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"/>
    </mc:Choice>
  </mc:AlternateContent>
  <xr:revisionPtr revIDLastSave="0" documentId="13_ncr:1_{C0C537DD-1860-4C6A-B936-DBD27009956A}" xr6:coauthVersionLast="47" xr6:coauthVersionMax="47" xr10:uidLastSave="{00000000-0000-0000-0000-000000000000}"/>
  <bookViews>
    <workbookView xWindow="-108" yWindow="-108" windowWidth="23256" windowHeight="12456" xr2:uid="{63EEDF79-F6C2-4225-8613-908FBFD2BCD0}"/>
  </bookViews>
  <sheets>
    <sheet name="SubSector Analysis" sheetId="3" r:id="rId1"/>
    <sheet name="Nifty 750 Analysis" sheetId="2" r:id="rId2"/>
    <sheet name="Price_Filter_04_07_2024" sheetId="1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AK2" i="2"/>
  <c r="AK3" i="2"/>
  <c r="AK4" i="2"/>
  <c r="AK552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50" i="2"/>
  <c r="AK19" i="2"/>
  <c r="AK538" i="2"/>
  <c r="AK21" i="2"/>
  <c r="AK536" i="2"/>
  <c r="AK23" i="2"/>
  <c r="AK330" i="2"/>
  <c r="AK25" i="2"/>
  <c r="AK26" i="2"/>
  <c r="AK27" i="2"/>
  <c r="AK28" i="2"/>
  <c r="AK29" i="2"/>
  <c r="AK30" i="2"/>
  <c r="AK31" i="2"/>
  <c r="AK32" i="2"/>
  <c r="AK33" i="2"/>
  <c r="AK34" i="2"/>
  <c r="AK220" i="2"/>
  <c r="AK573" i="2"/>
  <c r="AK37" i="2"/>
  <c r="AK38" i="2"/>
  <c r="AK39" i="2"/>
  <c r="AK40" i="2"/>
  <c r="AK41" i="2"/>
  <c r="AK176" i="2"/>
  <c r="AK335" i="2"/>
  <c r="AK44" i="2"/>
  <c r="AK45" i="2"/>
  <c r="AK413" i="2"/>
  <c r="AK47" i="2"/>
  <c r="AK118" i="2"/>
  <c r="AK49" i="2"/>
  <c r="AK337" i="2"/>
  <c r="AK51" i="2"/>
  <c r="AK318" i="2"/>
  <c r="AK53" i="2"/>
  <c r="AK54" i="2"/>
  <c r="AK55" i="2"/>
  <c r="AK56" i="2"/>
  <c r="AK57" i="2"/>
  <c r="AK58" i="2"/>
  <c r="AK59" i="2"/>
  <c r="AK60" i="2"/>
  <c r="AK61" i="2"/>
  <c r="AK312" i="2"/>
  <c r="AK63" i="2"/>
  <c r="AK64" i="2"/>
  <c r="AK65" i="2"/>
  <c r="AK66" i="2"/>
  <c r="AK564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234" i="2"/>
  <c r="AK572" i="2"/>
  <c r="AK231" i="2"/>
  <c r="AK88" i="2"/>
  <c r="AK309" i="2"/>
  <c r="AK90" i="2"/>
  <c r="AK91" i="2"/>
  <c r="AK92" i="2"/>
  <c r="AK93" i="2"/>
  <c r="AK605" i="2"/>
  <c r="AK95" i="2"/>
  <c r="AK96" i="2"/>
  <c r="AK105" i="2"/>
  <c r="AK98" i="2"/>
  <c r="AK569" i="2"/>
  <c r="AK100" i="2"/>
  <c r="AK684" i="2"/>
  <c r="AK102" i="2"/>
  <c r="AK103" i="2"/>
  <c r="AK104" i="2"/>
  <c r="AK67" i="2"/>
  <c r="AK106" i="2"/>
  <c r="AK107" i="2"/>
  <c r="AK108" i="2"/>
  <c r="AK109" i="2"/>
  <c r="AK110" i="2"/>
  <c r="AK111" i="2"/>
  <c r="AK112" i="2"/>
  <c r="AK113" i="2"/>
  <c r="AK114" i="2"/>
  <c r="AK144" i="2"/>
  <c r="AK116" i="2"/>
  <c r="AK644" i="2"/>
  <c r="AK582" i="2"/>
  <c r="AK119" i="2"/>
  <c r="AK120" i="2"/>
  <c r="AK121" i="2"/>
  <c r="AK122" i="2"/>
  <c r="AK123" i="2"/>
  <c r="AK124" i="2"/>
  <c r="AK125" i="2"/>
  <c r="AK126" i="2"/>
  <c r="AK127" i="2"/>
  <c r="AK128" i="2"/>
  <c r="AK474" i="2"/>
  <c r="AK361" i="2"/>
  <c r="AK506" i="2"/>
  <c r="AK132" i="2"/>
  <c r="AK643" i="2"/>
  <c r="AK451" i="2"/>
  <c r="AK135" i="2"/>
  <c r="AK136" i="2"/>
  <c r="AK137" i="2"/>
  <c r="AK138" i="2"/>
  <c r="AK139" i="2"/>
  <c r="AK140" i="2"/>
  <c r="AK464" i="2"/>
  <c r="AK142" i="2"/>
  <c r="AK143" i="2"/>
  <c r="AK130" i="2"/>
  <c r="AK145" i="2"/>
  <c r="AK146" i="2"/>
  <c r="AK376" i="2"/>
  <c r="AK148" i="2"/>
  <c r="AK149" i="2"/>
  <c r="AK43" i="2"/>
  <c r="AK151" i="2"/>
  <c r="AK152" i="2"/>
  <c r="AK153" i="2"/>
  <c r="AK99" i="2"/>
  <c r="AK155" i="2"/>
  <c r="AK185" i="2"/>
  <c r="AK157" i="2"/>
  <c r="AK158" i="2"/>
  <c r="AK159" i="2"/>
  <c r="AK50" i="2"/>
  <c r="AK161" i="2"/>
  <c r="AK162" i="2"/>
  <c r="AK163" i="2"/>
  <c r="AK164" i="2"/>
  <c r="AK165" i="2"/>
  <c r="AK166" i="2"/>
  <c r="AK167" i="2"/>
  <c r="AK168" i="2"/>
  <c r="AK169" i="2"/>
  <c r="AK170" i="2"/>
  <c r="AK171" i="2"/>
  <c r="AK448" i="2"/>
  <c r="AK173" i="2"/>
  <c r="AK174" i="2"/>
  <c r="AK175" i="2"/>
  <c r="AK101" i="2"/>
  <c r="AK177" i="2"/>
  <c r="AK178" i="2"/>
  <c r="AK179" i="2"/>
  <c r="AK180" i="2"/>
  <c r="AK181" i="2"/>
  <c r="AK182" i="2"/>
  <c r="AK183" i="2"/>
  <c r="AK184" i="2"/>
  <c r="AK39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320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339" i="2"/>
  <c r="AK215" i="2"/>
  <c r="AK216" i="2"/>
  <c r="AK217" i="2"/>
  <c r="AK269" i="2"/>
  <c r="AK219" i="2"/>
  <c r="AK475" i="2"/>
  <c r="AK221" i="2"/>
  <c r="AK222" i="2"/>
  <c r="AK223" i="2"/>
  <c r="AK224" i="2"/>
  <c r="AK225" i="2"/>
  <c r="AK226" i="2"/>
  <c r="AK227" i="2"/>
  <c r="AK228" i="2"/>
  <c r="AK432" i="2"/>
  <c r="AK230" i="2"/>
  <c r="AK5" i="2"/>
  <c r="AK232" i="2"/>
  <c r="AK233" i="2"/>
  <c r="AK534" i="2"/>
  <c r="AK235" i="2"/>
  <c r="AK236" i="2"/>
  <c r="AK237" i="2"/>
  <c r="AK238" i="2"/>
  <c r="AK239" i="2"/>
  <c r="AK240" i="2"/>
  <c r="AK397" i="2"/>
  <c r="AK242" i="2"/>
  <c r="AK243" i="2"/>
  <c r="AK244" i="2"/>
  <c r="AK245" i="2"/>
  <c r="AK87" i="2"/>
  <c r="AK247" i="2"/>
  <c r="AK248" i="2"/>
  <c r="AK249" i="2"/>
  <c r="AK250" i="2"/>
  <c r="AK251" i="2"/>
  <c r="AK252" i="2"/>
  <c r="AK253" i="2"/>
  <c r="AK254" i="2"/>
  <c r="AK255" i="2"/>
  <c r="AK256" i="2"/>
  <c r="AK257" i="2"/>
  <c r="AK117" i="2"/>
  <c r="AK259" i="2"/>
  <c r="AK42" i="2"/>
  <c r="AK261" i="2"/>
  <c r="AK262" i="2"/>
  <c r="AK263" i="2"/>
  <c r="AK264" i="2"/>
  <c r="AK265" i="2"/>
  <c r="AK266" i="2"/>
  <c r="AK267" i="2"/>
  <c r="AK268" i="2"/>
  <c r="AK351" i="2"/>
  <c r="AK270" i="2"/>
  <c r="AK271" i="2"/>
  <c r="AK272" i="2"/>
  <c r="AK273" i="2"/>
  <c r="AK274" i="2"/>
  <c r="AK529" i="2"/>
  <c r="AK276" i="2"/>
  <c r="AK277" i="2"/>
  <c r="AK201" i="2"/>
  <c r="AK279" i="2"/>
  <c r="AK280" i="2"/>
  <c r="AK281" i="2"/>
  <c r="AK282" i="2"/>
  <c r="AK283" i="2"/>
  <c r="AK86" i="2"/>
  <c r="AK285" i="2"/>
  <c r="AK286" i="2"/>
  <c r="AK287" i="2"/>
  <c r="AK288" i="2"/>
  <c r="AK289" i="2"/>
  <c r="AK290" i="2"/>
  <c r="AK291" i="2"/>
  <c r="AK292" i="2"/>
  <c r="AK293" i="2"/>
  <c r="AK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518" i="2"/>
  <c r="AK310" i="2"/>
  <c r="AK311" i="2"/>
  <c r="AK134" i="2"/>
  <c r="AK313" i="2"/>
  <c r="AK314" i="2"/>
  <c r="AK315" i="2"/>
  <c r="AK316" i="2"/>
  <c r="AK317" i="2"/>
  <c r="AK258" i="2"/>
  <c r="AK319" i="2"/>
  <c r="AK141" i="2"/>
  <c r="AK321" i="2"/>
  <c r="AK322" i="2"/>
  <c r="AK323" i="2"/>
  <c r="AK324" i="2"/>
  <c r="AK325" i="2"/>
  <c r="AK326" i="2"/>
  <c r="AK327" i="2"/>
  <c r="AK328" i="2"/>
  <c r="AK329" i="2"/>
  <c r="AK52" i="2"/>
  <c r="AK331" i="2"/>
  <c r="AK472" i="2"/>
  <c r="AK333" i="2"/>
  <c r="AK334" i="2"/>
  <c r="AK476" i="2"/>
  <c r="AK336" i="2"/>
  <c r="AK260" i="2"/>
  <c r="AK338" i="2"/>
  <c r="AK368" i="2"/>
  <c r="AK340" i="2"/>
  <c r="AK341" i="2"/>
  <c r="AK342" i="2"/>
  <c r="AK343" i="2"/>
  <c r="AK344" i="2"/>
  <c r="AK345" i="2"/>
  <c r="AK346" i="2"/>
  <c r="AK218" i="2"/>
  <c r="AK348" i="2"/>
  <c r="AK349" i="2"/>
  <c r="AK350" i="2"/>
  <c r="AK422" i="2"/>
  <c r="AK352" i="2"/>
  <c r="AK353" i="2"/>
  <c r="AK354" i="2"/>
  <c r="AK355" i="2"/>
  <c r="AK356" i="2"/>
  <c r="AK357" i="2"/>
  <c r="AK358" i="2"/>
  <c r="AK359" i="2"/>
  <c r="AK360" i="2"/>
  <c r="AK18" i="2"/>
  <c r="AK156" i="2"/>
  <c r="AK133" i="2"/>
  <c r="AK364" i="2"/>
  <c r="AK588" i="2"/>
  <c r="AK366" i="2"/>
  <c r="AK367" i="2"/>
  <c r="AK160" i="2"/>
  <c r="AK369" i="2"/>
  <c r="AK370" i="2"/>
  <c r="AK371" i="2"/>
  <c r="AK372" i="2"/>
  <c r="AK373" i="2"/>
  <c r="AK374" i="2"/>
  <c r="AK375" i="2"/>
  <c r="AK275" i="2"/>
  <c r="AK377" i="2"/>
  <c r="AK378" i="2"/>
  <c r="AK379" i="2"/>
  <c r="AK380" i="2"/>
  <c r="AK381" i="2"/>
  <c r="AK382" i="2"/>
  <c r="AK383" i="2"/>
  <c r="AK246" i="2"/>
  <c r="AK385" i="2"/>
  <c r="AK386" i="2"/>
  <c r="AK545" i="2"/>
  <c r="AK388" i="2"/>
  <c r="AK389" i="2"/>
  <c r="AK390" i="2"/>
  <c r="AK391" i="2"/>
  <c r="AK392" i="2"/>
  <c r="AK393" i="2"/>
  <c r="AK429" i="2"/>
  <c r="AK363" i="2"/>
  <c r="AK396" i="2"/>
  <c r="AK553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6" i="2"/>
  <c r="AK414" i="2"/>
  <c r="AK415" i="2"/>
  <c r="AK416" i="2"/>
  <c r="AK417" i="2"/>
  <c r="AK418" i="2"/>
  <c r="AK419" i="2"/>
  <c r="AK420" i="2"/>
  <c r="AK421" i="2"/>
  <c r="AK20" i="2"/>
  <c r="AK423" i="2"/>
  <c r="AK424" i="2"/>
  <c r="AK455" i="2"/>
  <c r="AK426" i="2"/>
  <c r="AK427" i="2"/>
  <c r="AK428" i="2"/>
  <c r="AK147" i="2"/>
  <c r="AK430" i="2"/>
  <c r="AK431" i="2"/>
  <c r="AK85" i="2"/>
  <c r="AK433" i="2"/>
  <c r="AK434" i="2"/>
  <c r="AK435" i="2"/>
  <c r="AK436" i="2"/>
  <c r="AK437" i="2"/>
  <c r="AK438" i="2"/>
  <c r="AK439" i="2"/>
  <c r="AK154" i="2"/>
  <c r="AK441" i="2"/>
  <c r="AK442" i="2"/>
  <c r="AK443" i="2"/>
  <c r="AK444" i="2"/>
  <c r="AK445" i="2"/>
  <c r="AK446" i="2"/>
  <c r="AK447" i="2"/>
  <c r="AK22" i="2"/>
  <c r="AK449" i="2"/>
  <c r="AK450" i="2"/>
  <c r="AK115" i="2"/>
  <c r="AK452" i="2"/>
  <c r="AK453" i="2"/>
  <c r="AK454" i="2"/>
  <c r="AK172" i="2"/>
  <c r="AK456" i="2"/>
  <c r="AK457" i="2"/>
  <c r="AK458" i="2"/>
  <c r="AK459" i="2"/>
  <c r="AK460" i="2"/>
  <c r="AK461" i="2"/>
  <c r="AK462" i="2"/>
  <c r="AK463" i="2"/>
  <c r="AK425" i="2"/>
  <c r="AK465" i="2"/>
  <c r="AK466" i="2"/>
  <c r="AK467" i="2"/>
  <c r="AK468" i="2"/>
  <c r="AK469" i="2"/>
  <c r="AK470" i="2"/>
  <c r="AK471" i="2"/>
  <c r="AK347" i="2"/>
  <c r="AK473" i="2"/>
  <c r="AK229" i="2"/>
  <c r="AK48" i="2"/>
  <c r="AK62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384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24" i="2"/>
  <c r="AK507" i="2"/>
  <c r="AK508" i="2"/>
  <c r="AK509" i="2"/>
  <c r="AK510" i="2"/>
  <c r="AK511" i="2"/>
  <c r="AK512" i="2"/>
  <c r="AK513" i="2"/>
  <c r="AK514" i="2"/>
  <c r="AK515" i="2"/>
  <c r="AK516" i="2"/>
  <c r="AK517" i="2"/>
  <c r="AK97" i="2"/>
  <c r="AK519" i="2"/>
  <c r="AK520" i="2"/>
  <c r="AK521" i="2"/>
  <c r="AK522" i="2"/>
  <c r="AK523" i="2"/>
  <c r="AK524" i="2"/>
  <c r="AK525" i="2"/>
  <c r="AK526" i="2"/>
  <c r="AK527" i="2"/>
  <c r="AK528" i="2"/>
  <c r="AK89" i="2"/>
  <c r="AK530" i="2"/>
  <c r="AK531" i="2"/>
  <c r="AK532" i="2"/>
  <c r="AK533" i="2"/>
  <c r="AK294" i="2"/>
  <c r="AK535" i="2"/>
  <c r="AK129" i="2"/>
  <c r="AK537" i="2"/>
  <c r="AK362" i="2"/>
  <c r="AK539" i="2"/>
  <c r="AK540" i="2"/>
  <c r="AK541" i="2"/>
  <c r="AK542" i="2"/>
  <c r="AK543" i="2"/>
  <c r="AK544" i="2"/>
  <c r="AK635" i="2"/>
  <c r="AK546" i="2"/>
  <c r="AK547" i="2"/>
  <c r="AK548" i="2"/>
  <c r="AK549" i="2"/>
  <c r="AK550" i="2"/>
  <c r="AK551" i="2"/>
  <c r="AK241" i="2"/>
  <c r="AK35" i="2"/>
  <c r="AK554" i="2"/>
  <c r="AK555" i="2"/>
  <c r="AK556" i="2"/>
  <c r="AK557" i="2"/>
  <c r="AK558" i="2"/>
  <c r="AK559" i="2"/>
  <c r="AK560" i="2"/>
  <c r="AK561" i="2"/>
  <c r="AK562" i="2"/>
  <c r="AK563" i="2"/>
  <c r="AK284" i="2"/>
  <c r="AK565" i="2"/>
  <c r="AK566" i="2"/>
  <c r="AK567" i="2"/>
  <c r="AK568" i="2"/>
  <c r="AK332" i="2"/>
  <c r="AK570" i="2"/>
  <c r="AK571" i="2"/>
  <c r="AK440" i="2"/>
  <c r="AK214" i="2"/>
  <c r="AK574" i="2"/>
  <c r="AK575" i="2"/>
  <c r="AK576" i="2"/>
  <c r="AK577" i="2"/>
  <c r="AK578" i="2"/>
  <c r="AK579" i="2"/>
  <c r="AK580" i="2"/>
  <c r="AK581" i="2"/>
  <c r="AK278" i="2"/>
  <c r="AK583" i="2"/>
  <c r="AK584" i="2"/>
  <c r="AK585" i="2"/>
  <c r="AK586" i="2"/>
  <c r="AK587" i="2"/>
  <c r="AK131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387" i="2"/>
  <c r="AK603" i="2"/>
  <c r="AK604" i="2"/>
  <c r="AK36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492" i="2"/>
  <c r="AK636" i="2"/>
  <c r="AK637" i="2"/>
  <c r="AK638" i="2"/>
  <c r="AK639" i="2"/>
  <c r="AK640" i="2"/>
  <c r="AK641" i="2"/>
  <c r="AK642" i="2"/>
  <c r="AK36" i="2"/>
  <c r="AK652" i="2"/>
  <c r="AK645" i="2"/>
  <c r="AK646" i="2"/>
  <c r="AK647" i="2"/>
  <c r="AK648" i="2"/>
  <c r="AK649" i="2"/>
  <c r="AK650" i="2"/>
  <c r="AK651" i="2"/>
  <c r="AK60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39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C2" i="2" l="1"/>
  <c r="B35" i="3" l="1"/>
  <c r="B7" i="3"/>
  <c r="D7" i="3" s="1"/>
  <c r="B8" i="3"/>
  <c r="B50" i="3"/>
  <c r="F50" i="3" s="1"/>
  <c r="B18" i="3"/>
  <c r="E18" i="3" s="1"/>
  <c r="B20" i="3"/>
  <c r="C20" i="3" s="1"/>
  <c r="B80" i="3"/>
  <c r="G80" i="3" s="1"/>
  <c r="B81" i="3"/>
  <c r="E81" i="3" s="1"/>
  <c r="B3" i="3"/>
  <c r="C3" i="3" s="1"/>
  <c r="B12" i="3"/>
  <c r="C12" i="3" s="1"/>
  <c r="B51" i="3"/>
  <c r="C51" i="3" s="1"/>
  <c r="B2" i="3"/>
  <c r="D2" i="3" s="1"/>
  <c r="B43" i="3"/>
  <c r="B60" i="3"/>
  <c r="B36" i="3"/>
  <c r="D36" i="3" s="1"/>
  <c r="B61" i="3"/>
  <c r="B10" i="3"/>
  <c r="F10" i="3" s="1"/>
  <c r="B82" i="3"/>
  <c r="I82" i="3" s="1"/>
  <c r="B62" i="3"/>
  <c r="D62" i="3" s="1"/>
  <c r="B63" i="3"/>
  <c r="C63" i="3" s="1"/>
  <c r="B101" i="3"/>
  <c r="D101" i="3" s="1"/>
  <c r="B44" i="3"/>
  <c r="C44" i="3" s="1"/>
  <c r="B52" i="3"/>
  <c r="F52" i="3" s="1"/>
  <c r="B45" i="3"/>
  <c r="B53" i="3"/>
  <c r="B54" i="3"/>
  <c r="B64" i="3"/>
  <c r="B29" i="3"/>
  <c r="D29" i="3" s="1"/>
  <c r="B9" i="3"/>
  <c r="G9" i="3" s="1"/>
  <c r="B32" i="3"/>
  <c r="B37" i="3"/>
  <c r="G37" i="3" s="1"/>
  <c r="B102" i="3"/>
  <c r="E102" i="3" s="1"/>
  <c r="B11" i="3"/>
  <c r="D11" i="3" s="1"/>
  <c r="B65" i="3"/>
  <c r="E65" i="3" s="1"/>
  <c r="B21" i="3"/>
  <c r="C21" i="3" s="1"/>
  <c r="B30" i="3"/>
  <c r="E30" i="3" s="1"/>
  <c r="B66" i="3"/>
  <c r="E66" i="3" s="1"/>
  <c r="B103" i="3"/>
  <c r="C103" i="3" s="1"/>
  <c r="B25" i="3"/>
  <c r="B83" i="3"/>
  <c r="B38" i="3"/>
  <c r="F38" i="3" s="1"/>
  <c r="B31" i="3"/>
  <c r="I31" i="3" s="1"/>
  <c r="B4" i="3"/>
  <c r="G4" i="3" s="1"/>
  <c r="B84" i="3"/>
  <c r="C84" i="3" s="1"/>
  <c r="B55" i="3"/>
  <c r="C55" i="3" s="1"/>
  <c r="B26" i="3"/>
  <c r="C26" i="3" s="1"/>
  <c r="B67" i="3"/>
  <c r="F67" i="3" s="1"/>
  <c r="B5" i="3"/>
  <c r="G5" i="3" s="1"/>
  <c r="B68" i="3"/>
  <c r="B104" i="3"/>
  <c r="G104" i="3" s="1"/>
  <c r="B6" i="3"/>
  <c r="B33" i="3"/>
  <c r="E33" i="3" s="1"/>
  <c r="B69" i="3"/>
  <c r="G69" i="3" s="1"/>
  <c r="B14" i="3"/>
  <c r="C14" i="3" s="1"/>
  <c r="B105" i="3"/>
  <c r="D105" i="3" s="1"/>
  <c r="B16" i="3"/>
  <c r="C16" i="3" s="1"/>
  <c r="B46" i="3"/>
  <c r="D46" i="3" s="1"/>
  <c r="B106" i="3"/>
  <c r="C106" i="3" s="1"/>
  <c r="B85" i="3"/>
  <c r="C85" i="3" s="1"/>
  <c r="B22" i="3"/>
  <c r="E22" i="3" s="1"/>
  <c r="B86" i="3"/>
  <c r="I86" i="3" s="1"/>
  <c r="B87" i="3"/>
  <c r="B107" i="3"/>
  <c r="C107" i="3" s="1"/>
  <c r="B15" i="3"/>
  <c r="B27" i="3"/>
  <c r="E27" i="3" s="1"/>
  <c r="B23" i="3"/>
  <c r="B24" i="3"/>
  <c r="G24" i="3" s="1"/>
  <c r="B39" i="3"/>
  <c r="B40" i="3"/>
  <c r="C40" i="3" s="1"/>
  <c r="B47" i="3"/>
  <c r="B70" i="3"/>
  <c r="F70" i="3" s="1"/>
  <c r="B108" i="3"/>
  <c r="G108" i="3" s="1"/>
  <c r="B56" i="3"/>
  <c r="B88" i="3"/>
  <c r="I88" i="3" s="1"/>
  <c r="B109" i="3"/>
  <c r="B34" i="3"/>
  <c r="B110" i="3"/>
  <c r="F110" i="3" s="1"/>
  <c r="B19" i="3"/>
  <c r="B57" i="3"/>
  <c r="D57" i="3" s="1"/>
  <c r="B41" i="3"/>
  <c r="E41" i="3" s="1"/>
  <c r="B13" i="3"/>
  <c r="B28" i="3"/>
  <c r="E28" i="3" s="1"/>
  <c r="B89" i="3"/>
  <c r="C89" i="3" s="1"/>
  <c r="B48" i="3"/>
  <c r="D48" i="3" s="1"/>
  <c r="B111" i="3"/>
  <c r="B71" i="3"/>
  <c r="B17" i="3"/>
  <c r="B58" i="3"/>
  <c r="B49" i="3"/>
  <c r="I49" i="3" s="1"/>
  <c r="B59" i="3"/>
  <c r="B72" i="3"/>
  <c r="I72" i="3" s="1"/>
  <c r="B90" i="3"/>
  <c r="E90" i="3" s="1"/>
  <c r="B112" i="3"/>
  <c r="C112" i="3" s="1"/>
  <c r="B91" i="3"/>
  <c r="E91" i="3" s="1"/>
  <c r="B92" i="3"/>
  <c r="F92" i="3" s="1"/>
  <c r="B93" i="3"/>
  <c r="D93" i="3" s="1"/>
  <c r="B73" i="3"/>
  <c r="F73" i="3" s="1"/>
  <c r="B74" i="3"/>
  <c r="F74" i="3" s="1"/>
  <c r="B75" i="3"/>
  <c r="G75" i="3" s="1"/>
  <c r="B94" i="3"/>
  <c r="C94" i="3" s="1"/>
  <c r="B95" i="3"/>
  <c r="I95" i="3" s="1"/>
  <c r="B113" i="3"/>
  <c r="B42" i="3"/>
  <c r="I42" i="3" s="1"/>
  <c r="B96" i="3"/>
  <c r="B114" i="3"/>
  <c r="B76" i="3"/>
  <c r="D76" i="3" s="1"/>
  <c r="B97" i="3"/>
  <c r="C97" i="3" s="1"/>
  <c r="B115" i="3"/>
  <c r="B98" i="3"/>
  <c r="B116" i="3"/>
  <c r="B117" i="3"/>
  <c r="D117" i="3" s="1"/>
  <c r="B118" i="3"/>
  <c r="B77" i="3"/>
  <c r="G77" i="3" s="1"/>
  <c r="B78" i="3"/>
  <c r="G78" i="3" s="1"/>
  <c r="B99" i="3"/>
  <c r="G99" i="3" s="1"/>
  <c r="B119" i="3"/>
  <c r="E119" i="3" s="1"/>
  <c r="B100" i="3"/>
  <c r="F100" i="3" s="1"/>
  <c r="B120" i="3"/>
  <c r="E120" i="3" s="1"/>
  <c r="B121" i="3"/>
  <c r="F121" i="3" s="1"/>
  <c r="B79" i="3"/>
  <c r="E79" i="3" s="1"/>
  <c r="B122" i="3"/>
  <c r="F122" i="3" s="1"/>
  <c r="AR10" i="2"/>
  <c r="AR11" i="2"/>
  <c r="AR16" i="2"/>
  <c r="AR21" i="2"/>
  <c r="AR30" i="2"/>
  <c r="AR33" i="2"/>
  <c r="AR34" i="2"/>
  <c r="AR38" i="2"/>
  <c r="AR47" i="2"/>
  <c r="AR56" i="2"/>
  <c r="AR69" i="2"/>
  <c r="AR73" i="2"/>
  <c r="AR81" i="2"/>
  <c r="AR82" i="2"/>
  <c r="AR88" i="2"/>
  <c r="AR96" i="2"/>
  <c r="AR102" i="2"/>
  <c r="AR110" i="2"/>
  <c r="AR116" i="2"/>
  <c r="AR120" i="2"/>
  <c r="AR127" i="2"/>
  <c r="AR138" i="2"/>
  <c r="AR140" i="2"/>
  <c r="AR151" i="2"/>
  <c r="AR158" i="2"/>
  <c r="AR159" i="2"/>
  <c r="AR165" i="2"/>
  <c r="AR166" i="2"/>
  <c r="AR170" i="2"/>
  <c r="AR180" i="2"/>
  <c r="AR192" i="2"/>
  <c r="AR196" i="2"/>
  <c r="AR198" i="2"/>
  <c r="AR204" i="2"/>
  <c r="AR207" i="2"/>
  <c r="AR208" i="2"/>
  <c r="AR217" i="2"/>
  <c r="AR219" i="2"/>
  <c r="AR223" i="2"/>
  <c r="AR224" i="2"/>
  <c r="AR226" i="2"/>
  <c r="AR5" i="2"/>
  <c r="AR239" i="2"/>
  <c r="AR242" i="2"/>
  <c r="AR244" i="2"/>
  <c r="AR254" i="2"/>
  <c r="AR255" i="2"/>
  <c r="AR257" i="2"/>
  <c r="AR265" i="2"/>
  <c r="AR266" i="2"/>
  <c r="AR267" i="2"/>
  <c r="AR277" i="2"/>
  <c r="AR295" i="2"/>
  <c r="AR298" i="2"/>
  <c r="AR300" i="2"/>
  <c r="AR301" i="2"/>
  <c r="AR302" i="2"/>
  <c r="AR313" i="2"/>
  <c r="AR315" i="2"/>
  <c r="AR319" i="2"/>
  <c r="AR323" i="2"/>
  <c r="AR325" i="2"/>
  <c r="AR327" i="2"/>
  <c r="AR334" i="2"/>
  <c r="AR338" i="2"/>
  <c r="AR341" i="2"/>
  <c r="AR346" i="2"/>
  <c r="AR348" i="2"/>
  <c r="AR349" i="2"/>
  <c r="AR356" i="2"/>
  <c r="AR18" i="2"/>
  <c r="AR369" i="2"/>
  <c r="AR373" i="2"/>
  <c r="AR377" i="2"/>
  <c r="AR385" i="2"/>
  <c r="AR396" i="2"/>
  <c r="AR398" i="2"/>
  <c r="AR410" i="2"/>
  <c r="AR411" i="2"/>
  <c r="AR414" i="2"/>
  <c r="AR417" i="2"/>
  <c r="AR418" i="2"/>
  <c r="AR20" i="2"/>
  <c r="AR423" i="2"/>
  <c r="AR427" i="2"/>
  <c r="AR438" i="2"/>
  <c r="AR444" i="2"/>
  <c r="AR22" i="2"/>
  <c r="AR456" i="2"/>
  <c r="AR461" i="2"/>
  <c r="AR462" i="2"/>
  <c r="AR480" i="2"/>
  <c r="AR486" i="2"/>
  <c r="AR488" i="2"/>
  <c r="AR494" i="2"/>
  <c r="AR499" i="2"/>
  <c r="AR504" i="2"/>
  <c r="AR24" i="2"/>
  <c r="AR509" i="2"/>
  <c r="AR510" i="2"/>
  <c r="AR511" i="2"/>
  <c r="AR516" i="2"/>
  <c r="AR523" i="2"/>
  <c r="AR524" i="2"/>
  <c r="AR525" i="2"/>
  <c r="AR528" i="2"/>
  <c r="AR539" i="2"/>
  <c r="AR540" i="2"/>
  <c r="AR541" i="2"/>
  <c r="AR542" i="2"/>
  <c r="AR543" i="2"/>
  <c r="AR547" i="2"/>
  <c r="AR551" i="2"/>
  <c r="AR35" i="2"/>
  <c r="AR555" i="2"/>
  <c r="AR560" i="2"/>
  <c r="AR562" i="2"/>
  <c r="AR565" i="2"/>
  <c r="AR567" i="2"/>
  <c r="AR574" i="2"/>
  <c r="AR575" i="2"/>
  <c r="AR581" i="2"/>
  <c r="AR591" i="2"/>
  <c r="AR592" i="2"/>
  <c r="AR593" i="2"/>
  <c r="AR595" i="2"/>
  <c r="AR596" i="2"/>
  <c r="AR597" i="2"/>
  <c r="AR606" i="2"/>
  <c r="AR607" i="2"/>
  <c r="AR609" i="2"/>
  <c r="AR611" i="2"/>
  <c r="AR616" i="2"/>
  <c r="AR617" i="2"/>
  <c r="AR618" i="2"/>
  <c r="AR619" i="2"/>
  <c r="AR622" i="2"/>
  <c r="AR624" i="2"/>
  <c r="AR625" i="2"/>
  <c r="AR627" i="2"/>
  <c r="AR628" i="2"/>
  <c r="AR629" i="2"/>
  <c r="AR631" i="2"/>
  <c r="AR633" i="2"/>
  <c r="AR634" i="2"/>
  <c r="AR641" i="2"/>
  <c r="AR36" i="2"/>
  <c r="AR646" i="2"/>
  <c r="AR648" i="2"/>
  <c r="AR654" i="2"/>
  <c r="AR655" i="2"/>
  <c r="AR663" i="2"/>
  <c r="AR666" i="2"/>
  <c r="AR672" i="2"/>
  <c r="AR677" i="2"/>
  <c r="AR678" i="2"/>
  <c r="AR679" i="2"/>
  <c r="AR683" i="2"/>
  <c r="AR685" i="2"/>
  <c r="AR686" i="2"/>
  <c r="AR688" i="2"/>
  <c r="AR689" i="2"/>
  <c r="AR696" i="2"/>
  <c r="AR697" i="2"/>
  <c r="AR698" i="2"/>
  <c r="AR700" i="2"/>
  <c r="AR702" i="2"/>
  <c r="AR703" i="2"/>
  <c r="AR708" i="2"/>
  <c r="AR709" i="2"/>
  <c r="AR710" i="2"/>
  <c r="AR711" i="2"/>
  <c r="AR712" i="2"/>
  <c r="AR714" i="2"/>
  <c r="AR715" i="2"/>
  <c r="AR717" i="2"/>
  <c r="AR718" i="2"/>
  <c r="AR719" i="2"/>
  <c r="AR720" i="2"/>
  <c r="AR721" i="2"/>
  <c r="AR722" i="2"/>
  <c r="AR723" i="2"/>
  <c r="AR724" i="2"/>
  <c r="AR725" i="2"/>
  <c r="AR726" i="2"/>
  <c r="AQ2" i="2"/>
  <c r="AQ3" i="2"/>
  <c r="AQ4" i="2"/>
  <c r="AQ552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50" i="2"/>
  <c r="AQ19" i="2"/>
  <c r="AQ538" i="2"/>
  <c r="AQ21" i="2"/>
  <c r="AQ536" i="2"/>
  <c r="AQ23" i="2"/>
  <c r="AQ330" i="2"/>
  <c r="AQ25" i="2"/>
  <c r="AQ26" i="2"/>
  <c r="AQ27" i="2"/>
  <c r="AQ28" i="2"/>
  <c r="AQ29" i="2"/>
  <c r="AQ30" i="2"/>
  <c r="AQ31" i="2"/>
  <c r="AQ32" i="2"/>
  <c r="AQ33" i="2"/>
  <c r="AQ34" i="2"/>
  <c r="AQ220" i="2"/>
  <c r="AQ573" i="2"/>
  <c r="AQ37" i="2"/>
  <c r="AQ38" i="2"/>
  <c r="AQ39" i="2"/>
  <c r="AQ40" i="2"/>
  <c r="AQ41" i="2"/>
  <c r="AQ176" i="2"/>
  <c r="AQ335" i="2"/>
  <c r="AQ44" i="2"/>
  <c r="AQ45" i="2"/>
  <c r="AQ413" i="2"/>
  <c r="AQ47" i="2"/>
  <c r="AQ118" i="2"/>
  <c r="AQ49" i="2"/>
  <c r="AQ337" i="2"/>
  <c r="AQ51" i="2"/>
  <c r="AQ318" i="2"/>
  <c r="AQ53" i="2"/>
  <c r="AQ54" i="2"/>
  <c r="AQ55" i="2"/>
  <c r="AQ56" i="2"/>
  <c r="AQ57" i="2"/>
  <c r="AQ58" i="2"/>
  <c r="AQ59" i="2"/>
  <c r="AQ60" i="2"/>
  <c r="AQ61" i="2"/>
  <c r="AQ312" i="2"/>
  <c r="AQ63" i="2"/>
  <c r="AQ64" i="2"/>
  <c r="AQ65" i="2"/>
  <c r="AR65" i="2" s="1"/>
  <c r="AQ66" i="2"/>
  <c r="AQ564" i="2"/>
  <c r="AQ68" i="2"/>
  <c r="AQ69" i="2"/>
  <c r="AQ70" i="2"/>
  <c r="AQ71" i="2"/>
  <c r="AQ72" i="2"/>
  <c r="AQ73" i="2"/>
  <c r="AQ74" i="2"/>
  <c r="AQ75" i="2"/>
  <c r="AQ76" i="2"/>
  <c r="AQ77" i="2"/>
  <c r="AR77" i="2" s="1"/>
  <c r="AQ78" i="2"/>
  <c r="AQ79" i="2"/>
  <c r="AQ80" i="2"/>
  <c r="AQ81" i="2"/>
  <c r="AQ82" i="2"/>
  <c r="AQ83" i="2"/>
  <c r="AQ84" i="2"/>
  <c r="AQ234" i="2"/>
  <c r="AQ572" i="2"/>
  <c r="AR572" i="2" s="1"/>
  <c r="AQ231" i="2"/>
  <c r="AQ88" i="2"/>
  <c r="AQ309" i="2"/>
  <c r="AQ90" i="2"/>
  <c r="AQ91" i="2"/>
  <c r="AQ92" i="2"/>
  <c r="AQ93" i="2"/>
  <c r="AQ605" i="2"/>
  <c r="AQ95" i="2"/>
  <c r="AQ96" i="2"/>
  <c r="AQ105" i="2"/>
  <c r="AQ98" i="2"/>
  <c r="AQ569" i="2"/>
  <c r="AQ100" i="2"/>
  <c r="AQ684" i="2"/>
  <c r="AR684" i="2" s="1"/>
  <c r="AQ102" i="2"/>
  <c r="AQ103" i="2"/>
  <c r="AQ104" i="2"/>
  <c r="AQ67" i="2"/>
  <c r="AQ106" i="2"/>
  <c r="AQ107" i="2"/>
  <c r="AQ108" i="2"/>
  <c r="AQ109" i="2"/>
  <c r="AQ110" i="2"/>
  <c r="AQ111" i="2"/>
  <c r="AQ112" i="2"/>
  <c r="AQ113" i="2"/>
  <c r="AQ114" i="2"/>
  <c r="AQ144" i="2"/>
  <c r="AQ116" i="2"/>
  <c r="AQ644" i="2"/>
  <c r="AQ582" i="2"/>
  <c r="AQ119" i="2"/>
  <c r="AQ120" i="2"/>
  <c r="AQ121" i="2"/>
  <c r="AQ122" i="2"/>
  <c r="AQ123" i="2"/>
  <c r="AQ124" i="2"/>
  <c r="AQ125" i="2"/>
  <c r="AQ126" i="2"/>
  <c r="AQ127" i="2"/>
  <c r="AQ128" i="2"/>
  <c r="AQ474" i="2"/>
  <c r="AQ361" i="2"/>
  <c r="AQ506" i="2"/>
  <c r="AQ132" i="2"/>
  <c r="AQ643" i="2"/>
  <c r="AQ451" i="2"/>
  <c r="AQ135" i="2"/>
  <c r="AQ136" i="2"/>
  <c r="AQ137" i="2"/>
  <c r="AR137" i="2" s="1"/>
  <c r="AQ138" i="2"/>
  <c r="AQ139" i="2"/>
  <c r="AQ140" i="2"/>
  <c r="AQ464" i="2"/>
  <c r="AQ142" i="2"/>
  <c r="AQ143" i="2"/>
  <c r="AQ130" i="2"/>
  <c r="AQ145" i="2"/>
  <c r="AQ146" i="2"/>
  <c r="AQ376" i="2"/>
  <c r="AQ148" i="2"/>
  <c r="AQ149" i="2"/>
  <c r="AQ43" i="2"/>
  <c r="AQ151" i="2"/>
  <c r="AQ152" i="2"/>
  <c r="AQ153" i="2"/>
  <c r="AQ99" i="2"/>
  <c r="AQ155" i="2"/>
  <c r="AQ185" i="2"/>
  <c r="AQ157" i="2"/>
  <c r="AQ158" i="2"/>
  <c r="AQ159" i="2"/>
  <c r="AQ50" i="2"/>
  <c r="AQ161" i="2"/>
  <c r="AQ162" i="2"/>
  <c r="AQ163" i="2"/>
  <c r="AQ164" i="2"/>
  <c r="AQ165" i="2"/>
  <c r="AQ166" i="2"/>
  <c r="AQ167" i="2"/>
  <c r="AQ168" i="2"/>
  <c r="AQ169" i="2"/>
  <c r="AQ170" i="2"/>
  <c r="AQ171" i="2"/>
  <c r="AQ448" i="2"/>
  <c r="AQ173" i="2"/>
  <c r="AQ174" i="2"/>
  <c r="AQ175" i="2"/>
  <c r="AQ101" i="2"/>
  <c r="AQ177" i="2"/>
  <c r="AQ178" i="2"/>
  <c r="AQ179" i="2"/>
  <c r="AQ180" i="2"/>
  <c r="AQ181" i="2"/>
  <c r="AQ182" i="2"/>
  <c r="AQ183" i="2"/>
  <c r="AQ184" i="2"/>
  <c r="AQ39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320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339" i="2"/>
  <c r="AQ215" i="2"/>
  <c r="AQ216" i="2"/>
  <c r="AQ217" i="2"/>
  <c r="AQ269" i="2"/>
  <c r="AQ219" i="2"/>
  <c r="AQ475" i="2"/>
  <c r="AQ221" i="2"/>
  <c r="AQ222" i="2"/>
  <c r="AQ223" i="2"/>
  <c r="AQ224" i="2"/>
  <c r="AQ225" i="2"/>
  <c r="AQ226" i="2"/>
  <c r="AQ227" i="2"/>
  <c r="AQ228" i="2"/>
  <c r="AQ432" i="2"/>
  <c r="AQ230" i="2"/>
  <c r="AQ5" i="2"/>
  <c r="AQ232" i="2"/>
  <c r="AQ233" i="2"/>
  <c r="AQ534" i="2"/>
  <c r="AQ235" i="2"/>
  <c r="AQ236" i="2"/>
  <c r="AQ237" i="2"/>
  <c r="AQ238" i="2"/>
  <c r="AQ239" i="2"/>
  <c r="AQ240" i="2"/>
  <c r="AQ397" i="2"/>
  <c r="AQ242" i="2"/>
  <c r="AQ243" i="2"/>
  <c r="AQ244" i="2"/>
  <c r="AQ245" i="2"/>
  <c r="AQ87" i="2"/>
  <c r="AQ247" i="2"/>
  <c r="AQ248" i="2"/>
  <c r="AQ249" i="2"/>
  <c r="AQ250" i="2"/>
  <c r="AQ251" i="2"/>
  <c r="AQ252" i="2"/>
  <c r="AQ253" i="2"/>
  <c r="AQ254" i="2"/>
  <c r="AQ255" i="2"/>
  <c r="AQ256" i="2"/>
  <c r="AQ257" i="2"/>
  <c r="AQ117" i="2"/>
  <c r="AQ259" i="2"/>
  <c r="AQ42" i="2"/>
  <c r="AQ261" i="2"/>
  <c r="AQ262" i="2"/>
  <c r="AQ263" i="2"/>
  <c r="AQ264" i="2"/>
  <c r="AQ265" i="2"/>
  <c r="AQ266" i="2"/>
  <c r="AQ267" i="2"/>
  <c r="AQ268" i="2"/>
  <c r="AQ351" i="2"/>
  <c r="AQ270" i="2"/>
  <c r="AQ271" i="2"/>
  <c r="AQ272" i="2"/>
  <c r="AQ273" i="2"/>
  <c r="AQ274" i="2"/>
  <c r="AQ529" i="2"/>
  <c r="AQ276" i="2"/>
  <c r="AQ277" i="2"/>
  <c r="AQ201" i="2"/>
  <c r="AQ279" i="2"/>
  <c r="AQ280" i="2"/>
  <c r="AQ281" i="2"/>
  <c r="AQ282" i="2"/>
  <c r="AQ283" i="2"/>
  <c r="AQ86" i="2"/>
  <c r="AQ285" i="2"/>
  <c r="AQ286" i="2"/>
  <c r="AQ287" i="2"/>
  <c r="AQ288" i="2"/>
  <c r="AQ289" i="2"/>
  <c r="AQ290" i="2"/>
  <c r="AQ291" i="2"/>
  <c r="AQ292" i="2"/>
  <c r="AQ293" i="2"/>
  <c r="AQ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518" i="2"/>
  <c r="AQ310" i="2"/>
  <c r="AQ311" i="2"/>
  <c r="AQ134" i="2"/>
  <c r="AQ313" i="2"/>
  <c r="AQ314" i="2"/>
  <c r="AQ315" i="2"/>
  <c r="AQ316" i="2"/>
  <c r="AQ317" i="2"/>
  <c r="AQ258" i="2"/>
  <c r="AQ319" i="2"/>
  <c r="AQ141" i="2"/>
  <c r="AQ321" i="2"/>
  <c r="AQ322" i="2"/>
  <c r="AQ323" i="2"/>
  <c r="AQ324" i="2"/>
  <c r="AQ325" i="2"/>
  <c r="AQ326" i="2"/>
  <c r="AQ327" i="2"/>
  <c r="AQ328" i="2"/>
  <c r="AQ329" i="2"/>
  <c r="AQ52" i="2"/>
  <c r="AQ331" i="2"/>
  <c r="AQ472" i="2"/>
  <c r="AQ333" i="2"/>
  <c r="AQ334" i="2"/>
  <c r="AQ476" i="2"/>
  <c r="AQ336" i="2"/>
  <c r="AQ260" i="2"/>
  <c r="AQ338" i="2"/>
  <c r="AQ368" i="2"/>
  <c r="AQ340" i="2"/>
  <c r="AQ341" i="2"/>
  <c r="AQ342" i="2"/>
  <c r="AQ343" i="2"/>
  <c r="AQ344" i="2"/>
  <c r="AQ345" i="2"/>
  <c r="AQ346" i="2"/>
  <c r="AQ218" i="2"/>
  <c r="AQ348" i="2"/>
  <c r="AQ349" i="2"/>
  <c r="AQ350" i="2"/>
  <c r="AQ422" i="2"/>
  <c r="AQ352" i="2"/>
  <c r="AQ353" i="2"/>
  <c r="AQ354" i="2"/>
  <c r="AQ355" i="2"/>
  <c r="AQ356" i="2"/>
  <c r="AQ357" i="2"/>
  <c r="AQ358" i="2"/>
  <c r="AQ359" i="2"/>
  <c r="AQ360" i="2"/>
  <c r="AQ18" i="2"/>
  <c r="AQ156" i="2"/>
  <c r="AQ133" i="2"/>
  <c r="AQ364" i="2"/>
  <c r="AQ588" i="2"/>
  <c r="AQ366" i="2"/>
  <c r="AQ367" i="2"/>
  <c r="AQ160" i="2"/>
  <c r="AQ369" i="2"/>
  <c r="AQ370" i="2"/>
  <c r="AQ371" i="2"/>
  <c r="AQ372" i="2"/>
  <c r="AQ373" i="2"/>
  <c r="AQ374" i="2"/>
  <c r="AQ375" i="2"/>
  <c r="AQ275" i="2"/>
  <c r="AQ377" i="2"/>
  <c r="AQ378" i="2"/>
  <c r="AQ379" i="2"/>
  <c r="AQ380" i="2"/>
  <c r="AQ381" i="2"/>
  <c r="AQ382" i="2"/>
  <c r="AQ383" i="2"/>
  <c r="AQ246" i="2"/>
  <c r="AQ385" i="2"/>
  <c r="AQ386" i="2"/>
  <c r="AQ545" i="2"/>
  <c r="AQ388" i="2"/>
  <c r="AQ389" i="2"/>
  <c r="AQ390" i="2"/>
  <c r="AQ391" i="2"/>
  <c r="AQ392" i="2"/>
  <c r="AQ393" i="2"/>
  <c r="AQ429" i="2"/>
  <c r="AQ363" i="2"/>
  <c r="AQ396" i="2"/>
  <c r="AQ553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6" i="2"/>
  <c r="AQ414" i="2"/>
  <c r="AQ415" i="2"/>
  <c r="AQ416" i="2"/>
  <c r="AQ417" i="2"/>
  <c r="AQ418" i="2"/>
  <c r="AQ419" i="2"/>
  <c r="AQ420" i="2"/>
  <c r="AQ421" i="2"/>
  <c r="AQ20" i="2"/>
  <c r="AQ423" i="2"/>
  <c r="AQ424" i="2"/>
  <c r="AQ455" i="2"/>
  <c r="AQ426" i="2"/>
  <c r="AQ427" i="2"/>
  <c r="AQ428" i="2"/>
  <c r="AQ147" i="2"/>
  <c r="AQ430" i="2"/>
  <c r="AQ431" i="2"/>
  <c r="AQ85" i="2"/>
  <c r="AQ433" i="2"/>
  <c r="AQ434" i="2"/>
  <c r="AQ435" i="2"/>
  <c r="AQ436" i="2"/>
  <c r="AQ437" i="2"/>
  <c r="AQ438" i="2"/>
  <c r="AQ439" i="2"/>
  <c r="AQ154" i="2"/>
  <c r="AQ441" i="2"/>
  <c r="AQ442" i="2"/>
  <c r="AQ443" i="2"/>
  <c r="AQ444" i="2"/>
  <c r="AQ445" i="2"/>
  <c r="AQ446" i="2"/>
  <c r="AQ447" i="2"/>
  <c r="AQ22" i="2"/>
  <c r="AQ449" i="2"/>
  <c r="AQ450" i="2"/>
  <c r="AQ115" i="2"/>
  <c r="AQ452" i="2"/>
  <c r="AQ453" i="2"/>
  <c r="AQ454" i="2"/>
  <c r="AQ172" i="2"/>
  <c r="AQ456" i="2"/>
  <c r="AQ457" i="2"/>
  <c r="AQ458" i="2"/>
  <c r="AQ459" i="2"/>
  <c r="AQ460" i="2"/>
  <c r="AQ461" i="2"/>
  <c r="AQ462" i="2"/>
  <c r="AQ463" i="2"/>
  <c r="AQ425" i="2"/>
  <c r="AQ465" i="2"/>
  <c r="AQ466" i="2"/>
  <c r="AQ467" i="2"/>
  <c r="AQ468" i="2"/>
  <c r="AQ469" i="2"/>
  <c r="AQ470" i="2"/>
  <c r="AQ471" i="2"/>
  <c r="AQ347" i="2"/>
  <c r="AQ473" i="2"/>
  <c r="AQ229" i="2"/>
  <c r="AQ48" i="2"/>
  <c r="AQ62" i="2"/>
  <c r="AQ477" i="2"/>
  <c r="AQ478" i="2"/>
  <c r="AQ479" i="2"/>
  <c r="AQ480" i="2"/>
  <c r="AQ481" i="2"/>
  <c r="AQ482" i="2"/>
  <c r="AQ483" i="2"/>
  <c r="AQ484" i="2"/>
  <c r="AQ485" i="2"/>
  <c r="AR485" i="2" s="1"/>
  <c r="AQ486" i="2"/>
  <c r="AQ487" i="2"/>
  <c r="AQ488" i="2"/>
  <c r="AQ489" i="2"/>
  <c r="AQ490" i="2"/>
  <c r="AQ491" i="2"/>
  <c r="AQ384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24" i="2"/>
  <c r="AQ507" i="2"/>
  <c r="AQ508" i="2"/>
  <c r="AQ509" i="2"/>
  <c r="AQ510" i="2"/>
  <c r="AQ511" i="2"/>
  <c r="AQ512" i="2"/>
  <c r="AQ513" i="2"/>
  <c r="AQ514" i="2"/>
  <c r="AQ515" i="2"/>
  <c r="AQ516" i="2"/>
  <c r="AQ517" i="2"/>
  <c r="AQ97" i="2"/>
  <c r="AQ519" i="2"/>
  <c r="AQ520" i="2"/>
  <c r="AQ521" i="2"/>
  <c r="AQ522" i="2"/>
  <c r="AQ523" i="2"/>
  <c r="AQ524" i="2"/>
  <c r="AQ525" i="2"/>
  <c r="AQ526" i="2"/>
  <c r="AQ527" i="2"/>
  <c r="AQ528" i="2"/>
  <c r="AQ89" i="2"/>
  <c r="AQ530" i="2"/>
  <c r="AQ531" i="2"/>
  <c r="AQ532" i="2"/>
  <c r="AQ533" i="2"/>
  <c r="AQ294" i="2"/>
  <c r="AQ535" i="2"/>
  <c r="AQ129" i="2"/>
  <c r="AQ537" i="2"/>
  <c r="AQ362" i="2"/>
  <c r="AQ539" i="2"/>
  <c r="AQ540" i="2"/>
  <c r="AQ541" i="2"/>
  <c r="AQ542" i="2"/>
  <c r="AQ543" i="2"/>
  <c r="AQ544" i="2"/>
  <c r="AQ635" i="2"/>
  <c r="AR635" i="2" s="1"/>
  <c r="AQ546" i="2"/>
  <c r="AQ547" i="2"/>
  <c r="AQ548" i="2"/>
  <c r="AQ549" i="2"/>
  <c r="AQ550" i="2"/>
  <c r="AQ551" i="2"/>
  <c r="AQ241" i="2"/>
  <c r="AQ35" i="2"/>
  <c r="AQ554" i="2"/>
  <c r="AQ555" i="2"/>
  <c r="AQ556" i="2"/>
  <c r="AQ557" i="2"/>
  <c r="AQ558" i="2"/>
  <c r="AQ559" i="2"/>
  <c r="AQ560" i="2"/>
  <c r="AQ561" i="2"/>
  <c r="AQ562" i="2"/>
  <c r="AQ563" i="2"/>
  <c r="AQ284" i="2"/>
  <c r="AQ565" i="2"/>
  <c r="AQ566" i="2"/>
  <c r="AQ567" i="2"/>
  <c r="AQ568" i="2"/>
  <c r="AQ332" i="2"/>
  <c r="AQ570" i="2"/>
  <c r="AQ571" i="2"/>
  <c r="AQ440" i="2"/>
  <c r="AQ214" i="2"/>
  <c r="AQ574" i="2"/>
  <c r="AQ575" i="2"/>
  <c r="AQ576" i="2"/>
  <c r="AQ577" i="2"/>
  <c r="AQ578" i="2"/>
  <c r="AQ579" i="2"/>
  <c r="AQ580" i="2"/>
  <c r="AQ581" i="2"/>
  <c r="AQ278" i="2"/>
  <c r="AQ583" i="2"/>
  <c r="AQ584" i="2"/>
  <c r="AQ585" i="2"/>
  <c r="AQ586" i="2"/>
  <c r="AQ587" i="2"/>
  <c r="AQ131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387" i="2"/>
  <c r="AQ603" i="2"/>
  <c r="AQ604" i="2"/>
  <c r="AQ36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492" i="2"/>
  <c r="AQ636" i="2"/>
  <c r="AQ637" i="2"/>
  <c r="AQ638" i="2"/>
  <c r="AQ639" i="2"/>
  <c r="AQ640" i="2"/>
  <c r="AQ641" i="2"/>
  <c r="AQ642" i="2"/>
  <c r="AQ36" i="2"/>
  <c r="AQ652" i="2"/>
  <c r="AQ645" i="2"/>
  <c r="AQ646" i="2"/>
  <c r="AQ647" i="2"/>
  <c r="AQ648" i="2"/>
  <c r="AQ649" i="2"/>
  <c r="AQ650" i="2"/>
  <c r="AQ651" i="2"/>
  <c r="AQ60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39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H2" i="2"/>
  <c r="AH3" i="2"/>
  <c r="AH4" i="2"/>
  <c r="AH552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50" i="2"/>
  <c r="AH19" i="2"/>
  <c r="AH538" i="2"/>
  <c r="AH21" i="2"/>
  <c r="AH536" i="2"/>
  <c r="AH23" i="2"/>
  <c r="AH330" i="2"/>
  <c r="AH25" i="2"/>
  <c r="AH26" i="2"/>
  <c r="AH27" i="2"/>
  <c r="AH28" i="2"/>
  <c r="AH29" i="2"/>
  <c r="AH30" i="2"/>
  <c r="AH31" i="2"/>
  <c r="AH32" i="2"/>
  <c r="AH33" i="2"/>
  <c r="AH34" i="2"/>
  <c r="AH220" i="2"/>
  <c r="AH573" i="2"/>
  <c r="AH37" i="2"/>
  <c r="AH38" i="2"/>
  <c r="AH39" i="2"/>
  <c r="AH40" i="2"/>
  <c r="AH41" i="2"/>
  <c r="AH176" i="2"/>
  <c r="AH335" i="2"/>
  <c r="AH44" i="2"/>
  <c r="AH45" i="2"/>
  <c r="AH413" i="2"/>
  <c r="AH47" i="2"/>
  <c r="AH118" i="2"/>
  <c r="AH49" i="2"/>
  <c r="AH337" i="2"/>
  <c r="AH51" i="2"/>
  <c r="AH318" i="2"/>
  <c r="AH53" i="2"/>
  <c r="AH54" i="2"/>
  <c r="AH55" i="2"/>
  <c r="AH56" i="2"/>
  <c r="AH57" i="2"/>
  <c r="AH58" i="2"/>
  <c r="AH59" i="2"/>
  <c r="AH60" i="2"/>
  <c r="AH61" i="2"/>
  <c r="AH312" i="2"/>
  <c r="AH63" i="2"/>
  <c r="AH64" i="2"/>
  <c r="AH65" i="2"/>
  <c r="AH66" i="2"/>
  <c r="AH564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234" i="2"/>
  <c r="AH572" i="2"/>
  <c r="AH231" i="2"/>
  <c r="AH88" i="2"/>
  <c r="AH309" i="2"/>
  <c r="AH90" i="2"/>
  <c r="AH91" i="2"/>
  <c r="AH92" i="2"/>
  <c r="AH93" i="2"/>
  <c r="AH605" i="2"/>
  <c r="AH95" i="2"/>
  <c r="AH96" i="2"/>
  <c r="AH105" i="2"/>
  <c r="AH98" i="2"/>
  <c r="AH569" i="2"/>
  <c r="AH100" i="2"/>
  <c r="AH684" i="2"/>
  <c r="AH102" i="2"/>
  <c r="AH103" i="2"/>
  <c r="AH104" i="2"/>
  <c r="AH67" i="2"/>
  <c r="AH106" i="2"/>
  <c r="AH107" i="2"/>
  <c r="AH108" i="2"/>
  <c r="AH109" i="2"/>
  <c r="AH110" i="2"/>
  <c r="AH111" i="2"/>
  <c r="AH112" i="2"/>
  <c r="AH113" i="2"/>
  <c r="AH114" i="2"/>
  <c r="AH144" i="2"/>
  <c r="AH116" i="2"/>
  <c r="AH644" i="2"/>
  <c r="AH582" i="2"/>
  <c r="AH119" i="2"/>
  <c r="AH120" i="2"/>
  <c r="AH121" i="2"/>
  <c r="AH122" i="2"/>
  <c r="AH123" i="2"/>
  <c r="AH124" i="2"/>
  <c r="AH125" i="2"/>
  <c r="AH126" i="2"/>
  <c r="AH127" i="2"/>
  <c r="AH128" i="2"/>
  <c r="AH474" i="2"/>
  <c r="AH361" i="2"/>
  <c r="AH506" i="2"/>
  <c r="AH132" i="2"/>
  <c r="AH643" i="2"/>
  <c r="AH451" i="2"/>
  <c r="AH135" i="2"/>
  <c r="AH136" i="2"/>
  <c r="AH137" i="2"/>
  <c r="AH138" i="2"/>
  <c r="AH139" i="2"/>
  <c r="AH140" i="2"/>
  <c r="AH464" i="2"/>
  <c r="AH142" i="2"/>
  <c r="AH143" i="2"/>
  <c r="AH130" i="2"/>
  <c r="AH145" i="2"/>
  <c r="AH146" i="2"/>
  <c r="AH376" i="2"/>
  <c r="AH148" i="2"/>
  <c r="AH149" i="2"/>
  <c r="AH43" i="2"/>
  <c r="AH151" i="2"/>
  <c r="AH152" i="2"/>
  <c r="AH153" i="2"/>
  <c r="AH99" i="2"/>
  <c r="AH155" i="2"/>
  <c r="AH185" i="2"/>
  <c r="AH157" i="2"/>
  <c r="AH158" i="2"/>
  <c r="AH159" i="2"/>
  <c r="AH50" i="2"/>
  <c r="AH161" i="2"/>
  <c r="AH162" i="2"/>
  <c r="AH163" i="2"/>
  <c r="AH164" i="2"/>
  <c r="AH165" i="2"/>
  <c r="AH166" i="2"/>
  <c r="AH167" i="2"/>
  <c r="AH168" i="2"/>
  <c r="AH169" i="2"/>
  <c r="AH170" i="2"/>
  <c r="AH171" i="2"/>
  <c r="AH448" i="2"/>
  <c r="AH173" i="2"/>
  <c r="AH174" i="2"/>
  <c r="AH175" i="2"/>
  <c r="AH101" i="2"/>
  <c r="AH177" i="2"/>
  <c r="AH178" i="2"/>
  <c r="AH179" i="2"/>
  <c r="AH180" i="2"/>
  <c r="AH181" i="2"/>
  <c r="AH182" i="2"/>
  <c r="AH183" i="2"/>
  <c r="AH184" i="2"/>
  <c r="AH39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320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339" i="2"/>
  <c r="AH215" i="2"/>
  <c r="AH216" i="2"/>
  <c r="AH217" i="2"/>
  <c r="AH269" i="2"/>
  <c r="AH219" i="2"/>
  <c r="AH475" i="2"/>
  <c r="AH221" i="2"/>
  <c r="AH222" i="2"/>
  <c r="AH223" i="2"/>
  <c r="AH224" i="2"/>
  <c r="AH225" i="2"/>
  <c r="AH226" i="2"/>
  <c r="AH227" i="2"/>
  <c r="AH228" i="2"/>
  <c r="AH432" i="2"/>
  <c r="AH230" i="2"/>
  <c r="AH5" i="2"/>
  <c r="AH232" i="2"/>
  <c r="AH233" i="2"/>
  <c r="AH534" i="2"/>
  <c r="AH235" i="2"/>
  <c r="AH236" i="2"/>
  <c r="AH237" i="2"/>
  <c r="AH238" i="2"/>
  <c r="AH239" i="2"/>
  <c r="AH240" i="2"/>
  <c r="AH397" i="2"/>
  <c r="AH242" i="2"/>
  <c r="AH243" i="2"/>
  <c r="AH244" i="2"/>
  <c r="AH245" i="2"/>
  <c r="AH87" i="2"/>
  <c r="AH247" i="2"/>
  <c r="AH248" i="2"/>
  <c r="AH249" i="2"/>
  <c r="AH250" i="2"/>
  <c r="AH251" i="2"/>
  <c r="AH252" i="2"/>
  <c r="AH253" i="2"/>
  <c r="AH254" i="2"/>
  <c r="AH255" i="2"/>
  <c r="AH256" i="2"/>
  <c r="AH257" i="2"/>
  <c r="AH117" i="2"/>
  <c r="AH259" i="2"/>
  <c r="AH42" i="2"/>
  <c r="AH261" i="2"/>
  <c r="AH262" i="2"/>
  <c r="AH263" i="2"/>
  <c r="AH264" i="2"/>
  <c r="AH265" i="2"/>
  <c r="AH266" i="2"/>
  <c r="AH267" i="2"/>
  <c r="AH268" i="2"/>
  <c r="AH351" i="2"/>
  <c r="AH270" i="2"/>
  <c r="AH271" i="2"/>
  <c r="AH272" i="2"/>
  <c r="AH273" i="2"/>
  <c r="AH274" i="2"/>
  <c r="AH529" i="2"/>
  <c r="AH276" i="2"/>
  <c r="AH277" i="2"/>
  <c r="AH201" i="2"/>
  <c r="AH279" i="2"/>
  <c r="AH280" i="2"/>
  <c r="AH281" i="2"/>
  <c r="AH282" i="2"/>
  <c r="AH283" i="2"/>
  <c r="AH86" i="2"/>
  <c r="AH285" i="2"/>
  <c r="AH286" i="2"/>
  <c r="AH287" i="2"/>
  <c r="AH288" i="2"/>
  <c r="AH289" i="2"/>
  <c r="AH290" i="2"/>
  <c r="AH291" i="2"/>
  <c r="AH292" i="2"/>
  <c r="AH293" i="2"/>
  <c r="AH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518" i="2"/>
  <c r="AH310" i="2"/>
  <c r="AH311" i="2"/>
  <c r="AH134" i="2"/>
  <c r="AH313" i="2"/>
  <c r="AH314" i="2"/>
  <c r="AH315" i="2"/>
  <c r="AH316" i="2"/>
  <c r="AH317" i="2"/>
  <c r="AH258" i="2"/>
  <c r="AH319" i="2"/>
  <c r="AH141" i="2"/>
  <c r="AH321" i="2"/>
  <c r="AH322" i="2"/>
  <c r="AH323" i="2"/>
  <c r="AH324" i="2"/>
  <c r="AH325" i="2"/>
  <c r="AH326" i="2"/>
  <c r="AH327" i="2"/>
  <c r="AH328" i="2"/>
  <c r="AH329" i="2"/>
  <c r="AH52" i="2"/>
  <c r="AH331" i="2"/>
  <c r="AH472" i="2"/>
  <c r="AH333" i="2"/>
  <c r="AH334" i="2"/>
  <c r="AH476" i="2"/>
  <c r="AH336" i="2"/>
  <c r="AH260" i="2"/>
  <c r="AH338" i="2"/>
  <c r="AH368" i="2"/>
  <c r="AH340" i="2"/>
  <c r="AH341" i="2"/>
  <c r="AH342" i="2"/>
  <c r="AH343" i="2"/>
  <c r="AH344" i="2"/>
  <c r="AH345" i="2"/>
  <c r="AH346" i="2"/>
  <c r="AH218" i="2"/>
  <c r="AH348" i="2"/>
  <c r="AH349" i="2"/>
  <c r="AH350" i="2"/>
  <c r="AH422" i="2"/>
  <c r="AH352" i="2"/>
  <c r="AH353" i="2"/>
  <c r="AH354" i="2"/>
  <c r="AH355" i="2"/>
  <c r="AH356" i="2"/>
  <c r="AH357" i="2"/>
  <c r="AH358" i="2"/>
  <c r="AH359" i="2"/>
  <c r="AH360" i="2"/>
  <c r="AH18" i="2"/>
  <c r="AH156" i="2"/>
  <c r="AH133" i="2"/>
  <c r="AH364" i="2"/>
  <c r="AH588" i="2"/>
  <c r="AH366" i="2"/>
  <c r="AH367" i="2"/>
  <c r="AH160" i="2"/>
  <c r="AH369" i="2"/>
  <c r="AH370" i="2"/>
  <c r="AH371" i="2"/>
  <c r="AH372" i="2"/>
  <c r="AH373" i="2"/>
  <c r="AH374" i="2"/>
  <c r="AH375" i="2"/>
  <c r="AH275" i="2"/>
  <c r="AH377" i="2"/>
  <c r="AH378" i="2"/>
  <c r="AH379" i="2"/>
  <c r="AH380" i="2"/>
  <c r="AH381" i="2"/>
  <c r="AH382" i="2"/>
  <c r="AH383" i="2"/>
  <c r="AH246" i="2"/>
  <c r="AH385" i="2"/>
  <c r="AH386" i="2"/>
  <c r="AH545" i="2"/>
  <c r="AH388" i="2"/>
  <c r="AH389" i="2"/>
  <c r="AH390" i="2"/>
  <c r="AH391" i="2"/>
  <c r="AH392" i="2"/>
  <c r="AH393" i="2"/>
  <c r="AH429" i="2"/>
  <c r="AH363" i="2"/>
  <c r="AH396" i="2"/>
  <c r="AH553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6" i="2"/>
  <c r="AH414" i="2"/>
  <c r="AH415" i="2"/>
  <c r="AH416" i="2"/>
  <c r="AH417" i="2"/>
  <c r="AH418" i="2"/>
  <c r="AH419" i="2"/>
  <c r="AH420" i="2"/>
  <c r="AH421" i="2"/>
  <c r="AH20" i="2"/>
  <c r="AH423" i="2"/>
  <c r="AH424" i="2"/>
  <c r="AH455" i="2"/>
  <c r="AH426" i="2"/>
  <c r="AH427" i="2"/>
  <c r="AH428" i="2"/>
  <c r="AH147" i="2"/>
  <c r="AH430" i="2"/>
  <c r="AH431" i="2"/>
  <c r="AH85" i="2"/>
  <c r="AH433" i="2"/>
  <c r="AH434" i="2"/>
  <c r="AH435" i="2"/>
  <c r="AH436" i="2"/>
  <c r="AH437" i="2"/>
  <c r="AH438" i="2"/>
  <c r="AH439" i="2"/>
  <c r="AH154" i="2"/>
  <c r="AH441" i="2"/>
  <c r="AH442" i="2"/>
  <c r="AH443" i="2"/>
  <c r="AH444" i="2"/>
  <c r="AH445" i="2"/>
  <c r="AH446" i="2"/>
  <c r="AH447" i="2"/>
  <c r="AH22" i="2"/>
  <c r="AH449" i="2"/>
  <c r="AH450" i="2"/>
  <c r="AH115" i="2"/>
  <c r="AH452" i="2"/>
  <c r="AH453" i="2"/>
  <c r="AH454" i="2"/>
  <c r="AH172" i="2"/>
  <c r="AH456" i="2"/>
  <c r="AH457" i="2"/>
  <c r="AH458" i="2"/>
  <c r="AH459" i="2"/>
  <c r="AH460" i="2"/>
  <c r="AH461" i="2"/>
  <c r="AH462" i="2"/>
  <c r="AH463" i="2"/>
  <c r="AH425" i="2"/>
  <c r="AH465" i="2"/>
  <c r="AH466" i="2"/>
  <c r="AH467" i="2"/>
  <c r="AH468" i="2"/>
  <c r="AH469" i="2"/>
  <c r="AH470" i="2"/>
  <c r="AH471" i="2"/>
  <c r="AH347" i="2"/>
  <c r="AH473" i="2"/>
  <c r="AH229" i="2"/>
  <c r="AH48" i="2"/>
  <c r="AH62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384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24" i="2"/>
  <c r="AH507" i="2"/>
  <c r="AH508" i="2"/>
  <c r="AH509" i="2"/>
  <c r="AH510" i="2"/>
  <c r="AH511" i="2"/>
  <c r="AH512" i="2"/>
  <c r="AH513" i="2"/>
  <c r="AH514" i="2"/>
  <c r="AH515" i="2"/>
  <c r="AH516" i="2"/>
  <c r="AH517" i="2"/>
  <c r="AH97" i="2"/>
  <c r="AH519" i="2"/>
  <c r="AH520" i="2"/>
  <c r="AH521" i="2"/>
  <c r="AH522" i="2"/>
  <c r="AH523" i="2"/>
  <c r="AH524" i="2"/>
  <c r="AH525" i="2"/>
  <c r="AH526" i="2"/>
  <c r="AH527" i="2"/>
  <c r="AH528" i="2"/>
  <c r="AH89" i="2"/>
  <c r="AH530" i="2"/>
  <c r="AH531" i="2"/>
  <c r="AH532" i="2"/>
  <c r="AH533" i="2"/>
  <c r="AH294" i="2"/>
  <c r="AH535" i="2"/>
  <c r="AH129" i="2"/>
  <c r="AH537" i="2"/>
  <c r="AH362" i="2"/>
  <c r="AH539" i="2"/>
  <c r="AH540" i="2"/>
  <c r="AH541" i="2"/>
  <c r="AH542" i="2"/>
  <c r="AH543" i="2"/>
  <c r="AH544" i="2"/>
  <c r="AH635" i="2"/>
  <c r="AH546" i="2"/>
  <c r="AH547" i="2"/>
  <c r="AH548" i="2"/>
  <c r="AH549" i="2"/>
  <c r="AH550" i="2"/>
  <c r="AH551" i="2"/>
  <c r="AH241" i="2"/>
  <c r="AH35" i="2"/>
  <c r="AH554" i="2"/>
  <c r="AH555" i="2"/>
  <c r="AH556" i="2"/>
  <c r="AH557" i="2"/>
  <c r="AH558" i="2"/>
  <c r="AH559" i="2"/>
  <c r="AH560" i="2"/>
  <c r="AH561" i="2"/>
  <c r="AH562" i="2"/>
  <c r="AH563" i="2"/>
  <c r="AH284" i="2"/>
  <c r="AH565" i="2"/>
  <c r="AH566" i="2"/>
  <c r="AH567" i="2"/>
  <c r="AH568" i="2"/>
  <c r="AH332" i="2"/>
  <c r="AH570" i="2"/>
  <c r="AH571" i="2"/>
  <c r="AH440" i="2"/>
  <c r="AH214" i="2"/>
  <c r="AH574" i="2"/>
  <c r="AH575" i="2"/>
  <c r="AH576" i="2"/>
  <c r="AH577" i="2"/>
  <c r="AH578" i="2"/>
  <c r="AH579" i="2"/>
  <c r="AH580" i="2"/>
  <c r="AH581" i="2"/>
  <c r="AH278" i="2"/>
  <c r="AH583" i="2"/>
  <c r="AH584" i="2"/>
  <c r="AH585" i="2"/>
  <c r="AH586" i="2"/>
  <c r="AH587" i="2"/>
  <c r="AH131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387" i="2"/>
  <c r="AH603" i="2"/>
  <c r="AH604" i="2"/>
  <c r="AH36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492" i="2"/>
  <c r="AH636" i="2"/>
  <c r="AH637" i="2"/>
  <c r="AH638" i="2"/>
  <c r="AH639" i="2"/>
  <c r="AH640" i="2"/>
  <c r="AH641" i="2"/>
  <c r="AH642" i="2"/>
  <c r="AH36" i="2"/>
  <c r="AH652" i="2"/>
  <c r="AH645" i="2"/>
  <c r="AH646" i="2"/>
  <c r="AH647" i="2"/>
  <c r="AH648" i="2"/>
  <c r="AH649" i="2"/>
  <c r="AH650" i="2"/>
  <c r="AH651" i="2"/>
  <c r="AH60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39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G2" i="2"/>
  <c r="AG3" i="2"/>
  <c r="AG4" i="2"/>
  <c r="AG552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50" i="2"/>
  <c r="AG19" i="2"/>
  <c r="AG538" i="2"/>
  <c r="AG21" i="2"/>
  <c r="AG536" i="2"/>
  <c r="AG23" i="2"/>
  <c r="AG330" i="2"/>
  <c r="AG25" i="2"/>
  <c r="AG26" i="2"/>
  <c r="AG27" i="2"/>
  <c r="AG28" i="2"/>
  <c r="AG29" i="2"/>
  <c r="AG30" i="2"/>
  <c r="AG31" i="2"/>
  <c r="AG32" i="2"/>
  <c r="AG33" i="2"/>
  <c r="AG34" i="2"/>
  <c r="AG220" i="2"/>
  <c r="AG573" i="2"/>
  <c r="AG37" i="2"/>
  <c r="AG38" i="2"/>
  <c r="AG39" i="2"/>
  <c r="AG40" i="2"/>
  <c r="AG41" i="2"/>
  <c r="AG176" i="2"/>
  <c r="AG335" i="2"/>
  <c r="AG44" i="2"/>
  <c r="AG45" i="2"/>
  <c r="AG413" i="2"/>
  <c r="AG47" i="2"/>
  <c r="AG118" i="2"/>
  <c r="AG49" i="2"/>
  <c r="AG337" i="2"/>
  <c r="AG51" i="2"/>
  <c r="AG318" i="2"/>
  <c r="AG53" i="2"/>
  <c r="AG54" i="2"/>
  <c r="AG55" i="2"/>
  <c r="AG56" i="2"/>
  <c r="AG57" i="2"/>
  <c r="AG58" i="2"/>
  <c r="AG59" i="2"/>
  <c r="AG60" i="2"/>
  <c r="AG61" i="2"/>
  <c r="AG312" i="2"/>
  <c r="AG63" i="2"/>
  <c r="AG64" i="2"/>
  <c r="AG65" i="2"/>
  <c r="AG66" i="2"/>
  <c r="AG564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234" i="2"/>
  <c r="AG572" i="2"/>
  <c r="AG231" i="2"/>
  <c r="AG88" i="2"/>
  <c r="AG309" i="2"/>
  <c r="AG90" i="2"/>
  <c r="AG91" i="2"/>
  <c r="AG92" i="2"/>
  <c r="AG93" i="2"/>
  <c r="AG605" i="2"/>
  <c r="AG95" i="2"/>
  <c r="AG96" i="2"/>
  <c r="AG105" i="2"/>
  <c r="AG98" i="2"/>
  <c r="AG569" i="2"/>
  <c r="AG100" i="2"/>
  <c r="AG684" i="2"/>
  <c r="AG102" i="2"/>
  <c r="AG103" i="2"/>
  <c r="AG104" i="2"/>
  <c r="AG67" i="2"/>
  <c r="AG106" i="2"/>
  <c r="AG107" i="2"/>
  <c r="AG108" i="2"/>
  <c r="AG109" i="2"/>
  <c r="AG110" i="2"/>
  <c r="AG111" i="2"/>
  <c r="AG112" i="2"/>
  <c r="AG113" i="2"/>
  <c r="AG114" i="2"/>
  <c r="AG144" i="2"/>
  <c r="AG116" i="2"/>
  <c r="AG644" i="2"/>
  <c r="AG582" i="2"/>
  <c r="AG119" i="2"/>
  <c r="AG120" i="2"/>
  <c r="AG121" i="2"/>
  <c r="AG122" i="2"/>
  <c r="AG123" i="2"/>
  <c r="AG124" i="2"/>
  <c r="AG125" i="2"/>
  <c r="AG126" i="2"/>
  <c r="AG127" i="2"/>
  <c r="AG128" i="2"/>
  <c r="AG474" i="2"/>
  <c r="AG361" i="2"/>
  <c r="AG506" i="2"/>
  <c r="AG132" i="2"/>
  <c r="AG643" i="2"/>
  <c r="AG451" i="2"/>
  <c r="AG135" i="2"/>
  <c r="AG136" i="2"/>
  <c r="AG137" i="2"/>
  <c r="AG138" i="2"/>
  <c r="AG139" i="2"/>
  <c r="AG140" i="2"/>
  <c r="AG464" i="2"/>
  <c r="AG142" i="2"/>
  <c r="AG143" i="2"/>
  <c r="AG130" i="2"/>
  <c r="AG145" i="2"/>
  <c r="AG146" i="2"/>
  <c r="AG376" i="2"/>
  <c r="AG148" i="2"/>
  <c r="AG149" i="2"/>
  <c r="AG43" i="2"/>
  <c r="AG151" i="2"/>
  <c r="AG152" i="2"/>
  <c r="AG153" i="2"/>
  <c r="AG99" i="2"/>
  <c r="AG155" i="2"/>
  <c r="AG185" i="2"/>
  <c r="AG157" i="2"/>
  <c r="AG158" i="2"/>
  <c r="AG159" i="2"/>
  <c r="AG50" i="2"/>
  <c r="AG161" i="2"/>
  <c r="AG162" i="2"/>
  <c r="AG163" i="2"/>
  <c r="AG164" i="2"/>
  <c r="AG165" i="2"/>
  <c r="AG166" i="2"/>
  <c r="AG167" i="2"/>
  <c r="AG168" i="2"/>
  <c r="AG169" i="2"/>
  <c r="AG170" i="2"/>
  <c r="AG171" i="2"/>
  <c r="AG448" i="2"/>
  <c r="AG173" i="2"/>
  <c r="AG174" i="2"/>
  <c r="AG175" i="2"/>
  <c r="AG101" i="2"/>
  <c r="AG177" i="2"/>
  <c r="AG178" i="2"/>
  <c r="AG179" i="2"/>
  <c r="AG180" i="2"/>
  <c r="AG181" i="2"/>
  <c r="AG182" i="2"/>
  <c r="AG183" i="2"/>
  <c r="AG184" i="2"/>
  <c r="AG39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320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339" i="2"/>
  <c r="AG215" i="2"/>
  <c r="AG216" i="2"/>
  <c r="AG217" i="2"/>
  <c r="AG269" i="2"/>
  <c r="AG219" i="2"/>
  <c r="AG475" i="2"/>
  <c r="AG221" i="2"/>
  <c r="AG222" i="2"/>
  <c r="AG223" i="2"/>
  <c r="AG224" i="2"/>
  <c r="AG225" i="2"/>
  <c r="AG226" i="2"/>
  <c r="AG227" i="2"/>
  <c r="AG228" i="2"/>
  <c r="AG432" i="2"/>
  <c r="AG230" i="2"/>
  <c r="AG5" i="2"/>
  <c r="AG232" i="2"/>
  <c r="AG233" i="2"/>
  <c r="AG534" i="2"/>
  <c r="AG235" i="2"/>
  <c r="AG236" i="2"/>
  <c r="AG237" i="2"/>
  <c r="AG238" i="2"/>
  <c r="AG239" i="2"/>
  <c r="AG240" i="2"/>
  <c r="AG397" i="2"/>
  <c r="AG242" i="2"/>
  <c r="AG243" i="2"/>
  <c r="AG244" i="2"/>
  <c r="AG245" i="2"/>
  <c r="AG87" i="2"/>
  <c r="AG247" i="2"/>
  <c r="AG248" i="2"/>
  <c r="AG249" i="2"/>
  <c r="AG250" i="2"/>
  <c r="AG251" i="2"/>
  <c r="AG252" i="2"/>
  <c r="AG253" i="2"/>
  <c r="AG254" i="2"/>
  <c r="AG255" i="2"/>
  <c r="AG256" i="2"/>
  <c r="AG257" i="2"/>
  <c r="AG117" i="2"/>
  <c r="AG259" i="2"/>
  <c r="AG42" i="2"/>
  <c r="AG261" i="2"/>
  <c r="AG262" i="2"/>
  <c r="AG263" i="2"/>
  <c r="AG264" i="2"/>
  <c r="AG265" i="2"/>
  <c r="AG266" i="2"/>
  <c r="AG267" i="2"/>
  <c r="AG268" i="2"/>
  <c r="AG351" i="2"/>
  <c r="AG270" i="2"/>
  <c r="AG271" i="2"/>
  <c r="AG272" i="2"/>
  <c r="AG273" i="2"/>
  <c r="AG274" i="2"/>
  <c r="AG529" i="2"/>
  <c r="AG276" i="2"/>
  <c r="AG277" i="2"/>
  <c r="AG201" i="2"/>
  <c r="AG279" i="2"/>
  <c r="AG280" i="2"/>
  <c r="AG281" i="2"/>
  <c r="AG282" i="2"/>
  <c r="AG283" i="2"/>
  <c r="AG86" i="2"/>
  <c r="AG285" i="2"/>
  <c r="AG286" i="2"/>
  <c r="AG287" i="2"/>
  <c r="AG288" i="2"/>
  <c r="AG289" i="2"/>
  <c r="AG290" i="2"/>
  <c r="AG291" i="2"/>
  <c r="AG292" i="2"/>
  <c r="AG293" i="2"/>
  <c r="AG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518" i="2"/>
  <c r="AG310" i="2"/>
  <c r="AG311" i="2"/>
  <c r="AG134" i="2"/>
  <c r="AG313" i="2"/>
  <c r="AG314" i="2"/>
  <c r="AG315" i="2"/>
  <c r="AG316" i="2"/>
  <c r="AG317" i="2"/>
  <c r="AG258" i="2"/>
  <c r="AG319" i="2"/>
  <c r="AG141" i="2"/>
  <c r="AG321" i="2"/>
  <c r="AG322" i="2"/>
  <c r="AG323" i="2"/>
  <c r="AG324" i="2"/>
  <c r="AG325" i="2"/>
  <c r="AG326" i="2"/>
  <c r="AG327" i="2"/>
  <c r="AG328" i="2"/>
  <c r="AG329" i="2"/>
  <c r="AG52" i="2"/>
  <c r="AG331" i="2"/>
  <c r="AG472" i="2"/>
  <c r="AG333" i="2"/>
  <c r="AG334" i="2"/>
  <c r="AG476" i="2"/>
  <c r="AG336" i="2"/>
  <c r="AG260" i="2"/>
  <c r="AG338" i="2"/>
  <c r="AG368" i="2"/>
  <c r="AG340" i="2"/>
  <c r="AG341" i="2"/>
  <c r="AG342" i="2"/>
  <c r="AG343" i="2"/>
  <c r="AG344" i="2"/>
  <c r="AG345" i="2"/>
  <c r="AG346" i="2"/>
  <c r="AG218" i="2"/>
  <c r="AG348" i="2"/>
  <c r="AG349" i="2"/>
  <c r="AG350" i="2"/>
  <c r="AG422" i="2"/>
  <c r="AG352" i="2"/>
  <c r="AG353" i="2"/>
  <c r="AG354" i="2"/>
  <c r="AG355" i="2"/>
  <c r="AG356" i="2"/>
  <c r="AG357" i="2"/>
  <c r="AG358" i="2"/>
  <c r="AG359" i="2"/>
  <c r="AG360" i="2"/>
  <c r="AG18" i="2"/>
  <c r="AG156" i="2"/>
  <c r="AG133" i="2"/>
  <c r="AG364" i="2"/>
  <c r="AG588" i="2"/>
  <c r="AG366" i="2"/>
  <c r="AG367" i="2"/>
  <c r="AG160" i="2"/>
  <c r="AG369" i="2"/>
  <c r="AG370" i="2"/>
  <c r="AG371" i="2"/>
  <c r="AG372" i="2"/>
  <c r="AG373" i="2"/>
  <c r="AG374" i="2"/>
  <c r="AG375" i="2"/>
  <c r="AG275" i="2"/>
  <c r="AG377" i="2"/>
  <c r="AG378" i="2"/>
  <c r="AG379" i="2"/>
  <c r="AG380" i="2"/>
  <c r="AG381" i="2"/>
  <c r="AG382" i="2"/>
  <c r="AG383" i="2"/>
  <c r="AG246" i="2"/>
  <c r="AG385" i="2"/>
  <c r="AG386" i="2"/>
  <c r="AG545" i="2"/>
  <c r="AG388" i="2"/>
  <c r="AG389" i="2"/>
  <c r="AG390" i="2"/>
  <c r="AG391" i="2"/>
  <c r="AG392" i="2"/>
  <c r="AG393" i="2"/>
  <c r="AG429" i="2"/>
  <c r="AG363" i="2"/>
  <c r="AG396" i="2"/>
  <c r="AG553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6" i="2"/>
  <c r="AG414" i="2"/>
  <c r="AG415" i="2"/>
  <c r="AG416" i="2"/>
  <c r="AG417" i="2"/>
  <c r="AG418" i="2"/>
  <c r="AG419" i="2"/>
  <c r="AG420" i="2"/>
  <c r="AG421" i="2"/>
  <c r="AG20" i="2"/>
  <c r="AG423" i="2"/>
  <c r="AG424" i="2"/>
  <c r="AG455" i="2"/>
  <c r="AG426" i="2"/>
  <c r="AG427" i="2"/>
  <c r="AG428" i="2"/>
  <c r="AG147" i="2"/>
  <c r="AG430" i="2"/>
  <c r="AG431" i="2"/>
  <c r="AG85" i="2"/>
  <c r="AG433" i="2"/>
  <c r="AG434" i="2"/>
  <c r="AG435" i="2"/>
  <c r="AG436" i="2"/>
  <c r="AG437" i="2"/>
  <c r="AG438" i="2"/>
  <c r="AG439" i="2"/>
  <c r="AG154" i="2"/>
  <c r="AG441" i="2"/>
  <c r="AG442" i="2"/>
  <c r="AG443" i="2"/>
  <c r="AG444" i="2"/>
  <c r="AG445" i="2"/>
  <c r="AG446" i="2"/>
  <c r="AG447" i="2"/>
  <c r="AG22" i="2"/>
  <c r="AG449" i="2"/>
  <c r="AG450" i="2"/>
  <c r="AG115" i="2"/>
  <c r="AG452" i="2"/>
  <c r="AG453" i="2"/>
  <c r="AG454" i="2"/>
  <c r="AG172" i="2"/>
  <c r="AG456" i="2"/>
  <c r="AG457" i="2"/>
  <c r="AG458" i="2"/>
  <c r="AG459" i="2"/>
  <c r="AG460" i="2"/>
  <c r="AG461" i="2"/>
  <c r="AG462" i="2"/>
  <c r="AG463" i="2"/>
  <c r="AG425" i="2"/>
  <c r="AG465" i="2"/>
  <c r="AG466" i="2"/>
  <c r="AG467" i="2"/>
  <c r="AG468" i="2"/>
  <c r="AG469" i="2"/>
  <c r="AG470" i="2"/>
  <c r="AG471" i="2"/>
  <c r="AG347" i="2"/>
  <c r="AG473" i="2"/>
  <c r="AG229" i="2"/>
  <c r="AG48" i="2"/>
  <c r="AG62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384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24" i="2"/>
  <c r="AG507" i="2"/>
  <c r="AG508" i="2"/>
  <c r="AG509" i="2"/>
  <c r="AG510" i="2"/>
  <c r="AG511" i="2"/>
  <c r="AG512" i="2"/>
  <c r="AG513" i="2"/>
  <c r="AG514" i="2"/>
  <c r="AG515" i="2"/>
  <c r="AG516" i="2"/>
  <c r="AG517" i="2"/>
  <c r="AG97" i="2"/>
  <c r="AG519" i="2"/>
  <c r="AG520" i="2"/>
  <c r="AG521" i="2"/>
  <c r="AG522" i="2"/>
  <c r="AG523" i="2"/>
  <c r="AG524" i="2"/>
  <c r="AG525" i="2"/>
  <c r="AG526" i="2"/>
  <c r="AG527" i="2"/>
  <c r="AG528" i="2"/>
  <c r="AG89" i="2"/>
  <c r="AG530" i="2"/>
  <c r="AG531" i="2"/>
  <c r="AG532" i="2"/>
  <c r="AG533" i="2"/>
  <c r="AG294" i="2"/>
  <c r="AG535" i="2"/>
  <c r="AG129" i="2"/>
  <c r="AG537" i="2"/>
  <c r="AG362" i="2"/>
  <c r="AG539" i="2"/>
  <c r="AG540" i="2"/>
  <c r="AG541" i="2"/>
  <c r="AG542" i="2"/>
  <c r="AG543" i="2"/>
  <c r="AG544" i="2"/>
  <c r="AG635" i="2"/>
  <c r="AG546" i="2"/>
  <c r="AG547" i="2"/>
  <c r="AG548" i="2"/>
  <c r="AG549" i="2"/>
  <c r="AG550" i="2"/>
  <c r="AG551" i="2"/>
  <c r="AG241" i="2"/>
  <c r="AG35" i="2"/>
  <c r="AG554" i="2"/>
  <c r="AG555" i="2"/>
  <c r="AG556" i="2"/>
  <c r="AG557" i="2"/>
  <c r="AG558" i="2"/>
  <c r="AG559" i="2"/>
  <c r="AG560" i="2"/>
  <c r="AG561" i="2"/>
  <c r="AG562" i="2"/>
  <c r="AG563" i="2"/>
  <c r="AG284" i="2"/>
  <c r="AG565" i="2"/>
  <c r="AG566" i="2"/>
  <c r="AG567" i="2"/>
  <c r="AG568" i="2"/>
  <c r="AG332" i="2"/>
  <c r="AG570" i="2"/>
  <c r="AG571" i="2"/>
  <c r="AG440" i="2"/>
  <c r="AG214" i="2"/>
  <c r="AG574" i="2"/>
  <c r="AG575" i="2"/>
  <c r="AG576" i="2"/>
  <c r="AG577" i="2"/>
  <c r="AG578" i="2"/>
  <c r="AG579" i="2"/>
  <c r="AG580" i="2"/>
  <c r="AG581" i="2"/>
  <c r="AG278" i="2"/>
  <c r="AG583" i="2"/>
  <c r="AG584" i="2"/>
  <c r="AG585" i="2"/>
  <c r="AG586" i="2"/>
  <c r="AG587" i="2"/>
  <c r="AG131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387" i="2"/>
  <c r="AG603" i="2"/>
  <c r="AG604" i="2"/>
  <c r="AG36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492" i="2"/>
  <c r="AG636" i="2"/>
  <c r="AG637" i="2"/>
  <c r="AG638" i="2"/>
  <c r="AG639" i="2"/>
  <c r="AG640" i="2"/>
  <c r="AG641" i="2"/>
  <c r="AG642" i="2"/>
  <c r="AG36" i="2"/>
  <c r="AG652" i="2"/>
  <c r="AG645" i="2"/>
  <c r="AG646" i="2"/>
  <c r="AG647" i="2"/>
  <c r="AG648" i="2"/>
  <c r="AG649" i="2"/>
  <c r="AG650" i="2"/>
  <c r="AG651" i="2"/>
  <c r="AG60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39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F2" i="2"/>
  <c r="AF3" i="2"/>
  <c r="AF4" i="2"/>
  <c r="AF552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50" i="2"/>
  <c r="AF19" i="2"/>
  <c r="AF538" i="2"/>
  <c r="AF21" i="2"/>
  <c r="AF536" i="2"/>
  <c r="AF23" i="2"/>
  <c r="AF330" i="2"/>
  <c r="AF25" i="2"/>
  <c r="AF26" i="2"/>
  <c r="AF27" i="2"/>
  <c r="AF28" i="2"/>
  <c r="AF29" i="2"/>
  <c r="AF30" i="2"/>
  <c r="AF31" i="2"/>
  <c r="AF32" i="2"/>
  <c r="AF33" i="2"/>
  <c r="AF34" i="2"/>
  <c r="AF220" i="2"/>
  <c r="AF573" i="2"/>
  <c r="AF37" i="2"/>
  <c r="AF38" i="2"/>
  <c r="AF39" i="2"/>
  <c r="AF40" i="2"/>
  <c r="AF41" i="2"/>
  <c r="AF176" i="2"/>
  <c r="AF335" i="2"/>
  <c r="AF44" i="2"/>
  <c r="AF45" i="2"/>
  <c r="AF413" i="2"/>
  <c r="AF47" i="2"/>
  <c r="AF118" i="2"/>
  <c r="AF49" i="2"/>
  <c r="AF337" i="2"/>
  <c r="AF51" i="2"/>
  <c r="AF318" i="2"/>
  <c r="AF53" i="2"/>
  <c r="AF54" i="2"/>
  <c r="AF55" i="2"/>
  <c r="AF56" i="2"/>
  <c r="AF57" i="2"/>
  <c r="AF58" i="2"/>
  <c r="AF59" i="2"/>
  <c r="AF60" i="2"/>
  <c r="AF61" i="2"/>
  <c r="AF312" i="2"/>
  <c r="AF63" i="2"/>
  <c r="AF64" i="2"/>
  <c r="AF65" i="2"/>
  <c r="AF66" i="2"/>
  <c r="AF564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234" i="2"/>
  <c r="AF572" i="2"/>
  <c r="AF231" i="2"/>
  <c r="AF88" i="2"/>
  <c r="AF309" i="2"/>
  <c r="AF90" i="2"/>
  <c r="AF91" i="2"/>
  <c r="AF92" i="2"/>
  <c r="AF93" i="2"/>
  <c r="AF605" i="2"/>
  <c r="AF95" i="2"/>
  <c r="AF96" i="2"/>
  <c r="AF105" i="2"/>
  <c r="AF98" i="2"/>
  <c r="AF569" i="2"/>
  <c r="AF100" i="2"/>
  <c r="AF684" i="2"/>
  <c r="AF102" i="2"/>
  <c r="AF103" i="2"/>
  <c r="AF104" i="2"/>
  <c r="AF67" i="2"/>
  <c r="AF106" i="2"/>
  <c r="AF107" i="2"/>
  <c r="AF108" i="2"/>
  <c r="AF109" i="2"/>
  <c r="AF110" i="2"/>
  <c r="AF111" i="2"/>
  <c r="AF112" i="2"/>
  <c r="AF113" i="2"/>
  <c r="AF114" i="2"/>
  <c r="AF144" i="2"/>
  <c r="AF116" i="2"/>
  <c r="AF644" i="2"/>
  <c r="AF582" i="2"/>
  <c r="AF119" i="2"/>
  <c r="AF120" i="2"/>
  <c r="AF121" i="2"/>
  <c r="AF122" i="2"/>
  <c r="AF123" i="2"/>
  <c r="AF124" i="2"/>
  <c r="AF125" i="2"/>
  <c r="AF126" i="2"/>
  <c r="AF127" i="2"/>
  <c r="AF128" i="2"/>
  <c r="AF474" i="2"/>
  <c r="AF361" i="2"/>
  <c r="AF506" i="2"/>
  <c r="AF132" i="2"/>
  <c r="AF643" i="2"/>
  <c r="AF451" i="2"/>
  <c r="AF135" i="2"/>
  <c r="AF136" i="2"/>
  <c r="AF137" i="2"/>
  <c r="AF138" i="2"/>
  <c r="AF139" i="2"/>
  <c r="AF140" i="2"/>
  <c r="AF464" i="2"/>
  <c r="AF142" i="2"/>
  <c r="AF143" i="2"/>
  <c r="AF130" i="2"/>
  <c r="AF145" i="2"/>
  <c r="AF146" i="2"/>
  <c r="AF376" i="2"/>
  <c r="AF148" i="2"/>
  <c r="AF149" i="2"/>
  <c r="AF43" i="2"/>
  <c r="AF151" i="2"/>
  <c r="AF152" i="2"/>
  <c r="AF153" i="2"/>
  <c r="AF99" i="2"/>
  <c r="AF155" i="2"/>
  <c r="AF185" i="2"/>
  <c r="AF157" i="2"/>
  <c r="AF158" i="2"/>
  <c r="AF159" i="2"/>
  <c r="AF50" i="2"/>
  <c r="AF161" i="2"/>
  <c r="AF162" i="2"/>
  <c r="AF163" i="2"/>
  <c r="AF164" i="2"/>
  <c r="AF165" i="2"/>
  <c r="AF166" i="2"/>
  <c r="AF167" i="2"/>
  <c r="AF168" i="2"/>
  <c r="AF169" i="2"/>
  <c r="AF170" i="2"/>
  <c r="AF171" i="2"/>
  <c r="AF448" i="2"/>
  <c r="AF173" i="2"/>
  <c r="AF174" i="2"/>
  <c r="AF175" i="2"/>
  <c r="AF101" i="2"/>
  <c r="AF177" i="2"/>
  <c r="AF178" i="2"/>
  <c r="AF179" i="2"/>
  <c r="AF180" i="2"/>
  <c r="AF181" i="2"/>
  <c r="AF182" i="2"/>
  <c r="AF183" i="2"/>
  <c r="AF184" i="2"/>
  <c r="AF39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320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339" i="2"/>
  <c r="AF215" i="2"/>
  <c r="AF216" i="2"/>
  <c r="AF217" i="2"/>
  <c r="AF269" i="2"/>
  <c r="AF219" i="2"/>
  <c r="AF475" i="2"/>
  <c r="AF221" i="2"/>
  <c r="AF222" i="2"/>
  <c r="AF223" i="2"/>
  <c r="AF224" i="2"/>
  <c r="AF225" i="2"/>
  <c r="AF226" i="2"/>
  <c r="AF227" i="2"/>
  <c r="AF228" i="2"/>
  <c r="AF432" i="2"/>
  <c r="AF230" i="2"/>
  <c r="AF5" i="2"/>
  <c r="AF232" i="2"/>
  <c r="AF233" i="2"/>
  <c r="AF534" i="2"/>
  <c r="AF235" i="2"/>
  <c r="AF236" i="2"/>
  <c r="AF237" i="2"/>
  <c r="AF238" i="2"/>
  <c r="AF239" i="2"/>
  <c r="AF240" i="2"/>
  <c r="AF397" i="2"/>
  <c r="AF242" i="2"/>
  <c r="AF243" i="2"/>
  <c r="AF244" i="2"/>
  <c r="AF245" i="2"/>
  <c r="AF87" i="2"/>
  <c r="AF247" i="2"/>
  <c r="AF248" i="2"/>
  <c r="AF249" i="2"/>
  <c r="AF250" i="2"/>
  <c r="AF251" i="2"/>
  <c r="AF252" i="2"/>
  <c r="AF253" i="2"/>
  <c r="AF254" i="2"/>
  <c r="AF255" i="2"/>
  <c r="AF256" i="2"/>
  <c r="AF257" i="2"/>
  <c r="AF117" i="2"/>
  <c r="AF259" i="2"/>
  <c r="AF42" i="2"/>
  <c r="AF261" i="2"/>
  <c r="AF262" i="2"/>
  <c r="AF263" i="2"/>
  <c r="AF264" i="2"/>
  <c r="AF265" i="2"/>
  <c r="AF266" i="2"/>
  <c r="AF267" i="2"/>
  <c r="AF268" i="2"/>
  <c r="AF351" i="2"/>
  <c r="AF270" i="2"/>
  <c r="AF271" i="2"/>
  <c r="AF272" i="2"/>
  <c r="AF273" i="2"/>
  <c r="AF274" i="2"/>
  <c r="AF529" i="2"/>
  <c r="AF276" i="2"/>
  <c r="AF277" i="2"/>
  <c r="AF201" i="2"/>
  <c r="AF279" i="2"/>
  <c r="AF280" i="2"/>
  <c r="AF281" i="2"/>
  <c r="AF282" i="2"/>
  <c r="AF283" i="2"/>
  <c r="AF86" i="2"/>
  <c r="AF285" i="2"/>
  <c r="AF286" i="2"/>
  <c r="AF287" i="2"/>
  <c r="AF288" i="2"/>
  <c r="AF289" i="2"/>
  <c r="AF290" i="2"/>
  <c r="AF291" i="2"/>
  <c r="AF292" i="2"/>
  <c r="AF293" i="2"/>
  <c r="AF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518" i="2"/>
  <c r="AF310" i="2"/>
  <c r="AF311" i="2"/>
  <c r="AF134" i="2"/>
  <c r="AF313" i="2"/>
  <c r="AF314" i="2"/>
  <c r="AF315" i="2"/>
  <c r="AF316" i="2"/>
  <c r="AF317" i="2"/>
  <c r="AF258" i="2"/>
  <c r="AF319" i="2"/>
  <c r="AF141" i="2"/>
  <c r="AF321" i="2"/>
  <c r="AF322" i="2"/>
  <c r="AF323" i="2"/>
  <c r="AF324" i="2"/>
  <c r="AF325" i="2"/>
  <c r="AF326" i="2"/>
  <c r="AF327" i="2"/>
  <c r="AF328" i="2"/>
  <c r="AF329" i="2"/>
  <c r="AF52" i="2"/>
  <c r="AF331" i="2"/>
  <c r="AF472" i="2"/>
  <c r="AF333" i="2"/>
  <c r="AF334" i="2"/>
  <c r="AF476" i="2"/>
  <c r="AF336" i="2"/>
  <c r="AF260" i="2"/>
  <c r="AF338" i="2"/>
  <c r="AF368" i="2"/>
  <c r="AF340" i="2"/>
  <c r="AF341" i="2"/>
  <c r="AF342" i="2"/>
  <c r="AF343" i="2"/>
  <c r="AF344" i="2"/>
  <c r="AF345" i="2"/>
  <c r="AF346" i="2"/>
  <c r="AF218" i="2"/>
  <c r="AF348" i="2"/>
  <c r="AF349" i="2"/>
  <c r="AF350" i="2"/>
  <c r="AF422" i="2"/>
  <c r="AF352" i="2"/>
  <c r="AF353" i="2"/>
  <c r="AF354" i="2"/>
  <c r="AF355" i="2"/>
  <c r="AF356" i="2"/>
  <c r="AF357" i="2"/>
  <c r="AF358" i="2"/>
  <c r="AF359" i="2"/>
  <c r="AF360" i="2"/>
  <c r="AF18" i="2"/>
  <c r="AF156" i="2"/>
  <c r="AF133" i="2"/>
  <c r="AF364" i="2"/>
  <c r="AF588" i="2"/>
  <c r="AF366" i="2"/>
  <c r="AF367" i="2"/>
  <c r="AF160" i="2"/>
  <c r="AF369" i="2"/>
  <c r="AF370" i="2"/>
  <c r="AF371" i="2"/>
  <c r="AF372" i="2"/>
  <c r="AF373" i="2"/>
  <c r="AF374" i="2"/>
  <c r="AF375" i="2"/>
  <c r="AF275" i="2"/>
  <c r="AF377" i="2"/>
  <c r="AF378" i="2"/>
  <c r="AF379" i="2"/>
  <c r="AF380" i="2"/>
  <c r="AF381" i="2"/>
  <c r="AF382" i="2"/>
  <c r="AF383" i="2"/>
  <c r="AF246" i="2"/>
  <c r="AF385" i="2"/>
  <c r="AF386" i="2"/>
  <c r="AF545" i="2"/>
  <c r="AF388" i="2"/>
  <c r="AF389" i="2"/>
  <c r="AF390" i="2"/>
  <c r="AF391" i="2"/>
  <c r="AF392" i="2"/>
  <c r="AF393" i="2"/>
  <c r="AF429" i="2"/>
  <c r="AF363" i="2"/>
  <c r="AF396" i="2"/>
  <c r="AF553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6" i="2"/>
  <c r="AF414" i="2"/>
  <c r="AF415" i="2"/>
  <c r="AF416" i="2"/>
  <c r="AF417" i="2"/>
  <c r="AF418" i="2"/>
  <c r="AF419" i="2"/>
  <c r="AF420" i="2"/>
  <c r="AF421" i="2"/>
  <c r="AF20" i="2"/>
  <c r="AF423" i="2"/>
  <c r="AF424" i="2"/>
  <c r="AF455" i="2"/>
  <c r="AF426" i="2"/>
  <c r="AF427" i="2"/>
  <c r="AF428" i="2"/>
  <c r="AF147" i="2"/>
  <c r="AF430" i="2"/>
  <c r="AF431" i="2"/>
  <c r="AF85" i="2"/>
  <c r="AF433" i="2"/>
  <c r="AF434" i="2"/>
  <c r="AF435" i="2"/>
  <c r="AF436" i="2"/>
  <c r="AF437" i="2"/>
  <c r="AF438" i="2"/>
  <c r="AF439" i="2"/>
  <c r="AF154" i="2"/>
  <c r="AF441" i="2"/>
  <c r="AF442" i="2"/>
  <c r="AF443" i="2"/>
  <c r="AF444" i="2"/>
  <c r="AF445" i="2"/>
  <c r="AF446" i="2"/>
  <c r="AF447" i="2"/>
  <c r="AF22" i="2"/>
  <c r="AF449" i="2"/>
  <c r="AF450" i="2"/>
  <c r="AF115" i="2"/>
  <c r="AF452" i="2"/>
  <c r="AF453" i="2"/>
  <c r="AF454" i="2"/>
  <c r="AF172" i="2"/>
  <c r="AF456" i="2"/>
  <c r="AF457" i="2"/>
  <c r="AF458" i="2"/>
  <c r="AF459" i="2"/>
  <c r="AF460" i="2"/>
  <c r="AF461" i="2"/>
  <c r="AF462" i="2"/>
  <c r="AF463" i="2"/>
  <c r="AF425" i="2"/>
  <c r="AF465" i="2"/>
  <c r="AF466" i="2"/>
  <c r="AF467" i="2"/>
  <c r="AF468" i="2"/>
  <c r="AF469" i="2"/>
  <c r="AF470" i="2"/>
  <c r="AF471" i="2"/>
  <c r="AF347" i="2"/>
  <c r="AF473" i="2"/>
  <c r="AF229" i="2"/>
  <c r="AF48" i="2"/>
  <c r="AF62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384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24" i="2"/>
  <c r="AF507" i="2"/>
  <c r="AF508" i="2"/>
  <c r="AF509" i="2"/>
  <c r="AF510" i="2"/>
  <c r="AF511" i="2"/>
  <c r="AF512" i="2"/>
  <c r="AF513" i="2"/>
  <c r="AF514" i="2"/>
  <c r="AF515" i="2"/>
  <c r="AF516" i="2"/>
  <c r="AF517" i="2"/>
  <c r="AF97" i="2"/>
  <c r="AF519" i="2"/>
  <c r="AF520" i="2"/>
  <c r="AF521" i="2"/>
  <c r="AF522" i="2"/>
  <c r="AF523" i="2"/>
  <c r="AF524" i="2"/>
  <c r="AF525" i="2"/>
  <c r="AF526" i="2"/>
  <c r="AF527" i="2"/>
  <c r="AF528" i="2"/>
  <c r="AF89" i="2"/>
  <c r="AF530" i="2"/>
  <c r="AF531" i="2"/>
  <c r="AF532" i="2"/>
  <c r="AF533" i="2"/>
  <c r="AF294" i="2"/>
  <c r="AF535" i="2"/>
  <c r="AF129" i="2"/>
  <c r="AF537" i="2"/>
  <c r="AF362" i="2"/>
  <c r="AF539" i="2"/>
  <c r="AF540" i="2"/>
  <c r="AF541" i="2"/>
  <c r="AF542" i="2"/>
  <c r="AF543" i="2"/>
  <c r="AF544" i="2"/>
  <c r="AF635" i="2"/>
  <c r="AF546" i="2"/>
  <c r="AF547" i="2"/>
  <c r="AF548" i="2"/>
  <c r="AF549" i="2"/>
  <c r="AF550" i="2"/>
  <c r="AF551" i="2"/>
  <c r="AF241" i="2"/>
  <c r="AF35" i="2"/>
  <c r="AF554" i="2"/>
  <c r="AF555" i="2"/>
  <c r="AF556" i="2"/>
  <c r="AF557" i="2"/>
  <c r="AF558" i="2"/>
  <c r="AF559" i="2"/>
  <c r="AF560" i="2"/>
  <c r="AF561" i="2"/>
  <c r="AF562" i="2"/>
  <c r="AF563" i="2"/>
  <c r="AF284" i="2"/>
  <c r="AF565" i="2"/>
  <c r="AF566" i="2"/>
  <c r="AF567" i="2"/>
  <c r="AF568" i="2"/>
  <c r="AF332" i="2"/>
  <c r="AF570" i="2"/>
  <c r="AF571" i="2"/>
  <c r="AF440" i="2"/>
  <c r="AF214" i="2"/>
  <c r="AF574" i="2"/>
  <c r="AF575" i="2"/>
  <c r="AF576" i="2"/>
  <c r="AF577" i="2"/>
  <c r="AF578" i="2"/>
  <c r="AF579" i="2"/>
  <c r="AF580" i="2"/>
  <c r="AF581" i="2"/>
  <c r="AF278" i="2"/>
  <c r="AF583" i="2"/>
  <c r="AF584" i="2"/>
  <c r="AF585" i="2"/>
  <c r="AF586" i="2"/>
  <c r="AF587" i="2"/>
  <c r="AF131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387" i="2"/>
  <c r="AF603" i="2"/>
  <c r="AF604" i="2"/>
  <c r="AF36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492" i="2"/>
  <c r="AF636" i="2"/>
  <c r="AF637" i="2"/>
  <c r="AF638" i="2"/>
  <c r="AF639" i="2"/>
  <c r="AF640" i="2"/>
  <c r="AF641" i="2"/>
  <c r="AF642" i="2"/>
  <c r="AF36" i="2"/>
  <c r="AF652" i="2"/>
  <c r="AF645" i="2"/>
  <c r="AF646" i="2"/>
  <c r="AF647" i="2"/>
  <c r="AF648" i="2"/>
  <c r="AF649" i="2"/>
  <c r="AF650" i="2"/>
  <c r="AF651" i="2"/>
  <c r="AF60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39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E2" i="2"/>
  <c r="AE3" i="2"/>
  <c r="AE4" i="2"/>
  <c r="AE552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50" i="2"/>
  <c r="AE19" i="2"/>
  <c r="AE538" i="2"/>
  <c r="AE21" i="2"/>
  <c r="AE536" i="2"/>
  <c r="AE23" i="2"/>
  <c r="AE330" i="2"/>
  <c r="AE25" i="2"/>
  <c r="AE26" i="2"/>
  <c r="AE27" i="2"/>
  <c r="AE28" i="2"/>
  <c r="AE29" i="2"/>
  <c r="AE30" i="2"/>
  <c r="AE31" i="2"/>
  <c r="AE32" i="2"/>
  <c r="AE33" i="2"/>
  <c r="AE34" i="2"/>
  <c r="AE220" i="2"/>
  <c r="AE573" i="2"/>
  <c r="AE37" i="2"/>
  <c r="AE38" i="2"/>
  <c r="AE39" i="2"/>
  <c r="AE40" i="2"/>
  <c r="AE41" i="2"/>
  <c r="AE176" i="2"/>
  <c r="AE335" i="2"/>
  <c r="AE44" i="2"/>
  <c r="AE45" i="2"/>
  <c r="AE413" i="2"/>
  <c r="AE47" i="2"/>
  <c r="AE118" i="2"/>
  <c r="AE49" i="2"/>
  <c r="AE337" i="2"/>
  <c r="AE51" i="2"/>
  <c r="AE318" i="2"/>
  <c r="AE53" i="2"/>
  <c r="AE54" i="2"/>
  <c r="AE55" i="2"/>
  <c r="AE56" i="2"/>
  <c r="AE57" i="2"/>
  <c r="AE58" i="2"/>
  <c r="AE59" i="2"/>
  <c r="AE60" i="2"/>
  <c r="AE61" i="2"/>
  <c r="AE312" i="2"/>
  <c r="AE63" i="2"/>
  <c r="AE64" i="2"/>
  <c r="AE65" i="2"/>
  <c r="AE66" i="2"/>
  <c r="AE564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234" i="2"/>
  <c r="AE572" i="2"/>
  <c r="AE231" i="2"/>
  <c r="AE88" i="2"/>
  <c r="AE309" i="2"/>
  <c r="AE90" i="2"/>
  <c r="AE91" i="2"/>
  <c r="AE92" i="2"/>
  <c r="AE93" i="2"/>
  <c r="AE605" i="2"/>
  <c r="AE95" i="2"/>
  <c r="AE96" i="2"/>
  <c r="AE105" i="2"/>
  <c r="AE98" i="2"/>
  <c r="AE569" i="2"/>
  <c r="AE100" i="2"/>
  <c r="AE684" i="2"/>
  <c r="AE102" i="2"/>
  <c r="AE103" i="2"/>
  <c r="AE104" i="2"/>
  <c r="AE67" i="2"/>
  <c r="AE106" i="2"/>
  <c r="AE107" i="2"/>
  <c r="AE108" i="2"/>
  <c r="AE109" i="2"/>
  <c r="AE110" i="2"/>
  <c r="AE111" i="2"/>
  <c r="AE112" i="2"/>
  <c r="AE113" i="2"/>
  <c r="AE114" i="2"/>
  <c r="AE144" i="2"/>
  <c r="AE116" i="2"/>
  <c r="AE644" i="2"/>
  <c r="AE582" i="2"/>
  <c r="AE119" i="2"/>
  <c r="AE120" i="2"/>
  <c r="AE121" i="2"/>
  <c r="AE122" i="2"/>
  <c r="AE123" i="2"/>
  <c r="AE124" i="2"/>
  <c r="AE125" i="2"/>
  <c r="AE126" i="2"/>
  <c r="AE127" i="2"/>
  <c r="AE128" i="2"/>
  <c r="AE474" i="2"/>
  <c r="AE361" i="2"/>
  <c r="AE506" i="2"/>
  <c r="AE132" i="2"/>
  <c r="AE643" i="2"/>
  <c r="AE451" i="2"/>
  <c r="AE135" i="2"/>
  <c r="AE136" i="2"/>
  <c r="AE137" i="2"/>
  <c r="AE138" i="2"/>
  <c r="AE139" i="2"/>
  <c r="AE140" i="2"/>
  <c r="AE464" i="2"/>
  <c r="AE142" i="2"/>
  <c r="AE143" i="2"/>
  <c r="AE130" i="2"/>
  <c r="AE145" i="2"/>
  <c r="AE146" i="2"/>
  <c r="AE376" i="2"/>
  <c r="AE148" i="2"/>
  <c r="AE149" i="2"/>
  <c r="AE43" i="2"/>
  <c r="AE151" i="2"/>
  <c r="AE152" i="2"/>
  <c r="AE153" i="2"/>
  <c r="AE99" i="2"/>
  <c r="AE155" i="2"/>
  <c r="AE185" i="2"/>
  <c r="AE157" i="2"/>
  <c r="AE158" i="2"/>
  <c r="AE159" i="2"/>
  <c r="AE50" i="2"/>
  <c r="AE161" i="2"/>
  <c r="AE162" i="2"/>
  <c r="AE163" i="2"/>
  <c r="AE164" i="2"/>
  <c r="AE165" i="2"/>
  <c r="AE166" i="2"/>
  <c r="AE167" i="2"/>
  <c r="AE168" i="2"/>
  <c r="AE169" i="2"/>
  <c r="AE170" i="2"/>
  <c r="AE171" i="2"/>
  <c r="AE448" i="2"/>
  <c r="AE173" i="2"/>
  <c r="AE174" i="2"/>
  <c r="AE175" i="2"/>
  <c r="AE101" i="2"/>
  <c r="AE177" i="2"/>
  <c r="AE178" i="2"/>
  <c r="AE179" i="2"/>
  <c r="AE180" i="2"/>
  <c r="AE181" i="2"/>
  <c r="AE182" i="2"/>
  <c r="AE183" i="2"/>
  <c r="AE184" i="2"/>
  <c r="AE39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320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339" i="2"/>
  <c r="AE215" i="2"/>
  <c r="AE216" i="2"/>
  <c r="AE217" i="2"/>
  <c r="AE269" i="2"/>
  <c r="AE219" i="2"/>
  <c r="AE475" i="2"/>
  <c r="AE221" i="2"/>
  <c r="AE222" i="2"/>
  <c r="AE223" i="2"/>
  <c r="AE224" i="2"/>
  <c r="AE225" i="2"/>
  <c r="AE226" i="2"/>
  <c r="AE227" i="2"/>
  <c r="AE228" i="2"/>
  <c r="AE432" i="2"/>
  <c r="AE230" i="2"/>
  <c r="AE5" i="2"/>
  <c r="AE232" i="2"/>
  <c r="AE233" i="2"/>
  <c r="AE534" i="2"/>
  <c r="AE235" i="2"/>
  <c r="AE236" i="2"/>
  <c r="AE237" i="2"/>
  <c r="AE238" i="2"/>
  <c r="AE239" i="2"/>
  <c r="AE240" i="2"/>
  <c r="AE397" i="2"/>
  <c r="AE242" i="2"/>
  <c r="AE243" i="2"/>
  <c r="AE244" i="2"/>
  <c r="AE245" i="2"/>
  <c r="AE87" i="2"/>
  <c r="AE247" i="2"/>
  <c r="AE248" i="2"/>
  <c r="AE249" i="2"/>
  <c r="AE250" i="2"/>
  <c r="AE251" i="2"/>
  <c r="AE252" i="2"/>
  <c r="AE253" i="2"/>
  <c r="AE254" i="2"/>
  <c r="AE255" i="2"/>
  <c r="AE256" i="2"/>
  <c r="AE257" i="2"/>
  <c r="AE117" i="2"/>
  <c r="AE259" i="2"/>
  <c r="AE42" i="2"/>
  <c r="AE261" i="2"/>
  <c r="AE262" i="2"/>
  <c r="AE263" i="2"/>
  <c r="AE264" i="2"/>
  <c r="AE265" i="2"/>
  <c r="AE266" i="2"/>
  <c r="AE267" i="2"/>
  <c r="AE268" i="2"/>
  <c r="AE351" i="2"/>
  <c r="AE270" i="2"/>
  <c r="AE271" i="2"/>
  <c r="AE272" i="2"/>
  <c r="AE273" i="2"/>
  <c r="AE274" i="2"/>
  <c r="AE529" i="2"/>
  <c r="AE276" i="2"/>
  <c r="AE277" i="2"/>
  <c r="AE201" i="2"/>
  <c r="AE279" i="2"/>
  <c r="AE280" i="2"/>
  <c r="AE281" i="2"/>
  <c r="AE282" i="2"/>
  <c r="AE283" i="2"/>
  <c r="AE86" i="2"/>
  <c r="AE285" i="2"/>
  <c r="AE286" i="2"/>
  <c r="AE287" i="2"/>
  <c r="AE288" i="2"/>
  <c r="AE289" i="2"/>
  <c r="AE290" i="2"/>
  <c r="AE291" i="2"/>
  <c r="AE292" i="2"/>
  <c r="AE293" i="2"/>
  <c r="AE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518" i="2"/>
  <c r="AE310" i="2"/>
  <c r="AE311" i="2"/>
  <c r="AE134" i="2"/>
  <c r="AE313" i="2"/>
  <c r="AE314" i="2"/>
  <c r="AE315" i="2"/>
  <c r="AE316" i="2"/>
  <c r="AE317" i="2"/>
  <c r="AE258" i="2"/>
  <c r="AE319" i="2"/>
  <c r="AE141" i="2"/>
  <c r="AE321" i="2"/>
  <c r="AE322" i="2"/>
  <c r="AE323" i="2"/>
  <c r="AE324" i="2"/>
  <c r="AE325" i="2"/>
  <c r="AE326" i="2"/>
  <c r="AE327" i="2"/>
  <c r="AE328" i="2"/>
  <c r="AE329" i="2"/>
  <c r="AE52" i="2"/>
  <c r="AE331" i="2"/>
  <c r="AE472" i="2"/>
  <c r="AE333" i="2"/>
  <c r="AE334" i="2"/>
  <c r="AE476" i="2"/>
  <c r="AE336" i="2"/>
  <c r="AE260" i="2"/>
  <c r="AE338" i="2"/>
  <c r="AE368" i="2"/>
  <c r="AE340" i="2"/>
  <c r="AE341" i="2"/>
  <c r="AE342" i="2"/>
  <c r="AE343" i="2"/>
  <c r="AE344" i="2"/>
  <c r="AE345" i="2"/>
  <c r="AE346" i="2"/>
  <c r="AE218" i="2"/>
  <c r="AE348" i="2"/>
  <c r="AE349" i="2"/>
  <c r="AE350" i="2"/>
  <c r="AE422" i="2"/>
  <c r="AE352" i="2"/>
  <c r="AE353" i="2"/>
  <c r="AE354" i="2"/>
  <c r="AE355" i="2"/>
  <c r="AE356" i="2"/>
  <c r="AE357" i="2"/>
  <c r="AE358" i="2"/>
  <c r="AE359" i="2"/>
  <c r="AE360" i="2"/>
  <c r="AE18" i="2"/>
  <c r="AE156" i="2"/>
  <c r="AE133" i="2"/>
  <c r="AE364" i="2"/>
  <c r="AE588" i="2"/>
  <c r="AE366" i="2"/>
  <c r="AE367" i="2"/>
  <c r="AE160" i="2"/>
  <c r="AE369" i="2"/>
  <c r="AE370" i="2"/>
  <c r="AE371" i="2"/>
  <c r="AE372" i="2"/>
  <c r="AE373" i="2"/>
  <c r="AE374" i="2"/>
  <c r="AE375" i="2"/>
  <c r="AE275" i="2"/>
  <c r="AE377" i="2"/>
  <c r="AE378" i="2"/>
  <c r="AE379" i="2"/>
  <c r="AE380" i="2"/>
  <c r="AE381" i="2"/>
  <c r="AE382" i="2"/>
  <c r="AE383" i="2"/>
  <c r="AE246" i="2"/>
  <c r="AE385" i="2"/>
  <c r="AE386" i="2"/>
  <c r="AE545" i="2"/>
  <c r="AE388" i="2"/>
  <c r="AE389" i="2"/>
  <c r="AE390" i="2"/>
  <c r="AE391" i="2"/>
  <c r="AE392" i="2"/>
  <c r="AE393" i="2"/>
  <c r="AE429" i="2"/>
  <c r="AE363" i="2"/>
  <c r="AE396" i="2"/>
  <c r="AE553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6" i="2"/>
  <c r="AE414" i="2"/>
  <c r="AE415" i="2"/>
  <c r="AE416" i="2"/>
  <c r="AE417" i="2"/>
  <c r="AE418" i="2"/>
  <c r="AE419" i="2"/>
  <c r="AE420" i="2"/>
  <c r="AE421" i="2"/>
  <c r="AE20" i="2"/>
  <c r="AE423" i="2"/>
  <c r="AE424" i="2"/>
  <c r="AE455" i="2"/>
  <c r="AE426" i="2"/>
  <c r="AE427" i="2"/>
  <c r="AE428" i="2"/>
  <c r="AE147" i="2"/>
  <c r="AE430" i="2"/>
  <c r="AE431" i="2"/>
  <c r="AE85" i="2"/>
  <c r="AE433" i="2"/>
  <c r="AE434" i="2"/>
  <c r="AE435" i="2"/>
  <c r="AE436" i="2"/>
  <c r="AE437" i="2"/>
  <c r="AE438" i="2"/>
  <c r="AE439" i="2"/>
  <c r="AE154" i="2"/>
  <c r="AE441" i="2"/>
  <c r="AE442" i="2"/>
  <c r="AE443" i="2"/>
  <c r="AE444" i="2"/>
  <c r="AE445" i="2"/>
  <c r="AE446" i="2"/>
  <c r="AE447" i="2"/>
  <c r="AE22" i="2"/>
  <c r="AE449" i="2"/>
  <c r="AE450" i="2"/>
  <c r="AE115" i="2"/>
  <c r="AE452" i="2"/>
  <c r="AE453" i="2"/>
  <c r="AE454" i="2"/>
  <c r="AE172" i="2"/>
  <c r="AE456" i="2"/>
  <c r="AE457" i="2"/>
  <c r="AE458" i="2"/>
  <c r="AE459" i="2"/>
  <c r="AE460" i="2"/>
  <c r="AE461" i="2"/>
  <c r="AE462" i="2"/>
  <c r="AE463" i="2"/>
  <c r="AE425" i="2"/>
  <c r="AE465" i="2"/>
  <c r="AE466" i="2"/>
  <c r="AE467" i="2"/>
  <c r="AE468" i="2"/>
  <c r="AE469" i="2"/>
  <c r="AE470" i="2"/>
  <c r="AE471" i="2"/>
  <c r="AE347" i="2"/>
  <c r="AE473" i="2"/>
  <c r="AE229" i="2"/>
  <c r="AE48" i="2"/>
  <c r="AE62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384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24" i="2"/>
  <c r="AE507" i="2"/>
  <c r="AE508" i="2"/>
  <c r="AE509" i="2"/>
  <c r="AE510" i="2"/>
  <c r="AE511" i="2"/>
  <c r="AE512" i="2"/>
  <c r="AE513" i="2"/>
  <c r="AE514" i="2"/>
  <c r="AE515" i="2"/>
  <c r="AE516" i="2"/>
  <c r="AE517" i="2"/>
  <c r="AE97" i="2"/>
  <c r="AE519" i="2"/>
  <c r="AE520" i="2"/>
  <c r="AE521" i="2"/>
  <c r="AE522" i="2"/>
  <c r="AE523" i="2"/>
  <c r="AE524" i="2"/>
  <c r="AE525" i="2"/>
  <c r="AE526" i="2"/>
  <c r="AE527" i="2"/>
  <c r="AE528" i="2"/>
  <c r="AE89" i="2"/>
  <c r="AE530" i="2"/>
  <c r="AE531" i="2"/>
  <c r="AE532" i="2"/>
  <c r="AE533" i="2"/>
  <c r="AE294" i="2"/>
  <c r="AE535" i="2"/>
  <c r="AE129" i="2"/>
  <c r="AE537" i="2"/>
  <c r="AE362" i="2"/>
  <c r="AE539" i="2"/>
  <c r="AE540" i="2"/>
  <c r="AE541" i="2"/>
  <c r="AE542" i="2"/>
  <c r="AE543" i="2"/>
  <c r="AE544" i="2"/>
  <c r="AE635" i="2"/>
  <c r="AE546" i="2"/>
  <c r="AE547" i="2"/>
  <c r="AE548" i="2"/>
  <c r="AE549" i="2"/>
  <c r="AE550" i="2"/>
  <c r="AE551" i="2"/>
  <c r="AE241" i="2"/>
  <c r="AE35" i="2"/>
  <c r="AE554" i="2"/>
  <c r="AE555" i="2"/>
  <c r="AE556" i="2"/>
  <c r="AE557" i="2"/>
  <c r="AE558" i="2"/>
  <c r="AE559" i="2"/>
  <c r="AE560" i="2"/>
  <c r="AE561" i="2"/>
  <c r="AE562" i="2"/>
  <c r="AE563" i="2"/>
  <c r="AE284" i="2"/>
  <c r="AE565" i="2"/>
  <c r="AE566" i="2"/>
  <c r="AE567" i="2"/>
  <c r="AE568" i="2"/>
  <c r="AE332" i="2"/>
  <c r="AE570" i="2"/>
  <c r="AE571" i="2"/>
  <c r="AE440" i="2"/>
  <c r="AE214" i="2"/>
  <c r="AE574" i="2"/>
  <c r="AE575" i="2"/>
  <c r="AE576" i="2"/>
  <c r="AE577" i="2"/>
  <c r="AE578" i="2"/>
  <c r="AE579" i="2"/>
  <c r="AE580" i="2"/>
  <c r="AE581" i="2"/>
  <c r="AE278" i="2"/>
  <c r="AE583" i="2"/>
  <c r="AE584" i="2"/>
  <c r="AE585" i="2"/>
  <c r="AE586" i="2"/>
  <c r="AE587" i="2"/>
  <c r="AE131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387" i="2"/>
  <c r="AE603" i="2"/>
  <c r="AE604" i="2"/>
  <c r="AE36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492" i="2"/>
  <c r="AE636" i="2"/>
  <c r="AE637" i="2"/>
  <c r="AE638" i="2"/>
  <c r="AE639" i="2"/>
  <c r="AE640" i="2"/>
  <c r="AE641" i="2"/>
  <c r="AE642" i="2"/>
  <c r="AE36" i="2"/>
  <c r="AE652" i="2"/>
  <c r="AE645" i="2"/>
  <c r="AE646" i="2"/>
  <c r="AE647" i="2"/>
  <c r="AE648" i="2"/>
  <c r="AE649" i="2"/>
  <c r="AE650" i="2"/>
  <c r="AE651" i="2"/>
  <c r="AE60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39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D2" i="2"/>
  <c r="AD3" i="2"/>
  <c r="AD4" i="2"/>
  <c r="AD552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50" i="2"/>
  <c r="AD19" i="2"/>
  <c r="AD538" i="2"/>
  <c r="AD21" i="2"/>
  <c r="AD536" i="2"/>
  <c r="AD23" i="2"/>
  <c r="AD330" i="2"/>
  <c r="AD25" i="2"/>
  <c r="AD26" i="2"/>
  <c r="AD27" i="2"/>
  <c r="AD28" i="2"/>
  <c r="AD29" i="2"/>
  <c r="AD30" i="2"/>
  <c r="AD31" i="2"/>
  <c r="AD32" i="2"/>
  <c r="AD33" i="2"/>
  <c r="AD34" i="2"/>
  <c r="AD220" i="2"/>
  <c r="AD573" i="2"/>
  <c r="AD37" i="2"/>
  <c r="AD38" i="2"/>
  <c r="AD39" i="2"/>
  <c r="AD40" i="2"/>
  <c r="AD41" i="2"/>
  <c r="AD176" i="2"/>
  <c r="AD335" i="2"/>
  <c r="AD44" i="2"/>
  <c r="AD45" i="2"/>
  <c r="AD413" i="2"/>
  <c r="AD47" i="2"/>
  <c r="AD118" i="2"/>
  <c r="AD49" i="2"/>
  <c r="AD337" i="2"/>
  <c r="AD51" i="2"/>
  <c r="AD318" i="2"/>
  <c r="AD53" i="2"/>
  <c r="AD54" i="2"/>
  <c r="AD55" i="2"/>
  <c r="AD56" i="2"/>
  <c r="AD57" i="2"/>
  <c r="AD58" i="2"/>
  <c r="AD59" i="2"/>
  <c r="AD60" i="2"/>
  <c r="AD61" i="2"/>
  <c r="AD312" i="2"/>
  <c r="AD63" i="2"/>
  <c r="AD64" i="2"/>
  <c r="AD65" i="2"/>
  <c r="AD66" i="2"/>
  <c r="AD564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234" i="2"/>
  <c r="AD572" i="2"/>
  <c r="AD231" i="2"/>
  <c r="AD88" i="2"/>
  <c r="AD309" i="2"/>
  <c r="AD90" i="2"/>
  <c r="AD91" i="2"/>
  <c r="AD92" i="2"/>
  <c r="AD93" i="2"/>
  <c r="AD605" i="2"/>
  <c r="AD95" i="2"/>
  <c r="AD96" i="2"/>
  <c r="AD105" i="2"/>
  <c r="AD98" i="2"/>
  <c r="AD569" i="2"/>
  <c r="AD100" i="2"/>
  <c r="AD684" i="2"/>
  <c r="AD102" i="2"/>
  <c r="AD103" i="2"/>
  <c r="AD104" i="2"/>
  <c r="AD67" i="2"/>
  <c r="AD106" i="2"/>
  <c r="AD107" i="2"/>
  <c r="AD108" i="2"/>
  <c r="AD109" i="2"/>
  <c r="AD110" i="2"/>
  <c r="AD111" i="2"/>
  <c r="AD112" i="2"/>
  <c r="AD113" i="2"/>
  <c r="AD114" i="2"/>
  <c r="AD144" i="2"/>
  <c r="AD116" i="2"/>
  <c r="AD644" i="2"/>
  <c r="AD582" i="2"/>
  <c r="AD119" i="2"/>
  <c r="AD120" i="2"/>
  <c r="AD121" i="2"/>
  <c r="AD122" i="2"/>
  <c r="AD123" i="2"/>
  <c r="AD124" i="2"/>
  <c r="AD125" i="2"/>
  <c r="AD126" i="2"/>
  <c r="AD127" i="2"/>
  <c r="AD128" i="2"/>
  <c r="AD474" i="2"/>
  <c r="AD361" i="2"/>
  <c r="AD506" i="2"/>
  <c r="AD132" i="2"/>
  <c r="AD643" i="2"/>
  <c r="AD451" i="2"/>
  <c r="AD135" i="2"/>
  <c r="AD136" i="2"/>
  <c r="AD137" i="2"/>
  <c r="AD138" i="2"/>
  <c r="AD139" i="2"/>
  <c r="AD140" i="2"/>
  <c r="AD464" i="2"/>
  <c r="AD142" i="2"/>
  <c r="AD143" i="2"/>
  <c r="AD130" i="2"/>
  <c r="AD145" i="2"/>
  <c r="AD146" i="2"/>
  <c r="AD376" i="2"/>
  <c r="AD148" i="2"/>
  <c r="AD149" i="2"/>
  <c r="AD43" i="2"/>
  <c r="AD151" i="2"/>
  <c r="AD152" i="2"/>
  <c r="AD153" i="2"/>
  <c r="AD99" i="2"/>
  <c r="AD155" i="2"/>
  <c r="AD185" i="2"/>
  <c r="AD157" i="2"/>
  <c r="AD158" i="2"/>
  <c r="AD159" i="2"/>
  <c r="AD50" i="2"/>
  <c r="AD161" i="2"/>
  <c r="AD162" i="2"/>
  <c r="AD163" i="2"/>
  <c r="AD164" i="2"/>
  <c r="AD165" i="2"/>
  <c r="AD166" i="2"/>
  <c r="AD167" i="2"/>
  <c r="AD168" i="2"/>
  <c r="AD169" i="2"/>
  <c r="AD170" i="2"/>
  <c r="AD171" i="2"/>
  <c r="AD448" i="2"/>
  <c r="AD173" i="2"/>
  <c r="AD174" i="2"/>
  <c r="AD175" i="2"/>
  <c r="AD101" i="2"/>
  <c r="AD177" i="2"/>
  <c r="AD178" i="2"/>
  <c r="AD179" i="2"/>
  <c r="AD180" i="2"/>
  <c r="AD181" i="2"/>
  <c r="AD182" i="2"/>
  <c r="AD183" i="2"/>
  <c r="AD184" i="2"/>
  <c r="AD39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320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339" i="2"/>
  <c r="AD215" i="2"/>
  <c r="AD216" i="2"/>
  <c r="AD217" i="2"/>
  <c r="AD269" i="2"/>
  <c r="AD219" i="2"/>
  <c r="AD475" i="2"/>
  <c r="AD221" i="2"/>
  <c r="AD222" i="2"/>
  <c r="AD223" i="2"/>
  <c r="AD224" i="2"/>
  <c r="AD225" i="2"/>
  <c r="AD226" i="2"/>
  <c r="AD227" i="2"/>
  <c r="AD228" i="2"/>
  <c r="AD432" i="2"/>
  <c r="AD230" i="2"/>
  <c r="AD5" i="2"/>
  <c r="AD232" i="2"/>
  <c r="AD233" i="2"/>
  <c r="AD534" i="2"/>
  <c r="AD235" i="2"/>
  <c r="AD236" i="2"/>
  <c r="AD237" i="2"/>
  <c r="AD238" i="2"/>
  <c r="AD239" i="2"/>
  <c r="AD240" i="2"/>
  <c r="AD397" i="2"/>
  <c r="AD242" i="2"/>
  <c r="AD243" i="2"/>
  <c r="AD244" i="2"/>
  <c r="AD245" i="2"/>
  <c r="AD87" i="2"/>
  <c r="AD247" i="2"/>
  <c r="AD248" i="2"/>
  <c r="AD249" i="2"/>
  <c r="AD250" i="2"/>
  <c r="AD251" i="2"/>
  <c r="AD252" i="2"/>
  <c r="AD253" i="2"/>
  <c r="AD254" i="2"/>
  <c r="AD255" i="2"/>
  <c r="AD256" i="2"/>
  <c r="AD257" i="2"/>
  <c r="AD117" i="2"/>
  <c r="AD259" i="2"/>
  <c r="AD42" i="2"/>
  <c r="AD261" i="2"/>
  <c r="AD262" i="2"/>
  <c r="AD263" i="2"/>
  <c r="AD264" i="2"/>
  <c r="AD265" i="2"/>
  <c r="AD266" i="2"/>
  <c r="AD267" i="2"/>
  <c r="AD268" i="2"/>
  <c r="AD351" i="2"/>
  <c r="AD270" i="2"/>
  <c r="AD271" i="2"/>
  <c r="AD272" i="2"/>
  <c r="AD273" i="2"/>
  <c r="AD274" i="2"/>
  <c r="AD529" i="2"/>
  <c r="AD276" i="2"/>
  <c r="AD277" i="2"/>
  <c r="AD201" i="2"/>
  <c r="AD279" i="2"/>
  <c r="AD280" i="2"/>
  <c r="AD281" i="2"/>
  <c r="AD282" i="2"/>
  <c r="AD283" i="2"/>
  <c r="AD86" i="2"/>
  <c r="AD285" i="2"/>
  <c r="AD286" i="2"/>
  <c r="AD287" i="2"/>
  <c r="AD288" i="2"/>
  <c r="AD289" i="2"/>
  <c r="AD290" i="2"/>
  <c r="AD291" i="2"/>
  <c r="AD292" i="2"/>
  <c r="AD293" i="2"/>
  <c r="AD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518" i="2"/>
  <c r="AD310" i="2"/>
  <c r="AD311" i="2"/>
  <c r="AD134" i="2"/>
  <c r="AD313" i="2"/>
  <c r="AD314" i="2"/>
  <c r="AD315" i="2"/>
  <c r="AD316" i="2"/>
  <c r="AD317" i="2"/>
  <c r="AD258" i="2"/>
  <c r="AD319" i="2"/>
  <c r="AD141" i="2"/>
  <c r="AD321" i="2"/>
  <c r="AD322" i="2"/>
  <c r="AD323" i="2"/>
  <c r="AD324" i="2"/>
  <c r="AD325" i="2"/>
  <c r="AD326" i="2"/>
  <c r="AD327" i="2"/>
  <c r="AD328" i="2"/>
  <c r="AD329" i="2"/>
  <c r="AD52" i="2"/>
  <c r="AD331" i="2"/>
  <c r="AD472" i="2"/>
  <c r="AD333" i="2"/>
  <c r="AD334" i="2"/>
  <c r="AD476" i="2"/>
  <c r="AD336" i="2"/>
  <c r="AD260" i="2"/>
  <c r="AD338" i="2"/>
  <c r="AD368" i="2"/>
  <c r="AD340" i="2"/>
  <c r="AD341" i="2"/>
  <c r="AD342" i="2"/>
  <c r="AD343" i="2"/>
  <c r="AD344" i="2"/>
  <c r="AD345" i="2"/>
  <c r="AD346" i="2"/>
  <c r="AD218" i="2"/>
  <c r="AD348" i="2"/>
  <c r="AD349" i="2"/>
  <c r="AD350" i="2"/>
  <c r="AD422" i="2"/>
  <c r="AD352" i="2"/>
  <c r="AD353" i="2"/>
  <c r="AD354" i="2"/>
  <c r="AD355" i="2"/>
  <c r="AD356" i="2"/>
  <c r="AD357" i="2"/>
  <c r="AD358" i="2"/>
  <c r="AD359" i="2"/>
  <c r="AD360" i="2"/>
  <c r="AD18" i="2"/>
  <c r="AD156" i="2"/>
  <c r="AD133" i="2"/>
  <c r="AD364" i="2"/>
  <c r="AD588" i="2"/>
  <c r="AD366" i="2"/>
  <c r="AD367" i="2"/>
  <c r="AD160" i="2"/>
  <c r="AD369" i="2"/>
  <c r="AD370" i="2"/>
  <c r="AD371" i="2"/>
  <c r="AD372" i="2"/>
  <c r="AD373" i="2"/>
  <c r="AD374" i="2"/>
  <c r="AD375" i="2"/>
  <c r="AD275" i="2"/>
  <c r="AD377" i="2"/>
  <c r="AD378" i="2"/>
  <c r="AD379" i="2"/>
  <c r="AD380" i="2"/>
  <c r="AD381" i="2"/>
  <c r="AD382" i="2"/>
  <c r="AD383" i="2"/>
  <c r="AD246" i="2"/>
  <c r="AD385" i="2"/>
  <c r="AD386" i="2"/>
  <c r="AD545" i="2"/>
  <c r="AD388" i="2"/>
  <c r="AD389" i="2"/>
  <c r="AD390" i="2"/>
  <c r="AD391" i="2"/>
  <c r="AD392" i="2"/>
  <c r="AD393" i="2"/>
  <c r="AD429" i="2"/>
  <c r="AD363" i="2"/>
  <c r="AD396" i="2"/>
  <c r="AD553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6" i="2"/>
  <c r="AD414" i="2"/>
  <c r="AD415" i="2"/>
  <c r="AD416" i="2"/>
  <c r="AD417" i="2"/>
  <c r="AD418" i="2"/>
  <c r="AD419" i="2"/>
  <c r="AD420" i="2"/>
  <c r="AD421" i="2"/>
  <c r="AD20" i="2"/>
  <c r="AD423" i="2"/>
  <c r="AD424" i="2"/>
  <c r="AD455" i="2"/>
  <c r="AD426" i="2"/>
  <c r="AD427" i="2"/>
  <c r="AD428" i="2"/>
  <c r="AD147" i="2"/>
  <c r="AD430" i="2"/>
  <c r="AD431" i="2"/>
  <c r="AD85" i="2"/>
  <c r="AD433" i="2"/>
  <c r="AD434" i="2"/>
  <c r="AD435" i="2"/>
  <c r="AD436" i="2"/>
  <c r="AD437" i="2"/>
  <c r="AD438" i="2"/>
  <c r="AD439" i="2"/>
  <c r="AD154" i="2"/>
  <c r="AD441" i="2"/>
  <c r="AD442" i="2"/>
  <c r="AD443" i="2"/>
  <c r="AD444" i="2"/>
  <c r="AD445" i="2"/>
  <c r="AD446" i="2"/>
  <c r="AD447" i="2"/>
  <c r="AD22" i="2"/>
  <c r="AD449" i="2"/>
  <c r="AD450" i="2"/>
  <c r="AD115" i="2"/>
  <c r="AD452" i="2"/>
  <c r="AD453" i="2"/>
  <c r="AD454" i="2"/>
  <c r="AD172" i="2"/>
  <c r="AD456" i="2"/>
  <c r="AD457" i="2"/>
  <c r="AD458" i="2"/>
  <c r="AD459" i="2"/>
  <c r="AD460" i="2"/>
  <c r="AD461" i="2"/>
  <c r="AD462" i="2"/>
  <c r="AD463" i="2"/>
  <c r="AD425" i="2"/>
  <c r="AD465" i="2"/>
  <c r="AD466" i="2"/>
  <c r="AD467" i="2"/>
  <c r="AD468" i="2"/>
  <c r="AD469" i="2"/>
  <c r="AD470" i="2"/>
  <c r="AD471" i="2"/>
  <c r="AD347" i="2"/>
  <c r="AD473" i="2"/>
  <c r="AD229" i="2"/>
  <c r="AD48" i="2"/>
  <c r="AD62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384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24" i="2"/>
  <c r="AD507" i="2"/>
  <c r="AD508" i="2"/>
  <c r="AD509" i="2"/>
  <c r="AD510" i="2"/>
  <c r="AD511" i="2"/>
  <c r="AD512" i="2"/>
  <c r="AD513" i="2"/>
  <c r="AD514" i="2"/>
  <c r="AD515" i="2"/>
  <c r="AD516" i="2"/>
  <c r="AD517" i="2"/>
  <c r="AD97" i="2"/>
  <c r="AD519" i="2"/>
  <c r="AD520" i="2"/>
  <c r="AD521" i="2"/>
  <c r="AD522" i="2"/>
  <c r="AD523" i="2"/>
  <c r="AD524" i="2"/>
  <c r="AD525" i="2"/>
  <c r="AD526" i="2"/>
  <c r="AD527" i="2"/>
  <c r="AD528" i="2"/>
  <c r="AD89" i="2"/>
  <c r="AD530" i="2"/>
  <c r="AD531" i="2"/>
  <c r="AD532" i="2"/>
  <c r="AD533" i="2"/>
  <c r="AD294" i="2"/>
  <c r="AD535" i="2"/>
  <c r="AD129" i="2"/>
  <c r="AD537" i="2"/>
  <c r="AD362" i="2"/>
  <c r="AD539" i="2"/>
  <c r="AD540" i="2"/>
  <c r="AD541" i="2"/>
  <c r="AD542" i="2"/>
  <c r="AD543" i="2"/>
  <c r="AD544" i="2"/>
  <c r="AD635" i="2"/>
  <c r="AD546" i="2"/>
  <c r="AD547" i="2"/>
  <c r="AD548" i="2"/>
  <c r="AD549" i="2"/>
  <c r="AD550" i="2"/>
  <c r="AD551" i="2"/>
  <c r="AD241" i="2"/>
  <c r="AD35" i="2"/>
  <c r="AD554" i="2"/>
  <c r="AD555" i="2"/>
  <c r="AD556" i="2"/>
  <c r="AD557" i="2"/>
  <c r="AD558" i="2"/>
  <c r="AD559" i="2"/>
  <c r="AD560" i="2"/>
  <c r="AD561" i="2"/>
  <c r="AD562" i="2"/>
  <c r="AD563" i="2"/>
  <c r="AD284" i="2"/>
  <c r="AD565" i="2"/>
  <c r="AD566" i="2"/>
  <c r="AD567" i="2"/>
  <c r="AD568" i="2"/>
  <c r="AD332" i="2"/>
  <c r="AD570" i="2"/>
  <c r="AD571" i="2"/>
  <c r="AD440" i="2"/>
  <c r="AD214" i="2"/>
  <c r="AD574" i="2"/>
  <c r="AD575" i="2"/>
  <c r="AD576" i="2"/>
  <c r="AD577" i="2"/>
  <c r="AD578" i="2"/>
  <c r="AD579" i="2"/>
  <c r="AD580" i="2"/>
  <c r="AD581" i="2"/>
  <c r="AD278" i="2"/>
  <c r="AD583" i="2"/>
  <c r="AD584" i="2"/>
  <c r="AD585" i="2"/>
  <c r="AD586" i="2"/>
  <c r="AD587" i="2"/>
  <c r="AD131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387" i="2"/>
  <c r="AD603" i="2"/>
  <c r="AD604" i="2"/>
  <c r="AD36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492" i="2"/>
  <c r="AD636" i="2"/>
  <c r="AD637" i="2"/>
  <c r="AD638" i="2"/>
  <c r="AD639" i="2"/>
  <c r="AD640" i="2"/>
  <c r="AD641" i="2"/>
  <c r="AD642" i="2"/>
  <c r="AD36" i="2"/>
  <c r="AD652" i="2"/>
  <c r="AD645" i="2"/>
  <c r="AD646" i="2"/>
  <c r="AD647" i="2"/>
  <c r="AD648" i="2"/>
  <c r="AD649" i="2"/>
  <c r="AD650" i="2"/>
  <c r="AD651" i="2"/>
  <c r="AD60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39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C3" i="2"/>
  <c r="AC4" i="2"/>
  <c r="AC552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50" i="2"/>
  <c r="AC19" i="2"/>
  <c r="AC538" i="2"/>
  <c r="AC21" i="2"/>
  <c r="AC536" i="2"/>
  <c r="AC23" i="2"/>
  <c r="AC330" i="2"/>
  <c r="AC25" i="2"/>
  <c r="AC26" i="2"/>
  <c r="AC27" i="2"/>
  <c r="AC28" i="2"/>
  <c r="AC29" i="2"/>
  <c r="AC30" i="2"/>
  <c r="AC31" i="2"/>
  <c r="AC32" i="2"/>
  <c r="AC33" i="2"/>
  <c r="AC34" i="2"/>
  <c r="AC220" i="2"/>
  <c r="AC573" i="2"/>
  <c r="AC37" i="2"/>
  <c r="AC38" i="2"/>
  <c r="AC39" i="2"/>
  <c r="AC40" i="2"/>
  <c r="AC41" i="2"/>
  <c r="AC176" i="2"/>
  <c r="AC335" i="2"/>
  <c r="AC44" i="2"/>
  <c r="AC45" i="2"/>
  <c r="AC413" i="2"/>
  <c r="AC47" i="2"/>
  <c r="AC118" i="2"/>
  <c r="AC49" i="2"/>
  <c r="AC337" i="2"/>
  <c r="AC51" i="2"/>
  <c r="AC318" i="2"/>
  <c r="AC53" i="2"/>
  <c r="AC54" i="2"/>
  <c r="AC55" i="2"/>
  <c r="AC56" i="2"/>
  <c r="AC57" i="2"/>
  <c r="AC58" i="2"/>
  <c r="AC59" i="2"/>
  <c r="AC60" i="2"/>
  <c r="AC61" i="2"/>
  <c r="AC312" i="2"/>
  <c r="AC63" i="2"/>
  <c r="AC64" i="2"/>
  <c r="AC65" i="2"/>
  <c r="AC66" i="2"/>
  <c r="AC564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234" i="2"/>
  <c r="AC572" i="2"/>
  <c r="AC231" i="2"/>
  <c r="AC88" i="2"/>
  <c r="AC309" i="2"/>
  <c r="AC90" i="2"/>
  <c r="AC91" i="2"/>
  <c r="AC92" i="2"/>
  <c r="AC93" i="2"/>
  <c r="AC605" i="2"/>
  <c r="AC95" i="2"/>
  <c r="AC96" i="2"/>
  <c r="AC105" i="2"/>
  <c r="AC98" i="2"/>
  <c r="AC569" i="2"/>
  <c r="AC100" i="2"/>
  <c r="AC684" i="2"/>
  <c r="AC102" i="2"/>
  <c r="AC103" i="2"/>
  <c r="AC104" i="2"/>
  <c r="AC67" i="2"/>
  <c r="AC106" i="2"/>
  <c r="AC107" i="2"/>
  <c r="AC108" i="2"/>
  <c r="AC109" i="2"/>
  <c r="AC110" i="2"/>
  <c r="AC111" i="2"/>
  <c r="AC112" i="2"/>
  <c r="AC113" i="2"/>
  <c r="AC114" i="2"/>
  <c r="AC144" i="2"/>
  <c r="AC116" i="2"/>
  <c r="AC644" i="2"/>
  <c r="AC582" i="2"/>
  <c r="AC119" i="2"/>
  <c r="AC120" i="2"/>
  <c r="AC121" i="2"/>
  <c r="AC122" i="2"/>
  <c r="AC123" i="2"/>
  <c r="AC124" i="2"/>
  <c r="AC125" i="2"/>
  <c r="AC126" i="2"/>
  <c r="AC127" i="2"/>
  <c r="AC128" i="2"/>
  <c r="AC474" i="2"/>
  <c r="AC361" i="2"/>
  <c r="AC506" i="2"/>
  <c r="AC132" i="2"/>
  <c r="AC643" i="2"/>
  <c r="AC451" i="2"/>
  <c r="AC135" i="2"/>
  <c r="AC136" i="2"/>
  <c r="AC137" i="2"/>
  <c r="AC138" i="2"/>
  <c r="AC139" i="2"/>
  <c r="AC140" i="2"/>
  <c r="AC464" i="2"/>
  <c r="AC142" i="2"/>
  <c r="AC143" i="2"/>
  <c r="AC130" i="2"/>
  <c r="AC145" i="2"/>
  <c r="AC146" i="2"/>
  <c r="AC376" i="2"/>
  <c r="AC148" i="2"/>
  <c r="AC149" i="2"/>
  <c r="AC43" i="2"/>
  <c r="AC151" i="2"/>
  <c r="AC152" i="2"/>
  <c r="AC153" i="2"/>
  <c r="AC99" i="2"/>
  <c r="AC155" i="2"/>
  <c r="AC185" i="2"/>
  <c r="AC157" i="2"/>
  <c r="AC158" i="2"/>
  <c r="AC159" i="2"/>
  <c r="AC50" i="2"/>
  <c r="AC161" i="2"/>
  <c r="AC162" i="2"/>
  <c r="AC163" i="2"/>
  <c r="AC164" i="2"/>
  <c r="AC165" i="2"/>
  <c r="AC166" i="2"/>
  <c r="AC167" i="2"/>
  <c r="AC168" i="2"/>
  <c r="AC169" i="2"/>
  <c r="AC170" i="2"/>
  <c r="AC171" i="2"/>
  <c r="AC448" i="2"/>
  <c r="AC173" i="2"/>
  <c r="AC174" i="2"/>
  <c r="AC175" i="2"/>
  <c r="AC101" i="2"/>
  <c r="AC177" i="2"/>
  <c r="AC178" i="2"/>
  <c r="AC179" i="2"/>
  <c r="AC180" i="2"/>
  <c r="AC181" i="2"/>
  <c r="AC182" i="2"/>
  <c r="AC183" i="2"/>
  <c r="AC184" i="2"/>
  <c r="AC39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320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339" i="2"/>
  <c r="AC215" i="2"/>
  <c r="AC216" i="2"/>
  <c r="AC217" i="2"/>
  <c r="AC269" i="2"/>
  <c r="AC219" i="2"/>
  <c r="AC475" i="2"/>
  <c r="AC221" i="2"/>
  <c r="AC222" i="2"/>
  <c r="AC223" i="2"/>
  <c r="AC224" i="2"/>
  <c r="AC225" i="2"/>
  <c r="AC226" i="2"/>
  <c r="AC227" i="2"/>
  <c r="AC228" i="2"/>
  <c r="AC432" i="2"/>
  <c r="AC230" i="2"/>
  <c r="AC5" i="2"/>
  <c r="AC232" i="2"/>
  <c r="AC233" i="2"/>
  <c r="AC534" i="2"/>
  <c r="AC235" i="2"/>
  <c r="AC236" i="2"/>
  <c r="AC237" i="2"/>
  <c r="AC238" i="2"/>
  <c r="AC239" i="2"/>
  <c r="AC240" i="2"/>
  <c r="AC397" i="2"/>
  <c r="AC242" i="2"/>
  <c r="AC243" i="2"/>
  <c r="AC244" i="2"/>
  <c r="AC245" i="2"/>
  <c r="AC87" i="2"/>
  <c r="AC247" i="2"/>
  <c r="AC248" i="2"/>
  <c r="AC249" i="2"/>
  <c r="AC250" i="2"/>
  <c r="AC251" i="2"/>
  <c r="AC252" i="2"/>
  <c r="AC253" i="2"/>
  <c r="AC254" i="2"/>
  <c r="AC255" i="2"/>
  <c r="AC256" i="2"/>
  <c r="AC257" i="2"/>
  <c r="AC117" i="2"/>
  <c r="AC259" i="2"/>
  <c r="AC42" i="2"/>
  <c r="AC261" i="2"/>
  <c r="AC262" i="2"/>
  <c r="AC263" i="2"/>
  <c r="AC264" i="2"/>
  <c r="AC265" i="2"/>
  <c r="AC266" i="2"/>
  <c r="AC267" i="2"/>
  <c r="AC268" i="2"/>
  <c r="AC351" i="2"/>
  <c r="AC270" i="2"/>
  <c r="AC271" i="2"/>
  <c r="AC272" i="2"/>
  <c r="AC273" i="2"/>
  <c r="AC274" i="2"/>
  <c r="AC529" i="2"/>
  <c r="AC276" i="2"/>
  <c r="AC277" i="2"/>
  <c r="AC201" i="2"/>
  <c r="AC279" i="2"/>
  <c r="AC280" i="2"/>
  <c r="AC281" i="2"/>
  <c r="AC282" i="2"/>
  <c r="AC283" i="2"/>
  <c r="AC86" i="2"/>
  <c r="AC285" i="2"/>
  <c r="AC286" i="2"/>
  <c r="AC287" i="2"/>
  <c r="AC288" i="2"/>
  <c r="AC289" i="2"/>
  <c r="AC290" i="2"/>
  <c r="AC291" i="2"/>
  <c r="AC292" i="2"/>
  <c r="AC293" i="2"/>
  <c r="AC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518" i="2"/>
  <c r="AC310" i="2"/>
  <c r="AC311" i="2"/>
  <c r="AC134" i="2"/>
  <c r="AC313" i="2"/>
  <c r="AC314" i="2"/>
  <c r="AC315" i="2"/>
  <c r="AC316" i="2"/>
  <c r="AC317" i="2"/>
  <c r="AC258" i="2"/>
  <c r="AC319" i="2"/>
  <c r="AC141" i="2"/>
  <c r="AC321" i="2"/>
  <c r="AC322" i="2"/>
  <c r="AC323" i="2"/>
  <c r="AC324" i="2"/>
  <c r="AC325" i="2"/>
  <c r="AC326" i="2"/>
  <c r="AC327" i="2"/>
  <c r="AC328" i="2"/>
  <c r="AC329" i="2"/>
  <c r="AC52" i="2"/>
  <c r="AC331" i="2"/>
  <c r="AC472" i="2"/>
  <c r="AC333" i="2"/>
  <c r="AC334" i="2"/>
  <c r="AC476" i="2"/>
  <c r="AC336" i="2"/>
  <c r="AC260" i="2"/>
  <c r="AC338" i="2"/>
  <c r="AC368" i="2"/>
  <c r="AC340" i="2"/>
  <c r="AC341" i="2"/>
  <c r="AC342" i="2"/>
  <c r="AC343" i="2"/>
  <c r="AC344" i="2"/>
  <c r="AC345" i="2"/>
  <c r="AC346" i="2"/>
  <c r="AC218" i="2"/>
  <c r="AC348" i="2"/>
  <c r="AC349" i="2"/>
  <c r="AC350" i="2"/>
  <c r="AC422" i="2"/>
  <c r="AC352" i="2"/>
  <c r="AC353" i="2"/>
  <c r="AC354" i="2"/>
  <c r="AC355" i="2"/>
  <c r="AC356" i="2"/>
  <c r="AC357" i="2"/>
  <c r="AC358" i="2"/>
  <c r="AC359" i="2"/>
  <c r="AC360" i="2"/>
  <c r="AC18" i="2"/>
  <c r="AC156" i="2"/>
  <c r="AC133" i="2"/>
  <c r="AC364" i="2"/>
  <c r="AC588" i="2"/>
  <c r="AC366" i="2"/>
  <c r="AC367" i="2"/>
  <c r="AC160" i="2"/>
  <c r="AC369" i="2"/>
  <c r="AC370" i="2"/>
  <c r="AC371" i="2"/>
  <c r="AC372" i="2"/>
  <c r="AC373" i="2"/>
  <c r="AC374" i="2"/>
  <c r="AC375" i="2"/>
  <c r="AC275" i="2"/>
  <c r="AC377" i="2"/>
  <c r="AC378" i="2"/>
  <c r="AC379" i="2"/>
  <c r="AC380" i="2"/>
  <c r="AC381" i="2"/>
  <c r="AC382" i="2"/>
  <c r="AC383" i="2"/>
  <c r="AC246" i="2"/>
  <c r="AC385" i="2"/>
  <c r="AC386" i="2"/>
  <c r="AC545" i="2"/>
  <c r="AC388" i="2"/>
  <c r="AC389" i="2"/>
  <c r="AC390" i="2"/>
  <c r="AC391" i="2"/>
  <c r="AC392" i="2"/>
  <c r="AC393" i="2"/>
  <c r="AC429" i="2"/>
  <c r="AC363" i="2"/>
  <c r="AC396" i="2"/>
  <c r="AC553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6" i="2"/>
  <c r="AC414" i="2"/>
  <c r="AC415" i="2"/>
  <c r="AC416" i="2"/>
  <c r="AC417" i="2"/>
  <c r="AC418" i="2"/>
  <c r="AC419" i="2"/>
  <c r="AC420" i="2"/>
  <c r="AC421" i="2"/>
  <c r="AC20" i="2"/>
  <c r="AC423" i="2"/>
  <c r="AC424" i="2"/>
  <c r="AC455" i="2"/>
  <c r="AC426" i="2"/>
  <c r="AC427" i="2"/>
  <c r="AC428" i="2"/>
  <c r="AC147" i="2"/>
  <c r="AC430" i="2"/>
  <c r="AC431" i="2"/>
  <c r="AC85" i="2"/>
  <c r="AC433" i="2"/>
  <c r="AC434" i="2"/>
  <c r="AC435" i="2"/>
  <c r="AC436" i="2"/>
  <c r="AC437" i="2"/>
  <c r="AC438" i="2"/>
  <c r="AC439" i="2"/>
  <c r="AC154" i="2"/>
  <c r="AC441" i="2"/>
  <c r="AC442" i="2"/>
  <c r="AC443" i="2"/>
  <c r="AC444" i="2"/>
  <c r="AC445" i="2"/>
  <c r="AC446" i="2"/>
  <c r="AC447" i="2"/>
  <c r="AC22" i="2"/>
  <c r="AC449" i="2"/>
  <c r="AC450" i="2"/>
  <c r="AC115" i="2"/>
  <c r="AC452" i="2"/>
  <c r="AC453" i="2"/>
  <c r="AC454" i="2"/>
  <c r="AC172" i="2"/>
  <c r="AC456" i="2"/>
  <c r="AC457" i="2"/>
  <c r="AC458" i="2"/>
  <c r="AC459" i="2"/>
  <c r="AC460" i="2"/>
  <c r="AC461" i="2"/>
  <c r="AC462" i="2"/>
  <c r="AC463" i="2"/>
  <c r="AC425" i="2"/>
  <c r="AC465" i="2"/>
  <c r="AC466" i="2"/>
  <c r="AC467" i="2"/>
  <c r="AC468" i="2"/>
  <c r="AC469" i="2"/>
  <c r="AC470" i="2"/>
  <c r="AC471" i="2"/>
  <c r="AC347" i="2"/>
  <c r="AC473" i="2"/>
  <c r="AC229" i="2"/>
  <c r="AC48" i="2"/>
  <c r="AC62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384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24" i="2"/>
  <c r="AC507" i="2"/>
  <c r="AC508" i="2"/>
  <c r="AC509" i="2"/>
  <c r="AC510" i="2"/>
  <c r="AC511" i="2"/>
  <c r="AC512" i="2"/>
  <c r="AC513" i="2"/>
  <c r="AC514" i="2"/>
  <c r="AC515" i="2"/>
  <c r="AC516" i="2"/>
  <c r="AC517" i="2"/>
  <c r="AC97" i="2"/>
  <c r="AC519" i="2"/>
  <c r="AC520" i="2"/>
  <c r="AC521" i="2"/>
  <c r="AC522" i="2"/>
  <c r="AC523" i="2"/>
  <c r="AC524" i="2"/>
  <c r="AC525" i="2"/>
  <c r="AC526" i="2"/>
  <c r="AC527" i="2"/>
  <c r="AC528" i="2"/>
  <c r="AC89" i="2"/>
  <c r="AC530" i="2"/>
  <c r="AC531" i="2"/>
  <c r="AC532" i="2"/>
  <c r="AC533" i="2"/>
  <c r="AC294" i="2"/>
  <c r="AC535" i="2"/>
  <c r="AC129" i="2"/>
  <c r="AC537" i="2"/>
  <c r="AC362" i="2"/>
  <c r="AC539" i="2"/>
  <c r="AC540" i="2"/>
  <c r="AC541" i="2"/>
  <c r="AC542" i="2"/>
  <c r="AC543" i="2"/>
  <c r="AC544" i="2"/>
  <c r="AC635" i="2"/>
  <c r="AC546" i="2"/>
  <c r="AC547" i="2"/>
  <c r="AC548" i="2"/>
  <c r="AC549" i="2"/>
  <c r="AC550" i="2"/>
  <c r="AC551" i="2"/>
  <c r="AC241" i="2"/>
  <c r="AC35" i="2"/>
  <c r="AC554" i="2"/>
  <c r="AC555" i="2"/>
  <c r="AC556" i="2"/>
  <c r="AC557" i="2"/>
  <c r="AC558" i="2"/>
  <c r="AC559" i="2"/>
  <c r="AC560" i="2"/>
  <c r="AC561" i="2"/>
  <c r="AC562" i="2"/>
  <c r="AC563" i="2"/>
  <c r="AC284" i="2"/>
  <c r="AC565" i="2"/>
  <c r="AC566" i="2"/>
  <c r="AC567" i="2"/>
  <c r="AC568" i="2"/>
  <c r="AC332" i="2"/>
  <c r="AC570" i="2"/>
  <c r="AC571" i="2"/>
  <c r="AC440" i="2"/>
  <c r="AC214" i="2"/>
  <c r="AC574" i="2"/>
  <c r="AC575" i="2"/>
  <c r="AC576" i="2"/>
  <c r="AC577" i="2"/>
  <c r="AC578" i="2"/>
  <c r="AC579" i="2"/>
  <c r="AC580" i="2"/>
  <c r="AC581" i="2"/>
  <c r="AC278" i="2"/>
  <c r="AC583" i="2"/>
  <c r="AC584" i="2"/>
  <c r="AC585" i="2"/>
  <c r="AC586" i="2"/>
  <c r="AC587" i="2"/>
  <c r="AC131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387" i="2"/>
  <c r="AC603" i="2"/>
  <c r="AC604" i="2"/>
  <c r="AC36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492" i="2"/>
  <c r="AC636" i="2"/>
  <c r="AC637" i="2"/>
  <c r="AC638" i="2"/>
  <c r="AC639" i="2"/>
  <c r="AC640" i="2"/>
  <c r="AC641" i="2"/>
  <c r="AC642" i="2"/>
  <c r="AC36" i="2"/>
  <c r="AC652" i="2"/>
  <c r="AC645" i="2"/>
  <c r="AC646" i="2"/>
  <c r="AC647" i="2"/>
  <c r="AC648" i="2"/>
  <c r="AC649" i="2"/>
  <c r="AC650" i="2"/>
  <c r="AC651" i="2"/>
  <c r="AC60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39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N2" i="2"/>
  <c r="N3" i="2"/>
  <c r="N4" i="2"/>
  <c r="N552" i="2"/>
  <c r="N6" i="2"/>
  <c r="N7" i="2"/>
  <c r="N8" i="2"/>
  <c r="N9" i="2"/>
  <c r="N10" i="2"/>
  <c r="N11" i="2"/>
  <c r="N12" i="2"/>
  <c r="N13" i="2"/>
  <c r="N14" i="2"/>
  <c r="N15" i="2"/>
  <c r="N16" i="2"/>
  <c r="N17" i="2"/>
  <c r="N150" i="2"/>
  <c r="N19" i="2"/>
  <c r="N538" i="2"/>
  <c r="N21" i="2"/>
  <c r="N536" i="2"/>
  <c r="N23" i="2"/>
  <c r="N330" i="2"/>
  <c r="N25" i="2"/>
  <c r="N26" i="2"/>
  <c r="N27" i="2"/>
  <c r="N28" i="2"/>
  <c r="N29" i="2"/>
  <c r="N30" i="2"/>
  <c r="N31" i="2"/>
  <c r="N32" i="2"/>
  <c r="N33" i="2"/>
  <c r="N34" i="2"/>
  <c r="N220" i="2"/>
  <c r="N573" i="2"/>
  <c r="N37" i="2"/>
  <c r="N38" i="2"/>
  <c r="N39" i="2"/>
  <c r="N40" i="2"/>
  <c r="N41" i="2"/>
  <c r="N176" i="2"/>
  <c r="N335" i="2"/>
  <c r="N44" i="2"/>
  <c r="N45" i="2"/>
  <c r="N413" i="2"/>
  <c r="N47" i="2"/>
  <c r="N118" i="2"/>
  <c r="N49" i="2"/>
  <c r="N337" i="2"/>
  <c r="N51" i="2"/>
  <c r="N318" i="2"/>
  <c r="N53" i="2"/>
  <c r="N54" i="2"/>
  <c r="N55" i="2"/>
  <c r="N56" i="2"/>
  <c r="N57" i="2"/>
  <c r="N58" i="2"/>
  <c r="N59" i="2"/>
  <c r="N60" i="2"/>
  <c r="N61" i="2"/>
  <c r="N312" i="2"/>
  <c r="N63" i="2"/>
  <c r="N64" i="2"/>
  <c r="N65" i="2"/>
  <c r="N66" i="2"/>
  <c r="N564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234" i="2"/>
  <c r="N572" i="2"/>
  <c r="N231" i="2"/>
  <c r="N88" i="2"/>
  <c r="N309" i="2"/>
  <c r="N90" i="2"/>
  <c r="N91" i="2"/>
  <c r="N92" i="2"/>
  <c r="N93" i="2"/>
  <c r="N605" i="2"/>
  <c r="N95" i="2"/>
  <c r="N96" i="2"/>
  <c r="N105" i="2"/>
  <c r="N98" i="2"/>
  <c r="N569" i="2"/>
  <c r="N100" i="2"/>
  <c r="N684" i="2"/>
  <c r="N102" i="2"/>
  <c r="N103" i="2"/>
  <c r="N104" i="2"/>
  <c r="N67" i="2"/>
  <c r="N106" i="2"/>
  <c r="N107" i="2"/>
  <c r="N108" i="2"/>
  <c r="N109" i="2"/>
  <c r="N110" i="2"/>
  <c r="N111" i="2"/>
  <c r="N112" i="2"/>
  <c r="N113" i="2"/>
  <c r="N114" i="2"/>
  <c r="N144" i="2"/>
  <c r="N116" i="2"/>
  <c r="N644" i="2"/>
  <c r="N582" i="2"/>
  <c r="N119" i="2"/>
  <c r="N120" i="2"/>
  <c r="N121" i="2"/>
  <c r="N122" i="2"/>
  <c r="N123" i="2"/>
  <c r="N124" i="2"/>
  <c r="N125" i="2"/>
  <c r="N126" i="2"/>
  <c r="N127" i="2"/>
  <c r="N128" i="2"/>
  <c r="N474" i="2"/>
  <c r="N361" i="2"/>
  <c r="N506" i="2"/>
  <c r="N132" i="2"/>
  <c r="N643" i="2"/>
  <c r="N451" i="2"/>
  <c r="N135" i="2"/>
  <c r="N136" i="2"/>
  <c r="N137" i="2"/>
  <c r="N138" i="2"/>
  <c r="N139" i="2"/>
  <c r="N140" i="2"/>
  <c r="N464" i="2"/>
  <c r="N142" i="2"/>
  <c r="N143" i="2"/>
  <c r="N130" i="2"/>
  <c r="N145" i="2"/>
  <c r="N146" i="2"/>
  <c r="N376" i="2"/>
  <c r="N148" i="2"/>
  <c r="N149" i="2"/>
  <c r="N43" i="2"/>
  <c r="N151" i="2"/>
  <c r="N152" i="2"/>
  <c r="N153" i="2"/>
  <c r="N99" i="2"/>
  <c r="N155" i="2"/>
  <c r="N185" i="2"/>
  <c r="N157" i="2"/>
  <c r="N158" i="2"/>
  <c r="N159" i="2"/>
  <c r="N50" i="2"/>
  <c r="N161" i="2"/>
  <c r="N162" i="2"/>
  <c r="N163" i="2"/>
  <c r="N164" i="2"/>
  <c r="N165" i="2"/>
  <c r="N166" i="2"/>
  <c r="N167" i="2"/>
  <c r="N168" i="2"/>
  <c r="N169" i="2"/>
  <c r="N170" i="2"/>
  <c r="N171" i="2"/>
  <c r="N448" i="2"/>
  <c r="N173" i="2"/>
  <c r="N174" i="2"/>
  <c r="N175" i="2"/>
  <c r="N101" i="2"/>
  <c r="N177" i="2"/>
  <c r="N178" i="2"/>
  <c r="N179" i="2"/>
  <c r="N180" i="2"/>
  <c r="N181" i="2"/>
  <c r="N182" i="2"/>
  <c r="N183" i="2"/>
  <c r="N184" i="2"/>
  <c r="N39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320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339" i="2"/>
  <c r="N215" i="2"/>
  <c r="N216" i="2"/>
  <c r="N217" i="2"/>
  <c r="N269" i="2"/>
  <c r="N219" i="2"/>
  <c r="N475" i="2"/>
  <c r="N221" i="2"/>
  <c r="N222" i="2"/>
  <c r="N223" i="2"/>
  <c r="N224" i="2"/>
  <c r="N225" i="2"/>
  <c r="N226" i="2"/>
  <c r="N227" i="2"/>
  <c r="N228" i="2"/>
  <c r="N432" i="2"/>
  <c r="N230" i="2"/>
  <c r="N5" i="2"/>
  <c r="N232" i="2"/>
  <c r="N233" i="2"/>
  <c r="N534" i="2"/>
  <c r="N235" i="2"/>
  <c r="N236" i="2"/>
  <c r="N237" i="2"/>
  <c r="N238" i="2"/>
  <c r="N239" i="2"/>
  <c r="N240" i="2"/>
  <c r="N397" i="2"/>
  <c r="N242" i="2"/>
  <c r="N243" i="2"/>
  <c r="N244" i="2"/>
  <c r="N245" i="2"/>
  <c r="N87" i="2"/>
  <c r="N247" i="2"/>
  <c r="N248" i="2"/>
  <c r="N249" i="2"/>
  <c r="N250" i="2"/>
  <c r="N251" i="2"/>
  <c r="N252" i="2"/>
  <c r="N253" i="2"/>
  <c r="N254" i="2"/>
  <c r="N255" i="2"/>
  <c r="N256" i="2"/>
  <c r="N257" i="2"/>
  <c r="N117" i="2"/>
  <c r="N259" i="2"/>
  <c r="N42" i="2"/>
  <c r="N261" i="2"/>
  <c r="N262" i="2"/>
  <c r="N263" i="2"/>
  <c r="N264" i="2"/>
  <c r="N265" i="2"/>
  <c r="N266" i="2"/>
  <c r="N267" i="2"/>
  <c r="N268" i="2"/>
  <c r="N351" i="2"/>
  <c r="N270" i="2"/>
  <c r="N271" i="2"/>
  <c r="N272" i="2"/>
  <c r="N273" i="2"/>
  <c r="N274" i="2"/>
  <c r="N529" i="2"/>
  <c r="N276" i="2"/>
  <c r="N277" i="2"/>
  <c r="N201" i="2"/>
  <c r="N279" i="2"/>
  <c r="N280" i="2"/>
  <c r="N281" i="2"/>
  <c r="N282" i="2"/>
  <c r="N283" i="2"/>
  <c r="N86" i="2"/>
  <c r="N285" i="2"/>
  <c r="N286" i="2"/>
  <c r="N287" i="2"/>
  <c r="N288" i="2"/>
  <c r="N289" i="2"/>
  <c r="N290" i="2"/>
  <c r="N291" i="2"/>
  <c r="N292" i="2"/>
  <c r="N293" i="2"/>
  <c r="N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518" i="2"/>
  <c r="N310" i="2"/>
  <c r="N311" i="2"/>
  <c r="N134" i="2"/>
  <c r="N313" i="2"/>
  <c r="N314" i="2"/>
  <c r="N315" i="2"/>
  <c r="N316" i="2"/>
  <c r="N317" i="2"/>
  <c r="N258" i="2"/>
  <c r="N319" i="2"/>
  <c r="N141" i="2"/>
  <c r="N321" i="2"/>
  <c r="N322" i="2"/>
  <c r="N323" i="2"/>
  <c r="N324" i="2"/>
  <c r="N325" i="2"/>
  <c r="N326" i="2"/>
  <c r="N327" i="2"/>
  <c r="N328" i="2"/>
  <c r="N329" i="2"/>
  <c r="N52" i="2"/>
  <c r="N331" i="2"/>
  <c r="N472" i="2"/>
  <c r="N333" i="2"/>
  <c r="N334" i="2"/>
  <c r="N476" i="2"/>
  <c r="N336" i="2"/>
  <c r="N260" i="2"/>
  <c r="N338" i="2"/>
  <c r="N368" i="2"/>
  <c r="N340" i="2"/>
  <c r="N341" i="2"/>
  <c r="N342" i="2"/>
  <c r="N343" i="2"/>
  <c r="N344" i="2"/>
  <c r="N345" i="2"/>
  <c r="N346" i="2"/>
  <c r="N218" i="2"/>
  <c r="N348" i="2"/>
  <c r="N349" i="2"/>
  <c r="N350" i="2"/>
  <c r="N422" i="2"/>
  <c r="N352" i="2"/>
  <c r="N353" i="2"/>
  <c r="N354" i="2"/>
  <c r="N355" i="2"/>
  <c r="N356" i="2"/>
  <c r="N357" i="2"/>
  <c r="N358" i="2"/>
  <c r="N359" i="2"/>
  <c r="N360" i="2"/>
  <c r="N18" i="2"/>
  <c r="N156" i="2"/>
  <c r="N133" i="2"/>
  <c r="N364" i="2"/>
  <c r="N588" i="2"/>
  <c r="N366" i="2"/>
  <c r="N367" i="2"/>
  <c r="N160" i="2"/>
  <c r="N369" i="2"/>
  <c r="N370" i="2"/>
  <c r="N371" i="2"/>
  <c r="N372" i="2"/>
  <c r="N373" i="2"/>
  <c r="N374" i="2"/>
  <c r="N375" i="2"/>
  <c r="N275" i="2"/>
  <c r="N377" i="2"/>
  <c r="N378" i="2"/>
  <c r="N379" i="2"/>
  <c r="N380" i="2"/>
  <c r="N381" i="2"/>
  <c r="N382" i="2"/>
  <c r="N383" i="2"/>
  <c r="N246" i="2"/>
  <c r="N385" i="2"/>
  <c r="N386" i="2"/>
  <c r="N545" i="2"/>
  <c r="N388" i="2"/>
  <c r="N389" i="2"/>
  <c r="N390" i="2"/>
  <c r="N391" i="2"/>
  <c r="N392" i="2"/>
  <c r="N393" i="2"/>
  <c r="N429" i="2"/>
  <c r="N363" i="2"/>
  <c r="N396" i="2"/>
  <c r="N553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6" i="2"/>
  <c r="N414" i="2"/>
  <c r="N415" i="2"/>
  <c r="N416" i="2"/>
  <c r="N417" i="2"/>
  <c r="N418" i="2"/>
  <c r="N419" i="2"/>
  <c r="N420" i="2"/>
  <c r="N421" i="2"/>
  <c r="N20" i="2"/>
  <c r="N423" i="2"/>
  <c r="N424" i="2"/>
  <c r="N455" i="2"/>
  <c r="N426" i="2"/>
  <c r="N427" i="2"/>
  <c r="N428" i="2"/>
  <c r="N147" i="2"/>
  <c r="N430" i="2"/>
  <c r="N431" i="2"/>
  <c r="N85" i="2"/>
  <c r="N433" i="2"/>
  <c r="N434" i="2"/>
  <c r="N435" i="2"/>
  <c r="N436" i="2"/>
  <c r="N437" i="2"/>
  <c r="N438" i="2"/>
  <c r="N439" i="2"/>
  <c r="N154" i="2"/>
  <c r="N441" i="2"/>
  <c r="N442" i="2"/>
  <c r="N443" i="2"/>
  <c r="N444" i="2"/>
  <c r="N445" i="2"/>
  <c r="N446" i="2"/>
  <c r="N447" i="2"/>
  <c r="N22" i="2"/>
  <c r="N449" i="2"/>
  <c r="N450" i="2"/>
  <c r="N115" i="2"/>
  <c r="N452" i="2"/>
  <c r="N453" i="2"/>
  <c r="N454" i="2"/>
  <c r="N172" i="2"/>
  <c r="N456" i="2"/>
  <c r="N457" i="2"/>
  <c r="N458" i="2"/>
  <c r="N459" i="2"/>
  <c r="N460" i="2"/>
  <c r="N461" i="2"/>
  <c r="N462" i="2"/>
  <c r="N463" i="2"/>
  <c r="N425" i="2"/>
  <c r="N465" i="2"/>
  <c r="N466" i="2"/>
  <c r="N467" i="2"/>
  <c r="N468" i="2"/>
  <c r="N469" i="2"/>
  <c r="N470" i="2"/>
  <c r="N471" i="2"/>
  <c r="N347" i="2"/>
  <c r="N473" i="2"/>
  <c r="N229" i="2"/>
  <c r="N48" i="2"/>
  <c r="N62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384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24" i="2"/>
  <c r="N507" i="2"/>
  <c r="N508" i="2"/>
  <c r="N509" i="2"/>
  <c r="N510" i="2"/>
  <c r="N511" i="2"/>
  <c r="N512" i="2"/>
  <c r="N513" i="2"/>
  <c r="N514" i="2"/>
  <c r="N515" i="2"/>
  <c r="N516" i="2"/>
  <c r="N517" i="2"/>
  <c r="N97" i="2"/>
  <c r="N519" i="2"/>
  <c r="N520" i="2"/>
  <c r="N521" i="2"/>
  <c r="N522" i="2"/>
  <c r="N523" i="2"/>
  <c r="N524" i="2"/>
  <c r="N525" i="2"/>
  <c r="N526" i="2"/>
  <c r="N527" i="2"/>
  <c r="N528" i="2"/>
  <c r="N89" i="2"/>
  <c r="N530" i="2"/>
  <c r="N531" i="2"/>
  <c r="N532" i="2"/>
  <c r="N533" i="2"/>
  <c r="N294" i="2"/>
  <c r="N535" i="2"/>
  <c r="N129" i="2"/>
  <c r="N537" i="2"/>
  <c r="N362" i="2"/>
  <c r="N539" i="2"/>
  <c r="N540" i="2"/>
  <c r="N541" i="2"/>
  <c r="N542" i="2"/>
  <c r="N543" i="2"/>
  <c r="N544" i="2"/>
  <c r="N635" i="2"/>
  <c r="N546" i="2"/>
  <c r="N547" i="2"/>
  <c r="N548" i="2"/>
  <c r="N549" i="2"/>
  <c r="N550" i="2"/>
  <c r="N551" i="2"/>
  <c r="N241" i="2"/>
  <c r="N35" i="2"/>
  <c r="N554" i="2"/>
  <c r="N555" i="2"/>
  <c r="N556" i="2"/>
  <c r="N557" i="2"/>
  <c r="N558" i="2"/>
  <c r="N559" i="2"/>
  <c r="N560" i="2"/>
  <c r="N561" i="2"/>
  <c r="N562" i="2"/>
  <c r="N563" i="2"/>
  <c r="N284" i="2"/>
  <c r="N565" i="2"/>
  <c r="N566" i="2"/>
  <c r="N567" i="2"/>
  <c r="N568" i="2"/>
  <c r="N332" i="2"/>
  <c r="N570" i="2"/>
  <c r="N571" i="2"/>
  <c r="N440" i="2"/>
  <c r="N214" i="2"/>
  <c r="N574" i="2"/>
  <c r="N575" i="2"/>
  <c r="N576" i="2"/>
  <c r="N577" i="2"/>
  <c r="N578" i="2"/>
  <c r="N579" i="2"/>
  <c r="N580" i="2"/>
  <c r="N581" i="2"/>
  <c r="N278" i="2"/>
  <c r="N583" i="2"/>
  <c r="N584" i="2"/>
  <c r="N585" i="2"/>
  <c r="N586" i="2"/>
  <c r="N587" i="2"/>
  <c r="N131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387" i="2"/>
  <c r="N603" i="2"/>
  <c r="N604" i="2"/>
  <c r="N36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492" i="2"/>
  <c r="N636" i="2"/>
  <c r="N637" i="2"/>
  <c r="N638" i="2"/>
  <c r="N639" i="2"/>
  <c r="N640" i="2"/>
  <c r="N641" i="2"/>
  <c r="N642" i="2"/>
  <c r="N36" i="2"/>
  <c r="N652" i="2"/>
  <c r="N645" i="2"/>
  <c r="N646" i="2"/>
  <c r="N647" i="2"/>
  <c r="N648" i="2"/>
  <c r="N649" i="2"/>
  <c r="N650" i="2"/>
  <c r="N651" i="2"/>
  <c r="N60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39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L2" i="2"/>
  <c r="L3" i="2"/>
  <c r="L4" i="2"/>
  <c r="L552" i="2"/>
  <c r="L6" i="2"/>
  <c r="L7" i="2"/>
  <c r="L8" i="2"/>
  <c r="L9" i="2"/>
  <c r="L10" i="2"/>
  <c r="L11" i="2"/>
  <c r="L12" i="2"/>
  <c r="L13" i="2"/>
  <c r="L14" i="2"/>
  <c r="L15" i="2"/>
  <c r="L16" i="2"/>
  <c r="L17" i="2"/>
  <c r="L150" i="2"/>
  <c r="L19" i="2"/>
  <c r="L538" i="2"/>
  <c r="L21" i="2"/>
  <c r="L536" i="2"/>
  <c r="L23" i="2"/>
  <c r="L330" i="2"/>
  <c r="L25" i="2"/>
  <c r="L26" i="2"/>
  <c r="L27" i="2"/>
  <c r="L28" i="2"/>
  <c r="L29" i="2"/>
  <c r="L30" i="2"/>
  <c r="L31" i="2"/>
  <c r="L32" i="2"/>
  <c r="L33" i="2"/>
  <c r="L34" i="2"/>
  <c r="L220" i="2"/>
  <c r="L573" i="2"/>
  <c r="L37" i="2"/>
  <c r="L38" i="2"/>
  <c r="L39" i="2"/>
  <c r="L40" i="2"/>
  <c r="L41" i="2"/>
  <c r="L176" i="2"/>
  <c r="L335" i="2"/>
  <c r="L44" i="2"/>
  <c r="L45" i="2"/>
  <c r="L413" i="2"/>
  <c r="L47" i="2"/>
  <c r="L118" i="2"/>
  <c r="L49" i="2"/>
  <c r="L337" i="2"/>
  <c r="L51" i="2"/>
  <c r="L318" i="2"/>
  <c r="L53" i="2"/>
  <c r="L54" i="2"/>
  <c r="L55" i="2"/>
  <c r="L56" i="2"/>
  <c r="L57" i="2"/>
  <c r="L58" i="2"/>
  <c r="L59" i="2"/>
  <c r="L60" i="2"/>
  <c r="L61" i="2"/>
  <c r="L312" i="2"/>
  <c r="L63" i="2"/>
  <c r="L64" i="2"/>
  <c r="L65" i="2"/>
  <c r="L66" i="2"/>
  <c r="L564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234" i="2"/>
  <c r="L572" i="2"/>
  <c r="L231" i="2"/>
  <c r="L88" i="2"/>
  <c r="L309" i="2"/>
  <c r="L90" i="2"/>
  <c r="L91" i="2"/>
  <c r="L92" i="2"/>
  <c r="L93" i="2"/>
  <c r="L605" i="2"/>
  <c r="L95" i="2"/>
  <c r="L96" i="2"/>
  <c r="L105" i="2"/>
  <c r="L98" i="2"/>
  <c r="L569" i="2"/>
  <c r="L100" i="2"/>
  <c r="L684" i="2"/>
  <c r="L102" i="2"/>
  <c r="L103" i="2"/>
  <c r="L104" i="2"/>
  <c r="L67" i="2"/>
  <c r="L106" i="2"/>
  <c r="L107" i="2"/>
  <c r="L108" i="2"/>
  <c r="L109" i="2"/>
  <c r="L110" i="2"/>
  <c r="L111" i="2"/>
  <c r="L112" i="2"/>
  <c r="L113" i="2"/>
  <c r="L114" i="2"/>
  <c r="L144" i="2"/>
  <c r="L116" i="2"/>
  <c r="L644" i="2"/>
  <c r="L582" i="2"/>
  <c r="L119" i="2"/>
  <c r="L120" i="2"/>
  <c r="L121" i="2"/>
  <c r="AR121" i="2" s="1"/>
  <c r="L122" i="2"/>
  <c r="L123" i="2"/>
  <c r="L124" i="2"/>
  <c r="L125" i="2"/>
  <c r="L126" i="2"/>
  <c r="L127" i="2"/>
  <c r="L128" i="2"/>
  <c r="L474" i="2"/>
  <c r="L361" i="2"/>
  <c r="L506" i="2"/>
  <c r="L132" i="2"/>
  <c r="L643" i="2"/>
  <c r="L451" i="2"/>
  <c r="L135" i="2"/>
  <c r="L136" i="2"/>
  <c r="L137" i="2"/>
  <c r="L138" i="2"/>
  <c r="L139" i="2"/>
  <c r="L140" i="2"/>
  <c r="L464" i="2"/>
  <c r="L142" i="2"/>
  <c r="L143" i="2"/>
  <c r="L130" i="2"/>
  <c r="L145" i="2"/>
  <c r="L146" i="2"/>
  <c r="L376" i="2"/>
  <c r="L148" i="2"/>
  <c r="L149" i="2"/>
  <c r="L43" i="2"/>
  <c r="L151" i="2"/>
  <c r="L152" i="2"/>
  <c r="L153" i="2"/>
  <c r="L99" i="2"/>
  <c r="L155" i="2"/>
  <c r="L185" i="2"/>
  <c r="L157" i="2"/>
  <c r="L158" i="2"/>
  <c r="L159" i="2"/>
  <c r="L50" i="2"/>
  <c r="L161" i="2"/>
  <c r="L162" i="2"/>
  <c r="L163" i="2"/>
  <c r="L164" i="2"/>
  <c r="L165" i="2"/>
  <c r="L166" i="2"/>
  <c r="L167" i="2"/>
  <c r="L168" i="2"/>
  <c r="L169" i="2"/>
  <c r="L170" i="2"/>
  <c r="L171" i="2"/>
  <c r="L448" i="2"/>
  <c r="L173" i="2"/>
  <c r="L174" i="2"/>
  <c r="L175" i="2"/>
  <c r="L101" i="2"/>
  <c r="L177" i="2"/>
  <c r="L178" i="2"/>
  <c r="L179" i="2"/>
  <c r="L180" i="2"/>
  <c r="L181" i="2"/>
  <c r="L182" i="2"/>
  <c r="L183" i="2"/>
  <c r="L184" i="2"/>
  <c r="L39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320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339" i="2"/>
  <c r="L215" i="2"/>
  <c r="L216" i="2"/>
  <c r="L217" i="2"/>
  <c r="L269" i="2"/>
  <c r="L219" i="2"/>
  <c r="L475" i="2"/>
  <c r="L221" i="2"/>
  <c r="L222" i="2"/>
  <c r="L223" i="2"/>
  <c r="L224" i="2"/>
  <c r="L225" i="2"/>
  <c r="L226" i="2"/>
  <c r="L227" i="2"/>
  <c r="L228" i="2"/>
  <c r="L432" i="2"/>
  <c r="L230" i="2"/>
  <c r="L5" i="2"/>
  <c r="L232" i="2"/>
  <c r="L233" i="2"/>
  <c r="L534" i="2"/>
  <c r="L235" i="2"/>
  <c r="L236" i="2"/>
  <c r="L237" i="2"/>
  <c r="L238" i="2"/>
  <c r="L239" i="2"/>
  <c r="L240" i="2"/>
  <c r="L397" i="2"/>
  <c r="L242" i="2"/>
  <c r="L243" i="2"/>
  <c r="L244" i="2"/>
  <c r="L245" i="2"/>
  <c r="L87" i="2"/>
  <c r="L247" i="2"/>
  <c r="L248" i="2"/>
  <c r="L249" i="2"/>
  <c r="L250" i="2"/>
  <c r="L251" i="2"/>
  <c r="L252" i="2"/>
  <c r="L253" i="2"/>
  <c r="L254" i="2"/>
  <c r="L255" i="2"/>
  <c r="L256" i="2"/>
  <c r="L257" i="2"/>
  <c r="L117" i="2"/>
  <c r="L259" i="2"/>
  <c r="L42" i="2"/>
  <c r="L261" i="2"/>
  <c r="L262" i="2"/>
  <c r="L263" i="2"/>
  <c r="L264" i="2"/>
  <c r="L265" i="2"/>
  <c r="L266" i="2"/>
  <c r="L267" i="2"/>
  <c r="L268" i="2"/>
  <c r="L351" i="2"/>
  <c r="L270" i="2"/>
  <c r="L271" i="2"/>
  <c r="L272" i="2"/>
  <c r="L273" i="2"/>
  <c r="L274" i="2"/>
  <c r="L529" i="2"/>
  <c r="L276" i="2"/>
  <c r="L277" i="2"/>
  <c r="L201" i="2"/>
  <c r="L279" i="2"/>
  <c r="L280" i="2"/>
  <c r="L281" i="2"/>
  <c r="L282" i="2"/>
  <c r="L283" i="2"/>
  <c r="L86" i="2"/>
  <c r="L285" i="2"/>
  <c r="L286" i="2"/>
  <c r="L287" i="2"/>
  <c r="L288" i="2"/>
  <c r="L289" i="2"/>
  <c r="L290" i="2"/>
  <c r="L291" i="2"/>
  <c r="L292" i="2"/>
  <c r="L293" i="2"/>
  <c r="L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518" i="2"/>
  <c r="L310" i="2"/>
  <c r="L311" i="2"/>
  <c r="L134" i="2"/>
  <c r="L313" i="2"/>
  <c r="L314" i="2"/>
  <c r="L315" i="2"/>
  <c r="L316" i="2"/>
  <c r="L317" i="2"/>
  <c r="L258" i="2"/>
  <c r="L319" i="2"/>
  <c r="L141" i="2"/>
  <c r="L321" i="2"/>
  <c r="L322" i="2"/>
  <c r="L323" i="2"/>
  <c r="L324" i="2"/>
  <c r="L325" i="2"/>
  <c r="L326" i="2"/>
  <c r="L327" i="2"/>
  <c r="L328" i="2"/>
  <c r="L329" i="2"/>
  <c r="L52" i="2"/>
  <c r="L331" i="2"/>
  <c r="L472" i="2"/>
  <c r="L333" i="2"/>
  <c r="L334" i="2"/>
  <c r="L476" i="2"/>
  <c r="L336" i="2"/>
  <c r="L260" i="2"/>
  <c r="L338" i="2"/>
  <c r="L368" i="2"/>
  <c r="L340" i="2"/>
  <c r="L341" i="2"/>
  <c r="L342" i="2"/>
  <c r="L343" i="2"/>
  <c r="L344" i="2"/>
  <c r="L345" i="2"/>
  <c r="L346" i="2"/>
  <c r="L218" i="2"/>
  <c r="L348" i="2"/>
  <c r="L349" i="2"/>
  <c r="L350" i="2"/>
  <c r="L422" i="2"/>
  <c r="L352" i="2"/>
  <c r="L353" i="2"/>
  <c r="L354" i="2"/>
  <c r="L355" i="2"/>
  <c r="L356" i="2"/>
  <c r="L357" i="2"/>
  <c r="L358" i="2"/>
  <c r="L359" i="2"/>
  <c r="L360" i="2"/>
  <c r="L18" i="2"/>
  <c r="L156" i="2"/>
  <c r="L133" i="2"/>
  <c r="L364" i="2"/>
  <c r="L588" i="2"/>
  <c r="L366" i="2"/>
  <c r="L367" i="2"/>
  <c r="L160" i="2"/>
  <c r="L369" i="2"/>
  <c r="L370" i="2"/>
  <c r="L371" i="2"/>
  <c r="L372" i="2"/>
  <c r="L373" i="2"/>
  <c r="L374" i="2"/>
  <c r="L375" i="2"/>
  <c r="L275" i="2"/>
  <c r="L377" i="2"/>
  <c r="L378" i="2"/>
  <c r="L379" i="2"/>
  <c r="L380" i="2"/>
  <c r="L381" i="2"/>
  <c r="L382" i="2"/>
  <c r="L383" i="2"/>
  <c r="L246" i="2"/>
  <c r="L385" i="2"/>
  <c r="L386" i="2"/>
  <c r="L545" i="2"/>
  <c r="L388" i="2"/>
  <c r="L389" i="2"/>
  <c r="L390" i="2"/>
  <c r="L391" i="2"/>
  <c r="L392" i="2"/>
  <c r="L393" i="2"/>
  <c r="L429" i="2"/>
  <c r="L363" i="2"/>
  <c r="L396" i="2"/>
  <c r="L553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6" i="2"/>
  <c r="L414" i="2"/>
  <c r="L415" i="2"/>
  <c r="L416" i="2"/>
  <c r="L417" i="2"/>
  <c r="L418" i="2"/>
  <c r="L419" i="2"/>
  <c r="L420" i="2"/>
  <c r="L421" i="2"/>
  <c r="L20" i="2"/>
  <c r="L423" i="2"/>
  <c r="L424" i="2"/>
  <c r="L455" i="2"/>
  <c r="L426" i="2"/>
  <c r="L427" i="2"/>
  <c r="L428" i="2"/>
  <c r="L147" i="2"/>
  <c r="L430" i="2"/>
  <c r="L431" i="2"/>
  <c r="L85" i="2"/>
  <c r="L433" i="2"/>
  <c r="L434" i="2"/>
  <c r="L435" i="2"/>
  <c r="L436" i="2"/>
  <c r="L437" i="2"/>
  <c r="L438" i="2"/>
  <c r="L439" i="2"/>
  <c r="L154" i="2"/>
  <c r="L441" i="2"/>
  <c r="L442" i="2"/>
  <c r="L443" i="2"/>
  <c r="L444" i="2"/>
  <c r="L445" i="2"/>
  <c r="L446" i="2"/>
  <c r="L447" i="2"/>
  <c r="L22" i="2"/>
  <c r="L449" i="2"/>
  <c r="L450" i="2"/>
  <c r="L115" i="2"/>
  <c r="L452" i="2"/>
  <c r="L453" i="2"/>
  <c r="L454" i="2"/>
  <c r="L172" i="2"/>
  <c r="L456" i="2"/>
  <c r="L457" i="2"/>
  <c r="L458" i="2"/>
  <c r="L459" i="2"/>
  <c r="L460" i="2"/>
  <c r="L461" i="2"/>
  <c r="L462" i="2"/>
  <c r="L463" i="2"/>
  <c r="L425" i="2"/>
  <c r="L465" i="2"/>
  <c r="L466" i="2"/>
  <c r="L467" i="2"/>
  <c r="L468" i="2"/>
  <c r="L469" i="2"/>
  <c r="L470" i="2"/>
  <c r="L471" i="2"/>
  <c r="L347" i="2"/>
  <c r="L473" i="2"/>
  <c r="L229" i="2"/>
  <c r="L48" i="2"/>
  <c r="L62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384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24" i="2"/>
  <c r="L507" i="2"/>
  <c r="L508" i="2"/>
  <c r="L509" i="2"/>
  <c r="L510" i="2"/>
  <c r="L511" i="2"/>
  <c r="L512" i="2"/>
  <c r="L513" i="2"/>
  <c r="L514" i="2"/>
  <c r="L515" i="2"/>
  <c r="L516" i="2"/>
  <c r="L517" i="2"/>
  <c r="L97" i="2"/>
  <c r="L519" i="2"/>
  <c r="L520" i="2"/>
  <c r="L521" i="2"/>
  <c r="L522" i="2"/>
  <c r="L523" i="2"/>
  <c r="L524" i="2"/>
  <c r="L525" i="2"/>
  <c r="L526" i="2"/>
  <c r="L527" i="2"/>
  <c r="L528" i="2"/>
  <c r="L89" i="2"/>
  <c r="L530" i="2"/>
  <c r="L531" i="2"/>
  <c r="L532" i="2"/>
  <c r="L533" i="2"/>
  <c r="L294" i="2"/>
  <c r="L535" i="2"/>
  <c r="L129" i="2"/>
  <c r="L537" i="2"/>
  <c r="L362" i="2"/>
  <c r="L539" i="2"/>
  <c r="L540" i="2"/>
  <c r="L541" i="2"/>
  <c r="L542" i="2"/>
  <c r="L543" i="2"/>
  <c r="L544" i="2"/>
  <c r="L635" i="2"/>
  <c r="L546" i="2"/>
  <c r="L547" i="2"/>
  <c r="L548" i="2"/>
  <c r="L549" i="2"/>
  <c r="L550" i="2"/>
  <c r="L551" i="2"/>
  <c r="L241" i="2"/>
  <c r="L35" i="2"/>
  <c r="L554" i="2"/>
  <c r="L555" i="2"/>
  <c r="L556" i="2"/>
  <c r="L557" i="2"/>
  <c r="L558" i="2"/>
  <c r="L559" i="2"/>
  <c r="L560" i="2"/>
  <c r="L561" i="2"/>
  <c r="L562" i="2"/>
  <c r="L563" i="2"/>
  <c r="L284" i="2"/>
  <c r="L565" i="2"/>
  <c r="L566" i="2"/>
  <c r="L567" i="2"/>
  <c r="L568" i="2"/>
  <c r="L332" i="2"/>
  <c r="L570" i="2"/>
  <c r="L571" i="2"/>
  <c r="L440" i="2"/>
  <c r="L214" i="2"/>
  <c r="L574" i="2"/>
  <c r="L575" i="2"/>
  <c r="L576" i="2"/>
  <c r="L577" i="2"/>
  <c r="L578" i="2"/>
  <c r="L579" i="2"/>
  <c r="L580" i="2"/>
  <c r="L581" i="2"/>
  <c r="L278" i="2"/>
  <c r="L583" i="2"/>
  <c r="L584" i="2"/>
  <c r="L585" i="2"/>
  <c r="L586" i="2"/>
  <c r="L587" i="2"/>
  <c r="L131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387" i="2"/>
  <c r="L603" i="2"/>
  <c r="L604" i="2"/>
  <c r="L36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492" i="2"/>
  <c r="L636" i="2"/>
  <c r="L637" i="2"/>
  <c r="L638" i="2"/>
  <c r="L639" i="2"/>
  <c r="L640" i="2"/>
  <c r="L641" i="2"/>
  <c r="L642" i="2"/>
  <c r="L36" i="2"/>
  <c r="L652" i="2"/>
  <c r="L645" i="2"/>
  <c r="L646" i="2"/>
  <c r="L647" i="2"/>
  <c r="L648" i="2"/>
  <c r="L649" i="2"/>
  <c r="L650" i="2"/>
  <c r="L651" i="2"/>
  <c r="L60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39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J2" i="2"/>
  <c r="J3" i="2"/>
  <c r="J4" i="2"/>
  <c r="J552" i="2"/>
  <c r="J6" i="2"/>
  <c r="J7" i="2"/>
  <c r="J8" i="2"/>
  <c r="J9" i="2"/>
  <c r="J10" i="2"/>
  <c r="J11" i="2"/>
  <c r="J12" i="2"/>
  <c r="J13" i="2"/>
  <c r="J14" i="2"/>
  <c r="J15" i="2"/>
  <c r="J16" i="2"/>
  <c r="J17" i="2"/>
  <c r="J150" i="2"/>
  <c r="J19" i="2"/>
  <c r="J538" i="2"/>
  <c r="J21" i="2"/>
  <c r="J536" i="2"/>
  <c r="J23" i="2"/>
  <c r="J330" i="2"/>
  <c r="J25" i="2"/>
  <c r="J26" i="2"/>
  <c r="J27" i="2"/>
  <c r="J28" i="2"/>
  <c r="J29" i="2"/>
  <c r="J30" i="2"/>
  <c r="J31" i="2"/>
  <c r="J32" i="2"/>
  <c r="J33" i="2"/>
  <c r="J34" i="2"/>
  <c r="J220" i="2"/>
  <c r="J573" i="2"/>
  <c r="J37" i="2"/>
  <c r="J38" i="2"/>
  <c r="J39" i="2"/>
  <c r="J40" i="2"/>
  <c r="J41" i="2"/>
  <c r="J176" i="2"/>
  <c r="J335" i="2"/>
  <c r="J44" i="2"/>
  <c r="J45" i="2"/>
  <c r="J413" i="2"/>
  <c r="J47" i="2"/>
  <c r="J118" i="2"/>
  <c r="J49" i="2"/>
  <c r="J337" i="2"/>
  <c r="J51" i="2"/>
  <c r="J318" i="2"/>
  <c r="J53" i="2"/>
  <c r="J54" i="2"/>
  <c r="J55" i="2"/>
  <c r="J56" i="2"/>
  <c r="J57" i="2"/>
  <c r="J58" i="2"/>
  <c r="J59" i="2"/>
  <c r="J60" i="2"/>
  <c r="J61" i="2"/>
  <c r="J312" i="2"/>
  <c r="J63" i="2"/>
  <c r="J64" i="2"/>
  <c r="J65" i="2"/>
  <c r="J66" i="2"/>
  <c r="J564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234" i="2"/>
  <c r="J572" i="2"/>
  <c r="J231" i="2"/>
  <c r="J88" i="2"/>
  <c r="J309" i="2"/>
  <c r="J90" i="2"/>
  <c r="J91" i="2"/>
  <c r="J92" i="2"/>
  <c r="J93" i="2"/>
  <c r="J605" i="2"/>
  <c r="J95" i="2"/>
  <c r="J96" i="2"/>
  <c r="J105" i="2"/>
  <c r="J98" i="2"/>
  <c r="J569" i="2"/>
  <c r="J100" i="2"/>
  <c r="J684" i="2"/>
  <c r="J102" i="2"/>
  <c r="J103" i="2"/>
  <c r="J104" i="2"/>
  <c r="J67" i="2"/>
  <c r="J106" i="2"/>
  <c r="J107" i="2"/>
  <c r="J108" i="2"/>
  <c r="J109" i="2"/>
  <c r="J110" i="2"/>
  <c r="J111" i="2"/>
  <c r="J112" i="2"/>
  <c r="J113" i="2"/>
  <c r="J114" i="2"/>
  <c r="J144" i="2"/>
  <c r="J116" i="2"/>
  <c r="J644" i="2"/>
  <c r="J582" i="2"/>
  <c r="J119" i="2"/>
  <c r="J120" i="2"/>
  <c r="J121" i="2"/>
  <c r="J122" i="2"/>
  <c r="J123" i="2"/>
  <c r="J124" i="2"/>
  <c r="J125" i="2"/>
  <c r="J126" i="2"/>
  <c r="J127" i="2"/>
  <c r="J128" i="2"/>
  <c r="J474" i="2"/>
  <c r="J361" i="2"/>
  <c r="J506" i="2"/>
  <c r="J132" i="2"/>
  <c r="J643" i="2"/>
  <c r="J451" i="2"/>
  <c r="J135" i="2"/>
  <c r="J136" i="2"/>
  <c r="J137" i="2"/>
  <c r="J138" i="2"/>
  <c r="J139" i="2"/>
  <c r="J140" i="2"/>
  <c r="J464" i="2"/>
  <c r="J142" i="2"/>
  <c r="J143" i="2"/>
  <c r="J130" i="2"/>
  <c r="J145" i="2"/>
  <c r="J146" i="2"/>
  <c r="J376" i="2"/>
  <c r="J148" i="2"/>
  <c r="J149" i="2"/>
  <c r="J43" i="2"/>
  <c r="J151" i="2"/>
  <c r="J152" i="2"/>
  <c r="J153" i="2"/>
  <c r="J99" i="2"/>
  <c r="J155" i="2"/>
  <c r="J185" i="2"/>
  <c r="J157" i="2"/>
  <c r="J158" i="2"/>
  <c r="J159" i="2"/>
  <c r="J50" i="2"/>
  <c r="J161" i="2"/>
  <c r="J162" i="2"/>
  <c r="J163" i="2"/>
  <c r="J164" i="2"/>
  <c r="J165" i="2"/>
  <c r="J166" i="2"/>
  <c r="J167" i="2"/>
  <c r="J168" i="2"/>
  <c r="J169" i="2"/>
  <c r="J170" i="2"/>
  <c r="J171" i="2"/>
  <c r="J448" i="2"/>
  <c r="J173" i="2"/>
  <c r="J174" i="2"/>
  <c r="J175" i="2"/>
  <c r="J101" i="2"/>
  <c r="J177" i="2"/>
  <c r="J178" i="2"/>
  <c r="J179" i="2"/>
  <c r="J180" i="2"/>
  <c r="J181" i="2"/>
  <c r="J182" i="2"/>
  <c r="J183" i="2"/>
  <c r="J184" i="2"/>
  <c r="J39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320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339" i="2"/>
  <c r="J215" i="2"/>
  <c r="J216" i="2"/>
  <c r="J217" i="2"/>
  <c r="J269" i="2"/>
  <c r="J219" i="2"/>
  <c r="J475" i="2"/>
  <c r="J221" i="2"/>
  <c r="J222" i="2"/>
  <c r="J223" i="2"/>
  <c r="J224" i="2"/>
  <c r="J225" i="2"/>
  <c r="J226" i="2"/>
  <c r="J227" i="2"/>
  <c r="J228" i="2"/>
  <c r="J432" i="2"/>
  <c r="J230" i="2"/>
  <c r="J5" i="2"/>
  <c r="J232" i="2"/>
  <c r="J233" i="2"/>
  <c r="J534" i="2"/>
  <c r="J235" i="2"/>
  <c r="J236" i="2"/>
  <c r="J237" i="2"/>
  <c r="J238" i="2"/>
  <c r="J239" i="2"/>
  <c r="J240" i="2"/>
  <c r="J397" i="2"/>
  <c r="J242" i="2"/>
  <c r="J243" i="2"/>
  <c r="J244" i="2"/>
  <c r="J245" i="2"/>
  <c r="J87" i="2"/>
  <c r="J247" i="2"/>
  <c r="J248" i="2"/>
  <c r="J249" i="2"/>
  <c r="J250" i="2"/>
  <c r="J251" i="2"/>
  <c r="J252" i="2"/>
  <c r="J253" i="2"/>
  <c r="J254" i="2"/>
  <c r="J255" i="2"/>
  <c r="J256" i="2"/>
  <c r="J257" i="2"/>
  <c r="J117" i="2"/>
  <c r="J259" i="2"/>
  <c r="J42" i="2"/>
  <c r="J261" i="2"/>
  <c r="J262" i="2"/>
  <c r="J263" i="2"/>
  <c r="J264" i="2"/>
  <c r="J265" i="2"/>
  <c r="J266" i="2"/>
  <c r="J267" i="2"/>
  <c r="J268" i="2"/>
  <c r="J351" i="2"/>
  <c r="J270" i="2"/>
  <c r="J271" i="2"/>
  <c r="J272" i="2"/>
  <c r="J273" i="2"/>
  <c r="J274" i="2"/>
  <c r="J529" i="2"/>
  <c r="J276" i="2"/>
  <c r="J277" i="2"/>
  <c r="J201" i="2"/>
  <c r="J279" i="2"/>
  <c r="J280" i="2"/>
  <c r="J281" i="2"/>
  <c r="J282" i="2"/>
  <c r="J283" i="2"/>
  <c r="J86" i="2"/>
  <c r="J285" i="2"/>
  <c r="J286" i="2"/>
  <c r="J287" i="2"/>
  <c r="J288" i="2"/>
  <c r="J289" i="2"/>
  <c r="J290" i="2"/>
  <c r="J291" i="2"/>
  <c r="J292" i="2"/>
  <c r="J293" i="2"/>
  <c r="J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518" i="2"/>
  <c r="J310" i="2"/>
  <c r="J311" i="2"/>
  <c r="J134" i="2"/>
  <c r="J313" i="2"/>
  <c r="J314" i="2"/>
  <c r="J315" i="2"/>
  <c r="J316" i="2"/>
  <c r="J317" i="2"/>
  <c r="J258" i="2"/>
  <c r="J319" i="2"/>
  <c r="J141" i="2"/>
  <c r="J321" i="2"/>
  <c r="J322" i="2"/>
  <c r="J323" i="2"/>
  <c r="J324" i="2"/>
  <c r="J325" i="2"/>
  <c r="J326" i="2"/>
  <c r="J327" i="2"/>
  <c r="J328" i="2"/>
  <c r="J329" i="2"/>
  <c r="J52" i="2"/>
  <c r="J331" i="2"/>
  <c r="J472" i="2"/>
  <c r="J333" i="2"/>
  <c r="J334" i="2"/>
  <c r="J476" i="2"/>
  <c r="J336" i="2"/>
  <c r="J260" i="2"/>
  <c r="J338" i="2"/>
  <c r="J368" i="2"/>
  <c r="J340" i="2"/>
  <c r="J341" i="2"/>
  <c r="J342" i="2"/>
  <c r="J343" i="2"/>
  <c r="J344" i="2"/>
  <c r="J345" i="2"/>
  <c r="J346" i="2"/>
  <c r="J218" i="2"/>
  <c r="J348" i="2"/>
  <c r="J349" i="2"/>
  <c r="J350" i="2"/>
  <c r="J422" i="2"/>
  <c r="J352" i="2"/>
  <c r="J353" i="2"/>
  <c r="J354" i="2"/>
  <c r="J355" i="2"/>
  <c r="J356" i="2"/>
  <c r="J357" i="2"/>
  <c r="J358" i="2"/>
  <c r="J359" i="2"/>
  <c r="J360" i="2"/>
  <c r="J18" i="2"/>
  <c r="J156" i="2"/>
  <c r="J133" i="2"/>
  <c r="J364" i="2"/>
  <c r="J588" i="2"/>
  <c r="J366" i="2"/>
  <c r="J367" i="2"/>
  <c r="J160" i="2"/>
  <c r="J369" i="2"/>
  <c r="J370" i="2"/>
  <c r="J371" i="2"/>
  <c r="J372" i="2"/>
  <c r="J373" i="2"/>
  <c r="J374" i="2"/>
  <c r="J375" i="2"/>
  <c r="J275" i="2"/>
  <c r="J377" i="2"/>
  <c r="J378" i="2"/>
  <c r="J379" i="2"/>
  <c r="J380" i="2"/>
  <c r="J381" i="2"/>
  <c r="J382" i="2"/>
  <c r="J383" i="2"/>
  <c r="J246" i="2"/>
  <c r="J385" i="2"/>
  <c r="J386" i="2"/>
  <c r="J545" i="2"/>
  <c r="J388" i="2"/>
  <c r="J389" i="2"/>
  <c r="J390" i="2"/>
  <c r="J391" i="2"/>
  <c r="J392" i="2"/>
  <c r="J393" i="2"/>
  <c r="J429" i="2"/>
  <c r="J363" i="2"/>
  <c r="J396" i="2"/>
  <c r="J55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6" i="2"/>
  <c r="J414" i="2"/>
  <c r="J415" i="2"/>
  <c r="J416" i="2"/>
  <c r="J417" i="2"/>
  <c r="J418" i="2"/>
  <c r="J419" i="2"/>
  <c r="J420" i="2"/>
  <c r="J421" i="2"/>
  <c r="J20" i="2"/>
  <c r="J423" i="2"/>
  <c r="J424" i="2"/>
  <c r="J455" i="2"/>
  <c r="J426" i="2"/>
  <c r="J427" i="2"/>
  <c r="J428" i="2"/>
  <c r="J147" i="2"/>
  <c r="J430" i="2"/>
  <c r="J431" i="2"/>
  <c r="J85" i="2"/>
  <c r="J433" i="2"/>
  <c r="J434" i="2"/>
  <c r="J435" i="2"/>
  <c r="J436" i="2"/>
  <c r="J437" i="2"/>
  <c r="J438" i="2"/>
  <c r="J439" i="2"/>
  <c r="J154" i="2"/>
  <c r="J441" i="2"/>
  <c r="J442" i="2"/>
  <c r="J443" i="2"/>
  <c r="J444" i="2"/>
  <c r="J445" i="2"/>
  <c r="J446" i="2"/>
  <c r="J447" i="2"/>
  <c r="J22" i="2"/>
  <c r="J449" i="2"/>
  <c r="J450" i="2"/>
  <c r="J115" i="2"/>
  <c r="J452" i="2"/>
  <c r="J453" i="2"/>
  <c r="J454" i="2"/>
  <c r="J172" i="2"/>
  <c r="J456" i="2"/>
  <c r="J457" i="2"/>
  <c r="J458" i="2"/>
  <c r="J459" i="2"/>
  <c r="J460" i="2"/>
  <c r="J461" i="2"/>
  <c r="J462" i="2"/>
  <c r="J463" i="2"/>
  <c r="J425" i="2"/>
  <c r="J465" i="2"/>
  <c r="J466" i="2"/>
  <c r="J467" i="2"/>
  <c r="J468" i="2"/>
  <c r="J469" i="2"/>
  <c r="J470" i="2"/>
  <c r="J471" i="2"/>
  <c r="J347" i="2"/>
  <c r="J473" i="2"/>
  <c r="J229" i="2"/>
  <c r="J48" i="2"/>
  <c r="J62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384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24" i="2"/>
  <c r="J507" i="2"/>
  <c r="J508" i="2"/>
  <c r="J509" i="2"/>
  <c r="J510" i="2"/>
  <c r="J511" i="2"/>
  <c r="J512" i="2"/>
  <c r="J513" i="2"/>
  <c r="J514" i="2"/>
  <c r="J515" i="2"/>
  <c r="J516" i="2"/>
  <c r="J517" i="2"/>
  <c r="J97" i="2"/>
  <c r="J519" i="2"/>
  <c r="J520" i="2"/>
  <c r="J521" i="2"/>
  <c r="J522" i="2"/>
  <c r="J523" i="2"/>
  <c r="J524" i="2"/>
  <c r="J525" i="2"/>
  <c r="J526" i="2"/>
  <c r="J527" i="2"/>
  <c r="J528" i="2"/>
  <c r="J89" i="2"/>
  <c r="J530" i="2"/>
  <c r="J531" i="2"/>
  <c r="J532" i="2"/>
  <c r="J533" i="2"/>
  <c r="J294" i="2"/>
  <c r="J535" i="2"/>
  <c r="J129" i="2"/>
  <c r="J537" i="2"/>
  <c r="J362" i="2"/>
  <c r="J539" i="2"/>
  <c r="J540" i="2"/>
  <c r="J541" i="2"/>
  <c r="J542" i="2"/>
  <c r="J543" i="2"/>
  <c r="J544" i="2"/>
  <c r="J635" i="2"/>
  <c r="J546" i="2"/>
  <c r="J547" i="2"/>
  <c r="J548" i="2"/>
  <c r="J549" i="2"/>
  <c r="J550" i="2"/>
  <c r="J551" i="2"/>
  <c r="J241" i="2"/>
  <c r="J35" i="2"/>
  <c r="J554" i="2"/>
  <c r="J555" i="2"/>
  <c r="J556" i="2"/>
  <c r="J557" i="2"/>
  <c r="J558" i="2"/>
  <c r="J559" i="2"/>
  <c r="J560" i="2"/>
  <c r="J561" i="2"/>
  <c r="J562" i="2"/>
  <c r="J563" i="2"/>
  <c r="J284" i="2"/>
  <c r="J565" i="2"/>
  <c r="J566" i="2"/>
  <c r="J567" i="2"/>
  <c r="J568" i="2"/>
  <c r="J332" i="2"/>
  <c r="J570" i="2"/>
  <c r="J571" i="2"/>
  <c r="J440" i="2"/>
  <c r="J214" i="2"/>
  <c r="J574" i="2"/>
  <c r="J575" i="2"/>
  <c r="J576" i="2"/>
  <c r="J577" i="2"/>
  <c r="J578" i="2"/>
  <c r="J579" i="2"/>
  <c r="J580" i="2"/>
  <c r="J581" i="2"/>
  <c r="J278" i="2"/>
  <c r="J583" i="2"/>
  <c r="J584" i="2"/>
  <c r="J585" i="2"/>
  <c r="J586" i="2"/>
  <c r="J587" i="2"/>
  <c r="J131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387" i="2"/>
  <c r="J603" i="2"/>
  <c r="J604" i="2"/>
  <c r="J36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492" i="2"/>
  <c r="J636" i="2"/>
  <c r="J637" i="2"/>
  <c r="J638" i="2"/>
  <c r="J639" i="2"/>
  <c r="J640" i="2"/>
  <c r="J641" i="2"/>
  <c r="J642" i="2"/>
  <c r="J36" i="2"/>
  <c r="J652" i="2"/>
  <c r="J645" i="2"/>
  <c r="J646" i="2"/>
  <c r="J647" i="2"/>
  <c r="J648" i="2"/>
  <c r="J649" i="2"/>
  <c r="J650" i="2"/>
  <c r="J651" i="2"/>
  <c r="J60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39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H2" i="2"/>
  <c r="H3" i="2"/>
  <c r="H4" i="2"/>
  <c r="H552" i="2"/>
  <c r="H6" i="2"/>
  <c r="H7" i="2"/>
  <c r="H8" i="2"/>
  <c r="H9" i="2"/>
  <c r="H10" i="2"/>
  <c r="H11" i="2"/>
  <c r="H12" i="2"/>
  <c r="H13" i="2"/>
  <c r="H14" i="2"/>
  <c r="H15" i="2"/>
  <c r="H16" i="2"/>
  <c r="H17" i="2"/>
  <c r="H150" i="2"/>
  <c r="H19" i="2"/>
  <c r="H538" i="2"/>
  <c r="H21" i="2"/>
  <c r="H536" i="2"/>
  <c r="H23" i="2"/>
  <c r="H330" i="2"/>
  <c r="H25" i="2"/>
  <c r="H26" i="2"/>
  <c r="H27" i="2"/>
  <c r="H28" i="2"/>
  <c r="H29" i="2"/>
  <c r="H30" i="2"/>
  <c r="H31" i="2"/>
  <c r="H32" i="2"/>
  <c r="H33" i="2"/>
  <c r="H34" i="2"/>
  <c r="H220" i="2"/>
  <c r="H573" i="2"/>
  <c r="H37" i="2"/>
  <c r="H38" i="2"/>
  <c r="H39" i="2"/>
  <c r="H40" i="2"/>
  <c r="H41" i="2"/>
  <c r="H176" i="2"/>
  <c r="H335" i="2"/>
  <c r="H44" i="2"/>
  <c r="H45" i="2"/>
  <c r="H413" i="2"/>
  <c r="H47" i="2"/>
  <c r="H118" i="2"/>
  <c r="H49" i="2"/>
  <c r="H337" i="2"/>
  <c r="H51" i="2"/>
  <c r="H318" i="2"/>
  <c r="H53" i="2"/>
  <c r="H54" i="2"/>
  <c r="H55" i="2"/>
  <c r="H56" i="2"/>
  <c r="H57" i="2"/>
  <c r="H58" i="2"/>
  <c r="H59" i="2"/>
  <c r="H60" i="2"/>
  <c r="H61" i="2"/>
  <c r="H312" i="2"/>
  <c r="H63" i="2"/>
  <c r="H64" i="2"/>
  <c r="H65" i="2"/>
  <c r="H66" i="2"/>
  <c r="H564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234" i="2"/>
  <c r="H572" i="2"/>
  <c r="H231" i="2"/>
  <c r="H88" i="2"/>
  <c r="H309" i="2"/>
  <c r="H90" i="2"/>
  <c r="H91" i="2"/>
  <c r="H92" i="2"/>
  <c r="H93" i="2"/>
  <c r="H605" i="2"/>
  <c r="H95" i="2"/>
  <c r="H96" i="2"/>
  <c r="H105" i="2"/>
  <c r="H98" i="2"/>
  <c r="H569" i="2"/>
  <c r="H100" i="2"/>
  <c r="H684" i="2"/>
  <c r="H102" i="2"/>
  <c r="H103" i="2"/>
  <c r="H104" i="2"/>
  <c r="H67" i="2"/>
  <c r="H106" i="2"/>
  <c r="H107" i="2"/>
  <c r="H108" i="2"/>
  <c r="H109" i="2"/>
  <c r="H110" i="2"/>
  <c r="H111" i="2"/>
  <c r="H112" i="2"/>
  <c r="H113" i="2"/>
  <c r="H114" i="2"/>
  <c r="H144" i="2"/>
  <c r="H116" i="2"/>
  <c r="H644" i="2"/>
  <c r="H582" i="2"/>
  <c r="H119" i="2"/>
  <c r="H120" i="2"/>
  <c r="H121" i="2"/>
  <c r="H122" i="2"/>
  <c r="H123" i="2"/>
  <c r="H124" i="2"/>
  <c r="H125" i="2"/>
  <c r="H126" i="2"/>
  <c r="H127" i="2"/>
  <c r="H128" i="2"/>
  <c r="H474" i="2"/>
  <c r="H361" i="2"/>
  <c r="H506" i="2"/>
  <c r="H132" i="2"/>
  <c r="H643" i="2"/>
  <c r="H451" i="2"/>
  <c r="H135" i="2"/>
  <c r="H136" i="2"/>
  <c r="H137" i="2"/>
  <c r="H138" i="2"/>
  <c r="H139" i="2"/>
  <c r="H140" i="2"/>
  <c r="H464" i="2"/>
  <c r="H142" i="2"/>
  <c r="H143" i="2"/>
  <c r="H130" i="2"/>
  <c r="H145" i="2"/>
  <c r="H146" i="2"/>
  <c r="H376" i="2"/>
  <c r="H148" i="2"/>
  <c r="AR148" i="2" s="1"/>
  <c r="H149" i="2"/>
  <c r="H43" i="2"/>
  <c r="H151" i="2"/>
  <c r="H152" i="2"/>
  <c r="H153" i="2"/>
  <c r="H99" i="2"/>
  <c r="H155" i="2"/>
  <c r="H185" i="2"/>
  <c r="H157" i="2"/>
  <c r="H158" i="2"/>
  <c r="H159" i="2"/>
  <c r="H50" i="2"/>
  <c r="H161" i="2"/>
  <c r="H162" i="2"/>
  <c r="H163" i="2"/>
  <c r="H164" i="2"/>
  <c r="H165" i="2"/>
  <c r="H166" i="2"/>
  <c r="H167" i="2"/>
  <c r="H168" i="2"/>
  <c r="H169" i="2"/>
  <c r="H170" i="2"/>
  <c r="H171" i="2"/>
  <c r="H448" i="2"/>
  <c r="H173" i="2"/>
  <c r="H174" i="2"/>
  <c r="H175" i="2"/>
  <c r="H101" i="2"/>
  <c r="H177" i="2"/>
  <c r="H178" i="2"/>
  <c r="H179" i="2"/>
  <c r="H180" i="2"/>
  <c r="H181" i="2"/>
  <c r="H182" i="2"/>
  <c r="H183" i="2"/>
  <c r="H184" i="2"/>
  <c r="H39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320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339" i="2"/>
  <c r="H215" i="2"/>
  <c r="H216" i="2"/>
  <c r="H217" i="2"/>
  <c r="H269" i="2"/>
  <c r="H219" i="2"/>
  <c r="H475" i="2"/>
  <c r="H221" i="2"/>
  <c r="H222" i="2"/>
  <c r="H223" i="2"/>
  <c r="H224" i="2"/>
  <c r="H225" i="2"/>
  <c r="H226" i="2"/>
  <c r="H227" i="2"/>
  <c r="H228" i="2"/>
  <c r="H432" i="2"/>
  <c r="H230" i="2"/>
  <c r="H5" i="2"/>
  <c r="H232" i="2"/>
  <c r="H233" i="2"/>
  <c r="H534" i="2"/>
  <c r="H235" i="2"/>
  <c r="H236" i="2"/>
  <c r="H237" i="2"/>
  <c r="H238" i="2"/>
  <c r="H239" i="2"/>
  <c r="H240" i="2"/>
  <c r="H397" i="2"/>
  <c r="H242" i="2"/>
  <c r="H243" i="2"/>
  <c r="H244" i="2"/>
  <c r="H245" i="2"/>
  <c r="H87" i="2"/>
  <c r="H247" i="2"/>
  <c r="H248" i="2"/>
  <c r="H249" i="2"/>
  <c r="H250" i="2"/>
  <c r="H251" i="2"/>
  <c r="H252" i="2"/>
  <c r="H253" i="2"/>
  <c r="H254" i="2"/>
  <c r="H255" i="2"/>
  <c r="H256" i="2"/>
  <c r="H257" i="2"/>
  <c r="H117" i="2"/>
  <c r="H259" i="2"/>
  <c r="H42" i="2"/>
  <c r="H261" i="2"/>
  <c r="H262" i="2"/>
  <c r="H263" i="2"/>
  <c r="H264" i="2"/>
  <c r="H265" i="2"/>
  <c r="H266" i="2"/>
  <c r="H267" i="2"/>
  <c r="H268" i="2"/>
  <c r="H351" i="2"/>
  <c r="H270" i="2"/>
  <c r="H271" i="2"/>
  <c r="H272" i="2"/>
  <c r="H273" i="2"/>
  <c r="H274" i="2"/>
  <c r="H529" i="2"/>
  <c r="H276" i="2"/>
  <c r="H277" i="2"/>
  <c r="H201" i="2"/>
  <c r="H279" i="2"/>
  <c r="H280" i="2"/>
  <c r="H281" i="2"/>
  <c r="H282" i="2"/>
  <c r="H283" i="2"/>
  <c r="H86" i="2"/>
  <c r="H285" i="2"/>
  <c r="H286" i="2"/>
  <c r="H287" i="2"/>
  <c r="H288" i="2"/>
  <c r="H289" i="2"/>
  <c r="H290" i="2"/>
  <c r="H291" i="2"/>
  <c r="H292" i="2"/>
  <c r="H293" i="2"/>
  <c r="H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518" i="2"/>
  <c r="H310" i="2"/>
  <c r="H311" i="2"/>
  <c r="H134" i="2"/>
  <c r="H313" i="2"/>
  <c r="H314" i="2"/>
  <c r="H315" i="2"/>
  <c r="H316" i="2"/>
  <c r="H317" i="2"/>
  <c r="H258" i="2"/>
  <c r="H319" i="2"/>
  <c r="H141" i="2"/>
  <c r="H321" i="2"/>
  <c r="H322" i="2"/>
  <c r="H323" i="2"/>
  <c r="H324" i="2"/>
  <c r="H325" i="2"/>
  <c r="H326" i="2"/>
  <c r="H327" i="2"/>
  <c r="H328" i="2"/>
  <c r="H329" i="2"/>
  <c r="H52" i="2"/>
  <c r="H331" i="2"/>
  <c r="H472" i="2"/>
  <c r="H333" i="2"/>
  <c r="H334" i="2"/>
  <c r="H476" i="2"/>
  <c r="H336" i="2"/>
  <c r="H260" i="2"/>
  <c r="H338" i="2"/>
  <c r="H368" i="2"/>
  <c r="H340" i="2"/>
  <c r="H341" i="2"/>
  <c r="H342" i="2"/>
  <c r="H343" i="2"/>
  <c r="H344" i="2"/>
  <c r="H345" i="2"/>
  <c r="H346" i="2"/>
  <c r="H218" i="2"/>
  <c r="H348" i="2"/>
  <c r="H349" i="2"/>
  <c r="H350" i="2"/>
  <c r="H422" i="2"/>
  <c r="H352" i="2"/>
  <c r="H353" i="2"/>
  <c r="H354" i="2"/>
  <c r="H355" i="2"/>
  <c r="H356" i="2"/>
  <c r="H357" i="2"/>
  <c r="H358" i="2"/>
  <c r="H359" i="2"/>
  <c r="H360" i="2"/>
  <c r="H18" i="2"/>
  <c r="H156" i="2"/>
  <c r="H133" i="2"/>
  <c r="H364" i="2"/>
  <c r="H588" i="2"/>
  <c r="H366" i="2"/>
  <c r="H367" i="2"/>
  <c r="H160" i="2"/>
  <c r="H369" i="2"/>
  <c r="H370" i="2"/>
  <c r="H371" i="2"/>
  <c r="H372" i="2"/>
  <c r="H373" i="2"/>
  <c r="H374" i="2"/>
  <c r="H375" i="2"/>
  <c r="H275" i="2"/>
  <c r="H377" i="2"/>
  <c r="H378" i="2"/>
  <c r="H379" i="2"/>
  <c r="H380" i="2"/>
  <c r="H381" i="2"/>
  <c r="H382" i="2"/>
  <c r="H383" i="2"/>
  <c r="H246" i="2"/>
  <c r="H385" i="2"/>
  <c r="H386" i="2"/>
  <c r="H545" i="2"/>
  <c r="H388" i="2"/>
  <c r="H389" i="2"/>
  <c r="H390" i="2"/>
  <c r="H391" i="2"/>
  <c r="H392" i="2"/>
  <c r="H393" i="2"/>
  <c r="H429" i="2"/>
  <c r="H363" i="2"/>
  <c r="H396" i="2"/>
  <c r="H553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6" i="2"/>
  <c r="H414" i="2"/>
  <c r="H415" i="2"/>
  <c r="H416" i="2"/>
  <c r="H417" i="2"/>
  <c r="H418" i="2"/>
  <c r="H419" i="2"/>
  <c r="H420" i="2"/>
  <c r="H421" i="2"/>
  <c r="H20" i="2"/>
  <c r="H423" i="2"/>
  <c r="H424" i="2"/>
  <c r="H455" i="2"/>
  <c r="H426" i="2"/>
  <c r="H427" i="2"/>
  <c r="H428" i="2"/>
  <c r="H147" i="2"/>
  <c r="H430" i="2"/>
  <c r="H431" i="2"/>
  <c r="H85" i="2"/>
  <c r="H433" i="2"/>
  <c r="H434" i="2"/>
  <c r="H435" i="2"/>
  <c r="H436" i="2"/>
  <c r="H437" i="2"/>
  <c r="H438" i="2"/>
  <c r="H439" i="2"/>
  <c r="H154" i="2"/>
  <c r="H441" i="2"/>
  <c r="H442" i="2"/>
  <c r="H443" i="2"/>
  <c r="H444" i="2"/>
  <c r="H445" i="2"/>
  <c r="H446" i="2"/>
  <c r="H447" i="2"/>
  <c r="H22" i="2"/>
  <c r="H449" i="2"/>
  <c r="H450" i="2"/>
  <c r="H115" i="2"/>
  <c r="H452" i="2"/>
  <c r="H453" i="2"/>
  <c r="H454" i="2"/>
  <c r="H172" i="2"/>
  <c r="H456" i="2"/>
  <c r="H457" i="2"/>
  <c r="H458" i="2"/>
  <c r="H459" i="2"/>
  <c r="H460" i="2"/>
  <c r="H461" i="2"/>
  <c r="H462" i="2"/>
  <c r="H463" i="2"/>
  <c r="H425" i="2"/>
  <c r="H465" i="2"/>
  <c r="H466" i="2"/>
  <c r="H467" i="2"/>
  <c r="H468" i="2"/>
  <c r="H469" i="2"/>
  <c r="H470" i="2"/>
  <c r="H471" i="2"/>
  <c r="H347" i="2"/>
  <c r="H473" i="2"/>
  <c r="H229" i="2"/>
  <c r="H48" i="2"/>
  <c r="H62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384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24" i="2"/>
  <c r="H507" i="2"/>
  <c r="H508" i="2"/>
  <c r="H509" i="2"/>
  <c r="H510" i="2"/>
  <c r="H511" i="2"/>
  <c r="H512" i="2"/>
  <c r="H513" i="2"/>
  <c r="H514" i="2"/>
  <c r="H515" i="2"/>
  <c r="H516" i="2"/>
  <c r="H517" i="2"/>
  <c r="H97" i="2"/>
  <c r="H519" i="2"/>
  <c r="H520" i="2"/>
  <c r="AR520" i="2" s="1"/>
  <c r="H521" i="2"/>
  <c r="H522" i="2"/>
  <c r="H523" i="2"/>
  <c r="H524" i="2"/>
  <c r="H525" i="2"/>
  <c r="H526" i="2"/>
  <c r="H527" i="2"/>
  <c r="H528" i="2"/>
  <c r="H89" i="2"/>
  <c r="H530" i="2"/>
  <c r="H531" i="2"/>
  <c r="H532" i="2"/>
  <c r="H533" i="2"/>
  <c r="H294" i="2"/>
  <c r="H535" i="2"/>
  <c r="H129" i="2"/>
  <c r="H537" i="2"/>
  <c r="H362" i="2"/>
  <c r="H539" i="2"/>
  <c r="H540" i="2"/>
  <c r="H541" i="2"/>
  <c r="H542" i="2"/>
  <c r="H543" i="2"/>
  <c r="H544" i="2"/>
  <c r="H635" i="2"/>
  <c r="H546" i="2"/>
  <c r="H547" i="2"/>
  <c r="H548" i="2"/>
  <c r="H549" i="2"/>
  <c r="H550" i="2"/>
  <c r="H551" i="2"/>
  <c r="H241" i="2"/>
  <c r="H35" i="2"/>
  <c r="H554" i="2"/>
  <c r="H555" i="2"/>
  <c r="H556" i="2"/>
  <c r="H557" i="2"/>
  <c r="H558" i="2"/>
  <c r="H559" i="2"/>
  <c r="H560" i="2"/>
  <c r="H561" i="2"/>
  <c r="H562" i="2"/>
  <c r="H563" i="2"/>
  <c r="H284" i="2"/>
  <c r="H565" i="2"/>
  <c r="H566" i="2"/>
  <c r="H567" i="2"/>
  <c r="H568" i="2"/>
  <c r="H332" i="2"/>
  <c r="H570" i="2"/>
  <c r="H571" i="2"/>
  <c r="H440" i="2"/>
  <c r="H214" i="2"/>
  <c r="H574" i="2"/>
  <c r="H575" i="2"/>
  <c r="H576" i="2"/>
  <c r="H577" i="2"/>
  <c r="H578" i="2"/>
  <c r="H579" i="2"/>
  <c r="H580" i="2"/>
  <c r="H581" i="2"/>
  <c r="H278" i="2"/>
  <c r="H583" i="2"/>
  <c r="H584" i="2"/>
  <c r="H585" i="2"/>
  <c r="H586" i="2"/>
  <c r="H587" i="2"/>
  <c r="H131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387" i="2"/>
  <c r="H603" i="2"/>
  <c r="H604" i="2"/>
  <c r="H36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492" i="2"/>
  <c r="H636" i="2"/>
  <c r="H637" i="2"/>
  <c r="H638" i="2"/>
  <c r="H639" i="2"/>
  <c r="H640" i="2"/>
  <c r="H641" i="2"/>
  <c r="H642" i="2"/>
  <c r="H36" i="2"/>
  <c r="H652" i="2"/>
  <c r="H645" i="2"/>
  <c r="H646" i="2"/>
  <c r="H647" i="2"/>
  <c r="H648" i="2"/>
  <c r="H649" i="2"/>
  <c r="H650" i="2"/>
  <c r="H651" i="2"/>
  <c r="H60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AR664" i="2" s="1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39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AR508" i="2" l="1"/>
  <c r="AR451" i="2"/>
  <c r="AR183" i="2"/>
  <c r="AR374" i="2"/>
  <c r="AR146" i="2"/>
  <c r="AR476" i="2"/>
  <c r="AR167" i="2"/>
  <c r="AR537" i="2"/>
  <c r="AR381" i="2"/>
  <c r="AR358" i="2"/>
  <c r="AR605" i="2"/>
  <c r="AR639" i="2"/>
  <c r="AR135" i="2"/>
  <c r="AR643" i="2"/>
  <c r="AR657" i="2"/>
  <c r="AR285" i="2"/>
  <c r="AR644" i="2"/>
  <c r="AR457" i="2"/>
  <c r="AR553" i="2"/>
  <c r="AR268" i="2"/>
  <c r="AR37" i="2"/>
  <c r="AR573" i="2"/>
  <c r="AR252" i="2"/>
  <c r="AR228" i="2"/>
  <c r="AR668" i="2"/>
  <c r="AR652" i="2"/>
  <c r="AR160" i="2"/>
  <c r="AR248" i="2"/>
  <c r="AR152" i="2"/>
  <c r="AR128" i="2"/>
  <c r="AR68" i="2"/>
  <c r="AR44" i="2"/>
  <c r="AR306" i="2"/>
  <c r="AR587" i="2"/>
  <c r="AR263" i="2"/>
  <c r="AR155" i="2"/>
  <c r="AR143" i="2"/>
  <c r="AR441" i="2"/>
  <c r="AR9" i="2"/>
  <c r="AR487" i="2"/>
  <c r="AR199" i="2"/>
  <c r="AR187" i="2"/>
  <c r="AR175" i="2"/>
  <c r="AR564" i="2"/>
  <c r="AR19" i="2"/>
  <c r="AR291" i="2"/>
  <c r="AR216" i="2"/>
  <c r="AR72" i="2"/>
  <c r="AR570" i="2"/>
  <c r="AR534" i="2"/>
  <c r="AR78" i="2"/>
  <c r="AR76" i="2"/>
  <c r="AR64" i="2"/>
  <c r="AR318" i="2"/>
  <c r="AR40" i="2"/>
  <c r="AR28" i="2"/>
  <c r="AR4" i="2"/>
  <c r="AR27" i="2"/>
  <c r="AR75" i="2"/>
  <c r="AR3" i="2"/>
  <c r="AR39" i="2"/>
  <c r="AR51" i="2"/>
  <c r="AR63" i="2"/>
  <c r="AR15" i="2"/>
  <c r="AR366" i="2"/>
  <c r="AR54" i="2"/>
  <c r="AR150" i="2"/>
  <c r="J77" i="3"/>
  <c r="J30" i="3"/>
  <c r="AR705" i="2"/>
  <c r="AR693" i="2"/>
  <c r="AR681" i="2"/>
  <c r="AR669" i="2"/>
  <c r="AR645" i="2"/>
  <c r="AR621" i="2"/>
  <c r="AR585" i="2"/>
  <c r="AR214" i="2"/>
  <c r="AR561" i="2"/>
  <c r="AR549" i="2"/>
  <c r="AR513" i="2"/>
  <c r="AR501" i="2"/>
  <c r="AR489" i="2"/>
  <c r="AR477" i="2"/>
  <c r="AR465" i="2"/>
  <c r="AR453" i="2"/>
  <c r="AR147" i="2"/>
  <c r="AR405" i="2"/>
  <c r="AR393" i="2"/>
  <c r="AR357" i="2"/>
  <c r="AR345" i="2"/>
  <c r="AR333" i="2"/>
  <c r="AR321" i="2"/>
  <c r="AR518" i="2"/>
  <c r="AR297" i="2"/>
  <c r="AR273" i="2"/>
  <c r="AR261" i="2"/>
  <c r="AR237" i="2"/>
  <c r="AR225" i="2"/>
  <c r="AR213" i="2"/>
  <c r="AR320" i="2"/>
  <c r="AR189" i="2"/>
  <c r="AR177" i="2"/>
  <c r="AR153" i="2"/>
  <c r="AR464" i="2"/>
  <c r="AR474" i="2"/>
  <c r="AR67" i="2"/>
  <c r="AR93" i="2"/>
  <c r="AR57" i="2"/>
  <c r="AR45" i="2"/>
  <c r="AR690" i="2"/>
  <c r="AR90" i="2"/>
  <c r="AR66" i="2"/>
  <c r="AR642" i="2"/>
  <c r="AR630" i="2"/>
  <c r="AR594" i="2"/>
  <c r="AR278" i="2"/>
  <c r="AR558" i="2"/>
  <c r="AR546" i="2"/>
  <c r="AR294" i="2"/>
  <c r="AR522" i="2"/>
  <c r="AR498" i="2"/>
  <c r="AR229" i="2"/>
  <c r="AR450" i="2"/>
  <c r="AR426" i="2"/>
  <c r="AR402" i="2"/>
  <c r="AR390" i="2"/>
  <c r="AR378" i="2"/>
  <c r="AR354" i="2"/>
  <c r="AR342" i="2"/>
  <c r="AR52" i="2"/>
  <c r="AR258" i="2"/>
  <c r="AR94" i="2"/>
  <c r="AR282" i="2"/>
  <c r="AR270" i="2"/>
  <c r="AR117" i="2"/>
  <c r="AR87" i="2"/>
  <c r="AR222" i="2"/>
  <c r="AR210" i="2"/>
  <c r="AR186" i="2"/>
  <c r="AR174" i="2"/>
  <c r="AR162" i="2"/>
  <c r="AR43" i="2"/>
  <c r="AR126" i="2"/>
  <c r="AR114" i="2"/>
  <c r="AR176" i="2"/>
  <c r="AR6" i="2"/>
  <c r="C35" i="3"/>
  <c r="AR673" i="2"/>
  <c r="AR661" i="2"/>
  <c r="AR649" i="2"/>
  <c r="AR637" i="2"/>
  <c r="AR613" i="2"/>
  <c r="AR601" i="2"/>
  <c r="AR589" i="2"/>
  <c r="AR577" i="2"/>
  <c r="AR89" i="2"/>
  <c r="AR517" i="2"/>
  <c r="AR505" i="2"/>
  <c r="AR493" i="2"/>
  <c r="AR481" i="2"/>
  <c r="AR469" i="2"/>
  <c r="AR445" i="2"/>
  <c r="AR433" i="2"/>
  <c r="AR421" i="2"/>
  <c r="AR409" i="2"/>
  <c r="AR260" i="2"/>
  <c r="AR289" i="2"/>
  <c r="AR253" i="2"/>
  <c r="AR397" i="2"/>
  <c r="AR432" i="2"/>
  <c r="AR205" i="2"/>
  <c r="AR193" i="2"/>
  <c r="AR181" i="2"/>
  <c r="AR169" i="2"/>
  <c r="AR157" i="2"/>
  <c r="AR145" i="2"/>
  <c r="AR109" i="2"/>
  <c r="AR105" i="2"/>
  <c r="AR234" i="2"/>
  <c r="AR61" i="2"/>
  <c r="AR49" i="2"/>
  <c r="AR25" i="2"/>
  <c r="AR13" i="2"/>
  <c r="M17" i="3"/>
  <c r="AR394" i="2"/>
  <c r="AR660" i="2"/>
  <c r="AR636" i="2"/>
  <c r="AR612" i="2"/>
  <c r="AR600" i="2"/>
  <c r="AR131" i="2"/>
  <c r="AR576" i="2"/>
  <c r="AR284" i="2"/>
  <c r="AR241" i="2"/>
  <c r="AR384" i="2"/>
  <c r="AR468" i="2"/>
  <c r="AR85" i="2"/>
  <c r="AR420" i="2"/>
  <c r="AR408" i="2"/>
  <c r="AR246" i="2"/>
  <c r="AR372" i="2"/>
  <c r="AR360" i="2"/>
  <c r="AR336" i="2"/>
  <c r="AR324" i="2"/>
  <c r="AR134" i="2"/>
  <c r="AR288" i="2"/>
  <c r="AR276" i="2"/>
  <c r="AR264" i="2"/>
  <c r="AR240" i="2"/>
  <c r="AR168" i="2"/>
  <c r="AR185" i="2"/>
  <c r="AR130" i="2"/>
  <c r="AR132" i="2"/>
  <c r="AR108" i="2"/>
  <c r="AR707" i="2"/>
  <c r="AR695" i="2"/>
  <c r="AR671" i="2"/>
  <c r="AR659" i="2"/>
  <c r="AR647" i="2"/>
  <c r="AR492" i="2"/>
  <c r="AR623" i="2"/>
  <c r="AR599" i="2"/>
  <c r="AR563" i="2"/>
  <c r="AR527" i="2"/>
  <c r="AR515" i="2"/>
  <c r="AR503" i="2"/>
  <c r="AR491" i="2"/>
  <c r="AR479" i="2"/>
  <c r="AR467" i="2"/>
  <c r="AR172" i="2"/>
  <c r="AR443" i="2"/>
  <c r="AR431" i="2"/>
  <c r="AR419" i="2"/>
  <c r="AR407" i="2"/>
  <c r="AR363" i="2"/>
  <c r="AR383" i="2"/>
  <c r="AR371" i="2"/>
  <c r="AR359" i="2"/>
  <c r="AR218" i="2"/>
  <c r="AR311" i="2"/>
  <c r="AR299" i="2"/>
  <c r="AR287" i="2"/>
  <c r="AR529" i="2"/>
  <c r="AR251" i="2"/>
  <c r="AR227" i="2"/>
  <c r="AR215" i="2"/>
  <c r="AR203" i="2"/>
  <c r="AR191" i="2"/>
  <c r="AR179" i="2"/>
  <c r="AR506" i="2"/>
  <c r="AR119" i="2"/>
  <c r="AR107" i="2"/>
  <c r="AR95" i="2"/>
  <c r="AR83" i="2"/>
  <c r="AR71" i="2"/>
  <c r="AR59" i="2"/>
  <c r="AR220" i="2"/>
  <c r="AR23" i="2"/>
  <c r="AR706" i="2"/>
  <c r="AR694" i="2"/>
  <c r="AR682" i="2"/>
  <c r="AR670" i="2"/>
  <c r="AR658" i="2"/>
  <c r="AR610" i="2"/>
  <c r="AR598" i="2"/>
  <c r="AR586" i="2"/>
  <c r="AR550" i="2"/>
  <c r="AR362" i="2"/>
  <c r="AR526" i="2"/>
  <c r="AR514" i="2"/>
  <c r="AR502" i="2"/>
  <c r="AR490" i="2"/>
  <c r="AR478" i="2"/>
  <c r="AR466" i="2"/>
  <c r="AR454" i="2"/>
  <c r="AR442" i="2"/>
  <c r="AR430" i="2"/>
  <c r="AR406" i="2"/>
  <c r="AR429" i="2"/>
  <c r="AR382" i="2"/>
  <c r="AR370" i="2"/>
  <c r="AR322" i="2"/>
  <c r="AR310" i="2"/>
  <c r="AR286" i="2"/>
  <c r="AR274" i="2"/>
  <c r="AR262" i="2"/>
  <c r="AR250" i="2"/>
  <c r="AR238" i="2"/>
  <c r="AR339" i="2"/>
  <c r="AR202" i="2"/>
  <c r="AR190" i="2"/>
  <c r="AR178" i="2"/>
  <c r="AR99" i="2"/>
  <c r="AR142" i="2"/>
  <c r="AR361" i="2"/>
  <c r="AR582" i="2"/>
  <c r="AR106" i="2"/>
  <c r="AR70" i="2"/>
  <c r="AR58" i="2"/>
  <c r="AR413" i="2"/>
  <c r="AR536" i="2"/>
  <c r="AR249" i="2"/>
  <c r="M41" i="3"/>
  <c r="AR716" i="2"/>
  <c r="AR704" i="2"/>
  <c r="AR692" i="2"/>
  <c r="AR680" i="2"/>
  <c r="AR656" i="2"/>
  <c r="AR632" i="2"/>
  <c r="AR620" i="2"/>
  <c r="AR608" i="2"/>
  <c r="AR584" i="2"/>
  <c r="AR440" i="2"/>
  <c r="AR548" i="2"/>
  <c r="AR129" i="2"/>
  <c r="AR512" i="2"/>
  <c r="AR500" i="2"/>
  <c r="AR62" i="2"/>
  <c r="AR425" i="2"/>
  <c r="AR452" i="2"/>
  <c r="AR154" i="2"/>
  <c r="AR428" i="2"/>
  <c r="AR416" i="2"/>
  <c r="AR404" i="2"/>
  <c r="AR392" i="2"/>
  <c r="AR380" i="2"/>
  <c r="AR344" i="2"/>
  <c r="AR472" i="2"/>
  <c r="AR141" i="2"/>
  <c r="AR308" i="2"/>
  <c r="AR296" i="2"/>
  <c r="AR86" i="2"/>
  <c r="AR272" i="2"/>
  <c r="AR42" i="2"/>
  <c r="AR236" i="2"/>
  <c r="AR212" i="2"/>
  <c r="AR200" i="2"/>
  <c r="AR188" i="2"/>
  <c r="AR101" i="2"/>
  <c r="AR164" i="2"/>
  <c r="AR104" i="2"/>
  <c r="AR92" i="2"/>
  <c r="AR80" i="2"/>
  <c r="AR32" i="2"/>
  <c r="AR538" i="2"/>
  <c r="AR8" i="2"/>
  <c r="D42" i="3"/>
  <c r="K43" i="3"/>
  <c r="AR691" i="2"/>
  <c r="AR667" i="2"/>
  <c r="AR583" i="2"/>
  <c r="AR571" i="2"/>
  <c r="AR559" i="2"/>
  <c r="AR535" i="2"/>
  <c r="AR48" i="2"/>
  <c r="AR463" i="2"/>
  <c r="AR115" i="2"/>
  <c r="AR439" i="2"/>
  <c r="AR415" i="2"/>
  <c r="AR403" i="2"/>
  <c r="AR391" i="2"/>
  <c r="AR379" i="2"/>
  <c r="AR367" i="2"/>
  <c r="AR355" i="2"/>
  <c r="AR343" i="2"/>
  <c r="AR331" i="2"/>
  <c r="AR307" i="2"/>
  <c r="AR283" i="2"/>
  <c r="AR271" i="2"/>
  <c r="AR259" i="2"/>
  <c r="AR247" i="2"/>
  <c r="AR235" i="2"/>
  <c r="AR211" i="2"/>
  <c r="AR163" i="2"/>
  <c r="AR139" i="2"/>
  <c r="AR144" i="2"/>
  <c r="AR103" i="2"/>
  <c r="AR91" i="2"/>
  <c r="AR79" i="2"/>
  <c r="AR55" i="2"/>
  <c r="AR335" i="2"/>
  <c r="AR31" i="2"/>
  <c r="AR7" i="2"/>
  <c r="D92" i="3"/>
  <c r="D4" i="3"/>
  <c r="AR713" i="2"/>
  <c r="AR701" i="2"/>
  <c r="AR665" i="2"/>
  <c r="AR653" i="2"/>
  <c r="AR365" i="2"/>
  <c r="AR332" i="2"/>
  <c r="AR557" i="2"/>
  <c r="AR533" i="2"/>
  <c r="AR521" i="2"/>
  <c r="AR497" i="2"/>
  <c r="AR473" i="2"/>
  <c r="AR449" i="2"/>
  <c r="AR437" i="2"/>
  <c r="AR455" i="2"/>
  <c r="AR46" i="2"/>
  <c r="AR401" i="2"/>
  <c r="AR389" i="2"/>
  <c r="AR588" i="2"/>
  <c r="AR353" i="2"/>
  <c r="AR329" i="2"/>
  <c r="AR317" i="2"/>
  <c r="AR305" i="2"/>
  <c r="AR293" i="2"/>
  <c r="AR281" i="2"/>
  <c r="AR351" i="2"/>
  <c r="AR245" i="2"/>
  <c r="AR233" i="2"/>
  <c r="AR221" i="2"/>
  <c r="AR209" i="2"/>
  <c r="AR197" i="2"/>
  <c r="AR395" i="2"/>
  <c r="AR173" i="2"/>
  <c r="AR161" i="2"/>
  <c r="AR149" i="2"/>
  <c r="AR125" i="2"/>
  <c r="AR113" i="2"/>
  <c r="AR309" i="2"/>
  <c r="AR53" i="2"/>
  <c r="AR41" i="2"/>
  <c r="AR29" i="2"/>
  <c r="AR17" i="2"/>
  <c r="AR552" i="2"/>
  <c r="J79" i="3"/>
  <c r="AR676" i="2"/>
  <c r="AR602" i="2"/>
  <c r="AR640" i="2"/>
  <c r="AR604" i="2"/>
  <c r="AR580" i="2"/>
  <c r="AR568" i="2"/>
  <c r="AR556" i="2"/>
  <c r="AR544" i="2"/>
  <c r="AR532" i="2"/>
  <c r="AR496" i="2"/>
  <c r="AR484" i="2"/>
  <c r="AR347" i="2"/>
  <c r="AR460" i="2"/>
  <c r="AR436" i="2"/>
  <c r="AR424" i="2"/>
  <c r="AR412" i="2"/>
  <c r="AR400" i="2"/>
  <c r="AR388" i="2"/>
  <c r="AR275" i="2"/>
  <c r="AR364" i="2"/>
  <c r="AR352" i="2"/>
  <c r="AR340" i="2"/>
  <c r="AR328" i="2"/>
  <c r="AR316" i="2"/>
  <c r="AR304" i="2"/>
  <c r="AR292" i="2"/>
  <c r="AR280" i="2"/>
  <c r="AR256" i="2"/>
  <c r="AR232" i="2"/>
  <c r="AR475" i="2"/>
  <c r="AR184" i="2"/>
  <c r="AR448" i="2"/>
  <c r="AR50" i="2"/>
  <c r="AR136" i="2"/>
  <c r="AR124" i="2"/>
  <c r="AR112" i="2"/>
  <c r="AR100" i="2"/>
  <c r="E86" i="3"/>
  <c r="AR699" i="2"/>
  <c r="AR687" i="2"/>
  <c r="AR675" i="2"/>
  <c r="AR651" i="2"/>
  <c r="AR615" i="2"/>
  <c r="AR603" i="2"/>
  <c r="AR579" i="2"/>
  <c r="AR531" i="2"/>
  <c r="AR519" i="2"/>
  <c r="AR507" i="2"/>
  <c r="AR495" i="2"/>
  <c r="AR483" i="2"/>
  <c r="AR471" i="2"/>
  <c r="AR459" i="2"/>
  <c r="AR447" i="2"/>
  <c r="AR435" i="2"/>
  <c r="AR399" i="2"/>
  <c r="AR545" i="2"/>
  <c r="AR375" i="2"/>
  <c r="AR133" i="2"/>
  <c r="AR422" i="2"/>
  <c r="AR368" i="2"/>
  <c r="AR303" i="2"/>
  <c r="AR279" i="2"/>
  <c r="AR243" i="2"/>
  <c r="AR195" i="2"/>
  <c r="AR171" i="2"/>
  <c r="AR376" i="2"/>
  <c r="AR123" i="2"/>
  <c r="AR111" i="2"/>
  <c r="AR569" i="2"/>
  <c r="AR231" i="2"/>
  <c r="G62" i="3"/>
  <c r="AR84" i="2"/>
  <c r="AR60" i="2"/>
  <c r="AR118" i="2"/>
  <c r="AR330" i="2"/>
  <c r="AR12" i="2"/>
  <c r="AR674" i="2"/>
  <c r="AR662" i="2"/>
  <c r="AR650" i="2"/>
  <c r="AR638" i="2"/>
  <c r="AR626" i="2"/>
  <c r="AR614" i="2"/>
  <c r="AR387" i="2"/>
  <c r="AR590" i="2"/>
  <c r="AR578" i="2"/>
  <c r="AR566" i="2"/>
  <c r="AR554" i="2"/>
  <c r="AR530" i="2"/>
  <c r="AR97" i="2"/>
  <c r="AR482" i="2"/>
  <c r="AR470" i="2"/>
  <c r="AR458" i="2"/>
  <c r="AR446" i="2"/>
  <c r="AR434" i="2"/>
  <c r="AR386" i="2"/>
  <c r="AR156" i="2"/>
  <c r="AR350" i="2"/>
  <c r="AR326" i="2"/>
  <c r="AR314" i="2"/>
  <c r="AR290" i="2"/>
  <c r="AR201" i="2"/>
  <c r="AR230" i="2"/>
  <c r="AR269" i="2"/>
  <c r="AR206" i="2"/>
  <c r="AR194" i="2"/>
  <c r="AR182" i="2"/>
  <c r="AR122" i="2"/>
  <c r="AR98" i="2"/>
  <c r="AR74" i="2"/>
  <c r="AR312" i="2"/>
  <c r="AR337" i="2"/>
  <c r="AR26" i="2"/>
  <c r="AR14" i="2"/>
  <c r="AR2" i="2"/>
  <c r="C42" i="3"/>
  <c r="I70" i="3"/>
  <c r="C100" i="3"/>
  <c r="C110" i="3"/>
  <c r="C101" i="3"/>
  <c r="E122" i="3"/>
  <c r="C99" i="3"/>
  <c r="C70" i="3"/>
  <c r="C82" i="3"/>
  <c r="D24" i="3"/>
  <c r="E95" i="3"/>
  <c r="N114" i="3"/>
  <c r="J112" i="3"/>
  <c r="J13" i="3"/>
  <c r="C77" i="3"/>
  <c r="D22" i="3"/>
  <c r="F69" i="3"/>
  <c r="D85" i="3"/>
  <c r="F9" i="3"/>
  <c r="C114" i="3"/>
  <c r="C46" i="3"/>
  <c r="C7" i="3"/>
  <c r="D5" i="3"/>
  <c r="E108" i="3"/>
  <c r="F18" i="3"/>
  <c r="L32" i="3"/>
  <c r="J110" i="3"/>
  <c r="C95" i="3"/>
  <c r="C67" i="3"/>
  <c r="D79" i="3"/>
  <c r="G95" i="3"/>
  <c r="N15" i="3"/>
  <c r="C92" i="3"/>
  <c r="D99" i="3"/>
  <c r="D52" i="3"/>
  <c r="E9" i="3"/>
  <c r="G110" i="3"/>
  <c r="M25" i="3"/>
  <c r="E63" i="3"/>
  <c r="G113" i="3"/>
  <c r="C49" i="3"/>
  <c r="C66" i="3"/>
  <c r="E10" i="3"/>
  <c r="J2" i="3"/>
  <c r="C121" i="3"/>
  <c r="C13" i="3"/>
  <c r="C32" i="3"/>
  <c r="G10" i="3"/>
  <c r="V118" i="3"/>
  <c r="U118" i="3"/>
  <c r="T118" i="3"/>
  <c r="S118" i="3"/>
  <c r="R118" i="3"/>
  <c r="Q118" i="3"/>
  <c r="O118" i="3"/>
  <c r="P118" i="3"/>
  <c r="M118" i="3"/>
  <c r="J118" i="3"/>
  <c r="I118" i="3"/>
  <c r="L118" i="3"/>
  <c r="G118" i="3"/>
  <c r="V61" i="3"/>
  <c r="U61" i="3"/>
  <c r="T61" i="3"/>
  <c r="S61" i="3"/>
  <c r="R61" i="3"/>
  <c r="Q61" i="3"/>
  <c r="P61" i="3"/>
  <c r="N61" i="3"/>
  <c r="M61" i="3"/>
  <c r="O61" i="3"/>
  <c r="L61" i="3"/>
  <c r="J61" i="3"/>
  <c r="C61" i="3"/>
  <c r="I61" i="3"/>
  <c r="G61" i="3"/>
  <c r="V17" i="3"/>
  <c r="U17" i="3"/>
  <c r="T17" i="3"/>
  <c r="R17" i="3"/>
  <c r="Q17" i="3"/>
  <c r="P17" i="3"/>
  <c r="O17" i="3"/>
  <c r="S17" i="3"/>
  <c r="N17" i="3"/>
  <c r="L17" i="3"/>
  <c r="J17" i="3"/>
  <c r="I17" i="3"/>
  <c r="K17" i="3"/>
  <c r="F17" i="3"/>
  <c r="V64" i="3"/>
  <c r="U64" i="3"/>
  <c r="T64" i="3"/>
  <c r="S64" i="3"/>
  <c r="R64" i="3"/>
  <c r="Q64" i="3"/>
  <c r="P64" i="3"/>
  <c r="N64" i="3"/>
  <c r="O64" i="3"/>
  <c r="L64" i="3"/>
  <c r="I64" i="3"/>
  <c r="K64" i="3"/>
  <c r="J64" i="3"/>
  <c r="M64" i="3"/>
  <c r="F64" i="3"/>
  <c r="F29" i="3"/>
  <c r="G109" i="3"/>
  <c r="V116" i="3"/>
  <c r="U116" i="3"/>
  <c r="T116" i="3"/>
  <c r="S116" i="3"/>
  <c r="Q116" i="3"/>
  <c r="P116" i="3"/>
  <c r="O116" i="3"/>
  <c r="R116" i="3"/>
  <c r="N116" i="3"/>
  <c r="M116" i="3"/>
  <c r="K116" i="3"/>
  <c r="J116" i="3"/>
  <c r="E116" i="3"/>
  <c r="V74" i="3"/>
  <c r="U74" i="3"/>
  <c r="T74" i="3"/>
  <c r="S74" i="3"/>
  <c r="Q74" i="3"/>
  <c r="P74" i="3"/>
  <c r="O74" i="3"/>
  <c r="N74" i="3"/>
  <c r="M74" i="3"/>
  <c r="R74" i="3"/>
  <c r="K74" i="3"/>
  <c r="L74" i="3"/>
  <c r="J74" i="3"/>
  <c r="E74" i="3"/>
  <c r="V71" i="3"/>
  <c r="U71" i="3"/>
  <c r="T71" i="3"/>
  <c r="S71" i="3"/>
  <c r="Q71" i="3"/>
  <c r="P71" i="3"/>
  <c r="O71" i="3"/>
  <c r="R71" i="3"/>
  <c r="N71" i="3"/>
  <c r="M71" i="3"/>
  <c r="K71" i="3"/>
  <c r="J71" i="3"/>
  <c r="E71" i="3"/>
  <c r="V88" i="3"/>
  <c r="U88" i="3"/>
  <c r="T88" i="3"/>
  <c r="S88" i="3"/>
  <c r="Q88" i="3"/>
  <c r="P88" i="3"/>
  <c r="O88" i="3"/>
  <c r="R88" i="3"/>
  <c r="N88" i="3"/>
  <c r="M88" i="3"/>
  <c r="K88" i="3"/>
  <c r="L88" i="3"/>
  <c r="E88" i="3"/>
  <c r="V87" i="3"/>
  <c r="U87" i="3"/>
  <c r="T87" i="3"/>
  <c r="S87" i="3"/>
  <c r="Q87" i="3"/>
  <c r="P87" i="3"/>
  <c r="O87" i="3"/>
  <c r="N87" i="3"/>
  <c r="M87" i="3"/>
  <c r="K87" i="3"/>
  <c r="I87" i="3"/>
  <c r="R87" i="3"/>
  <c r="L87" i="3"/>
  <c r="E87" i="3"/>
  <c r="V104" i="3"/>
  <c r="U104" i="3"/>
  <c r="T104" i="3"/>
  <c r="S104" i="3"/>
  <c r="Q104" i="3"/>
  <c r="P104" i="3"/>
  <c r="O104" i="3"/>
  <c r="R104" i="3"/>
  <c r="N104" i="3"/>
  <c r="M104" i="3"/>
  <c r="K104" i="3"/>
  <c r="I104" i="3"/>
  <c r="J104" i="3"/>
  <c r="L104" i="3"/>
  <c r="E104" i="3"/>
  <c r="V103" i="3"/>
  <c r="U103" i="3"/>
  <c r="T103" i="3"/>
  <c r="S103" i="3"/>
  <c r="Q103" i="3"/>
  <c r="P103" i="3"/>
  <c r="O103" i="3"/>
  <c r="R103" i="3"/>
  <c r="M103" i="3"/>
  <c r="K103" i="3"/>
  <c r="L103" i="3"/>
  <c r="N103" i="3"/>
  <c r="I103" i="3"/>
  <c r="J103" i="3"/>
  <c r="E103" i="3"/>
  <c r="V54" i="3"/>
  <c r="U54" i="3"/>
  <c r="T54" i="3"/>
  <c r="S54" i="3"/>
  <c r="Q54" i="3"/>
  <c r="P54" i="3"/>
  <c r="O54" i="3"/>
  <c r="M54" i="3"/>
  <c r="K54" i="3"/>
  <c r="N54" i="3"/>
  <c r="I54" i="3"/>
  <c r="J54" i="3"/>
  <c r="R54" i="3"/>
  <c r="L54" i="3"/>
  <c r="E54" i="3"/>
  <c r="V60" i="3"/>
  <c r="U60" i="3"/>
  <c r="T60" i="3"/>
  <c r="S60" i="3"/>
  <c r="Q60" i="3"/>
  <c r="P60" i="3"/>
  <c r="O60" i="3"/>
  <c r="N60" i="3"/>
  <c r="R60" i="3"/>
  <c r="M60" i="3"/>
  <c r="K60" i="3"/>
  <c r="L60" i="3"/>
  <c r="J60" i="3"/>
  <c r="E60" i="3"/>
  <c r="V7" i="3"/>
  <c r="U7" i="3"/>
  <c r="T7" i="3"/>
  <c r="S7" i="3"/>
  <c r="Q7" i="3"/>
  <c r="P7" i="3"/>
  <c r="O7" i="3"/>
  <c r="R7" i="3"/>
  <c r="N7" i="3"/>
  <c r="M7" i="3"/>
  <c r="K7" i="3"/>
  <c r="J7" i="3"/>
  <c r="E7" i="3"/>
  <c r="C117" i="3"/>
  <c r="C75" i="3"/>
  <c r="C17" i="3"/>
  <c r="C109" i="3"/>
  <c r="C87" i="3"/>
  <c r="C54" i="3"/>
  <c r="D91" i="3"/>
  <c r="D109" i="3"/>
  <c r="D106" i="3"/>
  <c r="D25" i="3"/>
  <c r="E75" i="3"/>
  <c r="E110" i="3"/>
  <c r="E106" i="3"/>
  <c r="E61" i="3"/>
  <c r="F88" i="3"/>
  <c r="F104" i="3"/>
  <c r="F54" i="3"/>
  <c r="F7" i="3"/>
  <c r="G88" i="3"/>
  <c r="G36" i="3"/>
  <c r="I99" i="3"/>
  <c r="J95" i="3"/>
  <c r="J36" i="3"/>
  <c r="L77" i="3"/>
  <c r="V34" i="3"/>
  <c r="U34" i="3"/>
  <c r="T34" i="3"/>
  <c r="S34" i="3"/>
  <c r="R34" i="3"/>
  <c r="Q34" i="3"/>
  <c r="O34" i="3"/>
  <c r="M34" i="3"/>
  <c r="P34" i="3"/>
  <c r="N34" i="3"/>
  <c r="L34" i="3"/>
  <c r="K34" i="3"/>
  <c r="J34" i="3"/>
  <c r="G34" i="3"/>
  <c r="F94" i="3"/>
  <c r="K61" i="3"/>
  <c r="V75" i="3"/>
  <c r="U75" i="3"/>
  <c r="T75" i="3"/>
  <c r="R75" i="3"/>
  <c r="Q75" i="3"/>
  <c r="P75" i="3"/>
  <c r="S75" i="3"/>
  <c r="N75" i="3"/>
  <c r="L75" i="3"/>
  <c r="O75" i="3"/>
  <c r="M75" i="3"/>
  <c r="K75" i="3"/>
  <c r="I75" i="3"/>
  <c r="F75" i="3"/>
  <c r="V25" i="3"/>
  <c r="U25" i="3"/>
  <c r="T25" i="3"/>
  <c r="S25" i="3"/>
  <c r="R25" i="3"/>
  <c r="Q25" i="3"/>
  <c r="P25" i="3"/>
  <c r="O25" i="3"/>
  <c r="N25" i="3"/>
  <c r="L25" i="3"/>
  <c r="K25" i="3"/>
  <c r="F25" i="3"/>
  <c r="C118" i="3"/>
  <c r="D34" i="3"/>
  <c r="E94" i="3"/>
  <c r="E25" i="3"/>
  <c r="F33" i="3"/>
  <c r="V122" i="3"/>
  <c r="U122" i="3"/>
  <c r="T122" i="3"/>
  <c r="S122" i="3"/>
  <c r="R122" i="3"/>
  <c r="P122" i="3"/>
  <c r="O122" i="3"/>
  <c r="Q122" i="3"/>
  <c r="M122" i="3"/>
  <c r="L122" i="3"/>
  <c r="J122" i="3"/>
  <c r="N122" i="3"/>
  <c r="K122" i="3"/>
  <c r="I122" i="3"/>
  <c r="G122" i="3"/>
  <c r="D122" i="3"/>
  <c r="V98" i="3"/>
  <c r="U98" i="3"/>
  <c r="T98" i="3"/>
  <c r="S98" i="3"/>
  <c r="R98" i="3"/>
  <c r="P98" i="3"/>
  <c r="Q98" i="3"/>
  <c r="O98" i="3"/>
  <c r="M98" i="3"/>
  <c r="L98" i="3"/>
  <c r="J98" i="3"/>
  <c r="I98" i="3"/>
  <c r="G98" i="3"/>
  <c r="N98" i="3"/>
  <c r="D98" i="3"/>
  <c r="V73" i="3"/>
  <c r="U73" i="3"/>
  <c r="T73" i="3"/>
  <c r="S73" i="3"/>
  <c r="R73" i="3"/>
  <c r="P73" i="3"/>
  <c r="Q73" i="3"/>
  <c r="M73" i="3"/>
  <c r="O73" i="3"/>
  <c r="L73" i="3"/>
  <c r="J73" i="3"/>
  <c r="K73" i="3"/>
  <c r="I73" i="3"/>
  <c r="N73" i="3"/>
  <c r="G73" i="3"/>
  <c r="D73" i="3"/>
  <c r="V111" i="3"/>
  <c r="U111" i="3"/>
  <c r="T111" i="3"/>
  <c r="S111" i="3"/>
  <c r="R111" i="3"/>
  <c r="P111" i="3"/>
  <c r="Q111" i="3"/>
  <c r="M111" i="3"/>
  <c r="L111" i="3"/>
  <c r="J111" i="3"/>
  <c r="O111" i="3"/>
  <c r="N111" i="3"/>
  <c r="I111" i="3"/>
  <c r="G111" i="3"/>
  <c r="D111" i="3"/>
  <c r="V56" i="3"/>
  <c r="U56" i="3"/>
  <c r="T56" i="3"/>
  <c r="S56" i="3"/>
  <c r="R56" i="3"/>
  <c r="P56" i="3"/>
  <c r="O56" i="3"/>
  <c r="Q56" i="3"/>
  <c r="M56" i="3"/>
  <c r="L56" i="3"/>
  <c r="J56" i="3"/>
  <c r="N56" i="3"/>
  <c r="K56" i="3"/>
  <c r="G56" i="3"/>
  <c r="I56" i="3"/>
  <c r="D56" i="3"/>
  <c r="V86" i="3"/>
  <c r="U86" i="3"/>
  <c r="T86" i="3"/>
  <c r="S86" i="3"/>
  <c r="R86" i="3"/>
  <c r="P86" i="3"/>
  <c r="Q86" i="3"/>
  <c r="O86" i="3"/>
  <c r="M86" i="3"/>
  <c r="L86" i="3"/>
  <c r="J86" i="3"/>
  <c r="G86" i="3"/>
  <c r="N86" i="3"/>
  <c r="D86" i="3"/>
  <c r="V68" i="3"/>
  <c r="U68" i="3"/>
  <c r="T68" i="3"/>
  <c r="S68" i="3"/>
  <c r="R68" i="3"/>
  <c r="P68" i="3"/>
  <c r="N68" i="3"/>
  <c r="Q68" i="3"/>
  <c r="M68" i="3"/>
  <c r="O68" i="3"/>
  <c r="L68" i="3"/>
  <c r="J68" i="3"/>
  <c r="I68" i="3"/>
  <c r="K68" i="3"/>
  <c r="G68" i="3"/>
  <c r="D68" i="3"/>
  <c r="V66" i="3"/>
  <c r="U66" i="3"/>
  <c r="T66" i="3"/>
  <c r="S66" i="3"/>
  <c r="R66" i="3"/>
  <c r="P66" i="3"/>
  <c r="O66" i="3"/>
  <c r="N66" i="3"/>
  <c r="Q66" i="3"/>
  <c r="M66" i="3"/>
  <c r="L66" i="3"/>
  <c r="J66" i="3"/>
  <c r="I66" i="3"/>
  <c r="G66" i="3"/>
  <c r="D66" i="3"/>
  <c r="V53" i="3"/>
  <c r="U53" i="3"/>
  <c r="T53" i="3"/>
  <c r="S53" i="3"/>
  <c r="R53" i="3"/>
  <c r="P53" i="3"/>
  <c r="O53" i="3"/>
  <c r="N53" i="3"/>
  <c r="Q53" i="3"/>
  <c r="M53" i="3"/>
  <c r="L53" i="3"/>
  <c r="J53" i="3"/>
  <c r="I53" i="3"/>
  <c r="K53" i="3"/>
  <c r="G53" i="3"/>
  <c r="D53" i="3"/>
  <c r="V43" i="3"/>
  <c r="U43" i="3"/>
  <c r="T43" i="3"/>
  <c r="S43" i="3"/>
  <c r="R43" i="3"/>
  <c r="P43" i="3"/>
  <c r="O43" i="3"/>
  <c r="N43" i="3"/>
  <c r="Q43" i="3"/>
  <c r="M43" i="3"/>
  <c r="L43" i="3"/>
  <c r="J43" i="3"/>
  <c r="I43" i="3"/>
  <c r="G43" i="3"/>
  <c r="D43" i="3"/>
  <c r="V35" i="3"/>
  <c r="U35" i="3"/>
  <c r="T35" i="3"/>
  <c r="S35" i="3"/>
  <c r="R35" i="3"/>
  <c r="P35" i="3"/>
  <c r="O35" i="3"/>
  <c r="N35" i="3"/>
  <c r="M35" i="3"/>
  <c r="Q35" i="3"/>
  <c r="L35" i="3"/>
  <c r="J35" i="3"/>
  <c r="K35" i="3"/>
  <c r="G35" i="3"/>
  <c r="I35" i="3"/>
  <c r="D35" i="3"/>
  <c r="C116" i="3"/>
  <c r="C74" i="3"/>
  <c r="C71" i="3"/>
  <c r="C88" i="3"/>
  <c r="C86" i="3"/>
  <c r="C53" i="3"/>
  <c r="C81" i="3"/>
  <c r="D116" i="3"/>
  <c r="D112" i="3"/>
  <c r="D88" i="3"/>
  <c r="D103" i="3"/>
  <c r="D61" i="3"/>
  <c r="E73" i="3"/>
  <c r="E34" i="3"/>
  <c r="E16" i="3"/>
  <c r="E36" i="3"/>
  <c r="F78" i="3"/>
  <c r="F56" i="3"/>
  <c r="F68" i="3"/>
  <c r="F53" i="3"/>
  <c r="F35" i="3"/>
  <c r="G74" i="3"/>
  <c r="G38" i="3"/>
  <c r="G60" i="3"/>
  <c r="I77" i="3"/>
  <c r="I85" i="3"/>
  <c r="J75" i="3"/>
  <c r="L116" i="3"/>
  <c r="M102" i="3"/>
  <c r="V83" i="3"/>
  <c r="U83" i="3"/>
  <c r="T83" i="3"/>
  <c r="S83" i="3"/>
  <c r="R83" i="3"/>
  <c r="Q83" i="3"/>
  <c r="O83" i="3"/>
  <c r="P83" i="3"/>
  <c r="M83" i="3"/>
  <c r="N83" i="3"/>
  <c r="L83" i="3"/>
  <c r="J83" i="3"/>
  <c r="C83" i="3"/>
  <c r="I83" i="3"/>
  <c r="G83" i="3"/>
  <c r="C15" i="3"/>
  <c r="V117" i="3"/>
  <c r="U117" i="3"/>
  <c r="T117" i="3"/>
  <c r="R117" i="3"/>
  <c r="Q117" i="3"/>
  <c r="P117" i="3"/>
  <c r="O117" i="3"/>
  <c r="N117" i="3"/>
  <c r="S117" i="3"/>
  <c r="L117" i="3"/>
  <c r="J117" i="3"/>
  <c r="M117" i="3"/>
  <c r="I117" i="3"/>
  <c r="K117" i="3"/>
  <c r="F117" i="3"/>
  <c r="V6" i="3"/>
  <c r="U6" i="3"/>
  <c r="T6" i="3"/>
  <c r="S6" i="3"/>
  <c r="R6" i="3"/>
  <c r="Q6" i="3"/>
  <c r="P6" i="3"/>
  <c r="N6" i="3"/>
  <c r="L6" i="3"/>
  <c r="M6" i="3"/>
  <c r="K6" i="3"/>
  <c r="I6" i="3"/>
  <c r="J6" i="3"/>
  <c r="F6" i="3"/>
  <c r="V8" i="3"/>
  <c r="U8" i="3"/>
  <c r="T8" i="3"/>
  <c r="S8" i="3"/>
  <c r="R8" i="3"/>
  <c r="Q8" i="3"/>
  <c r="P8" i="3"/>
  <c r="O8" i="3"/>
  <c r="N8" i="3"/>
  <c r="L8" i="3"/>
  <c r="I8" i="3"/>
  <c r="M8" i="3"/>
  <c r="K8" i="3"/>
  <c r="J8" i="3"/>
  <c r="F8" i="3"/>
  <c r="C34" i="3"/>
  <c r="C64" i="3"/>
  <c r="J29" i="3"/>
  <c r="U79" i="3"/>
  <c r="T79" i="3"/>
  <c r="S79" i="3"/>
  <c r="R79" i="3"/>
  <c r="Q79" i="3"/>
  <c r="O79" i="3"/>
  <c r="P79" i="3"/>
  <c r="N79" i="3"/>
  <c r="V79" i="3"/>
  <c r="L79" i="3"/>
  <c r="K79" i="3"/>
  <c r="I79" i="3"/>
  <c r="F79" i="3"/>
  <c r="M79" i="3"/>
  <c r="U115" i="3"/>
  <c r="T115" i="3"/>
  <c r="S115" i="3"/>
  <c r="R115" i="3"/>
  <c r="Q115" i="3"/>
  <c r="O115" i="3"/>
  <c r="V115" i="3"/>
  <c r="N115" i="3"/>
  <c r="P115" i="3"/>
  <c r="L115" i="3"/>
  <c r="K115" i="3"/>
  <c r="J115" i="3"/>
  <c r="I115" i="3"/>
  <c r="M115" i="3"/>
  <c r="F115" i="3"/>
  <c r="U93" i="3"/>
  <c r="T93" i="3"/>
  <c r="S93" i="3"/>
  <c r="R93" i="3"/>
  <c r="Q93" i="3"/>
  <c r="O93" i="3"/>
  <c r="P93" i="3"/>
  <c r="V93" i="3"/>
  <c r="N93" i="3"/>
  <c r="L93" i="3"/>
  <c r="K93" i="3"/>
  <c r="M93" i="3"/>
  <c r="I93" i="3"/>
  <c r="J93" i="3"/>
  <c r="F93" i="3"/>
  <c r="U48" i="3"/>
  <c r="T48" i="3"/>
  <c r="S48" i="3"/>
  <c r="R48" i="3"/>
  <c r="Q48" i="3"/>
  <c r="O48" i="3"/>
  <c r="V48" i="3"/>
  <c r="P48" i="3"/>
  <c r="N48" i="3"/>
  <c r="L48" i="3"/>
  <c r="K48" i="3"/>
  <c r="J48" i="3"/>
  <c r="I48" i="3"/>
  <c r="F48" i="3"/>
  <c r="M48" i="3"/>
  <c r="U108" i="3"/>
  <c r="T108" i="3"/>
  <c r="S108" i="3"/>
  <c r="R108" i="3"/>
  <c r="Q108" i="3"/>
  <c r="O108" i="3"/>
  <c r="N108" i="3"/>
  <c r="L108" i="3"/>
  <c r="K108" i="3"/>
  <c r="P108" i="3"/>
  <c r="V108" i="3"/>
  <c r="J108" i="3"/>
  <c r="M108" i="3"/>
  <c r="I108" i="3"/>
  <c r="F108" i="3"/>
  <c r="U22" i="3"/>
  <c r="T22" i="3"/>
  <c r="S22" i="3"/>
  <c r="R22" i="3"/>
  <c r="Q22" i="3"/>
  <c r="O22" i="3"/>
  <c r="P22" i="3"/>
  <c r="N22" i="3"/>
  <c r="L22" i="3"/>
  <c r="K22" i="3"/>
  <c r="V22" i="3"/>
  <c r="M22" i="3"/>
  <c r="F22" i="3"/>
  <c r="J22" i="3"/>
  <c r="I22" i="3"/>
  <c r="C22" i="3"/>
  <c r="U5" i="3"/>
  <c r="T5" i="3"/>
  <c r="S5" i="3"/>
  <c r="R5" i="3"/>
  <c r="Q5" i="3"/>
  <c r="O5" i="3"/>
  <c r="N5" i="3"/>
  <c r="V5" i="3"/>
  <c r="L5" i="3"/>
  <c r="P5" i="3"/>
  <c r="K5" i="3"/>
  <c r="I5" i="3"/>
  <c r="M5" i="3"/>
  <c r="J5" i="3"/>
  <c r="F5" i="3"/>
  <c r="C5" i="3"/>
  <c r="U30" i="3"/>
  <c r="T30" i="3"/>
  <c r="S30" i="3"/>
  <c r="R30" i="3"/>
  <c r="Q30" i="3"/>
  <c r="O30" i="3"/>
  <c r="P30" i="3"/>
  <c r="V30" i="3"/>
  <c r="L30" i="3"/>
  <c r="N30" i="3"/>
  <c r="K30" i="3"/>
  <c r="I30" i="3"/>
  <c r="F30" i="3"/>
  <c r="M30" i="3"/>
  <c r="C30" i="3"/>
  <c r="U45" i="3"/>
  <c r="T45" i="3"/>
  <c r="S45" i="3"/>
  <c r="R45" i="3"/>
  <c r="Q45" i="3"/>
  <c r="O45" i="3"/>
  <c r="V45" i="3"/>
  <c r="P45" i="3"/>
  <c r="L45" i="3"/>
  <c r="K45" i="3"/>
  <c r="N45" i="3"/>
  <c r="I45" i="3"/>
  <c r="J45" i="3"/>
  <c r="M45" i="3"/>
  <c r="F45" i="3"/>
  <c r="C45" i="3"/>
  <c r="U2" i="3"/>
  <c r="T2" i="3"/>
  <c r="S2" i="3"/>
  <c r="R2" i="3"/>
  <c r="Q2" i="3"/>
  <c r="O2" i="3"/>
  <c r="N2" i="3"/>
  <c r="V2" i="3"/>
  <c r="P2" i="3"/>
  <c r="L2" i="3"/>
  <c r="K2" i="3"/>
  <c r="I2" i="3"/>
  <c r="M2" i="3"/>
  <c r="F2" i="3"/>
  <c r="C2" i="3"/>
  <c r="C122" i="3"/>
  <c r="C98" i="3"/>
  <c r="C73" i="3"/>
  <c r="C111" i="3"/>
  <c r="C56" i="3"/>
  <c r="C31" i="3"/>
  <c r="C52" i="3"/>
  <c r="D115" i="3"/>
  <c r="D72" i="3"/>
  <c r="D108" i="3"/>
  <c r="D30" i="3"/>
  <c r="E93" i="3"/>
  <c r="E109" i="3"/>
  <c r="E69" i="3"/>
  <c r="E43" i="3"/>
  <c r="F77" i="3"/>
  <c r="F112" i="3"/>
  <c r="G79" i="3"/>
  <c r="G93" i="3"/>
  <c r="G25" i="3"/>
  <c r="G2" i="3"/>
  <c r="I116" i="3"/>
  <c r="I69" i="3"/>
  <c r="K118" i="3"/>
  <c r="L49" i="3"/>
  <c r="N118" i="3"/>
  <c r="V58" i="3"/>
  <c r="U58" i="3"/>
  <c r="T58" i="3"/>
  <c r="S58" i="3"/>
  <c r="R58" i="3"/>
  <c r="Q58" i="3"/>
  <c r="O58" i="3"/>
  <c r="P58" i="3"/>
  <c r="M58" i="3"/>
  <c r="J58" i="3"/>
  <c r="N58" i="3"/>
  <c r="I58" i="3"/>
  <c r="L58" i="3"/>
  <c r="G58" i="3"/>
  <c r="E83" i="3"/>
  <c r="V107" i="3"/>
  <c r="U107" i="3"/>
  <c r="T107" i="3"/>
  <c r="R107" i="3"/>
  <c r="Q107" i="3"/>
  <c r="P107" i="3"/>
  <c r="O107" i="3"/>
  <c r="N107" i="3"/>
  <c r="S107" i="3"/>
  <c r="L107" i="3"/>
  <c r="J107" i="3"/>
  <c r="I107" i="3"/>
  <c r="M107" i="3"/>
  <c r="K107" i="3"/>
  <c r="F107" i="3"/>
  <c r="V36" i="3"/>
  <c r="U36" i="3"/>
  <c r="T36" i="3"/>
  <c r="S36" i="3"/>
  <c r="R36" i="3"/>
  <c r="Q36" i="3"/>
  <c r="P36" i="3"/>
  <c r="N36" i="3"/>
  <c r="O36" i="3"/>
  <c r="L36" i="3"/>
  <c r="M36" i="3"/>
  <c r="I36" i="3"/>
  <c r="K36" i="3"/>
  <c r="F36" i="3"/>
  <c r="C58" i="3"/>
  <c r="D83" i="3"/>
  <c r="F34" i="3"/>
  <c r="T121" i="3"/>
  <c r="S121" i="3"/>
  <c r="R121" i="3"/>
  <c r="Q121" i="3"/>
  <c r="P121" i="3"/>
  <c r="V121" i="3"/>
  <c r="O121" i="3"/>
  <c r="U121" i="3"/>
  <c r="N121" i="3"/>
  <c r="M121" i="3"/>
  <c r="K121" i="3"/>
  <c r="J121" i="3"/>
  <c r="L121" i="3"/>
  <c r="I121" i="3"/>
  <c r="G121" i="3"/>
  <c r="E121" i="3"/>
  <c r="T97" i="3"/>
  <c r="S97" i="3"/>
  <c r="R97" i="3"/>
  <c r="Q97" i="3"/>
  <c r="P97" i="3"/>
  <c r="V97" i="3"/>
  <c r="U97" i="3"/>
  <c r="O97" i="3"/>
  <c r="N97" i="3"/>
  <c r="M97" i="3"/>
  <c r="K97" i="3"/>
  <c r="J97" i="3"/>
  <c r="I97" i="3"/>
  <c r="G97" i="3"/>
  <c r="E97" i="3"/>
  <c r="L97" i="3"/>
  <c r="T92" i="3"/>
  <c r="S92" i="3"/>
  <c r="R92" i="3"/>
  <c r="Q92" i="3"/>
  <c r="P92" i="3"/>
  <c r="V92" i="3"/>
  <c r="N92" i="3"/>
  <c r="M92" i="3"/>
  <c r="O92" i="3"/>
  <c r="K92" i="3"/>
  <c r="J92" i="3"/>
  <c r="U92" i="3"/>
  <c r="L92" i="3"/>
  <c r="I92" i="3"/>
  <c r="G92" i="3"/>
  <c r="E92" i="3"/>
  <c r="T89" i="3"/>
  <c r="S89" i="3"/>
  <c r="R89" i="3"/>
  <c r="Q89" i="3"/>
  <c r="P89" i="3"/>
  <c r="V89" i="3"/>
  <c r="N89" i="3"/>
  <c r="M89" i="3"/>
  <c r="K89" i="3"/>
  <c r="J89" i="3"/>
  <c r="O89" i="3"/>
  <c r="U89" i="3"/>
  <c r="I89" i="3"/>
  <c r="G89" i="3"/>
  <c r="E89" i="3"/>
  <c r="L89" i="3"/>
  <c r="T70" i="3"/>
  <c r="S70" i="3"/>
  <c r="R70" i="3"/>
  <c r="Q70" i="3"/>
  <c r="P70" i="3"/>
  <c r="V70" i="3"/>
  <c r="O70" i="3"/>
  <c r="N70" i="3"/>
  <c r="M70" i="3"/>
  <c r="U70" i="3"/>
  <c r="K70" i="3"/>
  <c r="J70" i="3"/>
  <c r="L70" i="3"/>
  <c r="G70" i="3"/>
  <c r="E70" i="3"/>
  <c r="T85" i="3"/>
  <c r="S85" i="3"/>
  <c r="R85" i="3"/>
  <c r="Q85" i="3"/>
  <c r="P85" i="3"/>
  <c r="V85" i="3"/>
  <c r="O85" i="3"/>
  <c r="N85" i="3"/>
  <c r="U85" i="3"/>
  <c r="M85" i="3"/>
  <c r="K85" i="3"/>
  <c r="J85" i="3"/>
  <c r="G85" i="3"/>
  <c r="E85" i="3"/>
  <c r="T67" i="3"/>
  <c r="S67" i="3"/>
  <c r="R67" i="3"/>
  <c r="Q67" i="3"/>
  <c r="P67" i="3"/>
  <c r="V67" i="3"/>
  <c r="U67" i="3"/>
  <c r="N67" i="3"/>
  <c r="M67" i="3"/>
  <c r="O67" i="3"/>
  <c r="K67" i="3"/>
  <c r="J67" i="3"/>
  <c r="I67" i="3"/>
  <c r="L67" i="3"/>
  <c r="G67" i="3"/>
  <c r="E67" i="3"/>
  <c r="T21" i="3"/>
  <c r="S21" i="3"/>
  <c r="R21" i="3"/>
  <c r="Q21" i="3"/>
  <c r="P21" i="3"/>
  <c r="V21" i="3"/>
  <c r="U21" i="3"/>
  <c r="M21" i="3"/>
  <c r="N21" i="3"/>
  <c r="K21" i="3"/>
  <c r="J21" i="3"/>
  <c r="O21" i="3"/>
  <c r="G21" i="3"/>
  <c r="E21" i="3"/>
  <c r="T52" i="3"/>
  <c r="S52" i="3"/>
  <c r="R52" i="3"/>
  <c r="Q52" i="3"/>
  <c r="P52" i="3"/>
  <c r="V52" i="3"/>
  <c r="O52" i="3"/>
  <c r="M52" i="3"/>
  <c r="K52" i="3"/>
  <c r="J52" i="3"/>
  <c r="U52" i="3"/>
  <c r="N52" i="3"/>
  <c r="G52" i="3"/>
  <c r="L52" i="3"/>
  <c r="E52" i="3"/>
  <c r="T51" i="3"/>
  <c r="S51" i="3"/>
  <c r="R51" i="3"/>
  <c r="Q51" i="3"/>
  <c r="P51" i="3"/>
  <c r="V51" i="3"/>
  <c r="M51" i="3"/>
  <c r="K51" i="3"/>
  <c r="J51" i="3"/>
  <c r="N51" i="3"/>
  <c r="U51" i="3"/>
  <c r="L51" i="3"/>
  <c r="I51" i="3"/>
  <c r="G51" i="3"/>
  <c r="E51" i="3"/>
  <c r="C79" i="3"/>
  <c r="C115" i="3"/>
  <c r="C93" i="3"/>
  <c r="C48" i="3"/>
  <c r="C108" i="3"/>
  <c r="C25" i="3"/>
  <c r="C8" i="3"/>
  <c r="D97" i="3"/>
  <c r="D58" i="3"/>
  <c r="D70" i="3"/>
  <c r="D33" i="3"/>
  <c r="D21" i="3"/>
  <c r="D60" i="3"/>
  <c r="E77" i="3"/>
  <c r="E56" i="3"/>
  <c r="E2" i="3"/>
  <c r="F118" i="3"/>
  <c r="F59" i="3"/>
  <c r="F23" i="3"/>
  <c r="F31" i="3"/>
  <c r="F82" i="3"/>
  <c r="G72" i="3"/>
  <c r="G27" i="3"/>
  <c r="G103" i="3"/>
  <c r="K98" i="3"/>
  <c r="L71" i="3"/>
  <c r="S120" i="3"/>
  <c r="R120" i="3"/>
  <c r="O120" i="3"/>
  <c r="U120" i="3"/>
  <c r="P120" i="3"/>
  <c r="N120" i="3"/>
  <c r="M120" i="3"/>
  <c r="L120" i="3"/>
  <c r="V120" i="3"/>
  <c r="Q120" i="3"/>
  <c r="J120" i="3"/>
  <c r="T120" i="3"/>
  <c r="K120" i="3"/>
  <c r="I120" i="3"/>
  <c r="G120" i="3"/>
  <c r="F120" i="3"/>
  <c r="S91" i="3"/>
  <c r="R91" i="3"/>
  <c r="O91" i="3"/>
  <c r="U91" i="3"/>
  <c r="V91" i="3"/>
  <c r="N91" i="3"/>
  <c r="M91" i="3"/>
  <c r="L91" i="3"/>
  <c r="Q91" i="3"/>
  <c r="T91" i="3"/>
  <c r="J91" i="3"/>
  <c r="P91" i="3"/>
  <c r="K91" i="3"/>
  <c r="I91" i="3"/>
  <c r="G91" i="3"/>
  <c r="F91" i="3"/>
  <c r="S28" i="3"/>
  <c r="R28" i="3"/>
  <c r="O28" i="3"/>
  <c r="U28" i="3"/>
  <c r="V28" i="3"/>
  <c r="Q28" i="3"/>
  <c r="N28" i="3"/>
  <c r="P28" i="3"/>
  <c r="M28" i="3"/>
  <c r="T28" i="3"/>
  <c r="L28" i="3"/>
  <c r="J28" i="3"/>
  <c r="I28" i="3"/>
  <c r="G28" i="3"/>
  <c r="F28" i="3"/>
  <c r="K28" i="3"/>
  <c r="S47" i="3"/>
  <c r="R47" i="3"/>
  <c r="O47" i="3"/>
  <c r="U47" i="3"/>
  <c r="T47" i="3"/>
  <c r="N47" i="3"/>
  <c r="M47" i="3"/>
  <c r="L47" i="3"/>
  <c r="Q47" i="3"/>
  <c r="J47" i="3"/>
  <c r="I47" i="3"/>
  <c r="V47" i="3"/>
  <c r="K47" i="3"/>
  <c r="G47" i="3"/>
  <c r="F47" i="3"/>
  <c r="P47" i="3"/>
  <c r="S106" i="3"/>
  <c r="R106" i="3"/>
  <c r="O106" i="3"/>
  <c r="U106" i="3"/>
  <c r="Q106" i="3"/>
  <c r="T106" i="3"/>
  <c r="P106" i="3"/>
  <c r="N106" i="3"/>
  <c r="M106" i="3"/>
  <c r="L106" i="3"/>
  <c r="J106" i="3"/>
  <c r="V106" i="3"/>
  <c r="I106" i="3"/>
  <c r="G106" i="3"/>
  <c r="F106" i="3"/>
  <c r="K106" i="3"/>
  <c r="S26" i="3"/>
  <c r="R26" i="3"/>
  <c r="O26" i="3"/>
  <c r="U26" i="3"/>
  <c r="N26" i="3"/>
  <c r="M26" i="3"/>
  <c r="L26" i="3"/>
  <c r="V26" i="3"/>
  <c r="Q26" i="3"/>
  <c r="P26" i="3"/>
  <c r="J26" i="3"/>
  <c r="I26" i="3"/>
  <c r="T26" i="3"/>
  <c r="K26" i="3"/>
  <c r="G26" i="3"/>
  <c r="F26" i="3"/>
  <c r="S65" i="3"/>
  <c r="R65" i="3"/>
  <c r="P65" i="3"/>
  <c r="O65" i="3"/>
  <c r="U65" i="3"/>
  <c r="Q65" i="3"/>
  <c r="V65" i="3"/>
  <c r="M65" i="3"/>
  <c r="L65" i="3"/>
  <c r="N65" i="3"/>
  <c r="J65" i="3"/>
  <c r="I65" i="3"/>
  <c r="T65" i="3"/>
  <c r="G65" i="3"/>
  <c r="F65" i="3"/>
  <c r="D65" i="3"/>
  <c r="K65" i="3"/>
  <c r="S44" i="3"/>
  <c r="R44" i="3"/>
  <c r="P44" i="3"/>
  <c r="O44" i="3"/>
  <c r="U44" i="3"/>
  <c r="V44" i="3"/>
  <c r="M44" i="3"/>
  <c r="L44" i="3"/>
  <c r="Q44" i="3"/>
  <c r="T44" i="3"/>
  <c r="J44" i="3"/>
  <c r="N44" i="3"/>
  <c r="I44" i="3"/>
  <c r="K44" i="3"/>
  <c r="G44" i="3"/>
  <c r="F44" i="3"/>
  <c r="D44" i="3"/>
  <c r="S12" i="3"/>
  <c r="R12" i="3"/>
  <c r="Q12" i="3"/>
  <c r="P12" i="3"/>
  <c r="O12" i="3"/>
  <c r="U12" i="3"/>
  <c r="V12" i="3"/>
  <c r="M12" i="3"/>
  <c r="T12" i="3"/>
  <c r="L12" i="3"/>
  <c r="J12" i="3"/>
  <c r="I12" i="3"/>
  <c r="N12" i="3"/>
  <c r="G12" i="3"/>
  <c r="F12" i="3"/>
  <c r="D12" i="3"/>
  <c r="K12" i="3"/>
  <c r="D17" i="3"/>
  <c r="D47" i="3"/>
  <c r="D6" i="3"/>
  <c r="E118" i="3"/>
  <c r="E6" i="3"/>
  <c r="E12" i="3"/>
  <c r="F116" i="3"/>
  <c r="F49" i="3"/>
  <c r="F27" i="3"/>
  <c r="G59" i="3"/>
  <c r="G107" i="3"/>
  <c r="G30" i="3"/>
  <c r="G18" i="3"/>
  <c r="I25" i="3"/>
  <c r="K58" i="3"/>
  <c r="L27" i="3"/>
  <c r="V15" i="3"/>
  <c r="U15" i="3"/>
  <c r="T15" i="3"/>
  <c r="S15" i="3"/>
  <c r="R15" i="3"/>
  <c r="Q15" i="3"/>
  <c r="P15" i="3"/>
  <c r="O15" i="3"/>
  <c r="M15" i="3"/>
  <c r="L15" i="3"/>
  <c r="J15" i="3"/>
  <c r="I15" i="3"/>
  <c r="G15" i="3"/>
  <c r="S76" i="3"/>
  <c r="R76" i="3"/>
  <c r="O76" i="3"/>
  <c r="U76" i="3"/>
  <c r="Q76" i="3"/>
  <c r="N76" i="3"/>
  <c r="V76" i="3"/>
  <c r="M76" i="3"/>
  <c r="L76" i="3"/>
  <c r="P76" i="3"/>
  <c r="J76" i="3"/>
  <c r="I76" i="3"/>
  <c r="T76" i="3"/>
  <c r="G76" i="3"/>
  <c r="F76" i="3"/>
  <c r="K76" i="3"/>
  <c r="Q100" i="3"/>
  <c r="V100" i="3"/>
  <c r="T100" i="3"/>
  <c r="S100" i="3"/>
  <c r="P100" i="3"/>
  <c r="O100" i="3"/>
  <c r="U100" i="3"/>
  <c r="M100" i="3"/>
  <c r="L100" i="3"/>
  <c r="K100" i="3"/>
  <c r="R100" i="3"/>
  <c r="N100" i="3"/>
  <c r="I100" i="3"/>
  <c r="G100" i="3"/>
  <c r="E100" i="3"/>
  <c r="J100" i="3"/>
  <c r="Q114" i="3"/>
  <c r="V114" i="3"/>
  <c r="T114" i="3"/>
  <c r="U114" i="3"/>
  <c r="R114" i="3"/>
  <c r="O114" i="3"/>
  <c r="M114" i="3"/>
  <c r="L114" i="3"/>
  <c r="P114" i="3"/>
  <c r="K114" i="3"/>
  <c r="J114" i="3"/>
  <c r="I114" i="3"/>
  <c r="G114" i="3"/>
  <c r="E114" i="3"/>
  <c r="S114" i="3"/>
  <c r="Q112" i="3"/>
  <c r="V112" i="3"/>
  <c r="T112" i="3"/>
  <c r="M112" i="3"/>
  <c r="L112" i="3"/>
  <c r="K112" i="3"/>
  <c r="S112" i="3"/>
  <c r="O112" i="3"/>
  <c r="U112" i="3"/>
  <c r="P112" i="3"/>
  <c r="I112" i="3"/>
  <c r="G112" i="3"/>
  <c r="E112" i="3"/>
  <c r="N112" i="3"/>
  <c r="R13" i="3"/>
  <c r="Q13" i="3"/>
  <c r="V13" i="3"/>
  <c r="T13" i="3"/>
  <c r="S13" i="3"/>
  <c r="P13" i="3"/>
  <c r="M13" i="3"/>
  <c r="L13" i="3"/>
  <c r="K13" i="3"/>
  <c r="I13" i="3"/>
  <c r="U13" i="3"/>
  <c r="O13" i="3"/>
  <c r="N13" i="3"/>
  <c r="G13" i="3"/>
  <c r="F13" i="3"/>
  <c r="E13" i="3"/>
  <c r="R40" i="3"/>
  <c r="Q40" i="3"/>
  <c r="V40" i="3"/>
  <c r="T40" i="3"/>
  <c r="S40" i="3"/>
  <c r="O40" i="3"/>
  <c r="M40" i="3"/>
  <c r="L40" i="3"/>
  <c r="K40" i="3"/>
  <c r="U40" i="3"/>
  <c r="I40" i="3"/>
  <c r="P40" i="3"/>
  <c r="N40" i="3"/>
  <c r="G40" i="3"/>
  <c r="J40" i="3"/>
  <c r="F40" i="3"/>
  <c r="E40" i="3"/>
  <c r="R46" i="3"/>
  <c r="Q46" i="3"/>
  <c r="V46" i="3"/>
  <c r="T46" i="3"/>
  <c r="P46" i="3"/>
  <c r="O46" i="3"/>
  <c r="M46" i="3"/>
  <c r="U46" i="3"/>
  <c r="L46" i="3"/>
  <c r="K46" i="3"/>
  <c r="I46" i="3"/>
  <c r="G46" i="3"/>
  <c r="F46" i="3"/>
  <c r="S46" i="3"/>
  <c r="E46" i="3"/>
  <c r="R55" i="3"/>
  <c r="Q55" i="3"/>
  <c r="N55" i="3"/>
  <c r="V55" i="3"/>
  <c r="T55" i="3"/>
  <c r="U55" i="3"/>
  <c r="M55" i="3"/>
  <c r="L55" i="3"/>
  <c r="K55" i="3"/>
  <c r="P55" i="3"/>
  <c r="O55" i="3"/>
  <c r="S55" i="3"/>
  <c r="I55" i="3"/>
  <c r="J55" i="3"/>
  <c r="G55" i="3"/>
  <c r="F55" i="3"/>
  <c r="E55" i="3"/>
  <c r="R11" i="3"/>
  <c r="Q11" i="3"/>
  <c r="N11" i="3"/>
  <c r="V11" i="3"/>
  <c r="T11" i="3"/>
  <c r="U11" i="3"/>
  <c r="P11" i="3"/>
  <c r="M11" i="3"/>
  <c r="L11" i="3"/>
  <c r="S11" i="3"/>
  <c r="K11" i="3"/>
  <c r="I11" i="3"/>
  <c r="O11" i="3"/>
  <c r="G11" i="3"/>
  <c r="F11" i="3"/>
  <c r="E11" i="3"/>
  <c r="J11" i="3"/>
  <c r="R101" i="3"/>
  <c r="Q101" i="3"/>
  <c r="N101" i="3"/>
  <c r="V101" i="3"/>
  <c r="T101" i="3"/>
  <c r="S101" i="3"/>
  <c r="O101" i="3"/>
  <c r="M101" i="3"/>
  <c r="L101" i="3"/>
  <c r="K101" i="3"/>
  <c r="P101" i="3"/>
  <c r="I101" i="3"/>
  <c r="U101" i="3"/>
  <c r="J101" i="3"/>
  <c r="G101" i="3"/>
  <c r="F101" i="3"/>
  <c r="E101" i="3"/>
  <c r="R3" i="3"/>
  <c r="Q3" i="3"/>
  <c r="N3" i="3"/>
  <c r="V3" i="3"/>
  <c r="T3" i="3"/>
  <c r="P3" i="3"/>
  <c r="S3" i="3"/>
  <c r="M3" i="3"/>
  <c r="L3" i="3"/>
  <c r="K3" i="3"/>
  <c r="I3" i="3"/>
  <c r="U3" i="3"/>
  <c r="O3" i="3"/>
  <c r="G3" i="3"/>
  <c r="F3" i="3"/>
  <c r="E3" i="3"/>
  <c r="J3" i="3"/>
  <c r="C120" i="3"/>
  <c r="C76" i="3"/>
  <c r="C91" i="3"/>
  <c r="C28" i="3"/>
  <c r="C47" i="3"/>
  <c r="D114" i="3"/>
  <c r="D71" i="3"/>
  <c r="D40" i="3"/>
  <c r="D104" i="3"/>
  <c r="D37" i="3"/>
  <c r="D51" i="3"/>
  <c r="E117" i="3"/>
  <c r="E49" i="3"/>
  <c r="E47" i="3"/>
  <c r="E68" i="3"/>
  <c r="E29" i="3"/>
  <c r="F98" i="3"/>
  <c r="F58" i="3"/>
  <c r="F15" i="3"/>
  <c r="F83" i="3"/>
  <c r="F61" i="3"/>
  <c r="G49" i="3"/>
  <c r="G87" i="3"/>
  <c r="G8" i="3"/>
  <c r="I74" i="3"/>
  <c r="I21" i="3"/>
  <c r="J88" i="3"/>
  <c r="K111" i="3"/>
  <c r="L85" i="3"/>
  <c r="N46" i="3"/>
  <c r="V33" i="3"/>
  <c r="U33" i="3"/>
  <c r="T33" i="3"/>
  <c r="S33" i="3"/>
  <c r="R33" i="3"/>
  <c r="Q33" i="3"/>
  <c r="O33" i="3"/>
  <c r="M33" i="3"/>
  <c r="L33" i="3"/>
  <c r="C33" i="3"/>
  <c r="P33" i="3"/>
  <c r="K33" i="3"/>
  <c r="I33" i="3"/>
  <c r="N33" i="3"/>
  <c r="G33" i="3"/>
  <c r="P119" i="3"/>
  <c r="V119" i="3"/>
  <c r="U119" i="3"/>
  <c r="S119" i="3"/>
  <c r="N119" i="3"/>
  <c r="L119" i="3"/>
  <c r="K119" i="3"/>
  <c r="Q119" i="3"/>
  <c r="J119" i="3"/>
  <c r="R119" i="3"/>
  <c r="T119" i="3"/>
  <c r="O119" i="3"/>
  <c r="I119" i="3"/>
  <c r="G119" i="3"/>
  <c r="F119" i="3"/>
  <c r="D119" i="3"/>
  <c r="P96" i="3"/>
  <c r="V96" i="3"/>
  <c r="U96" i="3"/>
  <c r="S96" i="3"/>
  <c r="R96" i="3"/>
  <c r="N96" i="3"/>
  <c r="O96" i="3"/>
  <c r="L96" i="3"/>
  <c r="K96" i="3"/>
  <c r="J96" i="3"/>
  <c r="T96" i="3"/>
  <c r="Q96" i="3"/>
  <c r="I96" i="3"/>
  <c r="G96" i="3"/>
  <c r="F96" i="3"/>
  <c r="M96" i="3"/>
  <c r="D96" i="3"/>
  <c r="P90" i="3"/>
  <c r="V90" i="3"/>
  <c r="U90" i="3"/>
  <c r="S90" i="3"/>
  <c r="N90" i="3"/>
  <c r="L90" i="3"/>
  <c r="K90" i="3"/>
  <c r="Q90" i="3"/>
  <c r="O90" i="3"/>
  <c r="J90" i="3"/>
  <c r="T90" i="3"/>
  <c r="R90" i="3"/>
  <c r="I90" i="3"/>
  <c r="M90" i="3"/>
  <c r="G90" i="3"/>
  <c r="F90" i="3"/>
  <c r="D90" i="3"/>
  <c r="P41" i="3"/>
  <c r="V41" i="3"/>
  <c r="U41" i="3"/>
  <c r="S41" i="3"/>
  <c r="N41" i="3"/>
  <c r="L41" i="3"/>
  <c r="T41" i="3"/>
  <c r="R41" i="3"/>
  <c r="K41" i="3"/>
  <c r="J41" i="3"/>
  <c r="O41" i="3"/>
  <c r="Q41" i="3"/>
  <c r="I41" i="3"/>
  <c r="G41" i="3"/>
  <c r="F41" i="3"/>
  <c r="D41" i="3"/>
  <c r="P39" i="3"/>
  <c r="V39" i="3"/>
  <c r="U39" i="3"/>
  <c r="S39" i="3"/>
  <c r="R39" i="3"/>
  <c r="N39" i="3"/>
  <c r="T39" i="3"/>
  <c r="L39" i="3"/>
  <c r="K39" i="3"/>
  <c r="Q39" i="3"/>
  <c r="J39" i="3"/>
  <c r="O39" i="3"/>
  <c r="G39" i="3"/>
  <c r="F39" i="3"/>
  <c r="I39" i="3"/>
  <c r="D39" i="3"/>
  <c r="M39" i="3"/>
  <c r="P16" i="3"/>
  <c r="V16" i="3"/>
  <c r="U16" i="3"/>
  <c r="S16" i="3"/>
  <c r="T16" i="3"/>
  <c r="N16" i="3"/>
  <c r="O16" i="3"/>
  <c r="L16" i="3"/>
  <c r="K16" i="3"/>
  <c r="J16" i="3"/>
  <c r="R16" i="3"/>
  <c r="Q16" i="3"/>
  <c r="G16" i="3"/>
  <c r="M16" i="3"/>
  <c r="F16" i="3"/>
  <c r="D16" i="3"/>
  <c r="I16" i="3"/>
  <c r="P84" i="3"/>
  <c r="V84" i="3"/>
  <c r="U84" i="3"/>
  <c r="S84" i="3"/>
  <c r="N84" i="3"/>
  <c r="L84" i="3"/>
  <c r="R84" i="3"/>
  <c r="K84" i="3"/>
  <c r="Q84" i="3"/>
  <c r="O84" i="3"/>
  <c r="J84" i="3"/>
  <c r="T84" i="3"/>
  <c r="M84" i="3"/>
  <c r="I84" i="3"/>
  <c r="G84" i="3"/>
  <c r="F84" i="3"/>
  <c r="D84" i="3"/>
  <c r="P102" i="3"/>
  <c r="V102" i="3"/>
  <c r="U102" i="3"/>
  <c r="S102" i="3"/>
  <c r="R102" i="3"/>
  <c r="L102" i="3"/>
  <c r="K102" i="3"/>
  <c r="N102" i="3"/>
  <c r="J102" i="3"/>
  <c r="T102" i="3"/>
  <c r="Q102" i="3"/>
  <c r="G102" i="3"/>
  <c r="F102" i="3"/>
  <c r="I102" i="3"/>
  <c r="D102" i="3"/>
  <c r="O102" i="3"/>
  <c r="D3" i="3"/>
  <c r="E98" i="3"/>
  <c r="E58" i="3"/>
  <c r="E39" i="3"/>
  <c r="E5" i="3"/>
  <c r="E64" i="3"/>
  <c r="F97" i="3"/>
  <c r="F71" i="3"/>
  <c r="F87" i="3"/>
  <c r="F103" i="3"/>
  <c r="F60" i="3"/>
  <c r="G117" i="3"/>
  <c r="G17" i="3"/>
  <c r="G22" i="3"/>
  <c r="G7" i="3"/>
  <c r="I52" i="3"/>
  <c r="J87" i="3"/>
  <c r="K15" i="3"/>
  <c r="L21" i="3"/>
  <c r="O6" i="3"/>
  <c r="V94" i="3"/>
  <c r="U94" i="3"/>
  <c r="T94" i="3"/>
  <c r="S94" i="3"/>
  <c r="R94" i="3"/>
  <c r="Q94" i="3"/>
  <c r="P94" i="3"/>
  <c r="O94" i="3"/>
  <c r="M94" i="3"/>
  <c r="L94" i="3"/>
  <c r="K94" i="3"/>
  <c r="N94" i="3"/>
  <c r="I94" i="3"/>
  <c r="J94" i="3"/>
  <c r="G94" i="3"/>
  <c r="V50" i="3"/>
  <c r="U50" i="3"/>
  <c r="T50" i="3"/>
  <c r="S50" i="3"/>
  <c r="R50" i="3"/>
  <c r="Q50" i="3"/>
  <c r="O50" i="3"/>
  <c r="N50" i="3"/>
  <c r="P50" i="3"/>
  <c r="M50" i="3"/>
  <c r="L50" i="3"/>
  <c r="I50" i="3"/>
  <c r="C50" i="3"/>
  <c r="K50" i="3"/>
  <c r="J50" i="3"/>
  <c r="G50" i="3"/>
  <c r="V99" i="3"/>
  <c r="U99" i="3"/>
  <c r="T99" i="3"/>
  <c r="N99" i="3"/>
  <c r="M99" i="3"/>
  <c r="K99" i="3"/>
  <c r="Q99" i="3"/>
  <c r="R99" i="3"/>
  <c r="O99" i="3"/>
  <c r="S99" i="3"/>
  <c r="P99" i="3"/>
  <c r="L99" i="3"/>
  <c r="F99" i="3"/>
  <c r="E99" i="3"/>
  <c r="J99" i="3"/>
  <c r="V42" i="3"/>
  <c r="U42" i="3"/>
  <c r="T42" i="3"/>
  <c r="R42" i="3"/>
  <c r="N42" i="3"/>
  <c r="O42" i="3"/>
  <c r="M42" i="3"/>
  <c r="K42" i="3"/>
  <c r="P42" i="3"/>
  <c r="S42" i="3"/>
  <c r="Q42" i="3"/>
  <c r="J42" i="3"/>
  <c r="F42" i="3"/>
  <c r="E42" i="3"/>
  <c r="L42" i="3"/>
  <c r="V72" i="3"/>
  <c r="U72" i="3"/>
  <c r="T72" i="3"/>
  <c r="N72" i="3"/>
  <c r="M72" i="3"/>
  <c r="K72" i="3"/>
  <c r="Q72" i="3"/>
  <c r="O72" i="3"/>
  <c r="S72" i="3"/>
  <c r="R72" i="3"/>
  <c r="L72" i="3"/>
  <c r="F72" i="3"/>
  <c r="E72" i="3"/>
  <c r="J72" i="3"/>
  <c r="P72" i="3"/>
  <c r="V57" i="3"/>
  <c r="U57" i="3"/>
  <c r="T57" i="3"/>
  <c r="N57" i="3"/>
  <c r="M57" i="3"/>
  <c r="S57" i="3"/>
  <c r="P57" i="3"/>
  <c r="R57" i="3"/>
  <c r="K57" i="3"/>
  <c r="I57" i="3"/>
  <c r="O57" i="3"/>
  <c r="Q57" i="3"/>
  <c r="F57" i="3"/>
  <c r="E57" i="3"/>
  <c r="L57" i="3"/>
  <c r="J57" i="3"/>
  <c r="V24" i="3"/>
  <c r="U24" i="3"/>
  <c r="T24" i="3"/>
  <c r="N24" i="3"/>
  <c r="M24" i="3"/>
  <c r="K24" i="3"/>
  <c r="Q24" i="3"/>
  <c r="I24" i="3"/>
  <c r="P24" i="3"/>
  <c r="O24" i="3"/>
  <c r="S24" i="3"/>
  <c r="R24" i="3"/>
  <c r="L24" i="3"/>
  <c r="F24" i="3"/>
  <c r="J24" i="3"/>
  <c r="E24" i="3"/>
  <c r="C24" i="3"/>
  <c r="V105" i="3"/>
  <c r="U105" i="3"/>
  <c r="T105" i="3"/>
  <c r="P105" i="3"/>
  <c r="N105" i="3"/>
  <c r="O105" i="3"/>
  <c r="M105" i="3"/>
  <c r="K105" i="3"/>
  <c r="I105" i="3"/>
  <c r="R105" i="3"/>
  <c r="S105" i="3"/>
  <c r="Q105" i="3"/>
  <c r="F105" i="3"/>
  <c r="E105" i="3"/>
  <c r="C105" i="3"/>
  <c r="L105" i="3"/>
  <c r="J105" i="3"/>
  <c r="V4" i="3"/>
  <c r="U4" i="3"/>
  <c r="T4" i="3"/>
  <c r="M4" i="3"/>
  <c r="R4" i="3"/>
  <c r="K4" i="3"/>
  <c r="Q4" i="3"/>
  <c r="O4" i="3"/>
  <c r="J4" i="3"/>
  <c r="P4" i="3"/>
  <c r="I4" i="3"/>
  <c r="S4" i="3"/>
  <c r="F4" i="3"/>
  <c r="L4" i="3"/>
  <c r="E4" i="3"/>
  <c r="C4" i="3"/>
  <c r="N4" i="3"/>
  <c r="O37" i="3"/>
  <c r="V37" i="3"/>
  <c r="U37" i="3"/>
  <c r="T37" i="3"/>
  <c r="M37" i="3"/>
  <c r="K37" i="3"/>
  <c r="S37" i="3"/>
  <c r="N37" i="3"/>
  <c r="J37" i="3"/>
  <c r="I37" i="3"/>
  <c r="Q37" i="3"/>
  <c r="R37" i="3"/>
  <c r="P37" i="3"/>
  <c r="F37" i="3"/>
  <c r="E37" i="3"/>
  <c r="C37" i="3"/>
  <c r="L37" i="3"/>
  <c r="O62" i="3"/>
  <c r="V62" i="3"/>
  <c r="U62" i="3"/>
  <c r="T62" i="3"/>
  <c r="M62" i="3"/>
  <c r="S62" i="3"/>
  <c r="K62" i="3"/>
  <c r="Q62" i="3"/>
  <c r="J62" i="3"/>
  <c r="P62" i="3"/>
  <c r="I62" i="3"/>
  <c r="N62" i="3"/>
  <c r="R62" i="3"/>
  <c r="F62" i="3"/>
  <c r="E62" i="3"/>
  <c r="L62" i="3"/>
  <c r="C62" i="3"/>
  <c r="O80" i="3"/>
  <c r="V80" i="3"/>
  <c r="U80" i="3"/>
  <c r="T80" i="3"/>
  <c r="S80" i="3"/>
  <c r="M80" i="3"/>
  <c r="R80" i="3"/>
  <c r="K80" i="3"/>
  <c r="J80" i="3"/>
  <c r="I80" i="3"/>
  <c r="N80" i="3"/>
  <c r="Q80" i="3"/>
  <c r="P80" i="3"/>
  <c r="L80" i="3"/>
  <c r="F80" i="3"/>
  <c r="E80" i="3"/>
  <c r="C80" i="3"/>
  <c r="C119" i="3"/>
  <c r="C96" i="3"/>
  <c r="C90" i="3"/>
  <c r="C41" i="3"/>
  <c r="C39" i="3"/>
  <c r="C6" i="3"/>
  <c r="C65" i="3"/>
  <c r="C36" i="3"/>
  <c r="D121" i="3"/>
  <c r="D94" i="3"/>
  <c r="D89" i="3"/>
  <c r="D15" i="3"/>
  <c r="D67" i="3"/>
  <c r="D64" i="3"/>
  <c r="D80" i="3"/>
  <c r="E115" i="3"/>
  <c r="E17" i="3"/>
  <c r="E26" i="3"/>
  <c r="E53" i="3"/>
  <c r="E50" i="3"/>
  <c r="F114" i="3"/>
  <c r="F111" i="3"/>
  <c r="F86" i="3"/>
  <c r="F66" i="3"/>
  <c r="F43" i="3"/>
  <c r="G116" i="3"/>
  <c r="G71" i="3"/>
  <c r="G105" i="3"/>
  <c r="G64" i="3"/>
  <c r="J46" i="3"/>
  <c r="K86" i="3"/>
  <c r="O51" i="3"/>
  <c r="V109" i="3"/>
  <c r="U109" i="3"/>
  <c r="T109" i="3"/>
  <c r="R109" i="3"/>
  <c r="Q109" i="3"/>
  <c r="P109" i="3"/>
  <c r="S109" i="3"/>
  <c r="O109" i="3"/>
  <c r="N109" i="3"/>
  <c r="L109" i="3"/>
  <c r="K109" i="3"/>
  <c r="J109" i="3"/>
  <c r="M109" i="3"/>
  <c r="I109" i="3"/>
  <c r="F109" i="3"/>
  <c r="P81" i="3"/>
  <c r="V81" i="3"/>
  <c r="U81" i="3"/>
  <c r="S81" i="3"/>
  <c r="Q81" i="3"/>
  <c r="L81" i="3"/>
  <c r="T81" i="3"/>
  <c r="R81" i="3"/>
  <c r="K81" i="3"/>
  <c r="J81" i="3"/>
  <c r="O81" i="3"/>
  <c r="G81" i="3"/>
  <c r="M81" i="3"/>
  <c r="I81" i="3"/>
  <c r="F81" i="3"/>
  <c r="N81" i="3"/>
  <c r="D81" i="3"/>
  <c r="V78" i="3"/>
  <c r="U78" i="3"/>
  <c r="T78" i="3"/>
  <c r="S78" i="3"/>
  <c r="Q78" i="3"/>
  <c r="J78" i="3"/>
  <c r="R78" i="3"/>
  <c r="P78" i="3"/>
  <c r="N78" i="3"/>
  <c r="L78" i="3"/>
  <c r="K78" i="3"/>
  <c r="E78" i="3"/>
  <c r="O78" i="3"/>
  <c r="D78" i="3"/>
  <c r="M78" i="3"/>
  <c r="I78" i="3"/>
  <c r="V113" i="3"/>
  <c r="U113" i="3"/>
  <c r="T113" i="3"/>
  <c r="S113" i="3"/>
  <c r="O113" i="3"/>
  <c r="P113" i="3"/>
  <c r="J113" i="3"/>
  <c r="R113" i="3"/>
  <c r="N113" i="3"/>
  <c r="Q113" i="3"/>
  <c r="E113" i="3"/>
  <c r="D113" i="3"/>
  <c r="M113" i="3"/>
  <c r="L113" i="3"/>
  <c r="K113" i="3"/>
  <c r="I113" i="3"/>
  <c r="V59" i="3"/>
  <c r="U59" i="3"/>
  <c r="T59" i="3"/>
  <c r="S59" i="3"/>
  <c r="Q59" i="3"/>
  <c r="O59" i="3"/>
  <c r="J59" i="3"/>
  <c r="R59" i="3"/>
  <c r="P59" i="3"/>
  <c r="N59" i="3"/>
  <c r="M59" i="3"/>
  <c r="L59" i="3"/>
  <c r="K59" i="3"/>
  <c r="E59" i="3"/>
  <c r="D59" i="3"/>
  <c r="I59" i="3"/>
  <c r="V19" i="3"/>
  <c r="U19" i="3"/>
  <c r="T19" i="3"/>
  <c r="S19" i="3"/>
  <c r="M19" i="3"/>
  <c r="P19" i="3"/>
  <c r="R19" i="3"/>
  <c r="J19" i="3"/>
  <c r="O19" i="3"/>
  <c r="N19" i="3"/>
  <c r="G19" i="3"/>
  <c r="Q19" i="3"/>
  <c r="I19" i="3"/>
  <c r="E19" i="3"/>
  <c r="D19" i="3"/>
  <c r="L19" i="3"/>
  <c r="K19" i="3"/>
  <c r="V23" i="3"/>
  <c r="U23" i="3"/>
  <c r="T23" i="3"/>
  <c r="S23" i="3"/>
  <c r="M23" i="3"/>
  <c r="Q23" i="3"/>
  <c r="J23" i="3"/>
  <c r="P23" i="3"/>
  <c r="R23" i="3"/>
  <c r="N23" i="3"/>
  <c r="O23" i="3"/>
  <c r="L23" i="3"/>
  <c r="G23" i="3"/>
  <c r="K23" i="3"/>
  <c r="E23" i="3"/>
  <c r="D23" i="3"/>
  <c r="I23" i="3"/>
  <c r="V14" i="3"/>
  <c r="U14" i="3"/>
  <c r="T14" i="3"/>
  <c r="S14" i="3"/>
  <c r="O14" i="3"/>
  <c r="M14" i="3"/>
  <c r="J14" i="3"/>
  <c r="R14" i="3"/>
  <c r="P14" i="3"/>
  <c r="N14" i="3"/>
  <c r="Q14" i="3"/>
  <c r="G14" i="3"/>
  <c r="E14" i="3"/>
  <c r="D14" i="3"/>
  <c r="L14" i="3"/>
  <c r="K14" i="3"/>
  <c r="I14" i="3"/>
  <c r="V31" i="3"/>
  <c r="U31" i="3"/>
  <c r="T31" i="3"/>
  <c r="S31" i="3"/>
  <c r="M31" i="3"/>
  <c r="N31" i="3"/>
  <c r="R31" i="3"/>
  <c r="Q31" i="3"/>
  <c r="O31" i="3"/>
  <c r="J31" i="3"/>
  <c r="P31" i="3"/>
  <c r="G31" i="3"/>
  <c r="K31" i="3"/>
  <c r="L31" i="3"/>
  <c r="E31" i="3"/>
  <c r="D31" i="3"/>
  <c r="V32" i="3"/>
  <c r="U32" i="3"/>
  <c r="T32" i="3"/>
  <c r="S32" i="3"/>
  <c r="M32" i="3"/>
  <c r="N32" i="3"/>
  <c r="J32" i="3"/>
  <c r="O32" i="3"/>
  <c r="R32" i="3"/>
  <c r="P32" i="3"/>
  <c r="G32" i="3"/>
  <c r="E32" i="3"/>
  <c r="D32" i="3"/>
  <c r="I32" i="3"/>
  <c r="K32" i="3"/>
  <c r="V82" i="3"/>
  <c r="U82" i="3"/>
  <c r="T82" i="3"/>
  <c r="S82" i="3"/>
  <c r="M82" i="3"/>
  <c r="O82" i="3"/>
  <c r="L82" i="3"/>
  <c r="Q82" i="3"/>
  <c r="J82" i="3"/>
  <c r="P82" i="3"/>
  <c r="N82" i="3"/>
  <c r="R82" i="3"/>
  <c r="G82" i="3"/>
  <c r="K82" i="3"/>
  <c r="E82" i="3"/>
  <c r="D82" i="3"/>
  <c r="V20" i="3"/>
  <c r="U20" i="3"/>
  <c r="T20" i="3"/>
  <c r="S20" i="3"/>
  <c r="M20" i="3"/>
  <c r="L20" i="3"/>
  <c r="R20" i="3"/>
  <c r="J20" i="3"/>
  <c r="O20" i="3"/>
  <c r="N20" i="3"/>
  <c r="Q20" i="3"/>
  <c r="P20" i="3"/>
  <c r="G20" i="3"/>
  <c r="I20" i="3"/>
  <c r="E20" i="3"/>
  <c r="D20" i="3"/>
  <c r="K20" i="3"/>
  <c r="C72" i="3"/>
  <c r="C57" i="3"/>
  <c r="C23" i="3"/>
  <c r="C104" i="3"/>
  <c r="C11" i="3"/>
  <c r="C60" i="3"/>
  <c r="D120" i="3"/>
  <c r="D75" i="3"/>
  <c r="D28" i="3"/>
  <c r="D107" i="3"/>
  <c r="D26" i="3"/>
  <c r="D54" i="3"/>
  <c r="D50" i="3"/>
  <c r="E76" i="3"/>
  <c r="E111" i="3"/>
  <c r="E15" i="3"/>
  <c r="E84" i="3"/>
  <c r="E45" i="3"/>
  <c r="E8" i="3"/>
  <c r="F113" i="3"/>
  <c r="F89" i="3"/>
  <c r="F85" i="3"/>
  <c r="F21" i="3"/>
  <c r="F51" i="3"/>
  <c r="G115" i="3"/>
  <c r="G48" i="3"/>
  <c r="G54" i="3"/>
  <c r="I71" i="3"/>
  <c r="I60" i="3"/>
  <c r="J33" i="3"/>
  <c r="K83" i="3"/>
  <c r="L7" i="3"/>
  <c r="Q32" i="3"/>
  <c r="V29" i="3"/>
  <c r="U29" i="3"/>
  <c r="T29" i="3"/>
  <c r="S29" i="3"/>
  <c r="R29" i="3"/>
  <c r="Q29" i="3"/>
  <c r="N29" i="3"/>
  <c r="O29" i="3"/>
  <c r="P29" i="3"/>
  <c r="M29" i="3"/>
  <c r="L29" i="3"/>
  <c r="C29" i="3"/>
  <c r="I29" i="3"/>
  <c r="K29" i="3"/>
  <c r="G29" i="3"/>
  <c r="D118" i="3"/>
  <c r="P63" i="3"/>
  <c r="V63" i="3"/>
  <c r="U63" i="3"/>
  <c r="S63" i="3"/>
  <c r="O63" i="3"/>
  <c r="L63" i="3"/>
  <c r="K63" i="3"/>
  <c r="Q63" i="3"/>
  <c r="J63" i="3"/>
  <c r="T63" i="3"/>
  <c r="N63" i="3"/>
  <c r="R63" i="3"/>
  <c r="G63" i="3"/>
  <c r="F63" i="3"/>
  <c r="D63" i="3"/>
  <c r="M63" i="3"/>
  <c r="I63" i="3"/>
  <c r="V77" i="3"/>
  <c r="U77" i="3"/>
  <c r="T77" i="3"/>
  <c r="S77" i="3"/>
  <c r="R77" i="3"/>
  <c r="Q77" i="3"/>
  <c r="O77" i="3"/>
  <c r="N77" i="3"/>
  <c r="M77" i="3"/>
  <c r="K77" i="3"/>
  <c r="D77" i="3"/>
  <c r="P77" i="3"/>
  <c r="V95" i="3"/>
  <c r="U95" i="3"/>
  <c r="T95" i="3"/>
  <c r="S95" i="3"/>
  <c r="R95" i="3"/>
  <c r="P95" i="3"/>
  <c r="Q95" i="3"/>
  <c r="N95" i="3"/>
  <c r="O95" i="3"/>
  <c r="M95" i="3"/>
  <c r="D95" i="3"/>
  <c r="L95" i="3"/>
  <c r="K95" i="3"/>
  <c r="V49" i="3"/>
  <c r="U49" i="3"/>
  <c r="T49" i="3"/>
  <c r="S49" i="3"/>
  <c r="R49" i="3"/>
  <c r="Q49" i="3"/>
  <c r="O49" i="3"/>
  <c r="P49" i="3"/>
  <c r="N49" i="3"/>
  <c r="M49" i="3"/>
  <c r="K49" i="3"/>
  <c r="D49" i="3"/>
  <c r="J49" i="3"/>
  <c r="V110" i="3"/>
  <c r="U110" i="3"/>
  <c r="T110" i="3"/>
  <c r="S110" i="3"/>
  <c r="R110" i="3"/>
  <c r="P110" i="3"/>
  <c r="O110" i="3"/>
  <c r="Q110" i="3"/>
  <c r="N110" i="3"/>
  <c r="M110" i="3"/>
  <c r="I110" i="3"/>
  <c r="D110" i="3"/>
  <c r="L110" i="3"/>
  <c r="K110" i="3"/>
  <c r="V27" i="3"/>
  <c r="U27" i="3"/>
  <c r="T27" i="3"/>
  <c r="S27" i="3"/>
  <c r="R27" i="3"/>
  <c r="Q27" i="3"/>
  <c r="P27" i="3"/>
  <c r="O27" i="3"/>
  <c r="N27" i="3"/>
  <c r="M27" i="3"/>
  <c r="K27" i="3"/>
  <c r="J27" i="3"/>
  <c r="D27" i="3"/>
  <c r="I27" i="3"/>
  <c r="V69" i="3"/>
  <c r="U69" i="3"/>
  <c r="T69" i="3"/>
  <c r="S69" i="3"/>
  <c r="R69" i="3"/>
  <c r="Q69" i="3"/>
  <c r="P69" i="3"/>
  <c r="N69" i="3"/>
  <c r="O69" i="3"/>
  <c r="M69" i="3"/>
  <c r="D69" i="3"/>
  <c r="C69" i="3"/>
  <c r="L69" i="3"/>
  <c r="K69" i="3"/>
  <c r="J69" i="3"/>
  <c r="V38" i="3"/>
  <c r="U38" i="3"/>
  <c r="T38" i="3"/>
  <c r="S38" i="3"/>
  <c r="R38" i="3"/>
  <c r="N38" i="3"/>
  <c r="Q38" i="3"/>
  <c r="O38" i="3"/>
  <c r="P38" i="3"/>
  <c r="I38" i="3"/>
  <c r="M38" i="3"/>
  <c r="K38" i="3"/>
  <c r="L38" i="3"/>
  <c r="J38" i="3"/>
  <c r="D38" i="3"/>
  <c r="C38" i="3"/>
  <c r="V9" i="3"/>
  <c r="U9" i="3"/>
  <c r="T9" i="3"/>
  <c r="S9" i="3"/>
  <c r="R9" i="3"/>
  <c r="N9" i="3"/>
  <c r="I9" i="3"/>
  <c r="O9" i="3"/>
  <c r="Q9" i="3"/>
  <c r="M9" i="3"/>
  <c r="D9" i="3"/>
  <c r="C9" i="3"/>
  <c r="P9" i="3"/>
  <c r="K9" i="3"/>
  <c r="J9" i="3"/>
  <c r="L9" i="3"/>
  <c r="V10" i="3"/>
  <c r="U10" i="3"/>
  <c r="T10" i="3"/>
  <c r="S10" i="3"/>
  <c r="R10" i="3"/>
  <c r="O10" i="3"/>
  <c r="Q10" i="3"/>
  <c r="P10" i="3"/>
  <c r="I10" i="3"/>
  <c r="N10" i="3"/>
  <c r="M10" i="3"/>
  <c r="K10" i="3"/>
  <c r="J10" i="3"/>
  <c r="D10" i="3"/>
  <c r="C10" i="3"/>
  <c r="L10" i="3"/>
  <c r="V18" i="3"/>
  <c r="U18" i="3"/>
  <c r="T18" i="3"/>
  <c r="S18" i="3"/>
  <c r="R18" i="3"/>
  <c r="I18" i="3"/>
  <c r="O18" i="3"/>
  <c r="N18" i="3"/>
  <c r="M18" i="3"/>
  <c r="L18" i="3"/>
  <c r="D18" i="3"/>
  <c r="P18" i="3"/>
  <c r="C18" i="3"/>
  <c r="K18" i="3"/>
  <c r="J18" i="3"/>
  <c r="Q18" i="3"/>
  <c r="C78" i="3"/>
  <c r="C113" i="3"/>
  <c r="C59" i="3"/>
  <c r="C19" i="3"/>
  <c r="C27" i="3"/>
  <c r="C68" i="3"/>
  <c r="C102" i="3"/>
  <c r="C43" i="3"/>
  <c r="D100" i="3"/>
  <c r="D74" i="3"/>
  <c r="D13" i="3"/>
  <c r="D87" i="3"/>
  <c r="D55" i="3"/>
  <c r="D45" i="3"/>
  <c r="D8" i="3"/>
  <c r="E96" i="3"/>
  <c r="E48" i="3"/>
  <c r="E107" i="3"/>
  <c r="E38" i="3"/>
  <c r="E44" i="3"/>
  <c r="E35" i="3"/>
  <c r="F95" i="3"/>
  <c r="F19" i="3"/>
  <c r="F14" i="3"/>
  <c r="F32" i="3"/>
  <c r="F20" i="3"/>
  <c r="G42" i="3"/>
  <c r="G57" i="3"/>
  <c r="G6" i="3"/>
  <c r="G45" i="3"/>
  <c r="I34" i="3"/>
  <c r="I7" i="3"/>
  <c r="J25" i="3"/>
  <c r="K66" i="3"/>
  <c r="M119" i="3"/>
  <c r="R11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</calcChain>
</file>

<file path=xl/sharedStrings.xml><?xml version="1.0" encoding="utf-8"?>
<sst xmlns="http://schemas.openxmlformats.org/spreadsheetml/2006/main" count="18683" uniqueCount="10156">
  <si>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</si>
  <si>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</si>
  <si>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</si>
  <si>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</si>
  <si>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</si>
  <si>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</si>
  <si>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</si>
  <si>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</si>
  <si>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</si>
  <si>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</si>
  <si>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</si>
  <si>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</si>
  <si>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</si>
  <si>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</si>
  <si>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</si>
  <si>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</si>
  <si>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</si>
  <si>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</si>
  <si>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</si>
  <si>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</si>
  <si>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</si>
  <si>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</si>
  <si>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</si>
  <si>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</si>
  <si>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</si>
  <si>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</si>
  <si>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</si>
  <si>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</si>
  <si>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</si>
  <si>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</si>
  <si>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State Bank of India</t>
  </si>
  <si>
    <t>SBIN</t>
  </si>
  <si>
    <t>Public Banks</t>
  </si>
  <si>
    <t>Infosys Ltd</t>
  </si>
  <si>
    <t>INFY</t>
  </si>
  <si>
    <t>Life Insurance Corporation Of India</t>
  </si>
  <si>
    <t>LICI</t>
  </si>
  <si>
    <t>Insurance</t>
  </si>
  <si>
    <t>Hindustan Unilever Ltd</t>
  </si>
  <si>
    <t>HINDUNILVR</t>
  </si>
  <si>
    <t>FMCG - Household Products</t>
  </si>
  <si>
    <t>ITC Ltd</t>
  </si>
  <si>
    <t>ITC</t>
  </si>
  <si>
    <t>FMCG - Tobacco</t>
  </si>
  <si>
    <t>Larsen and Toubro Ltd</t>
  </si>
  <si>
    <t>LT</t>
  </si>
  <si>
    <t>Construction &amp; Engineering</t>
  </si>
  <si>
    <t>Bajaj Finance Ltd</t>
  </si>
  <si>
    <t>BAJFINANCE</t>
  </si>
  <si>
    <t>Consumer Finance</t>
  </si>
  <si>
    <t>HCL Technologies Ltd</t>
  </si>
  <si>
    <t>HCLTECH</t>
  </si>
  <si>
    <t>Axis Bank Ltd</t>
  </si>
  <si>
    <t>AXISBANK</t>
  </si>
  <si>
    <t>Maruti Suzuki India Ltd</t>
  </si>
  <si>
    <t>MARUTI</t>
  </si>
  <si>
    <t>Four Wheelers</t>
  </si>
  <si>
    <t>Sun Pharmaceutical Industries Ltd</t>
  </si>
  <si>
    <t>SUNPHARMA</t>
  </si>
  <si>
    <t>Pharmaceuticals</t>
  </si>
  <si>
    <t>Hindustan Aeronautics Ltd</t>
  </si>
  <si>
    <t>HAL</t>
  </si>
  <si>
    <t>Aerospace &amp; Defense Equipments</t>
  </si>
  <si>
    <t>Adani Enterprises Ltd</t>
  </si>
  <si>
    <t>ADANIENT</t>
  </si>
  <si>
    <t>Commodities Trading</t>
  </si>
  <si>
    <t>NTPC Ltd</t>
  </si>
  <si>
    <t>NTPC</t>
  </si>
  <si>
    <t>Power Generation</t>
  </si>
  <si>
    <t>Kotak Mahindra Bank Ltd</t>
  </si>
  <si>
    <t>KOTAKBANK</t>
  </si>
  <si>
    <t>Tata Motors Ltd</t>
  </si>
  <si>
    <t>TATAMOTORS</t>
  </si>
  <si>
    <t>Oil and Natural Gas Corporation Ltd</t>
  </si>
  <si>
    <t>ONGC</t>
  </si>
  <si>
    <t>Oil &amp; Gas - Exploration &amp; Production</t>
  </si>
  <si>
    <t>Mahindra and Mahindra Ltd</t>
  </si>
  <si>
    <t>M&amp;M</t>
  </si>
  <si>
    <t>UltraTech Cement Ltd</t>
  </si>
  <si>
    <t>ULTRACEMCO</t>
  </si>
  <si>
    <t>Cement</t>
  </si>
  <si>
    <t>Adani Ports and Special Economic Zone Ltd</t>
  </si>
  <si>
    <t>ADANIPORTS</t>
  </si>
  <si>
    <t>Ports</t>
  </si>
  <si>
    <t>Avenue Supermarts Ltd</t>
  </si>
  <si>
    <t>DMART</t>
  </si>
  <si>
    <t>Retail - Department Stores</t>
  </si>
  <si>
    <t>Power Grid Corporation of India Ltd</t>
  </si>
  <si>
    <t>POWERGRID</t>
  </si>
  <si>
    <t>Power Transmission &amp; Distribution</t>
  </si>
  <si>
    <t>Coal India Ltd</t>
  </si>
  <si>
    <t>COALINDIA</t>
  </si>
  <si>
    <t>Mining - Coal</t>
  </si>
  <si>
    <t>Titan Company Ltd</t>
  </si>
  <si>
    <t>TITAN</t>
  </si>
  <si>
    <t>Precious Metals, Jewellery &amp; Watches</t>
  </si>
  <si>
    <t>Hindustan Zinc Ltd</t>
  </si>
  <si>
    <t>HINDZINC</t>
  </si>
  <si>
    <t>Mining - Diversified</t>
  </si>
  <si>
    <t>Wipro Ltd</t>
  </si>
  <si>
    <t>WIPRO</t>
  </si>
  <si>
    <t>Adani Green Energy Ltd</t>
  </si>
  <si>
    <t>ADANIGREEN</t>
  </si>
  <si>
    <t>Renewable Energy</t>
  </si>
  <si>
    <t>Asian Paints Ltd</t>
  </si>
  <si>
    <t>ASIANPAINT</t>
  </si>
  <si>
    <t>Paints</t>
  </si>
  <si>
    <t>Siemens Ltd</t>
  </si>
  <si>
    <t>SIEMENS</t>
  </si>
  <si>
    <t>Conglomerates</t>
  </si>
  <si>
    <t>Adani Power Ltd</t>
  </si>
  <si>
    <t>ADANIPOWER</t>
  </si>
  <si>
    <t>Bajaj Auto Ltd</t>
  </si>
  <si>
    <t>BAJAJ-AUTO</t>
  </si>
  <si>
    <t>Two Wheelers</t>
  </si>
  <si>
    <t>Bajaj Finserv Ltd</t>
  </si>
  <si>
    <t>BAJAJFINSV</t>
  </si>
  <si>
    <t>Nestle India Ltd</t>
  </si>
  <si>
    <t>NESTLEIND</t>
  </si>
  <si>
    <t>FMCG - Foods</t>
  </si>
  <si>
    <t>Indian Oil Corporation Ltd</t>
  </si>
  <si>
    <t>IOC</t>
  </si>
  <si>
    <t>JSW Steel Ltd</t>
  </si>
  <si>
    <t>JSWSTEEL</t>
  </si>
  <si>
    <t>Iron &amp; Steel</t>
  </si>
  <si>
    <t>Indian Railway Finance Corp Ltd</t>
  </si>
  <si>
    <t>IRFC</t>
  </si>
  <si>
    <t>Specialized Finance</t>
  </si>
  <si>
    <t>Bharat Electronics Ltd</t>
  </si>
  <si>
    <t>BEL</t>
  </si>
  <si>
    <t>Electronic Equipments</t>
  </si>
  <si>
    <t>Jio Financial Services Ltd</t>
  </si>
  <si>
    <t>JIOFIN</t>
  </si>
  <si>
    <t>Tata Steel Ltd</t>
  </si>
  <si>
    <t>TATASTEEL</t>
  </si>
  <si>
    <t>Varun Beverages Ltd</t>
  </si>
  <si>
    <t>VBL</t>
  </si>
  <si>
    <t>Soft Drinks</t>
  </si>
  <si>
    <t>DLF Ltd</t>
  </si>
  <si>
    <t>DLF</t>
  </si>
  <si>
    <t>Real Estate</t>
  </si>
  <si>
    <t>Trent Ltd</t>
  </si>
  <si>
    <t>TRENT</t>
  </si>
  <si>
    <t>Retail - Apparel</t>
  </si>
  <si>
    <t>Grasim Industries Ltd</t>
  </si>
  <si>
    <t>GRASIM</t>
  </si>
  <si>
    <t>ABB India Ltd</t>
  </si>
  <si>
    <t>ABB</t>
  </si>
  <si>
    <t>Heavy Electrical Equipments</t>
  </si>
  <si>
    <t>Zomato Ltd</t>
  </si>
  <si>
    <t>ZOMATO</t>
  </si>
  <si>
    <t>Online Services</t>
  </si>
  <si>
    <t>Power Finance Corporation Ltd</t>
  </si>
  <si>
    <t>PFC</t>
  </si>
  <si>
    <t>Vedanta Ltd</t>
  </si>
  <si>
    <t>VEDL</t>
  </si>
  <si>
    <t>Metals - Diversified</t>
  </si>
  <si>
    <t>Ambuja Cements Ltd</t>
  </si>
  <si>
    <t>AMBUJACEM</t>
  </si>
  <si>
    <t>Interglobe Aviation Ltd</t>
  </si>
  <si>
    <t>INDIGO</t>
  </si>
  <si>
    <t>Airlines</t>
  </si>
  <si>
    <t>LTIMindtree Ltd</t>
  </si>
  <si>
    <t>LTIM</t>
  </si>
  <si>
    <t>Pidilite Industries Ltd</t>
  </si>
  <si>
    <t>PIDILITIND</t>
  </si>
  <si>
    <t>Diversified Chemicals</t>
  </si>
  <si>
    <t>Hindalco Industries Ltd</t>
  </si>
  <si>
    <t>HINDALCO</t>
  </si>
  <si>
    <t>Metals - Aluminium</t>
  </si>
  <si>
    <t>TATAMTRDVR</t>
  </si>
  <si>
    <t>SBI Life Insurance Company Ltd</t>
  </si>
  <si>
    <t>SBILIFE</t>
  </si>
  <si>
    <t>Macrotech Developers Ltd</t>
  </si>
  <si>
    <t>LODHA</t>
  </si>
  <si>
    <t>REC Limited</t>
  </si>
  <si>
    <t>RECLTD</t>
  </si>
  <si>
    <t>Gail (India) Ltd</t>
  </si>
  <si>
    <t>GAIL</t>
  </si>
  <si>
    <t>Gas Distribution</t>
  </si>
  <si>
    <t>Tech Mahindra Ltd</t>
  </si>
  <si>
    <t>TECHM</t>
  </si>
  <si>
    <t>Godrej Consumer Products Ltd</t>
  </si>
  <si>
    <t>GODREJCP</t>
  </si>
  <si>
    <t>FMCG - Personal Products</t>
  </si>
  <si>
    <t>Samvardhana Motherson International Ltd</t>
  </si>
  <si>
    <t>MOTHERSON</t>
  </si>
  <si>
    <t>Auto Parts</t>
  </si>
  <si>
    <t>Tata Power Company Ltd</t>
  </si>
  <si>
    <t>TATAPOWER</t>
  </si>
  <si>
    <t>Bank of Baroda Ltd</t>
  </si>
  <si>
    <t>BANKBARODA</t>
  </si>
  <si>
    <t>Punjab National Bank</t>
  </si>
  <si>
    <t>PNB</t>
  </si>
  <si>
    <t>Bharat Petroleum Corporation Ltd</t>
  </si>
  <si>
    <t>BPCL</t>
  </si>
  <si>
    <t>Britannia Industries Ltd</t>
  </si>
  <si>
    <t>BRITANNIA</t>
  </si>
  <si>
    <t>Eicher Motors Ltd</t>
  </si>
  <si>
    <t>EICHERMOT</t>
  </si>
  <si>
    <t>Trucks &amp; Buses</t>
  </si>
  <si>
    <t>HDFC Life Insurance Company Ltd</t>
  </si>
  <si>
    <t>HDFCLIFE</t>
  </si>
  <si>
    <t>JSW Energy Ltd</t>
  </si>
  <si>
    <t>JSWENERGY</t>
  </si>
  <si>
    <t>Divi's Laboratories Ltd</t>
  </si>
  <si>
    <t>DIVISLAB</t>
  </si>
  <si>
    <t>Labs &amp; Life Sciences Services</t>
  </si>
  <si>
    <t>Cholamandalam Investment and Finance Company Ltd</t>
  </si>
  <si>
    <t>CHOLAFIN</t>
  </si>
  <si>
    <t>Indian Overseas Bank</t>
  </si>
  <si>
    <t>IOB</t>
  </si>
  <si>
    <t>Cipla Ltd</t>
  </si>
  <si>
    <t>CIPLA</t>
  </si>
  <si>
    <t>Vodafone Idea Ltd</t>
  </si>
  <si>
    <t>IDEA</t>
  </si>
  <si>
    <t>Havells India Ltd</t>
  </si>
  <si>
    <t>HAVELLS</t>
  </si>
  <si>
    <t>Electrical Components &amp; Equipments</t>
  </si>
  <si>
    <t>Adani Energy Solutions Ltd</t>
  </si>
  <si>
    <t>ADANIENSOL</t>
  </si>
  <si>
    <t>Power Infrastructure</t>
  </si>
  <si>
    <t>Indusind Bank Ltd</t>
  </si>
  <si>
    <t>INDUSINDBK</t>
  </si>
  <si>
    <t>Hero MotoCorp Ltd</t>
  </si>
  <si>
    <t>HEROMOTOCO</t>
  </si>
  <si>
    <t>Zydus Lifesciences Ltd</t>
  </si>
  <si>
    <t>ZYDUSLIFE</t>
  </si>
  <si>
    <t>CG Power and Industrial Solutions Ltd</t>
  </si>
  <si>
    <t>CGPOWER</t>
  </si>
  <si>
    <t>TVS Motor Company Ltd</t>
  </si>
  <si>
    <t>TVSMOTOR</t>
  </si>
  <si>
    <t>Cummins India Ltd</t>
  </si>
  <si>
    <t>CUMMINSIND</t>
  </si>
  <si>
    <t>Industrial Machinery</t>
  </si>
  <si>
    <t>Tata Consumer Products Ltd</t>
  </si>
  <si>
    <t>TATACONSUM</t>
  </si>
  <si>
    <t>Tea &amp; Coffee</t>
  </si>
  <si>
    <t>Bharat Heavy Electricals Ltd</t>
  </si>
  <si>
    <t>BHEL</t>
  </si>
  <si>
    <t>Dabur India Ltd</t>
  </si>
  <si>
    <t>DABUR</t>
  </si>
  <si>
    <t>Shriram Finance Ltd</t>
  </si>
  <si>
    <t>SHRIRAMFIN</t>
  </si>
  <si>
    <t>Dr Reddy's Laboratories Ltd</t>
  </si>
  <si>
    <t>DRREDDY</t>
  </si>
  <si>
    <t>Indus Towers Ltd</t>
  </si>
  <si>
    <t>INDUSTOWER</t>
  </si>
  <si>
    <t>Telecom Infrastructure</t>
  </si>
  <si>
    <t>Canara Bank Ltd</t>
  </si>
  <si>
    <t>CANBK</t>
  </si>
  <si>
    <t>Jindal Steel And Power Ltd</t>
  </si>
  <si>
    <t>JINDALSTEL</t>
  </si>
  <si>
    <t>Union Bank of India Ltd</t>
  </si>
  <si>
    <t>UNIONBANK</t>
  </si>
  <si>
    <t>Solar Industries India Ltd</t>
  </si>
  <si>
    <t>SOLARINDS</t>
  </si>
  <si>
    <t>Commodity Chemicals</t>
  </si>
  <si>
    <t>Bajaj Holdings and Investment Ltd</t>
  </si>
  <si>
    <t>BAJAJHLDNG</t>
  </si>
  <si>
    <t>Asset Management</t>
  </si>
  <si>
    <t>NHPC Ltd</t>
  </si>
  <si>
    <t>NHPC</t>
  </si>
  <si>
    <t>Bosch Ltd</t>
  </si>
  <si>
    <t>BOSCHLTD</t>
  </si>
  <si>
    <t>Polycab India Ltd</t>
  </si>
  <si>
    <t>POLYCAB</t>
  </si>
  <si>
    <t>Adani Total Gas Ltd</t>
  </si>
  <si>
    <t>ATGL</t>
  </si>
  <si>
    <t>Shree Cement Ltd</t>
  </si>
  <si>
    <t>SHREECEM</t>
  </si>
  <si>
    <t>Torrent Pharmaceuticals Ltd</t>
  </si>
  <si>
    <t>TORNTPHARM</t>
  </si>
  <si>
    <t>Mazagon Dock Shipbuilders Ltd</t>
  </si>
  <si>
    <t>MAZDOCK</t>
  </si>
  <si>
    <t>Shipbuilding</t>
  </si>
  <si>
    <t>Godrej Properties Ltd</t>
  </si>
  <si>
    <t>GODREJPROP</t>
  </si>
  <si>
    <t>United Spirits Ltd</t>
  </si>
  <si>
    <t>UNITDSPR</t>
  </si>
  <si>
    <t>Alcoholic Beverages</t>
  </si>
  <si>
    <t>ICICI Prudential Life Insurance Company Ltd</t>
  </si>
  <si>
    <t>ICICIPRULI</t>
  </si>
  <si>
    <t>ICICI Lombard General Insurance Company Ltd</t>
  </si>
  <si>
    <t>ICICIGI</t>
  </si>
  <si>
    <t>Oracle Financial Services Software Ltd</t>
  </si>
  <si>
    <t>OFSS</t>
  </si>
  <si>
    <t>Software Services</t>
  </si>
  <si>
    <t>IDBI Bank Ltd</t>
  </si>
  <si>
    <t>IDBI</t>
  </si>
  <si>
    <t>Private Bank</t>
  </si>
  <si>
    <t>Max Healthcare Institute Ltd</t>
  </si>
  <si>
    <t>MAXHEALTH</t>
  </si>
  <si>
    <t>Hospitals &amp; Diagnostic Centres</t>
  </si>
  <si>
    <t>Apollo Hospitals Enterprise Ltd</t>
  </si>
  <si>
    <t>APOLLOHOSP</t>
  </si>
  <si>
    <t>HDFC Asset Management Company Ltd</t>
  </si>
  <si>
    <t>HDFCAMC</t>
  </si>
  <si>
    <t>Info Edge (India) Ltd</t>
  </si>
  <si>
    <t>NAUKRI</t>
  </si>
  <si>
    <t>Rail Vikas Nigam Ltd</t>
  </si>
  <si>
    <t>RVNL</t>
  </si>
  <si>
    <t>Mankind Pharma Ltd</t>
  </si>
  <si>
    <t>MANKIND</t>
  </si>
  <si>
    <t>Indian Hotels Company Ltd</t>
  </si>
  <si>
    <t>INDHOTEL</t>
  </si>
  <si>
    <t>Hotels, Resorts &amp; Cruise Lines</t>
  </si>
  <si>
    <t>Tube Investments of India Ltd</t>
  </si>
  <si>
    <t>TIINDIA</t>
  </si>
  <si>
    <t>Cycles</t>
  </si>
  <si>
    <t>Oil India Ltd</t>
  </si>
  <si>
    <t>OIL</t>
  </si>
  <si>
    <t>Indian Railway Catering and Tourism Corporation Ltd</t>
  </si>
  <si>
    <t>IRCTC</t>
  </si>
  <si>
    <t>Marico Ltd</t>
  </si>
  <si>
    <t>MARICO</t>
  </si>
  <si>
    <t>Colgate-Palmolive (India) Ltd</t>
  </si>
  <si>
    <t>COLPAL</t>
  </si>
  <si>
    <t>Supreme Industries Ltd</t>
  </si>
  <si>
    <t>SUPREMEIND</t>
  </si>
  <si>
    <t>Plastic Products</t>
  </si>
  <si>
    <t>Bharat Forge Ltd</t>
  </si>
  <si>
    <t>BHARATFORG</t>
  </si>
  <si>
    <t>Dixon Technologies (India) Ltd</t>
  </si>
  <si>
    <t>DIXON</t>
  </si>
  <si>
    <t>Home Electronics &amp; Appliances</t>
  </si>
  <si>
    <t>Yes Bank Ltd</t>
  </si>
  <si>
    <t>YESBANK</t>
  </si>
  <si>
    <t>Lupin Ltd</t>
  </si>
  <si>
    <t>LUPIN</t>
  </si>
  <si>
    <t>NMDC Ltd</t>
  </si>
  <si>
    <t>NMDC</t>
  </si>
  <si>
    <t>Mining - Iron Ore</t>
  </si>
  <si>
    <t>Linde India Ltd</t>
  </si>
  <si>
    <t>LINDEINDIA</t>
  </si>
  <si>
    <t>Suzlon Energy Ltd</t>
  </si>
  <si>
    <t>SUZLON</t>
  </si>
  <si>
    <t>Renewable Energy Equipment &amp; Services</t>
  </si>
  <si>
    <t>Schaeffler India Ltd</t>
  </si>
  <si>
    <t>SCHAEFFLER</t>
  </si>
  <si>
    <t>Aurobindo Pharma Ltd</t>
  </si>
  <si>
    <t>AUROPHARMA</t>
  </si>
  <si>
    <t>Indian Bank</t>
  </si>
  <si>
    <t>INDIANB</t>
  </si>
  <si>
    <t>Prestige Estates Projects Ltd</t>
  </si>
  <si>
    <t>PRESTIGE</t>
  </si>
  <si>
    <t>Torrent Power Ltd</t>
  </si>
  <si>
    <t>TORNTPOWER</t>
  </si>
  <si>
    <t>Muthoot Finance Ltd</t>
  </si>
  <si>
    <t>MUTHOOTFIN</t>
  </si>
  <si>
    <t>JSW Infrastructure Ltd</t>
  </si>
  <si>
    <t>JSWINFRA</t>
  </si>
  <si>
    <t>SRF Ltd</t>
  </si>
  <si>
    <t>SRF</t>
  </si>
  <si>
    <t>Hindustan Petroleum Corp Ltd</t>
  </si>
  <si>
    <t>HINDPETRO</t>
  </si>
  <si>
    <t>Persistent Systems Ltd</t>
  </si>
  <si>
    <t>PERSISTENT</t>
  </si>
  <si>
    <t>SBI Cards and Payment Services Ltd</t>
  </si>
  <si>
    <t>SBICARD</t>
  </si>
  <si>
    <t>Payment Infrastructure</t>
  </si>
  <si>
    <t>Jindal Stainless Ltd</t>
  </si>
  <si>
    <t>JSL</t>
  </si>
  <si>
    <t>General Insurance Corporation of India</t>
  </si>
  <si>
    <t>GICRE</t>
  </si>
  <si>
    <t>Ashok Leyland Ltd</t>
  </si>
  <si>
    <t>ASHOKLEY</t>
  </si>
  <si>
    <t>UNO Minda Ltd</t>
  </si>
  <si>
    <t>UNOMINDA</t>
  </si>
  <si>
    <t>Fertilisers And Chemicals Travancore Ltd</t>
  </si>
  <si>
    <t>FACT</t>
  </si>
  <si>
    <t>Fertilizers &amp; Agro Chemicals</t>
  </si>
  <si>
    <t>Oberoi Realty Ltd</t>
  </si>
  <si>
    <t>OBEROIRLTY</t>
  </si>
  <si>
    <t>Phoenix Mills Ltd</t>
  </si>
  <si>
    <t>PHOENIXLTD</t>
  </si>
  <si>
    <t>UCO Bank</t>
  </si>
  <si>
    <t>UCOBANK</t>
  </si>
  <si>
    <t>Astral Ltd</t>
  </si>
  <si>
    <t>ASTRAL</t>
  </si>
  <si>
    <t>Building Products - Pipes</t>
  </si>
  <si>
    <t>Cochin Shipyard Ltd</t>
  </si>
  <si>
    <t>COCHINSHIP</t>
  </si>
  <si>
    <t>Steel Authority of India Ltd</t>
  </si>
  <si>
    <t>SAIL</t>
  </si>
  <si>
    <t>Container Corporation of India Ltd</t>
  </si>
  <si>
    <t>CONCOR</t>
  </si>
  <si>
    <t>Logistics</t>
  </si>
  <si>
    <t>Aditya Birla Capital Ltd</t>
  </si>
  <si>
    <t>ABCAPITAL</t>
  </si>
  <si>
    <t>Diversified Financials</t>
  </si>
  <si>
    <t>Housing and Urban Development Corporation Ltd</t>
  </si>
  <si>
    <t>HUDCO</t>
  </si>
  <si>
    <t>Balkrishna Industries Ltd</t>
  </si>
  <si>
    <t>BALKRISIND</t>
  </si>
  <si>
    <t>Tires &amp; Rubber</t>
  </si>
  <si>
    <t>Indian Renewable Energy Development Agency Ltd</t>
  </si>
  <si>
    <t>IREDA</t>
  </si>
  <si>
    <t>Bharat Dynamics Ltd</t>
  </si>
  <si>
    <t>BDL</t>
  </si>
  <si>
    <t>Thermax Limited</t>
  </si>
  <si>
    <t>THERMAX</t>
  </si>
  <si>
    <t>Berger Paints India Ltd</t>
  </si>
  <si>
    <t>BERGEPAINT</t>
  </si>
  <si>
    <t>Alkem Laboratories Ltd</t>
  </si>
  <si>
    <t>ALKEM</t>
  </si>
  <si>
    <t>Hitachi Energy India Ltd</t>
  </si>
  <si>
    <t>POWERINDIA</t>
  </si>
  <si>
    <t>Patanjali Foods Ltd</t>
  </si>
  <si>
    <t>PATANJALI</t>
  </si>
  <si>
    <t>Packaged Foods &amp; Meats</t>
  </si>
  <si>
    <t>Abbott India Ltd</t>
  </si>
  <si>
    <t>ABBOTINDIA</t>
  </si>
  <si>
    <t>GMR Airports Infrastructure Ltd</t>
  </si>
  <si>
    <t>GMRINFRA</t>
  </si>
  <si>
    <t>PI Industries Ltd</t>
  </si>
  <si>
    <t>PIIND</t>
  </si>
  <si>
    <t>IDFC First Bank Ltd</t>
  </si>
  <si>
    <t>IDFCFIRSTB</t>
  </si>
  <si>
    <t>MRF Ltd</t>
  </si>
  <si>
    <t>MRF</t>
  </si>
  <si>
    <t>Central Bank of India Ltd</t>
  </si>
  <si>
    <t>CENTRALBK</t>
  </si>
  <si>
    <t>Bharti Hexacom Ltd</t>
  </si>
  <si>
    <t>BHARTIHEXA</t>
  </si>
  <si>
    <t>Tata Communications Ltd</t>
  </si>
  <si>
    <t>TATACOMM</t>
  </si>
  <si>
    <t>Procter &amp; Gamble Hygiene and Health Care Ltd</t>
  </si>
  <si>
    <t>PGHH</t>
  </si>
  <si>
    <t>Bank of India Ltd</t>
  </si>
  <si>
    <t>BANKINDIA</t>
  </si>
  <si>
    <t>United Breweries Ltd</t>
  </si>
  <si>
    <t>UBL</t>
  </si>
  <si>
    <t>SJVN Ltd</t>
  </si>
  <si>
    <t>SJVN</t>
  </si>
  <si>
    <t>L&amp;T Technology Services Ltd</t>
  </si>
  <si>
    <t>LTTS</t>
  </si>
  <si>
    <t>ACC Ltd</t>
  </si>
  <si>
    <t>ACC</t>
  </si>
  <si>
    <t>Sundaram Finance Ltd</t>
  </si>
  <si>
    <t>SUNDARMFIN</t>
  </si>
  <si>
    <t>Kalyan Jewellers India Ltd</t>
  </si>
  <si>
    <t>KALYANKJIL</t>
  </si>
  <si>
    <t>Petronet LNG Ltd</t>
  </si>
  <si>
    <t>PETRONET</t>
  </si>
  <si>
    <t>Oil &amp; Gas - Storage &amp; Transportation</t>
  </si>
  <si>
    <t>Fsn E-Commerce Ventures Ltd</t>
  </si>
  <si>
    <t>NYKAA</t>
  </si>
  <si>
    <t>Wellness Services</t>
  </si>
  <si>
    <t>Honeywell Automation India Ltd</t>
  </si>
  <si>
    <t>HONAUT</t>
  </si>
  <si>
    <t>AU Small Finance Bank Ltd</t>
  </si>
  <si>
    <t>AUBANK</t>
  </si>
  <si>
    <t>Mphasis Ltd</t>
  </si>
  <si>
    <t>MPHASIS</t>
  </si>
  <si>
    <t>Exide Industries Ltd</t>
  </si>
  <si>
    <t>EXIDEIND</t>
  </si>
  <si>
    <t>Batteries</t>
  </si>
  <si>
    <t>Voltas Ltd</t>
  </si>
  <si>
    <t>VOLTAS</t>
  </si>
  <si>
    <t>L&amp;T Finance Ltd</t>
  </si>
  <si>
    <t>LTF</t>
  </si>
  <si>
    <t>KPIT Technologies Ltd</t>
  </si>
  <si>
    <t>KPITTECH</t>
  </si>
  <si>
    <t>Coromandel International Ltd</t>
  </si>
  <si>
    <t>COROMANDEL</t>
  </si>
  <si>
    <t>Bank of Maharashtra Ltd</t>
  </si>
  <si>
    <t>MAHABANK</t>
  </si>
  <si>
    <t>Escorts Kubota Ltd</t>
  </si>
  <si>
    <t>ESCORTS</t>
  </si>
  <si>
    <t>Tractors</t>
  </si>
  <si>
    <t>Federal Bank Ltd</t>
  </si>
  <si>
    <t>FEDERALBNK</t>
  </si>
  <si>
    <t>3M India Ltd</t>
  </si>
  <si>
    <t>3MINDIA</t>
  </si>
  <si>
    <t>Stationery</t>
  </si>
  <si>
    <t>APL Apollo Tubes Ltd</t>
  </si>
  <si>
    <t>APLAPOLLO</t>
  </si>
  <si>
    <t>Tata Elxsi Ltd</t>
  </si>
  <si>
    <t>TATAELXSI</t>
  </si>
  <si>
    <t>GlaxoSmithKline Pharmaceuticals Ltd</t>
  </si>
  <si>
    <t>GLAXO</t>
  </si>
  <si>
    <t>LIC Housing Finance Ltd</t>
  </si>
  <si>
    <t>LICHSGFIN</t>
  </si>
  <si>
    <t>Home Financing</t>
  </si>
  <si>
    <t>Gujarat Gas Ltd</t>
  </si>
  <si>
    <t>GUJGASLTD</t>
  </si>
  <si>
    <t>Adani Wilmar Ltd</t>
  </si>
  <si>
    <t>AWL</t>
  </si>
  <si>
    <t>Biocon Ltd</t>
  </si>
  <si>
    <t>BIOCON</t>
  </si>
  <si>
    <t>Biotechnology</t>
  </si>
  <si>
    <t>UPL Ltd</t>
  </si>
  <si>
    <t>UPL</t>
  </si>
  <si>
    <t>Page Industries Ltd</t>
  </si>
  <si>
    <t>PAGEIND</t>
  </si>
  <si>
    <t>Apparel &amp; Accessories</t>
  </si>
  <si>
    <t>Ge T&amp;D India Ltd</t>
  </si>
  <si>
    <t>GET&amp;D</t>
  </si>
  <si>
    <t>Nippon Life India Asset Management Ltd</t>
  </si>
  <si>
    <t>NAM-INDIA</t>
  </si>
  <si>
    <t>Tata Technologies Ltd</t>
  </si>
  <si>
    <t>TATATECH</t>
  </si>
  <si>
    <t>KEI Industries Ltd</t>
  </si>
  <si>
    <t>KEI</t>
  </si>
  <si>
    <t>Cables</t>
  </si>
  <si>
    <t>New India Assurance Company Ltd</t>
  </si>
  <si>
    <t>NIACL</t>
  </si>
  <si>
    <t>AIA Engineering Ltd</t>
  </si>
  <si>
    <t>AIAENG</t>
  </si>
  <si>
    <t>Punjab &amp; Sind Bank</t>
  </si>
  <si>
    <t>PSB</t>
  </si>
  <si>
    <t>IRB Infrastructure Developers Ltd</t>
  </si>
  <si>
    <t>IRB</t>
  </si>
  <si>
    <t>Sona BLW Precision Forgings Ltd</t>
  </si>
  <si>
    <t>SONACOMS</t>
  </si>
  <si>
    <t>Endurance Technologies Ltd</t>
  </si>
  <si>
    <t>ENDURANCE</t>
  </si>
  <si>
    <t>Mangalore Refinery and Petrochemicals Ltd</t>
  </si>
  <si>
    <t>MRPL</t>
  </si>
  <si>
    <t>Coforge Ltd</t>
  </si>
  <si>
    <t>COFORGE</t>
  </si>
  <si>
    <t>Jubilant Foodworks Ltd</t>
  </si>
  <si>
    <t>JUBLFOOD</t>
  </si>
  <si>
    <t>Restaurants &amp; Cafes</t>
  </si>
  <si>
    <t>Mahindra and Mahindra Financial Services Ltd</t>
  </si>
  <si>
    <t>M&amp;MFIN</t>
  </si>
  <si>
    <t>Deepak Nitrite Ltd</t>
  </si>
  <si>
    <t>DEEPAKNTR</t>
  </si>
  <si>
    <t>Indraprastha Gas Ltd</t>
  </si>
  <si>
    <t>IGL</t>
  </si>
  <si>
    <t>Glenmark Pharmaceuticals Ltd</t>
  </si>
  <si>
    <t>GLENMARK</t>
  </si>
  <si>
    <t>NLC India Ltd</t>
  </si>
  <si>
    <t>NLCINDIA</t>
  </si>
  <si>
    <t>National Aluminium Co Ltd</t>
  </si>
  <si>
    <t>NATIONALUM</t>
  </si>
  <si>
    <t>Fortis Healthcare Ltd</t>
  </si>
  <si>
    <t>FORTIS</t>
  </si>
  <si>
    <t>Gujarat Fluorochemicals Ltd</t>
  </si>
  <si>
    <t>FLUOROCHEM</t>
  </si>
  <si>
    <t>Specialty Chemicals</t>
  </si>
  <si>
    <t>Apar Industries Ltd</t>
  </si>
  <si>
    <t>APARINDS</t>
  </si>
  <si>
    <t>Dalmia Bharat Ltd</t>
  </si>
  <si>
    <t>DALBHARAT</t>
  </si>
  <si>
    <t>Lloyds Metals And Energy Ltd</t>
  </si>
  <si>
    <t>LLOYDSME</t>
  </si>
  <si>
    <t>Max Financial Services Ltd</t>
  </si>
  <si>
    <t>MFSL</t>
  </si>
  <si>
    <t>360 One Wam Ltd</t>
  </si>
  <si>
    <t>360ONE</t>
  </si>
  <si>
    <t>Investment Banking &amp; Brokerage</t>
  </si>
  <si>
    <t>Global Health Ltd</t>
  </si>
  <si>
    <t>MEDANTA</t>
  </si>
  <si>
    <t>Bandhan Bank Ltd</t>
  </si>
  <si>
    <t>BANDHANBNK</t>
  </si>
  <si>
    <t>Apollo Tyres Ltd</t>
  </si>
  <si>
    <t>APOLLOTYRE</t>
  </si>
  <si>
    <t>Star Health and Allied Insurance Company Ltd</t>
  </si>
  <si>
    <t>STARHEALTH</t>
  </si>
  <si>
    <t>Metro Brands Ltd</t>
  </si>
  <si>
    <t>METROBRAND</t>
  </si>
  <si>
    <t>Footwear</t>
  </si>
  <si>
    <t>Motilal Oswal Financial Services Ltd</t>
  </si>
  <si>
    <t>MOTILALOFS</t>
  </si>
  <si>
    <t>Tata Investment Corporation Ltd</t>
  </si>
  <si>
    <t>TATAINVEST</t>
  </si>
  <si>
    <t>J K Cement Ltd</t>
  </si>
  <si>
    <t>JKCEMENT</t>
  </si>
  <si>
    <t>BSE Ltd</t>
  </si>
  <si>
    <t>BSE</t>
  </si>
  <si>
    <t>Stock Exchanges &amp; Ratings</t>
  </si>
  <si>
    <t>Timken India Ltd</t>
  </si>
  <si>
    <t>TIMKEN</t>
  </si>
  <si>
    <t>Aditya Birla Fashion and Retail Ltd</t>
  </si>
  <si>
    <t>ABFRL</t>
  </si>
  <si>
    <t>Blue Star Ltd</t>
  </si>
  <si>
    <t>BLUESTARCO</t>
  </si>
  <si>
    <t>Carborundum Universal Ltd</t>
  </si>
  <si>
    <t>CARBORUNIV</t>
  </si>
  <si>
    <t>Grindwell Norton Ltd</t>
  </si>
  <si>
    <t>GRINDWELL</t>
  </si>
  <si>
    <t>Motherson Sumi Wiring India Ltd</t>
  </si>
  <si>
    <t>MSUMI</t>
  </si>
  <si>
    <t>Embassy Office Parks REIT</t>
  </si>
  <si>
    <t>EMBASSY</t>
  </si>
  <si>
    <t>Emami Ltd</t>
  </si>
  <si>
    <t>EMAMILTD</t>
  </si>
  <si>
    <t>Poonawalla Fincorp Ltd</t>
  </si>
  <si>
    <t>POONAWALLA</t>
  </si>
  <si>
    <t>SKF India Ltd</t>
  </si>
  <si>
    <t>SKFINDIA</t>
  </si>
  <si>
    <t>Go Digit General Insurance Ltd</t>
  </si>
  <si>
    <t>GODIGIT</t>
  </si>
  <si>
    <t>Brigade Enterprises Ltd</t>
  </si>
  <si>
    <t>BRIGADE</t>
  </si>
  <si>
    <t>Hindustan Copper Ltd</t>
  </si>
  <si>
    <t>HINDCOPPER</t>
  </si>
  <si>
    <t>Mining - Copper</t>
  </si>
  <si>
    <t>Sun Tv Network Ltd</t>
  </si>
  <si>
    <t>SUNTV</t>
  </si>
  <si>
    <t>TV Channels &amp; Broadcasters</t>
  </si>
  <si>
    <t>CRISIL Ltd</t>
  </si>
  <si>
    <t>CRISIL</t>
  </si>
  <si>
    <t>Amara Raja Energy &amp; Mobility Ltd</t>
  </si>
  <si>
    <t>ARE&amp;M</t>
  </si>
  <si>
    <t>Jyoti CNC Automation Ltd</t>
  </si>
  <si>
    <t>JYOTICNC</t>
  </si>
  <si>
    <t>Computer Hardware</t>
  </si>
  <si>
    <t>TVS Holdings Ltd</t>
  </si>
  <si>
    <t>TVSHLTD</t>
  </si>
  <si>
    <t>NBCC (India) Ltd</t>
  </si>
  <si>
    <t>NBCC</t>
  </si>
  <si>
    <t>Aegis Logistics Ltd</t>
  </si>
  <si>
    <t>AEGISLOG</t>
  </si>
  <si>
    <t>ZF Commercial Vehicle Control Systems India Ltd</t>
  </si>
  <si>
    <t>ZFCVINDIA</t>
  </si>
  <si>
    <t>KPR Mill Ltd</t>
  </si>
  <si>
    <t>KPRMILL</t>
  </si>
  <si>
    <t>Textiles</t>
  </si>
  <si>
    <t>Godrej Industries Ltd</t>
  </si>
  <si>
    <t>GODREJIND</t>
  </si>
  <si>
    <t>Sundram Fasteners Ltd</t>
  </si>
  <si>
    <t>SUNDRMFAST</t>
  </si>
  <si>
    <t>Gland Pharma Ltd</t>
  </si>
  <si>
    <t>GLAND</t>
  </si>
  <si>
    <t>ITI Ltd</t>
  </si>
  <si>
    <t>ITI</t>
  </si>
  <si>
    <t>Telecom Equipments</t>
  </si>
  <si>
    <t>Delhivery Ltd</t>
  </si>
  <si>
    <t>DELHIVERY</t>
  </si>
  <si>
    <t>IPCA Laboratories Ltd</t>
  </si>
  <si>
    <t>IPCALAB</t>
  </si>
  <si>
    <t>Bayer Cropscience Ltd</t>
  </si>
  <si>
    <t>BAYERCROP</t>
  </si>
  <si>
    <t>Syngene International Ltd</t>
  </si>
  <si>
    <t>SYNGENE</t>
  </si>
  <si>
    <t>Jupiter Wagons Ltd</t>
  </si>
  <si>
    <t>JWL</t>
  </si>
  <si>
    <t>Rail</t>
  </si>
  <si>
    <t>PB Fintech Ltd</t>
  </si>
  <si>
    <t>POLICYBZR</t>
  </si>
  <si>
    <t>Garden Reach Shipbuilders &amp; Engineers Ltd</t>
  </si>
  <si>
    <t>GRSE</t>
  </si>
  <si>
    <t>KIOCL Ltd</t>
  </si>
  <si>
    <t>KIOCL</t>
  </si>
  <si>
    <t>Tata Chemicals Ltd</t>
  </si>
  <si>
    <t>TATACHEM</t>
  </si>
  <si>
    <t>J B Chemicals and Pharmaceuticals Ltd</t>
  </si>
  <si>
    <t>JBCHEPHARM</t>
  </si>
  <si>
    <t>Ajanta Pharma Ltd</t>
  </si>
  <si>
    <t>AJANTPHARM</t>
  </si>
  <si>
    <t>Cholamandalam Financial Holdings Ltd</t>
  </si>
  <si>
    <t>CHOLAHLDNG</t>
  </si>
  <si>
    <t>Vedant Fashions Ltd</t>
  </si>
  <si>
    <t>MANYAVAR</t>
  </si>
  <si>
    <t>One 97 Communications Ltd</t>
  </si>
  <si>
    <t>PAYTM</t>
  </si>
  <si>
    <t>Business Support Services</t>
  </si>
  <si>
    <t>EIH Ltd</t>
  </si>
  <si>
    <t>EIHOTEL</t>
  </si>
  <si>
    <t>Crompton Greaves Consumer Electricals Ltd</t>
  </si>
  <si>
    <t>CROMPTON</t>
  </si>
  <si>
    <t>Ircon International Ltd</t>
  </si>
  <si>
    <t>IRCON</t>
  </si>
  <si>
    <t>Century Textiles and Industries Ltd</t>
  </si>
  <si>
    <t>CENTURYTEX</t>
  </si>
  <si>
    <t>Paper Products</t>
  </si>
  <si>
    <t>Aarti Industries Ltd</t>
  </si>
  <si>
    <t>AARTIIND</t>
  </si>
  <si>
    <t>Kaynes Technology India Ltd</t>
  </si>
  <si>
    <t>KAYNES</t>
  </si>
  <si>
    <t>Finolex Cables Ltd</t>
  </si>
  <si>
    <t>FINCABLES</t>
  </si>
  <si>
    <t>Ratnamani Metals and Tubes Ltd</t>
  </si>
  <si>
    <t>RATNAMANI</t>
  </si>
  <si>
    <t>JBM Auto Ltd</t>
  </si>
  <si>
    <t>JBMA</t>
  </si>
  <si>
    <t>ICICI Securities Ltd</t>
  </si>
  <si>
    <t>ISEC</t>
  </si>
  <si>
    <t>Narayana Hrudayalaya Ltd</t>
  </si>
  <si>
    <t>NH</t>
  </si>
  <si>
    <t>Tejas Networks Ltd</t>
  </si>
  <si>
    <t>TEJASNET</t>
  </si>
  <si>
    <t>Sumitomo Chemical India Ltd</t>
  </si>
  <si>
    <t>SUMICHEM</t>
  </si>
  <si>
    <t>Whirlpool of India Ltd</t>
  </si>
  <si>
    <t>WHIRLPOOL</t>
  </si>
  <si>
    <t>Hatsun Agro Product Ltd</t>
  </si>
  <si>
    <t>HATSUN</t>
  </si>
  <si>
    <t>Central Depository Services (India) Ltd</t>
  </si>
  <si>
    <t>CDSL</t>
  </si>
  <si>
    <t>Five-Star Business Finance Ltd</t>
  </si>
  <si>
    <t>FIVESTAR</t>
  </si>
  <si>
    <t>Castrol India Ltd</t>
  </si>
  <si>
    <t>CASTROLIND</t>
  </si>
  <si>
    <t>Titagarh Rail Systems Ltd</t>
  </si>
  <si>
    <t>TITAGARH</t>
  </si>
  <si>
    <t>Gillette India Ltd</t>
  </si>
  <si>
    <t>GILLETTE</t>
  </si>
  <si>
    <t>KEC International Ltd</t>
  </si>
  <si>
    <t>KEC</t>
  </si>
  <si>
    <t>Kajaria Ceramics Ltd</t>
  </si>
  <si>
    <t>KAJARIACER</t>
  </si>
  <si>
    <t>Building Products - Ceramics</t>
  </si>
  <si>
    <t>Laurus Labs Ltd</t>
  </si>
  <si>
    <t>LAURUSLABS</t>
  </si>
  <si>
    <t>Dr. Lal PathLabs Ltd</t>
  </si>
  <si>
    <t>LALPATHLAB</t>
  </si>
  <si>
    <t>Elgi Equipments Ltd</t>
  </si>
  <si>
    <t>ELGIEQUIP</t>
  </si>
  <si>
    <t>Radico Khaitan Ltd</t>
  </si>
  <si>
    <t>RADICO</t>
  </si>
  <si>
    <t>CPSE ETF</t>
  </si>
  <si>
    <t>CPSEETF</t>
  </si>
  <si>
    <t>Equity</t>
  </si>
  <si>
    <t>BASF India Ltd</t>
  </si>
  <si>
    <t>BASF</t>
  </si>
  <si>
    <t>CIE Automotive India Ltd</t>
  </si>
  <si>
    <t>CIEINDIA</t>
  </si>
  <si>
    <t>Schneider Electric Infrastructure Ltd</t>
  </si>
  <si>
    <t>SCHNEIDER</t>
  </si>
  <si>
    <t>IIFL Finance Ltd</t>
  </si>
  <si>
    <t>IIFL</t>
  </si>
  <si>
    <t>Godfrey Phillips India Ltd</t>
  </si>
  <si>
    <t>GODFRYPHLP</t>
  </si>
  <si>
    <t>Natco Pharma Ltd</t>
  </si>
  <si>
    <t>NATCOPHARM</t>
  </si>
  <si>
    <t>Kansai Nerolac Paints Ltd</t>
  </si>
  <si>
    <t>KANSAINER</t>
  </si>
  <si>
    <t>NCC Ltd</t>
  </si>
  <si>
    <t>NCC</t>
  </si>
  <si>
    <t>Piramal Enterprises Ltd</t>
  </si>
  <si>
    <t>PEL</t>
  </si>
  <si>
    <t>CreditAccess Grameen Ltd</t>
  </si>
  <si>
    <t>CREDITACC</t>
  </si>
  <si>
    <t>Angel One Ltd</t>
  </si>
  <si>
    <t>ANGELONE</t>
  </si>
  <si>
    <t>CESC Ltd</t>
  </si>
  <si>
    <t>CESC</t>
  </si>
  <si>
    <t>Piramal Pharma Ltd</t>
  </si>
  <si>
    <t>PPLPHARMA</t>
  </si>
  <si>
    <t>Suven Pharmaceuticals Ltd</t>
  </si>
  <si>
    <t>SUVENPHAR</t>
  </si>
  <si>
    <t>Pfizer Ltd</t>
  </si>
  <si>
    <t>PFIZER</t>
  </si>
  <si>
    <t>Sobha Ltd</t>
  </si>
  <si>
    <t>SOBHA</t>
  </si>
  <si>
    <t>PNB Housing Finance Ltd</t>
  </si>
  <si>
    <t>PNBHOUSING</t>
  </si>
  <si>
    <t>Relaxo Footwears Ltd</t>
  </si>
  <si>
    <t>RELAXO</t>
  </si>
  <si>
    <t>Signatureglobal (India) Ltd</t>
  </si>
  <si>
    <t>SIGNATURE</t>
  </si>
  <si>
    <t>Chambal Fertilisers and Chemicals Ltd</t>
  </si>
  <si>
    <t>CHAMBLFERT</t>
  </si>
  <si>
    <t>Waaree Renewable Technologies Ltd</t>
  </si>
  <si>
    <t>WAAREERTL</t>
  </si>
  <si>
    <t>Triveni Turbine Ltd</t>
  </si>
  <si>
    <t>TRITURBINE</t>
  </si>
  <si>
    <t>Finolex Industries Ltd</t>
  </si>
  <si>
    <t>FINPIPE</t>
  </si>
  <si>
    <t>R R Kabel Ltd</t>
  </si>
  <si>
    <t>RRKABEL</t>
  </si>
  <si>
    <t>Cello World Ltd</t>
  </si>
  <si>
    <t>CELLO</t>
  </si>
  <si>
    <t>Shyam Metalics and Energy Ltd</t>
  </si>
  <si>
    <t>SHYAMMETL</t>
  </si>
  <si>
    <t>Kirloskar Oil Engines Ltd</t>
  </si>
  <si>
    <t>KIRLOSENG</t>
  </si>
  <si>
    <t>Devyani International Ltd</t>
  </si>
  <si>
    <t>DEVYANI</t>
  </si>
  <si>
    <t>Kalpataru Projects International Ltd</t>
  </si>
  <si>
    <t>KPIL</t>
  </si>
  <si>
    <t>Nexus Select Trust</t>
  </si>
  <si>
    <t>NXST</t>
  </si>
  <si>
    <t>Mindspace Business Parks REIT</t>
  </si>
  <si>
    <t>MINDSPACE</t>
  </si>
  <si>
    <t>Cyient Ltd</t>
  </si>
  <si>
    <t>CYIENT</t>
  </si>
  <si>
    <t>V Guard Industries Ltd</t>
  </si>
  <si>
    <t>VGUARD</t>
  </si>
  <si>
    <t>Multi Commodity Exchange of India Ltd</t>
  </si>
  <si>
    <t>MCX</t>
  </si>
  <si>
    <t>Himadri Speciality Chemical Ltd</t>
  </si>
  <si>
    <t>HSCL</t>
  </si>
  <si>
    <t>Ramco Cements Limited</t>
  </si>
  <si>
    <t>RAMCOCEM</t>
  </si>
  <si>
    <t>Vinati Organics Ltd</t>
  </si>
  <si>
    <t>VINATIORGA</t>
  </si>
  <si>
    <t>Raymond Ltd</t>
  </si>
  <si>
    <t>RAYMOND</t>
  </si>
  <si>
    <t>Birlasoft Ltd</t>
  </si>
  <si>
    <t>BSOFT</t>
  </si>
  <si>
    <t>Tbo Tek Ltd</t>
  </si>
  <si>
    <t>TBOTEK</t>
  </si>
  <si>
    <t>Tour &amp; Travel Services</t>
  </si>
  <si>
    <t>Blue Dart Express Ltd</t>
  </si>
  <si>
    <t>BLUEDART</t>
  </si>
  <si>
    <t>Atul Ltd</t>
  </si>
  <si>
    <t>ATUL</t>
  </si>
  <si>
    <t>Swan Energy Ltd</t>
  </si>
  <si>
    <t>SWANENERGY</t>
  </si>
  <si>
    <t>Trident Ltd</t>
  </si>
  <si>
    <t>TRIDENT</t>
  </si>
  <si>
    <t>IDFC Ltd</t>
  </si>
  <si>
    <t>IDFC</t>
  </si>
  <si>
    <t>Bata India Ltd</t>
  </si>
  <si>
    <t>BATAINDIA</t>
  </si>
  <si>
    <t>Affle (India) Ltd</t>
  </si>
  <si>
    <t>AFFLE</t>
  </si>
  <si>
    <t>Advertising</t>
  </si>
  <si>
    <t>PTC Industries Ltd</t>
  </si>
  <si>
    <t>PTCIL</t>
  </si>
  <si>
    <t>BEML Ltd</t>
  </si>
  <si>
    <t>BEML</t>
  </si>
  <si>
    <t>Kirloskar Brothers Ltd</t>
  </si>
  <si>
    <t>KIRLOSBROS</t>
  </si>
  <si>
    <t>Poly Medicure Ltd</t>
  </si>
  <si>
    <t>POLYMED</t>
  </si>
  <si>
    <t>Health Care Equipment &amp; Supplies</t>
  </si>
  <si>
    <t>Aadhar Housing Finance Ltd</t>
  </si>
  <si>
    <t>AADHARHFC</t>
  </si>
  <si>
    <t>Chalet Hotels Ltd</t>
  </si>
  <si>
    <t>CHALET</t>
  </si>
  <si>
    <t>Aditya Birla Sun Life Amc Ltd</t>
  </si>
  <si>
    <t>ABSLAMC</t>
  </si>
  <si>
    <t>Computer Age Management Services Ltd</t>
  </si>
  <si>
    <t>CAMS</t>
  </si>
  <si>
    <t>Alembic Pharmaceuticals Ltd</t>
  </si>
  <si>
    <t>APLLTD</t>
  </si>
  <si>
    <t>Inox Wind Ltd</t>
  </si>
  <si>
    <t>INOXWIND</t>
  </si>
  <si>
    <t>Bikaji Foods International Ltd</t>
  </si>
  <si>
    <t>BIKAJI</t>
  </si>
  <si>
    <t>Action Construction Equipment Ltd</t>
  </si>
  <si>
    <t>ACE</t>
  </si>
  <si>
    <t>Heavy Machinery</t>
  </si>
  <si>
    <t>Navin Fluorine International Ltd</t>
  </si>
  <si>
    <t>NAVINFLUOR</t>
  </si>
  <si>
    <t>Data Patterns (India) Ltd</t>
  </si>
  <si>
    <t>DATAPATTNS</t>
  </si>
  <si>
    <t>Great Eastern Shipping Company Ltd</t>
  </si>
  <si>
    <t>GESHIP</t>
  </si>
  <si>
    <t>Nuvama Wealth Management Ltd</t>
  </si>
  <si>
    <t>NUVAMA</t>
  </si>
  <si>
    <t>Capri Global Capital Ltd</t>
  </si>
  <si>
    <t>CGCL</t>
  </si>
  <si>
    <t>Manappuram Finance Ltd</t>
  </si>
  <si>
    <t>MANAPPURAM</t>
  </si>
  <si>
    <t>Jindal SAW Ltd</t>
  </si>
  <si>
    <t>JINDALSAW</t>
  </si>
  <si>
    <t>Jyothy Labs Ltd</t>
  </si>
  <si>
    <t>JYOTHYLAB</t>
  </si>
  <si>
    <t>Lakshmi Machine Works Ltd</t>
  </si>
  <si>
    <t>LAXMIMACH</t>
  </si>
  <si>
    <t>G R Infraprojects Ltd</t>
  </si>
  <si>
    <t>GRINFRA</t>
  </si>
  <si>
    <t>Sonata Software Ltd</t>
  </si>
  <si>
    <t>SONATSOFTW</t>
  </si>
  <si>
    <t>Ramkrishna Forgings Ltd</t>
  </si>
  <si>
    <t>RKFORGE</t>
  </si>
  <si>
    <t>Aster DM Healthcare Ltd</t>
  </si>
  <si>
    <t>ASTERDM</t>
  </si>
  <si>
    <t>Gujarat State Petronet Ltd</t>
  </si>
  <si>
    <t>GSPL</t>
  </si>
  <si>
    <t>Redington Ltd</t>
  </si>
  <si>
    <t>REDINGTON</t>
  </si>
  <si>
    <t>Technology Hardware</t>
  </si>
  <si>
    <t>KSB Ltd</t>
  </si>
  <si>
    <t>KSB</t>
  </si>
  <si>
    <t>Aptus Value Housing Finance India Ltd</t>
  </si>
  <si>
    <t>APTUS</t>
  </si>
  <si>
    <t>HFCL Ltd</t>
  </si>
  <si>
    <t>HFCL</t>
  </si>
  <si>
    <t>Asahi India Glass Ltd</t>
  </si>
  <si>
    <t>ASAHIINDIA</t>
  </si>
  <si>
    <t>Krishna Institute of Medical Sciences Ltd</t>
  </si>
  <si>
    <t>KIMS</t>
  </si>
  <si>
    <t>NMDC Steel Ltd</t>
  </si>
  <si>
    <t>NSLNISP</t>
  </si>
  <si>
    <t>Zensar Technologies Ltd</t>
  </si>
  <si>
    <t>ZENSARTECH</t>
  </si>
  <si>
    <t>Sterling and Wilson Renewable Energy Ltd</t>
  </si>
  <si>
    <t>SWSOLAR</t>
  </si>
  <si>
    <t>RITES Ltd</t>
  </si>
  <si>
    <t>RITES</t>
  </si>
  <si>
    <t>Mahanagar Gas Ltd</t>
  </si>
  <si>
    <t>MGL</t>
  </si>
  <si>
    <t>Jai Balaji Industries Ltd</t>
  </si>
  <si>
    <t>JAIBALAJI</t>
  </si>
  <si>
    <t>Techno Electric &amp; Engineering Company Ltd</t>
  </si>
  <si>
    <t>TECHNOE</t>
  </si>
  <si>
    <t>Anant Raj Ltd</t>
  </si>
  <si>
    <t>ANANTRAJ</t>
  </si>
  <si>
    <t>Concord Biotech Ltd</t>
  </si>
  <si>
    <t>CONCORDBIO</t>
  </si>
  <si>
    <t>Karur Vysya Bank Ltd</t>
  </si>
  <si>
    <t>KARURVYSYA</t>
  </si>
  <si>
    <t>Indian Energy Exchange Ltd</t>
  </si>
  <si>
    <t>IEX</t>
  </si>
  <si>
    <t>Power Trading &amp; Consultancy</t>
  </si>
  <si>
    <t>RBL Bank Ltd</t>
  </si>
  <si>
    <t>RBLBANK</t>
  </si>
  <si>
    <t>Anand Rathi Wealth Ltd</t>
  </si>
  <si>
    <t>ANANDRATHI</t>
  </si>
  <si>
    <t>Indiamart Intermesh Ltd</t>
  </si>
  <si>
    <t>INDIAMART</t>
  </si>
  <si>
    <t>Astrazeneca Pharma India Ltd</t>
  </si>
  <si>
    <t>ASTRAZEN</t>
  </si>
  <si>
    <t>Fine Organic Industries Ltd</t>
  </si>
  <si>
    <t>FINEORG</t>
  </si>
  <si>
    <t>Century Plyboards (India) Ltd</t>
  </si>
  <si>
    <t>CENTURYPLY</t>
  </si>
  <si>
    <t>Wood Products</t>
  </si>
  <si>
    <t>Clean Science and Technology Ltd</t>
  </si>
  <si>
    <t>CLEAN</t>
  </si>
  <si>
    <t>IFCI Ltd</t>
  </si>
  <si>
    <t>IFCI</t>
  </si>
  <si>
    <t>DCM Shriram Ltd</t>
  </si>
  <si>
    <t>DCMSHRIRAM</t>
  </si>
  <si>
    <t>Bls International Services Ltd</t>
  </si>
  <si>
    <t>BLS</t>
  </si>
  <si>
    <t>Outsourced services</t>
  </si>
  <si>
    <t>Welspun Corp Ltd</t>
  </si>
  <si>
    <t>WELCORP</t>
  </si>
  <si>
    <t>UTI S&amp;P BSE Sensex ETF</t>
  </si>
  <si>
    <t>UTISENSETF</t>
  </si>
  <si>
    <t>Godrej Agrovet Ltd</t>
  </si>
  <si>
    <t>GODREJAGRO</t>
  </si>
  <si>
    <t>Agro Products</t>
  </si>
  <si>
    <t>Firstsource Solutions Ltd</t>
  </si>
  <si>
    <t>FSL</t>
  </si>
  <si>
    <t>Railtel Corporation of India Ltd</t>
  </si>
  <si>
    <t>RAILTEL</t>
  </si>
  <si>
    <t>Communication &amp; Networking</t>
  </si>
  <si>
    <t>Sanofi India Ltd</t>
  </si>
  <si>
    <t>SANOFI</t>
  </si>
  <si>
    <t>Godawari Power and Ispat Ltd</t>
  </si>
  <si>
    <t>GPIL</t>
  </si>
  <si>
    <t>Intellect Design Arena Ltd</t>
  </si>
  <si>
    <t>INTELLECT</t>
  </si>
  <si>
    <t>Elecon Engineering Company Ltd</t>
  </si>
  <si>
    <t>ELECON</t>
  </si>
  <si>
    <t>Tata Teleservices (Maharashtra) Ltd</t>
  </si>
  <si>
    <t>TTML</t>
  </si>
  <si>
    <t>Amber Enterprises India Ltd</t>
  </si>
  <si>
    <t>AMBER</t>
  </si>
  <si>
    <t>Olectra Greentech Ltd</t>
  </si>
  <si>
    <t>OLECTRA</t>
  </si>
  <si>
    <t>Supreme Petrochem Ltd</t>
  </si>
  <si>
    <t>SPLPETRO</t>
  </si>
  <si>
    <t>Engineers India Ltd</t>
  </si>
  <si>
    <t>ENGINERSIN</t>
  </si>
  <si>
    <t>Welspun Living Ltd</t>
  </si>
  <si>
    <t>WELSPUNLIV</t>
  </si>
  <si>
    <t>Aavas Financiers Ltd</t>
  </si>
  <si>
    <t>AAVAS</t>
  </si>
  <si>
    <t>Netweb Technologies India Ltd</t>
  </si>
  <si>
    <t>NETWEB</t>
  </si>
  <si>
    <t>Bombay Burmah Trading Corporation Ltd</t>
  </si>
  <si>
    <t>BBTC</t>
  </si>
  <si>
    <t>HBL Power Systems Ltd</t>
  </si>
  <si>
    <t>HBLPOWER</t>
  </si>
  <si>
    <t>Chennai Petroleum Corporation Ltd</t>
  </si>
  <si>
    <t>CHENNPETRO</t>
  </si>
  <si>
    <t>Zee Entertainment Enterprises Ltd</t>
  </si>
  <si>
    <t>ZEEL</t>
  </si>
  <si>
    <t>Ingersoll-Rand (India) Ltd</t>
  </si>
  <si>
    <t>INGERRAND</t>
  </si>
  <si>
    <t>PVR INOX Ltd</t>
  </si>
  <si>
    <t>PVRINOX</t>
  </si>
  <si>
    <t>Theatres</t>
  </si>
  <si>
    <t>Eris Lifesciences Ltd</t>
  </si>
  <si>
    <t>ERIS</t>
  </si>
  <si>
    <t>Alok Industries Ltd</t>
  </si>
  <si>
    <t>ALOKINDS</t>
  </si>
  <si>
    <t>Honasa Consumer Ltd</t>
  </si>
  <si>
    <t>HONASA</t>
  </si>
  <si>
    <t>Newgen Software Technologies Ltd</t>
  </si>
  <si>
    <t>NEWGEN</t>
  </si>
  <si>
    <t>Vardhman Textiles Ltd</t>
  </si>
  <si>
    <t>VTL</t>
  </si>
  <si>
    <t>Craftsman Automation Ltd</t>
  </si>
  <si>
    <t>CRAFTSMAN</t>
  </si>
  <si>
    <t>Wockhardt Ltd</t>
  </si>
  <si>
    <t>WOCKPHARMA</t>
  </si>
  <si>
    <t>Praj Industries Ltd</t>
  </si>
  <si>
    <t>PRAJIND</t>
  </si>
  <si>
    <t>Jaiprakash Power Ventures Ltd</t>
  </si>
  <si>
    <t>JPPOWER</t>
  </si>
  <si>
    <t>E I D-Parry (India) Ltd</t>
  </si>
  <si>
    <t>EIDPARRY</t>
  </si>
  <si>
    <t>Sugar</t>
  </si>
  <si>
    <t>UTI Asset Management Company Ltd</t>
  </si>
  <si>
    <t>UTIAMC</t>
  </si>
  <si>
    <t>Zydus Wellness Ltd</t>
  </si>
  <si>
    <t>ZYDUSWELL</t>
  </si>
  <si>
    <t>Rainbow Children's Medicare Ltd</t>
  </si>
  <si>
    <t>RAINBOW</t>
  </si>
  <si>
    <t>Indegene Ltd</t>
  </si>
  <si>
    <t>INDGN</t>
  </si>
  <si>
    <t>RHI Magnesita India Ltd</t>
  </si>
  <si>
    <t>RHIM</t>
  </si>
  <si>
    <t>Doms Industries Ltd</t>
  </si>
  <si>
    <t>DOMS</t>
  </si>
  <si>
    <t>Office Supplies</t>
  </si>
  <si>
    <t>Kfin Technologies Ltd</t>
  </si>
  <si>
    <t>KFINTECH</t>
  </si>
  <si>
    <t>Puravankara Ltd</t>
  </si>
  <si>
    <t>PURVA</t>
  </si>
  <si>
    <t>Akzo Nobel India Ltd</t>
  </si>
  <si>
    <t>AKZOINDIA</t>
  </si>
  <si>
    <t>Tanla Platforms Ltd</t>
  </si>
  <si>
    <t>TANLA</t>
  </si>
  <si>
    <t>Westlife Foodworld Ltd</t>
  </si>
  <si>
    <t>WESTLIFE</t>
  </si>
  <si>
    <t>Cube Highways Trust</t>
  </si>
  <si>
    <t>CUBEINVIT</t>
  </si>
  <si>
    <t>Roads</t>
  </si>
  <si>
    <t>Inox India Ltd</t>
  </si>
  <si>
    <t>INOXINDIA</t>
  </si>
  <si>
    <t>Sea-Borne Tankers</t>
  </si>
  <si>
    <t>MMTC Ltd</t>
  </si>
  <si>
    <t>MMTC</t>
  </si>
  <si>
    <t>Authum Investment &amp; Infrastructure Ltd</t>
  </si>
  <si>
    <t>AIIL</t>
  </si>
  <si>
    <t>Nuvoco Vistas Corporation Ltd</t>
  </si>
  <si>
    <t>NUVOCO</t>
  </si>
  <si>
    <t>Jammu and Kashmir Bank Ltd</t>
  </si>
  <si>
    <t>J&amp;KBANK</t>
  </si>
  <si>
    <t>City Union Bank Ltd</t>
  </si>
  <si>
    <t>CUB</t>
  </si>
  <si>
    <t>CE Info Systems Ltd</t>
  </si>
  <si>
    <t>MAPMYINDIA</t>
  </si>
  <si>
    <t>PNC Infratech Ltd</t>
  </si>
  <si>
    <t>PNCINFRA</t>
  </si>
  <si>
    <t>Gujarat Mineral Development Corporation Ltd</t>
  </si>
  <si>
    <t>GMDCLTD</t>
  </si>
  <si>
    <t>Bajaj Electricals Ltd</t>
  </si>
  <si>
    <t>BAJAJELEC</t>
  </si>
  <si>
    <t>Happiest Minds Technologies Ltd</t>
  </si>
  <si>
    <t>HAPPSTMNDS</t>
  </si>
  <si>
    <t>Birla Corporation Ltd</t>
  </si>
  <si>
    <t>BIRLACORPN</t>
  </si>
  <si>
    <t>Usha Martin Ltd</t>
  </si>
  <si>
    <t>USHAMART</t>
  </si>
  <si>
    <t>shipping corporation of India Ltd</t>
  </si>
  <si>
    <t>SCI</t>
  </si>
  <si>
    <t>Aether Industries Ltd</t>
  </si>
  <si>
    <t>AETHER</t>
  </si>
  <si>
    <t>Eclerx Services Ltd</t>
  </si>
  <si>
    <t>ECLERX</t>
  </si>
  <si>
    <t>Voltamp Transformers Ltd</t>
  </si>
  <si>
    <t>VOLTAMP</t>
  </si>
  <si>
    <t>Granules India Ltd</t>
  </si>
  <si>
    <t>GRANULES</t>
  </si>
  <si>
    <t>Can Fin Homes Ltd</t>
  </si>
  <si>
    <t>CANFINHOME</t>
  </si>
  <si>
    <t>Zen Technologies Ltd</t>
  </si>
  <si>
    <t>ZENTEC</t>
  </si>
  <si>
    <t>Happy Forgings Ltd</t>
  </si>
  <si>
    <t>HAPPYFORGE</t>
  </si>
  <si>
    <t>Auto, Truck &amp; Motorcycle Parts</t>
  </si>
  <si>
    <t>Transformers and Rectifiers (India) Ltd</t>
  </si>
  <si>
    <t>TRIL</t>
  </si>
  <si>
    <t>JK Tyre &amp; Industries Ltd</t>
  </si>
  <si>
    <t>JKTYRE</t>
  </si>
  <si>
    <t>Force Motors Ltd</t>
  </si>
  <si>
    <t>FORCEMOT</t>
  </si>
  <si>
    <t>Thomas Cook (India) Ltd</t>
  </si>
  <si>
    <t>THOMASCOOK</t>
  </si>
  <si>
    <t>Cera Sanitaryware Ltd</t>
  </si>
  <si>
    <t>CERA</t>
  </si>
  <si>
    <t>Jubilant Pharmova Ltd</t>
  </si>
  <si>
    <t>JUBLPHARMA</t>
  </si>
  <si>
    <t>Minda Corporation Ltd</t>
  </si>
  <si>
    <t>MINDACORP</t>
  </si>
  <si>
    <t>TTK Prestige Ltd</t>
  </si>
  <si>
    <t>TTKPRESTIG</t>
  </si>
  <si>
    <t>Lemon Tree Hotels Ltd</t>
  </si>
  <si>
    <t>LEMONTREE</t>
  </si>
  <si>
    <t>Powergrid Infrastructure Investment Trust</t>
  </si>
  <si>
    <t>PGINVIT</t>
  </si>
  <si>
    <t>Electrosteel Castings Ltd</t>
  </si>
  <si>
    <t>ELECTCAST</t>
  </si>
  <si>
    <t>Reliance Power Ltd</t>
  </si>
  <si>
    <t>RPOWER</t>
  </si>
  <si>
    <t>Rattanindia Enterprises Ltd</t>
  </si>
  <si>
    <t>RTNINDIA</t>
  </si>
  <si>
    <t>Glenmark Life Sciences Ltd</t>
  </si>
  <si>
    <t>GLS</t>
  </si>
  <si>
    <t>Graphite India Ltd</t>
  </si>
  <si>
    <t>GRAPHITE</t>
  </si>
  <si>
    <t>HG Infra Engineering Ltd</t>
  </si>
  <si>
    <t>HGINFRA</t>
  </si>
  <si>
    <t>Gujarat Pipavav Port Ltd</t>
  </si>
  <si>
    <t>GPPL</t>
  </si>
  <si>
    <t>Route Mobile Ltd</t>
  </si>
  <si>
    <t>ROUTE</t>
  </si>
  <si>
    <t>Valor Estate Ltd</t>
  </si>
  <si>
    <t>DBREALTY</t>
  </si>
  <si>
    <t>Tega Industries Ltd</t>
  </si>
  <si>
    <t>TEGA</t>
  </si>
  <si>
    <t>Rashtriya Chemicals and Fertilizers Ltd</t>
  </si>
  <si>
    <t>RCF</t>
  </si>
  <si>
    <t>Nava Limited</t>
  </si>
  <si>
    <t>NAVA</t>
  </si>
  <si>
    <t>RedTape</t>
  </si>
  <si>
    <t>REDTAPE</t>
  </si>
  <si>
    <t>CEAT Ltd</t>
  </si>
  <si>
    <t>CEATLTD</t>
  </si>
  <si>
    <t>Azad Engineering Ltd</t>
  </si>
  <si>
    <t>AZAD</t>
  </si>
  <si>
    <t>Caplin Point Laboratories Ltd</t>
  </si>
  <si>
    <t>CAPLIPOINT</t>
  </si>
  <si>
    <t>Genus Power Infrastructures Ltd</t>
  </si>
  <si>
    <t>GENUSPOWER</t>
  </si>
  <si>
    <t>KPI Green Energy Ltd</t>
  </si>
  <si>
    <t>KPIGREEN</t>
  </si>
  <si>
    <t>Alkyl Amines Chemicals Ltd</t>
  </si>
  <si>
    <t>ALKYLAMINE</t>
  </si>
  <si>
    <t>Equitas Small Finance Bank Ltd</t>
  </si>
  <si>
    <t>EQUITASBNK</t>
  </si>
  <si>
    <t>Bharat 22 ETF</t>
  </si>
  <si>
    <t>ICICIB22</t>
  </si>
  <si>
    <t>Moil Ltd</t>
  </si>
  <si>
    <t>MOIL</t>
  </si>
  <si>
    <t>Mining - Manganese</t>
  </si>
  <si>
    <t>Gujarat Narmada Valley Fertilizers &amp; Chemicals Ltd</t>
  </si>
  <si>
    <t>GNFC</t>
  </si>
  <si>
    <t>Nippon India ETF Nifty Bank BeES</t>
  </si>
  <si>
    <t>BANKBEES</t>
  </si>
  <si>
    <t>Saregama India Ltd</t>
  </si>
  <si>
    <t>SAREGAMA</t>
  </si>
  <si>
    <t>Movies &amp; TV Serials</t>
  </si>
  <si>
    <t>Sheela Foam Ltd</t>
  </si>
  <si>
    <t>SFL</t>
  </si>
  <si>
    <t>Home Furnishing</t>
  </si>
  <si>
    <t>Kirloskar Ferrous Industries Ltd</t>
  </si>
  <si>
    <t>KIRLFER</t>
  </si>
  <si>
    <t>Shree Renuka Sugars Ltd</t>
  </si>
  <si>
    <t>RENUKA</t>
  </si>
  <si>
    <t>Latent View Analytics Ltd</t>
  </si>
  <si>
    <t>LATENTVIEW</t>
  </si>
  <si>
    <t>Safari Industries (India) Ltd</t>
  </si>
  <si>
    <t>SAFARI</t>
  </si>
  <si>
    <t>Metropolis Healthcare Ltd</t>
  </si>
  <si>
    <t>METROPOLIS</t>
  </si>
  <si>
    <t>Varroc Engineering Ltd</t>
  </si>
  <si>
    <t>VARROC</t>
  </si>
  <si>
    <t>JK Lakshmi Cement Ltd</t>
  </si>
  <si>
    <t>JKLAKSHMI</t>
  </si>
  <si>
    <t>Maharashtra Scooters Ltd</t>
  </si>
  <si>
    <t>MAHSCOOTER</t>
  </si>
  <si>
    <t>Vesuvius India Ltd</t>
  </si>
  <si>
    <t>VESUVIUS</t>
  </si>
  <si>
    <t>KNR Constructions Ltd</t>
  </si>
  <si>
    <t>KNRCON</t>
  </si>
  <si>
    <t>JK Paper Ltd</t>
  </si>
  <si>
    <t>JKPAPER</t>
  </si>
  <si>
    <t>Sapphire Foods India Ltd</t>
  </si>
  <si>
    <t>SAPPHIRE</t>
  </si>
  <si>
    <t>Indiabulls Housing Finance Ltd</t>
  </si>
  <si>
    <t>IBULHSGFIN</t>
  </si>
  <si>
    <t>Arvind Ltd</t>
  </si>
  <si>
    <t>ARVIND</t>
  </si>
  <si>
    <t>Home First Finance Company India Ltd</t>
  </si>
  <si>
    <t>HOMEFIRST</t>
  </si>
  <si>
    <t>Gravita India Ltd</t>
  </si>
  <si>
    <t>GRAVITA</t>
  </si>
  <si>
    <t>Metals - Lead</t>
  </si>
  <si>
    <t>ITD Cementation India Ltd</t>
  </si>
  <si>
    <t>ITDCEM</t>
  </si>
  <si>
    <t>PG Electroplast Ltd</t>
  </si>
  <si>
    <t>PGEL</t>
  </si>
  <si>
    <t>Galaxy Surfactants Ltd</t>
  </si>
  <si>
    <t>GALAXYSURF</t>
  </si>
  <si>
    <t>Neuland Laboratories Ltd</t>
  </si>
  <si>
    <t>NEULANDLAB</t>
  </si>
  <si>
    <t>Gujarat State Fertilizers &amp; Chemicals Ltd</t>
  </si>
  <si>
    <t>GSFC</t>
  </si>
  <si>
    <t>Bengal &amp; Assam Company Ltd</t>
  </si>
  <si>
    <t>BENGALASM</t>
  </si>
  <si>
    <t>Juniper Hotels Ltd</t>
  </si>
  <si>
    <t>JUNIPER</t>
  </si>
  <si>
    <t>Brookfield India Real Estate Trust</t>
  </si>
  <si>
    <t>BIRET</t>
  </si>
  <si>
    <t>PCBL Ltd</t>
  </si>
  <si>
    <t>PCBL</t>
  </si>
  <si>
    <t>Eureka Forbes Ltd</t>
  </si>
  <si>
    <t>EUREKAFORBE</t>
  </si>
  <si>
    <t>Equinox India Developments Ltd</t>
  </si>
  <si>
    <t>IBREALEST</t>
  </si>
  <si>
    <t>India Grid Trust</t>
  </si>
  <si>
    <t>INDIGRID</t>
  </si>
  <si>
    <t>National Standard (India) Ltd</t>
  </si>
  <si>
    <t>NATIONSTD</t>
  </si>
  <si>
    <t>Kama Holdings Ltd</t>
  </si>
  <si>
    <t>KAMAHOLD</t>
  </si>
  <si>
    <t>Quess Corp Ltd</t>
  </si>
  <si>
    <t>QUESS</t>
  </si>
  <si>
    <t>Employment Services</t>
  </si>
  <si>
    <t>Isgec Heavy Engineering Ltd</t>
  </si>
  <si>
    <t>ISGEC</t>
  </si>
  <si>
    <t>Deepak Fertilisers and Petrochemicals Corp Ltd</t>
  </si>
  <si>
    <t>DEEPAKFERT</t>
  </si>
  <si>
    <t>ESAB India Ltd</t>
  </si>
  <si>
    <t>ESABINDIA</t>
  </si>
  <si>
    <t>RattanIndia Power Ltd</t>
  </si>
  <si>
    <t>RTNPOWER</t>
  </si>
  <si>
    <t>Network18 Media &amp; Investments Ltd</t>
  </si>
  <si>
    <t>NETWORK18</t>
  </si>
  <si>
    <t>Mahindra Lifespace Developers Ltd</t>
  </si>
  <si>
    <t>MAHLIFE</t>
  </si>
  <si>
    <t>Campus Activewear Ltd</t>
  </si>
  <si>
    <t>CAMPUS</t>
  </si>
  <si>
    <t>Mahindra Holidays and Resorts India Ltd</t>
  </si>
  <si>
    <t>MHRIL</t>
  </si>
  <si>
    <t>Rategain Travel Technologies Ltd</t>
  </si>
  <si>
    <t>RATEGAIN</t>
  </si>
  <si>
    <t>Gallantt Ispat Ltd</t>
  </si>
  <si>
    <t>GALLANTT</t>
  </si>
  <si>
    <t>Sandur Manganese and Iron Ores Ltd</t>
  </si>
  <si>
    <t>SANDUMA</t>
  </si>
  <si>
    <t>Astra Microwave Products Ltd</t>
  </si>
  <si>
    <t>ASTRAMICRO</t>
  </si>
  <si>
    <t>Archean Chemical Industries Ltd</t>
  </si>
  <si>
    <t>ACI</t>
  </si>
  <si>
    <t>SBFC Finance Ltd</t>
  </si>
  <si>
    <t>SBFC</t>
  </si>
  <si>
    <t>India Cements Ltd</t>
  </si>
  <si>
    <t>INDIACEM</t>
  </si>
  <si>
    <t>Chemplast Sanmar Ltd</t>
  </si>
  <si>
    <t>CHEMPLASTS</t>
  </si>
  <si>
    <t>LT Foods Ltd</t>
  </si>
  <si>
    <t>LTFOODS</t>
  </si>
  <si>
    <t>Ahluwalia Contracts (India) Ltd</t>
  </si>
  <si>
    <t>AHLUCONT</t>
  </si>
  <si>
    <t>Syrma SGS Technology Ltd</t>
  </si>
  <si>
    <t>SYRMA</t>
  </si>
  <si>
    <t>ELANTAS Beck India Ltd</t>
  </si>
  <si>
    <t>ELANTAS</t>
  </si>
  <si>
    <t>Electronics Mart India Ltd</t>
  </si>
  <si>
    <t>EMIL</t>
  </si>
  <si>
    <t>Mishra Dhatu Nigam Ltd</t>
  </si>
  <si>
    <t>MIDHANI</t>
  </si>
  <si>
    <t>Strides Pharma Science Ltd</t>
  </si>
  <si>
    <t>STAR</t>
  </si>
  <si>
    <t>Just Dial Ltd</t>
  </si>
  <si>
    <t>JUSTDIAL</t>
  </si>
  <si>
    <t>Inox Wind Energy Ltd</t>
  </si>
  <si>
    <t>IWEL</t>
  </si>
  <si>
    <t>JM Financial Ltd</t>
  </si>
  <si>
    <t>JMFINANCIL</t>
  </si>
  <si>
    <t>Balrampur Chini Mills Ltd</t>
  </si>
  <si>
    <t>BALRAMCHIN</t>
  </si>
  <si>
    <t>Kotak Nifty Bank ETF</t>
  </si>
  <si>
    <t>BANKNIFTY1</t>
  </si>
  <si>
    <t>Maharashtra Seamless Ltd</t>
  </si>
  <si>
    <t>MAHSEAMLES</t>
  </si>
  <si>
    <t>Triveni Engineering and Industries Ltd</t>
  </si>
  <si>
    <t>TRIVENI</t>
  </si>
  <si>
    <t>HEG Ltd</t>
  </si>
  <si>
    <t>HEG</t>
  </si>
  <si>
    <t>Ujjivan Small Finance Bank Ltd</t>
  </si>
  <si>
    <t>UJJIVANSFB</t>
  </si>
  <si>
    <t>Rajesh Exports Ltd</t>
  </si>
  <si>
    <t>RAJESHEXPO</t>
  </si>
  <si>
    <t>Shakti Pumps (India) Ltd</t>
  </si>
  <si>
    <t>SHAKTIPUMP</t>
  </si>
  <si>
    <t>Star Cement Ltd</t>
  </si>
  <si>
    <t>STARCEMENT</t>
  </si>
  <si>
    <t>Prism Johnson Ltd</t>
  </si>
  <si>
    <t>PRSMJOHNSN</t>
  </si>
  <si>
    <t>Senco Gold Ltd</t>
  </si>
  <si>
    <t>SENCO</t>
  </si>
  <si>
    <t>Shoppers Stop Ltd</t>
  </si>
  <si>
    <t>SHOPERSTOP</t>
  </si>
  <si>
    <t>Mastek Ltd</t>
  </si>
  <si>
    <t>MASTEK</t>
  </si>
  <si>
    <t>Procter &amp; Gamble Health Ltd</t>
  </si>
  <si>
    <t>PGHL</t>
  </si>
  <si>
    <t>Anupam Rasayan India Ltd</t>
  </si>
  <si>
    <t>ANURAS</t>
  </si>
  <si>
    <t>Jupiter Life Line Hospitals Ltd</t>
  </si>
  <si>
    <t>JLHL</t>
  </si>
  <si>
    <t>Avanti Feeds Ltd</t>
  </si>
  <si>
    <t>AVANTIFEED</t>
  </si>
  <si>
    <t>Keystone Realtors Ltd</t>
  </si>
  <si>
    <t>RUSTOMJEE</t>
  </si>
  <si>
    <t>Ganesh Housing Corp Ltd</t>
  </si>
  <si>
    <t>GANESHHOUC</t>
  </si>
  <si>
    <t>SBI Nifty 50 ETF</t>
  </si>
  <si>
    <t>SETFNIF50</t>
  </si>
  <si>
    <t>Indo Count Industries Ltd</t>
  </si>
  <si>
    <t>ICIL</t>
  </si>
  <si>
    <t>BHARAT Bond ETF-April 2023-Growth</t>
  </si>
  <si>
    <t>EBBETF0423</t>
  </si>
  <si>
    <t>Debt</t>
  </si>
  <si>
    <t>Responsive Industries Ltd</t>
  </si>
  <si>
    <t>RESPONIND</t>
  </si>
  <si>
    <t>Building Products - Granite</t>
  </si>
  <si>
    <t>CMS Info Systems Ltd</t>
  </si>
  <si>
    <t>CMSINFO</t>
  </si>
  <si>
    <t>Jubilant Ingrevia Ltd</t>
  </si>
  <si>
    <t>JUBLINGREA</t>
  </si>
  <si>
    <t>Sarda Energy &amp; Minerals Ltd</t>
  </si>
  <si>
    <t>SARDAEN</t>
  </si>
  <si>
    <t>Infibeam Avenues Ltd</t>
  </si>
  <si>
    <t>INFIBEAM</t>
  </si>
  <si>
    <t>Shriram Pistons &amp; Rings Ltd</t>
  </si>
  <si>
    <t>SHRIPISTON</t>
  </si>
  <si>
    <t>MedPlus Health Services Ltd</t>
  </si>
  <si>
    <t>MEDPLUS</t>
  </si>
  <si>
    <t>Mrs. Bectors Food Specialities Ltd</t>
  </si>
  <si>
    <t>BECTORFOOD</t>
  </si>
  <si>
    <t>JSW Holdings Ltd</t>
  </si>
  <si>
    <t>JSWHL</t>
  </si>
  <si>
    <t>TVS Supply Chain Solutions Ltd</t>
  </si>
  <si>
    <t>TVSSCS</t>
  </si>
  <si>
    <t>Prudent Corporate Advisory Services Ltd</t>
  </si>
  <si>
    <t>PRUDENT</t>
  </si>
  <si>
    <t>Texmaco Rail &amp; Engineering Ltd</t>
  </si>
  <si>
    <t>TEXRAIL</t>
  </si>
  <si>
    <t>Va Tech Wabag Ltd</t>
  </si>
  <si>
    <t>WABAG</t>
  </si>
  <si>
    <t>Water Management</t>
  </si>
  <si>
    <t>Religare Enterprises Ltd</t>
  </si>
  <si>
    <t>RELIGARE</t>
  </si>
  <si>
    <t>Vijaya Diagnostic Centre Ltd</t>
  </si>
  <si>
    <t>VIJAYA</t>
  </si>
  <si>
    <t>F D C Ltd</t>
  </si>
  <si>
    <t>FDC</t>
  </si>
  <si>
    <t>Symphony Ltd</t>
  </si>
  <si>
    <t>SYMPHONY</t>
  </si>
  <si>
    <t>Aurionpro Solutions Ltd</t>
  </si>
  <si>
    <t>AURIONPRO</t>
  </si>
  <si>
    <t>Lloyds Engineering Works Ltd</t>
  </si>
  <si>
    <t>LLOYDSENGG</t>
  </si>
  <si>
    <t>Hindustan Construction Company Ltd</t>
  </si>
  <si>
    <t>HCC</t>
  </si>
  <si>
    <t>Ion Exchange (India) Ltd</t>
  </si>
  <si>
    <t>IONEXCHANG</t>
  </si>
  <si>
    <t>Environmental Services</t>
  </si>
  <si>
    <t>Sunteck Realty Ltd</t>
  </si>
  <si>
    <t>SUNTECK</t>
  </si>
  <si>
    <t>Garware Technical Fibres Ltd</t>
  </si>
  <si>
    <t>GARFIBRES</t>
  </si>
  <si>
    <t>Choice International Ltd</t>
  </si>
  <si>
    <t>CHOICEIN</t>
  </si>
  <si>
    <t>Balaji Amines Ltd</t>
  </si>
  <si>
    <t>BALAMINES</t>
  </si>
  <si>
    <t>Karnataka Bank Ltd</t>
  </si>
  <si>
    <t>KTKBANK</t>
  </si>
  <si>
    <t>CCL Products (India) Ltd</t>
  </si>
  <si>
    <t>CCL</t>
  </si>
  <si>
    <t>TV18 Broadcast Ltd</t>
  </si>
  <si>
    <t>TV18BRDCST</t>
  </si>
  <si>
    <t>Sun Pharma Advanced Research Co Ltd</t>
  </si>
  <si>
    <t>SPARC</t>
  </si>
  <si>
    <t>Dilip Buildcon Ltd</t>
  </si>
  <si>
    <t>DBL</t>
  </si>
  <si>
    <t>Power Mech Projects Ltd</t>
  </si>
  <si>
    <t>POWERMECH</t>
  </si>
  <si>
    <t>India Shelter Finance Corporation Ltd</t>
  </si>
  <si>
    <t>INDIASHLTR</t>
  </si>
  <si>
    <t>Greenlam Industries Ltd</t>
  </si>
  <si>
    <t>GREENLAM</t>
  </si>
  <si>
    <t>Building Products - Laminates</t>
  </si>
  <si>
    <t>ASK Automotive Ltd</t>
  </si>
  <si>
    <t>ASKAUTOLTD</t>
  </si>
  <si>
    <t>Kennametal India Ltd</t>
  </si>
  <si>
    <t>KENNAMET</t>
  </si>
  <si>
    <t>Prince Pipes and Fittings Ltd</t>
  </si>
  <si>
    <t>PRINCEPIPE</t>
  </si>
  <si>
    <t>Tamilnad Mercantile Bank Ltd</t>
  </si>
  <si>
    <t>TMB</t>
  </si>
  <si>
    <t>Kirloskar Pneumatic Company Ltd</t>
  </si>
  <si>
    <t>KIRLPNU</t>
  </si>
  <si>
    <t>Time Technoplast Ltd</t>
  </si>
  <si>
    <t>TIMETECHNO</t>
  </si>
  <si>
    <t>HMT Ltd</t>
  </si>
  <si>
    <t>HMT</t>
  </si>
  <si>
    <t>Marksans Pharma Ltd</t>
  </si>
  <si>
    <t>MARKSANS</t>
  </si>
  <si>
    <t>Dhanuka Agritech Ltd</t>
  </si>
  <si>
    <t>DHANUKA</t>
  </si>
  <si>
    <t>Easy Trip Planners Ltd</t>
  </si>
  <si>
    <t>EASEMYTRIP</t>
  </si>
  <si>
    <t>India Tourism Development Corp Ltd</t>
  </si>
  <si>
    <t>ITDC</t>
  </si>
  <si>
    <t>eMudhra Ltd</t>
  </si>
  <si>
    <t>EMUDHRA</t>
  </si>
  <si>
    <t>Man Infraconstruction Ltd</t>
  </si>
  <si>
    <t>MANINFRA</t>
  </si>
  <si>
    <t>Sharda Motor Industries Ltd</t>
  </si>
  <si>
    <t>SHARDAMOTR</t>
  </si>
  <si>
    <t>Reliance Infrastructure Ltd</t>
  </si>
  <si>
    <t>RELINFRA</t>
  </si>
  <si>
    <t>Surya Roshni Ltd</t>
  </si>
  <si>
    <t>SURYAROSNI</t>
  </si>
  <si>
    <t>Transport Corporation of India Ltd</t>
  </si>
  <si>
    <t>TCI</t>
  </si>
  <si>
    <t>Sansera Engineering Ltd</t>
  </si>
  <si>
    <t>SANSERA</t>
  </si>
  <si>
    <t>EPL Ltd</t>
  </si>
  <si>
    <t>EPL</t>
  </si>
  <si>
    <t>Packaging</t>
  </si>
  <si>
    <t>Magellanic Cloud Ltd</t>
  </si>
  <si>
    <t>MCLOUD</t>
  </si>
  <si>
    <t>PDS Limited</t>
  </si>
  <si>
    <t>PDSL</t>
  </si>
  <si>
    <t>Laxmi Organic Industries Ltd</t>
  </si>
  <si>
    <t>LXCHEM</t>
  </si>
  <si>
    <t>Suprajit Engineering Ltd</t>
  </si>
  <si>
    <t>SUPRAJIT</t>
  </si>
  <si>
    <t>Max Estates Ltd</t>
  </si>
  <si>
    <t>MAXESTATES</t>
  </si>
  <si>
    <t>KRBL Ltd</t>
  </si>
  <si>
    <t>KRBL</t>
  </si>
  <si>
    <t>Blue Jet Healthcare Ltd</t>
  </si>
  <si>
    <t>BLUEJET</t>
  </si>
  <si>
    <t>Piccadily Agro Industries Ltd</t>
  </si>
  <si>
    <t>PICCADIL</t>
  </si>
  <si>
    <t>Jai Corp Ltd</t>
  </si>
  <si>
    <t>JAICORPLTD</t>
  </si>
  <si>
    <t>Diamond Power Infrastructure Ltd</t>
  </si>
  <si>
    <t>DIACABS</t>
  </si>
  <si>
    <t>Ethos Ltd</t>
  </si>
  <si>
    <t>ETHOSLTD</t>
  </si>
  <si>
    <t>South Indian Bank Ltd</t>
  </si>
  <si>
    <t>SOUTHBANK</t>
  </si>
  <si>
    <t>Arvind Fashions Ltd</t>
  </si>
  <si>
    <t>ARVINDFASN</t>
  </si>
  <si>
    <t>Jana Small Finance Bank Ltd</t>
  </si>
  <si>
    <t>JSFB</t>
  </si>
  <si>
    <t>Sterlite Technologies Ltd</t>
  </si>
  <si>
    <t>STLTECH</t>
  </si>
  <si>
    <t>Nazara Technologies Ltd</t>
  </si>
  <si>
    <t>NAZARA</t>
  </si>
  <si>
    <t>Theme Parks &amp; Gaming</t>
  </si>
  <si>
    <t>Gabriel India Ltd</t>
  </si>
  <si>
    <t>GABRIEL</t>
  </si>
  <si>
    <t>Rolex Rings Ltd</t>
  </si>
  <si>
    <t>ROLEXRINGS</t>
  </si>
  <si>
    <t>Jindal Worldwide Ltd</t>
  </si>
  <si>
    <t>JINDWORLD</t>
  </si>
  <si>
    <t>Paradeep Phosphates Ltd</t>
  </si>
  <si>
    <t>PARADEEP</t>
  </si>
  <si>
    <t>Gokaldas Exports Ltd</t>
  </si>
  <si>
    <t>GOKEX</t>
  </si>
  <si>
    <t>J Kumar Infraprojects Ltd</t>
  </si>
  <si>
    <t>JKIL</t>
  </si>
  <si>
    <t>V I P Industries Ltd</t>
  </si>
  <si>
    <t>VIPIND</t>
  </si>
  <si>
    <t>National Highways Infra Trust</t>
  </si>
  <si>
    <t>NHIT</t>
  </si>
  <si>
    <t>Borosil Renewables Ltd</t>
  </si>
  <si>
    <t>BORORENEW</t>
  </si>
  <si>
    <t>Housewares</t>
  </si>
  <si>
    <t>IFB Industries Ltd</t>
  </si>
  <si>
    <t>IFBIND</t>
  </si>
  <si>
    <t>Paisalo Digital Ltd</t>
  </si>
  <si>
    <t>PAISALO</t>
  </si>
  <si>
    <t>Kesoram Industries Ltd</t>
  </si>
  <si>
    <t>KESORAMIND</t>
  </si>
  <si>
    <t>Nesco Ltd</t>
  </si>
  <si>
    <t>NESCO</t>
  </si>
  <si>
    <t>BHARAT Bond ETF-April 2030-Growth</t>
  </si>
  <si>
    <t>EBBETF0430</t>
  </si>
  <si>
    <t>Technocraft Industries (India) Ltd</t>
  </si>
  <si>
    <t>TIIL</t>
  </si>
  <si>
    <t>Ashoka Buildcon Ltd</t>
  </si>
  <si>
    <t>ASHOKA</t>
  </si>
  <si>
    <t>Indigo Paints Ltd</t>
  </si>
  <si>
    <t>INDIGOPNTS</t>
  </si>
  <si>
    <t>Welspun Enterprises Ltd</t>
  </si>
  <si>
    <t>WELENT</t>
  </si>
  <si>
    <t>National Fertilizers Ltd</t>
  </si>
  <si>
    <t>NFL</t>
  </si>
  <si>
    <t>BHARAT Bond ETF-April 2032</t>
  </si>
  <si>
    <t>BBETF0432</t>
  </si>
  <si>
    <t>Rallis India Ltd</t>
  </si>
  <si>
    <t>RALLIS</t>
  </si>
  <si>
    <t>Epigral Ltd</t>
  </si>
  <si>
    <t>EPIGRAL</t>
  </si>
  <si>
    <t>SIS Ltd</t>
  </si>
  <si>
    <t>SIS</t>
  </si>
  <si>
    <t>Gulf Oil Lubricants India Ltd</t>
  </si>
  <si>
    <t>GULFOILLUB</t>
  </si>
  <si>
    <t>IIFL Securities Ltd</t>
  </si>
  <si>
    <t>IIFLSEC</t>
  </si>
  <si>
    <t>Tarc Ltd</t>
  </si>
  <si>
    <t>TARC</t>
  </si>
  <si>
    <t>Sudarshan Chemical Industries Ltd</t>
  </si>
  <si>
    <t>SUDARSCHEM</t>
  </si>
  <si>
    <t>CSB Bank Ltd</t>
  </si>
  <si>
    <t>CSBBANK</t>
  </si>
  <si>
    <t>India Infrastructure Trust</t>
  </si>
  <si>
    <t>INFRATRUST</t>
  </si>
  <si>
    <t>GMM Pfaudler Ltd</t>
  </si>
  <si>
    <t>GMMPFAUDLR</t>
  </si>
  <si>
    <t>Black Box Ltd</t>
  </si>
  <si>
    <t>BBOX</t>
  </si>
  <si>
    <t>PTC India Ltd</t>
  </si>
  <si>
    <t>PTC</t>
  </si>
  <si>
    <t>Insolation Energy Ltd</t>
  </si>
  <si>
    <t>INA</t>
  </si>
  <si>
    <t>Niit Learning Systems Ltd</t>
  </si>
  <si>
    <t>NIITMTS</t>
  </si>
  <si>
    <t>Education Services</t>
  </si>
  <si>
    <t>Orient Cement Ltd</t>
  </si>
  <si>
    <t>ORIENTCEM</t>
  </si>
  <si>
    <t>Gujarat Ambuja Exports Ltd</t>
  </si>
  <si>
    <t>GAEL</t>
  </si>
  <si>
    <t>VST Industries Ltd</t>
  </si>
  <si>
    <t>VSTIND</t>
  </si>
  <si>
    <t>Indinfravit Trust</t>
  </si>
  <si>
    <t>INDINFR</t>
  </si>
  <si>
    <t>R Systems International Ltd</t>
  </si>
  <si>
    <t>RSYSTEMS</t>
  </si>
  <si>
    <t>Exicom Tele-Systems Ltd</t>
  </si>
  <si>
    <t>EXICOM</t>
  </si>
  <si>
    <t>MSTC Ltd</t>
  </si>
  <si>
    <t>MSTCLTD</t>
  </si>
  <si>
    <t>Allcargo Logistics Ltd</t>
  </si>
  <si>
    <t>ALLCARGO</t>
  </si>
  <si>
    <t>Dodla Dairy Ltd</t>
  </si>
  <si>
    <t>DODLA</t>
  </si>
  <si>
    <t>Le Travenues Technology Ltd</t>
  </si>
  <si>
    <t>IXIGO</t>
  </si>
  <si>
    <t>V-mart Retail Ltd</t>
  </si>
  <si>
    <t>VMART</t>
  </si>
  <si>
    <t>Kirloskar Industries Ltd</t>
  </si>
  <si>
    <t>KIRLOSIND</t>
  </si>
  <si>
    <t>DB Corp Ltd</t>
  </si>
  <si>
    <t>DBCORP</t>
  </si>
  <si>
    <t>Publishing</t>
  </si>
  <si>
    <t>Cyient DLM Ltd</t>
  </si>
  <si>
    <t>CYIENTDLM</t>
  </si>
  <si>
    <t>TD Power Systems Ltd</t>
  </si>
  <si>
    <t>TDPOWERSYS</t>
  </si>
  <si>
    <t>Hindustan Foods Ltd</t>
  </si>
  <si>
    <t>HNDFDS</t>
  </si>
  <si>
    <t>Privi Speciality Chemicals Ltd</t>
  </si>
  <si>
    <t>PRIVISCL</t>
  </si>
  <si>
    <t>Bondada Engineering Ltd</t>
  </si>
  <si>
    <t>BONDADA</t>
  </si>
  <si>
    <t>Sundaram Finance Holdings Ltd</t>
  </si>
  <si>
    <t>SUNDARMHLD</t>
  </si>
  <si>
    <t>Garware Hi-Tech Films Ltd</t>
  </si>
  <si>
    <t>GRWRHITECH</t>
  </si>
  <si>
    <t>Orient Electric Ltd</t>
  </si>
  <si>
    <t>ORIENTELEC</t>
  </si>
  <si>
    <t>Pricol Ltd</t>
  </si>
  <si>
    <t>PRICOLLTD</t>
  </si>
  <si>
    <t>MTAR Technologies Ltd</t>
  </si>
  <si>
    <t>MTARTECH</t>
  </si>
  <si>
    <t>Edelweiss Financial Services Ltd</t>
  </si>
  <si>
    <t>EDELWEISS</t>
  </si>
  <si>
    <t>Aditya Vision Ltd</t>
  </si>
  <si>
    <t>AVL</t>
  </si>
  <si>
    <t>Retail - Speciality</t>
  </si>
  <si>
    <t>Paras Defence and Space Technologies Ltd</t>
  </si>
  <si>
    <t>PARAS</t>
  </si>
  <si>
    <t>Share India Securities Ltd</t>
  </si>
  <si>
    <t>SHAREINDIA</t>
  </si>
  <si>
    <t>Gujarat Alkalies And Chemicals Ltd</t>
  </si>
  <si>
    <t>GUJALKALI</t>
  </si>
  <si>
    <t>Bharat Bijlee Ltd</t>
  </si>
  <si>
    <t>BBL</t>
  </si>
  <si>
    <t>Tips Industries Ltd</t>
  </si>
  <si>
    <t>TIPSINDLTD</t>
  </si>
  <si>
    <t>Pilani Investment And Industries Corporation Ltd</t>
  </si>
  <si>
    <t>PILANIINVS</t>
  </si>
  <si>
    <t>Orchid Pharma Ltd</t>
  </si>
  <si>
    <t>ORCHPHARMA</t>
  </si>
  <si>
    <t>Shilpa Medicare Ltd</t>
  </si>
  <si>
    <t>SHILPAMED</t>
  </si>
  <si>
    <t>Ami Organics Ltd</t>
  </si>
  <si>
    <t>AMIORG</t>
  </si>
  <si>
    <t>Aarti Pharmalabs Ltd</t>
  </si>
  <si>
    <t>AARTIPHARM</t>
  </si>
  <si>
    <t>ICRA Ltd</t>
  </si>
  <si>
    <t>ICRA</t>
  </si>
  <si>
    <t>JTEKT India Ltd</t>
  </si>
  <si>
    <t>JTEKTINDIA</t>
  </si>
  <si>
    <t>Go Fashion (India) Ltd</t>
  </si>
  <si>
    <t>GOCOLORS</t>
  </si>
  <si>
    <t>Rain Industries Ltd</t>
  </si>
  <si>
    <t>RAIN</t>
  </si>
  <si>
    <t>Utkarsh Small Finance Bank Ltd</t>
  </si>
  <si>
    <t>UTKARSHBNK</t>
  </si>
  <si>
    <t>Protean eGov Technologies Ltd</t>
  </si>
  <si>
    <t>PROTEAN</t>
  </si>
  <si>
    <t>Hemisphere Properties India Ltd</t>
  </si>
  <si>
    <t>HEMIPROP</t>
  </si>
  <si>
    <t>MAS Financial Services Ltd</t>
  </si>
  <si>
    <t>MASFIN</t>
  </si>
  <si>
    <t>Moschip Technologies Ltd</t>
  </si>
  <si>
    <t>MOSCHIP</t>
  </si>
  <si>
    <t>Harsha Engineers International Ltd</t>
  </si>
  <si>
    <t>HARSHA</t>
  </si>
  <si>
    <t>Johnson Controls-Hitachi Air Conditioning India Ltd</t>
  </si>
  <si>
    <t>JCHAC</t>
  </si>
  <si>
    <t>GHCL Ltd</t>
  </si>
  <si>
    <t>GHCL</t>
  </si>
  <si>
    <t>Patel Engineering Ltd</t>
  </si>
  <si>
    <t>PATELENG</t>
  </si>
  <si>
    <t>Restaurant Brands Asia Ltd</t>
  </si>
  <si>
    <t>RBA</t>
  </si>
  <si>
    <t>GMR Power and Urban Infra Ltd</t>
  </si>
  <si>
    <t>GMRP&amp;UI</t>
  </si>
  <si>
    <t>Vaibhav Global Ltd</t>
  </si>
  <si>
    <t>VAIBHAVGBL</t>
  </si>
  <si>
    <t>Bajaj Hindusthan Sugar Ltd</t>
  </si>
  <si>
    <t>BAJAJHIND</t>
  </si>
  <si>
    <t>Spandana Sphoorty Financial Ltd</t>
  </si>
  <si>
    <t>SPANDANA</t>
  </si>
  <si>
    <t>Pansari Developers Ltd</t>
  </si>
  <si>
    <t>PANSARI</t>
  </si>
  <si>
    <t>Gateway Distriparks Ltd</t>
  </si>
  <si>
    <t>GATEWAY</t>
  </si>
  <si>
    <t>Healthcare Global Enterprises Ltd</t>
  </si>
  <si>
    <t>HCG</t>
  </si>
  <si>
    <t>VRL Logistics Ltd</t>
  </si>
  <si>
    <t>VRLLOG</t>
  </si>
  <si>
    <t>Heritage Foods Ltd</t>
  </si>
  <si>
    <t>HERITGFOOD</t>
  </si>
  <si>
    <t>Wonderla Holidays Ltd</t>
  </si>
  <si>
    <t>WONDERLA</t>
  </si>
  <si>
    <t>Nippon India ETF Gold BeES</t>
  </si>
  <si>
    <t>GOLDBEES</t>
  </si>
  <si>
    <t>Gold</t>
  </si>
  <si>
    <t>Heidelbergcement India Ltd</t>
  </si>
  <si>
    <t>HEIDELBERG</t>
  </si>
  <si>
    <t>Inox Green Energy Services Ltd</t>
  </si>
  <si>
    <t>INOXGREEN</t>
  </si>
  <si>
    <t>Dynamatic Technologies Ltd</t>
  </si>
  <si>
    <t>DYNAMATECH</t>
  </si>
  <si>
    <t>AGI Greenpac Ltd</t>
  </si>
  <si>
    <t>AGI</t>
  </si>
  <si>
    <t>Jamna Auto Industries Ltd</t>
  </si>
  <si>
    <t>JAMNAAUTO</t>
  </si>
  <si>
    <t>Banco Products (India) Ltd</t>
  </si>
  <si>
    <t>BANCOINDIA</t>
  </si>
  <si>
    <t>SG Mart Ltd</t>
  </si>
  <si>
    <t>SGMART</t>
  </si>
  <si>
    <t>DCX Systems Ltd</t>
  </si>
  <si>
    <t>DCXINDIA</t>
  </si>
  <si>
    <t>Bharat Rasayan Ltd</t>
  </si>
  <si>
    <t>BHARATRAS</t>
  </si>
  <si>
    <t>Oriana Power Ltd</t>
  </si>
  <si>
    <t>ORIANA</t>
  </si>
  <si>
    <t>Aarti Drugs Ltd</t>
  </si>
  <si>
    <t>AARTIDRUGS</t>
  </si>
  <si>
    <t>Kovai Medical Center and Hospital Ltd</t>
  </si>
  <si>
    <t>KOVAI</t>
  </si>
  <si>
    <t>Shilchar Technologies Ltd</t>
  </si>
  <si>
    <t>SHILCTECH</t>
  </si>
  <si>
    <t>Nocil Ltd</t>
  </si>
  <si>
    <t>NOCIL</t>
  </si>
  <si>
    <t>Jain Irrigation Systems Ltd</t>
  </si>
  <si>
    <t>JISLJALEQS</t>
  </si>
  <si>
    <t>Agricultural &amp; Farm Machinery</t>
  </si>
  <si>
    <t>Entero Healthcare Solutions Ltd</t>
  </si>
  <si>
    <t>ENTERO</t>
  </si>
  <si>
    <t>Kaveri Seed Company Ltd</t>
  </si>
  <si>
    <t>KSCL</t>
  </si>
  <si>
    <t>Seeds</t>
  </si>
  <si>
    <t>TeamLease Services Ltd</t>
  </si>
  <si>
    <t>TEAMLEASE</t>
  </si>
  <si>
    <t>TCI Express Ltd</t>
  </si>
  <si>
    <t>TCIEXP</t>
  </si>
  <si>
    <t>GTL Infrastructure Ltd</t>
  </si>
  <si>
    <t>GTLINFRA</t>
  </si>
  <si>
    <t>Shanthi Gears Ltd</t>
  </si>
  <si>
    <t>SHANTIGEAR</t>
  </si>
  <si>
    <t>Thangamayil Jewellery Ltd</t>
  </si>
  <si>
    <t>THANGAMAYL</t>
  </si>
  <si>
    <t>Blue Cloud Softech Solutions Ltd</t>
  </si>
  <si>
    <t>BLUECLOUDS</t>
  </si>
  <si>
    <t>West Coast Paper Mills Ltd</t>
  </si>
  <si>
    <t>WSTCSTPAPR</t>
  </si>
  <si>
    <t>Sanghvi Movers Ltd</t>
  </si>
  <si>
    <t>SANGHVIMOV</t>
  </si>
  <si>
    <t>Tilaknagar Industries Ltd</t>
  </si>
  <si>
    <t>TI</t>
  </si>
  <si>
    <t>Subros Ltd</t>
  </si>
  <si>
    <t>SUBROS</t>
  </si>
  <si>
    <t>Balmer Lawrie and Company Ltd</t>
  </si>
  <si>
    <t>BALMLAWRIE</t>
  </si>
  <si>
    <t>Fusion Micro Finance Ltd</t>
  </si>
  <si>
    <t>FUSION</t>
  </si>
  <si>
    <t>Jayaswal Neco Industries Ltd</t>
  </si>
  <si>
    <t>JAYNECOIND</t>
  </si>
  <si>
    <t>Fedbank Financial Services Ltd</t>
  </si>
  <si>
    <t>FEDFINA</t>
  </si>
  <si>
    <t>Kewal Kiran Clothing Ltd</t>
  </si>
  <si>
    <t>KKCL</t>
  </si>
  <si>
    <t>LG Balakrishnan &amp; Bros Ltd</t>
  </si>
  <si>
    <t>LGBBROSLTD</t>
  </si>
  <si>
    <t>Rossari Biotech Ltd</t>
  </si>
  <si>
    <t>ROSSARI</t>
  </si>
  <si>
    <t>Borosil Ltd</t>
  </si>
  <si>
    <t>BOROLTD</t>
  </si>
  <si>
    <t>Lux Industries Ltd</t>
  </si>
  <si>
    <t>LUXIND</t>
  </si>
  <si>
    <t>JNK India Ltd</t>
  </si>
  <si>
    <t>JNKINDIA</t>
  </si>
  <si>
    <t>Avantel Ltd</t>
  </si>
  <si>
    <t>AVANTEL</t>
  </si>
  <si>
    <t>Bombay Dyeing and Mfg Co Ltd</t>
  </si>
  <si>
    <t>BOMDYEING</t>
  </si>
  <si>
    <t>Tinplate Company of India Ltd</t>
  </si>
  <si>
    <t>TINPLATE</t>
  </si>
  <si>
    <t>WPIL Ltd</t>
  </si>
  <si>
    <t>WPIL</t>
  </si>
  <si>
    <t>Sharda Cropchem Ltd</t>
  </si>
  <si>
    <t>SHARDACROP</t>
  </si>
  <si>
    <t>Nippon India ETF Nifty 50 BeES</t>
  </si>
  <si>
    <t>NIFTYBEES</t>
  </si>
  <si>
    <t>Orissa Minerals Development Company Ltd</t>
  </si>
  <si>
    <t>ORISSAMINE</t>
  </si>
  <si>
    <t>Fineotex Chemical Ltd</t>
  </si>
  <si>
    <t>FCL</t>
  </si>
  <si>
    <t>DCB Bank Ltd</t>
  </si>
  <si>
    <t>DCBBANK</t>
  </si>
  <si>
    <t>Ddev Plastiks Industries Ltd</t>
  </si>
  <si>
    <t>DDEVPLASTIK</t>
  </si>
  <si>
    <t>Ashiana Housing Ltd</t>
  </si>
  <si>
    <t>ASHIANA</t>
  </si>
  <si>
    <t>Kalyani Steels Ltd</t>
  </si>
  <si>
    <t>KSL</t>
  </si>
  <si>
    <t>Ramky Infrastructure Ltd</t>
  </si>
  <si>
    <t>RAMKY</t>
  </si>
  <si>
    <t>ISMT Ltd</t>
  </si>
  <si>
    <t>ISMTLTD</t>
  </si>
  <si>
    <t>Imagicaaworld Entertainment Ltd</t>
  </si>
  <si>
    <t>IMAGICAA</t>
  </si>
  <si>
    <t>Sula Vineyards Ltd</t>
  </si>
  <si>
    <t>SULA</t>
  </si>
  <si>
    <t>Sunflag Iron and Steel Co Ltd</t>
  </si>
  <si>
    <t>SUNFLAG</t>
  </si>
  <si>
    <t>Advanced Enzyme Technologies Ltd</t>
  </si>
  <si>
    <t>ADVENZYMES</t>
  </si>
  <si>
    <t>Venus Pipes and Tubes Ltd</t>
  </si>
  <si>
    <t>VENUSPIPES</t>
  </si>
  <si>
    <t>Neogen Chemicals Ltd</t>
  </si>
  <si>
    <t>NEOGEN</t>
  </si>
  <si>
    <t>Hathway Cable and Datacom Ltd</t>
  </si>
  <si>
    <t>HATHWAY</t>
  </si>
  <si>
    <t>Cable &amp; D2H</t>
  </si>
  <si>
    <t>Hikal Ltd</t>
  </si>
  <si>
    <t>HIKAL</t>
  </si>
  <si>
    <t>Samhi Hotels Ltd</t>
  </si>
  <si>
    <t>SAMHI</t>
  </si>
  <si>
    <t>Greenply Industries Ltd</t>
  </si>
  <si>
    <t>GREENPLY</t>
  </si>
  <si>
    <t>Savita Oil Technologies Ltd</t>
  </si>
  <si>
    <t>SOTL</t>
  </si>
  <si>
    <t>Shaily Engineering Plastics Ltd</t>
  </si>
  <si>
    <t>SHAILY</t>
  </si>
  <si>
    <t>Gopal Snacks Ltd</t>
  </si>
  <si>
    <t>GOPAL</t>
  </si>
  <si>
    <t>Tide Water Oil Co India Ltd</t>
  </si>
  <si>
    <t>TIDEWATER</t>
  </si>
  <si>
    <t>Hawkins Cookers Ltd</t>
  </si>
  <si>
    <t>HAWKINCOOK</t>
  </si>
  <si>
    <t>Muthoot Microfin Ltd</t>
  </si>
  <si>
    <t>MUTHOOTMF</t>
  </si>
  <si>
    <t>Microfinancing</t>
  </si>
  <si>
    <t>Uflex Ltd</t>
  </si>
  <si>
    <t>UFLEX</t>
  </si>
  <si>
    <t>Greenpanel Industries Ltd</t>
  </si>
  <si>
    <t>GREENPANEL</t>
  </si>
  <si>
    <t>Shrem InvIT</t>
  </si>
  <si>
    <t>SHREMINVIT</t>
  </si>
  <si>
    <t>Spicejet Ltd</t>
  </si>
  <si>
    <t>SPICEJET</t>
  </si>
  <si>
    <t>Prime Focus Ltd</t>
  </si>
  <si>
    <t>PFOCUS</t>
  </si>
  <si>
    <t>Animation</t>
  </si>
  <si>
    <t>Lloyds Enterprises Ltd</t>
  </si>
  <si>
    <t>LLOYDSENT</t>
  </si>
  <si>
    <t>Styrenix Performance Materials Ltd</t>
  </si>
  <si>
    <t>STYRENIX</t>
  </si>
  <si>
    <t>Indian Metals and Ferro Alloys Ltd</t>
  </si>
  <si>
    <t>IMFA</t>
  </si>
  <si>
    <t>Skipper Ltd</t>
  </si>
  <si>
    <t>SKIPPER</t>
  </si>
  <si>
    <t>Lumax AutoTechnologies Ltd</t>
  </si>
  <si>
    <t>LUMAXTECH</t>
  </si>
  <si>
    <t>KDDL Ltd</t>
  </si>
  <si>
    <t>KDDL</t>
  </si>
  <si>
    <t>Hinduja Global Solutions Ltd</t>
  </si>
  <si>
    <t>HGS</t>
  </si>
  <si>
    <t>Bannari Amman Sugars Ltd</t>
  </si>
  <si>
    <t>BANARISUG</t>
  </si>
  <si>
    <t>Grauer And Weil (India) Ltd</t>
  </si>
  <si>
    <t>GRAUWEIL</t>
  </si>
  <si>
    <t>Shipping Corporation of India Land and Assets Ltd</t>
  </si>
  <si>
    <t>SCILAL</t>
  </si>
  <si>
    <t>Premier Explosives Ltd</t>
  </si>
  <si>
    <t>PREMEXPLN</t>
  </si>
  <si>
    <t>Medi Assist Healthcare Services Ltd</t>
  </si>
  <si>
    <t>MEDIASSIST</t>
  </si>
  <si>
    <t>Ashapura Minechem Ltd</t>
  </si>
  <si>
    <t>ASHAPURMIN</t>
  </si>
  <si>
    <t>Mahindra Logistics Ltd</t>
  </si>
  <si>
    <t>MAHLOG</t>
  </si>
  <si>
    <t>Manorama Industries Ltd</t>
  </si>
  <si>
    <t>MANORAMA</t>
  </si>
  <si>
    <t>JTL Industries Ltd</t>
  </si>
  <si>
    <t>JTLIND</t>
  </si>
  <si>
    <t>Nirlon Ltd</t>
  </si>
  <si>
    <t>NIRLON</t>
  </si>
  <si>
    <t>Apeejay Surrendra Park Hotels Ltd</t>
  </si>
  <si>
    <t>PARKHOTELS</t>
  </si>
  <si>
    <t>Thejo Engineering Ltd</t>
  </si>
  <si>
    <t>THEJO</t>
  </si>
  <si>
    <t>Nucleus Software Exports Ltd</t>
  </si>
  <si>
    <t>NUCLEUS</t>
  </si>
  <si>
    <t>Honda India Power Products Ltd</t>
  </si>
  <si>
    <t>HONDAPOWER</t>
  </si>
  <si>
    <t>Cartrade Tech Ltd</t>
  </si>
  <si>
    <t>CARTRADE</t>
  </si>
  <si>
    <t>Cigniti Technologies Ltd</t>
  </si>
  <si>
    <t>CIGNITITEC</t>
  </si>
  <si>
    <t>Datamatics Global Services Ltd</t>
  </si>
  <si>
    <t>DATAMATICS</t>
  </si>
  <si>
    <t>Bajaj Consumer Care Ltd</t>
  </si>
  <si>
    <t>BAJAJCON</t>
  </si>
  <si>
    <t>Unichem Laboratories Ltd</t>
  </si>
  <si>
    <t>UNICHEMLAB</t>
  </si>
  <si>
    <t>IRB InvIT Fund</t>
  </si>
  <si>
    <t>IRBINVIT</t>
  </si>
  <si>
    <t>La Opala R G Ltd</t>
  </si>
  <si>
    <t>LAOPALA</t>
  </si>
  <si>
    <t>Motilal Oswal NASDAQ 100 ETF</t>
  </si>
  <si>
    <t>MON100</t>
  </si>
  <si>
    <t>EMS Ltd</t>
  </si>
  <si>
    <t>EMSLIMITED</t>
  </si>
  <si>
    <t>Spectrum Electrical Industries Ltd</t>
  </si>
  <si>
    <t>SPECTRUM</t>
  </si>
  <si>
    <t>Maithan Alloys Ltd</t>
  </si>
  <si>
    <t>MAITHANALL</t>
  </si>
  <si>
    <t>Gujarat Industries Power Company Ltd</t>
  </si>
  <si>
    <t>GIPCL</t>
  </si>
  <si>
    <t>Zaggle Prepaid Ocean Services Ltd</t>
  </si>
  <si>
    <t>ZAGGLE</t>
  </si>
  <si>
    <t>Gufic Biosciences Ltd</t>
  </si>
  <si>
    <t>GUFICBIO</t>
  </si>
  <si>
    <t>Anup Engineering Ltd</t>
  </si>
  <si>
    <t>ANUP</t>
  </si>
  <si>
    <t>VST Tillers Tractors Ltd</t>
  </si>
  <si>
    <t>VSTTILLERS</t>
  </si>
  <si>
    <t>Awfis Space Solutions Ltd</t>
  </si>
  <si>
    <t>AWFIS</t>
  </si>
  <si>
    <t>Sandhar Technologies Ltd</t>
  </si>
  <si>
    <t>SANDHAR</t>
  </si>
  <si>
    <t>Navneet Education Ltd</t>
  </si>
  <si>
    <t>NAVNETEDUL</t>
  </si>
  <si>
    <t>Ganesha Ecosphere Ltd</t>
  </si>
  <si>
    <t>GANECOS</t>
  </si>
  <si>
    <t>Dredging Corporation of India Ltd</t>
  </si>
  <si>
    <t>DREDGECORP</t>
  </si>
  <si>
    <t>Dredging</t>
  </si>
  <si>
    <t>Gensol Engineering Ltd</t>
  </si>
  <si>
    <t>GENSOL</t>
  </si>
  <si>
    <t>Yatharth Hospital &amp; Trauma Care Services Ltd</t>
  </si>
  <si>
    <t>YATHARTH</t>
  </si>
  <si>
    <t>Prakash Industries Ltd</t>
  </si>
  <si>
    <t>PRAKASH</t>
  </si>
  <si>
    <t>Steel Strips Wheels Ltd</t>
  </si>
  <si>
    <t>SSWL</t>
  </si>
  <si>
    <t>Delta Corp Ltd</t>
  </si>
  <si>
    <t>DELTACORP</t>
  </si>
  <si>
    <t>MPS Ltd</t>
  </si>
  <si>
    <t>MPSLTD</t>
  </si>
  <si>
    <t>Jindal Poly Films Ltd</t>
  </si>
  <si>
    <t>JINDALPOLY</t>
  </si>
  <si>
    <t>Avalon Technologies Ltd</t>
  </si>
  <si>
    <t>AVALON</t>
  </si>
  <si>
    <t>Pitti Engineering Ltd</t>
  </si>
  <si>
    <t>PITTIENG</t>
  </si>
  <si>
    <t>Fiem Industries Ltd</t>
  </si>
  <si>
    <t>FIEMIND</t>
  </si>
  <si>
    <t>TCNS Clothing Co Ltd</t>
  </si>
  <si>
    <t>TCNSBRANDS</t>
  </si>
  <si>
    <t>Repco Home Finance Ltd</t>
  </si>
  <si>
    <t>REPCOHOME</t>
  </si>
  <si>
    <t>Sindhu Trade Links Ltd</t>
  </si>
  <si>
    <t>SINDHUTRAD</t>
  </si>
  <si>
    <t>Shivalik Bimetal Controls Ltd</t>
  </si>
  <si>
    <t>SBCL</t>
  </si>
  <si>
    <t>Bajel Projects Ltd</t>
  </si>
  <si>
    <t>BAJEL</t>
  </si>
  <si>
    <t>Electric Utilities</t>
  </si>
  <si>
    <t>Gujarat Themis Biosyn Ltd</t>
  </si>
  <si>
    <t>GUJTHEM</t>
  </si>
  <si>
    <t>Swaraj Engines Ltd</t>
  </si>
  <si>
    <t>SWARAJENG</t>
  </si>
  <si>
    <t>ideaForge Technology Ltd</t>
  </si>
  <si>
    <t>IDEAFORGE</t>
  </si>
  <si>
    <t>Network People Services Technologies Ltd</t>
  </si>
  <si>
    <t>NPST</t>
  </si>
  <si>
    <t>Polyplex Corp Ltd</t>
  </si>
  <si>
    <t>POLYPLEX</t>
  </si>
  <si>
    <t>Bhansali Engg Polymers Ltd</t>
  </si>
  <si>
    <t>BEPL</t>
  </si>
  <si>
    <t>Greaves Cotton Ltd</t>
  </si>
  <si>
    <t>GREAVESCOT</t>
  </si>
  <si>
    <t>TVS Srichakra Ltd</t>
  </si>
  <si>
    <t>TVSSRICHAK</t>
  </si>
  <si>
    <t>HLE Glascoat Ltd</t>
  </si>
  <si>
    <t>HLEGLAS</t>
  </si>
  <si>
    <t>Somany Ceramics Ltd</t>
  </si>
  <si>
    <t>SOMANYCERA</t>
  </si>
  <si>
    <t>IndoStar Capital Finance Ltd</t>
  </si>
  <si>
    <t>INDOSTAR</t>
  </si>
  <si>
    <t>Thyrocare Technologies Ltd</t>
  </si>
  <si>
    <t>THYROCARE</t>
  </si>
  <si>
    <t>Sundaram Clayton Ltd</t>
  </si>
  <si>
    <t>SUNCLAY</t>
  </si>
  <si>
    <t>Dalmia Bharat Sugar and Industries Ltd</t>
  </si>
  <si>
    <t>DALMIASUG</t>
  </si>
  <si>
    <t>Dhani Services Ltd</t>
  </si>
  <si>
    <t>DHANI</t>
  </si>
  <si>
    <t>NRB Bearings Ltd</t>
  </si>
  <si>
    <t>NRBBEARING</t>
  </si>
  <si>
    <t>Flair Writing Industries Ltd</t>
  </si>
  <si>
    <t>FLAIR</t>
  </si>
  <si>
    <t>Sagar Cements Ltd</t>
  </si>
  <si>
    <t>SAGCEM</t>
  </si>
  <si>
    <t>Salasar Techno Engineering Ltd</t>
  </si>
  <si>
    <t>SALASAR</t>
  </si>
  <si>
    <t>Fischer Medical Ventures Ltd</t>
  </si>
  <si>
    <t>FISCHER</t>
  </si>
  <si>
    <t>Stylam Industries Ltd</t>
  </si>
  <si>
    <t>STYLAMIND</t>
  </si>
  <si>
    <t>Supriya Lifescience Ltd</t>
  </si>
  <si>
    <t>SUPRIYA</t>
  </si>
  <si>
    <t>Hindware Home Innovation Ltd</t>
  </si>
  <si>
    <t>HINDWAREAP</t>
  </si>
  <si>
    <t>Veritas (India) Ltd</t>
  </si>
  <si>
    <t>VERITAS</t>
  </si>
  <si>
    <t>Arvind Smartspaces Ltd</t>
  </si>
  <si>
    <t>ARVSMART</t>
  </si>
  <si>
    <t>KCP Ltd</t>
  </si>
  <si>
    <t>KCP</t>
  </si>
  <si>
    <t>Seamec Ltd</t>
  </si>
  <si>
    <t>SEAMECLTD</t>
  </si>
  <si>
    <t>Oil &amp; Gas - Equipment &amp; Services</t>
  </si>
  <si>
    <t>CARE Ratings Ltd</t>
  </si>
  <si>
    <t>CARERATING</t>
  </si>
  <si>
    <t>BF Utilities Ltd</t>
  </si>
  <si>
    <t>BFUTILITIE</t>
  </si>
  <si>
    <t>Kolte-Patil Developers Ltd</t>
  </si>
  <si>
    <t>KOLTEPATIL</t>
  </si>
  <si>
    <t>Thirumalai Chemicals Ltd</t>
  </si>
  <si>
    <t>TIRUMALCHM</t>
  </si>
  <si>
    <t>Bhagiradha Chemicals and Industries Ltd</t>
  </si>
  <si>
    <t>BHAGCHEM</t>
  </si>
  <si>
    <t>Pearl Global Industries Ltd</t>
  </si>
  <si>
    <t>PGIL</t>
  </si>
  <si>
    <t>Apollo Micro Systems Ltd</t>
  </si>
  <si>
    <t>APOLLO</t>
  </si>
  <si>
    <t>Tinna Rubber and Infrastructure Ltd</t>
  </si>
  <si>
    <t>TINNARUBR</t>
  </si>
  <si>
    <t>Max Ventures and Industries Ltd</t>
  </si>
  <si>
    <t>MAXVIL</t>
  </si>
  <si>
    <t>Indoco Remedies Ltd</t>
  </si>
  <si>
    <t>INDOCO</t>
  </si>
  <si>
    <t>Vadilal Industries Ltd</t>
  </si>
  <si>
    <t>VADILALIND</t>
  </si>
  <si>
    <t>MM Forgings Ltd</t>
  </si>
  <si>
    <t>MMFL</t>
  </si>
  <si>
    <t>Kingfa Science and Technology (India) Ltd</t>
  </si>
  <si>
    <t>KINGFA</t>
  </si>
  <si>
    <t>PTC India Financial Services Ltd</t>
  </si>
  <si>
    <t>PFS</t>
  </si>
  <si>
    <t>SeQuent Scientific Ltd</t>
  </si>
  <si>
    <t>SEQUENT</t>
  </si>
  <si>
    <t>Automotive Axles Ltd</t>
  </si>
  <si>
    <t>AUTOAXLES</t>
  </si>
  <si>
    <t>Wendt (India) Limited</t>
  </si>
  <si>
    <t>WENDT</t>
  </si>
  <si>
    <t>Precision Wires India Ltd</t>
  </si>
  <si>
    <t>PRECWIRE</t>
  </si>
  <si>
    <t>Marathon Nextgen Realty Ltd</t>
  </si>
  <si>
    <t>MARATHON</t>
  </si>
  <si>
    <t>SML Isuzu Ltd</t>
  </si>
  <si>
    <t>SMLISUZU</t>
  </si>
  <si>
    <t>D P Abhushan Ltd</t>
  </si>
  <si>
    <t>DPABHUSHAN</t>
  </si>
  <si>
    <t>SEPC Ltd</t>
  </si>
  <si>
    <t>SEPC</t>
  </si>
  <si>
    <t>Vishnu Chemicals Ltd</t>
  </si>
  <si>
    <t>VISHNU</t>
  </si>
  <si>
    <t>Vertoz Advertising Ltd</t>
  </si>
  <si>
    <t>VERTOZ</t>
  </si>
  <si>
    <t>K.P. Energy Ltd</t>
  </si>
  <si>
    <t>KPEL</t>
  </si>
  <si>
    <t>Balu Forge Industries Ltd</t>
  </si>
  <si>
    <t>BALUFORGE</t>
  </si>
  <si>
    <t>KP Green Engineering Ltd</t>
  </si>
  <si>
    <t>KPGEL</t>
  </si>
  <si>
    <t>Dollar Industries Ltd</t>
  </si>
  <si>
    <t>DOLLAR</t>
  </si>
  <si>
    <t>Man Industries (India) Ltd</t>
  </si>
  <si>
    <t>MANINDS</t>
  </si>
  <si>
    <t>Goodluck India Ltd</t>
  </si>
  <si>
    <t>GOODLUCK</t>
  </si>
  <si>
    <t>Alembic Ltd</t>
  </si>
  <si>
    <t>ALEMBICLTD</t>
  </si>
  <si>
    <t>Rajratan Global Wire Ltd</t>
  </si>
  <si>
    <t>RAJRATAN</t>
  </si>
  <si>
    <t>Shalby Ltd</t>
  </si>
  <si>
    <t>SHALBY</t>
  </si>
  <si>
    <t>Vindhya Telelinks Ltd</t>
  </si>
  <si>
    <t>VINDHYATEL</t>
  </si>
  <si>
    <t>Landmark Cars Ltd</t>
  </si>
  <si>
    <t>LANDMARK</t>
  </si>
  <si>
    <t>Nilkamal Ltd</t>
  </si>
  <si>
    <t>NILKAMAL</t>
  </si>
  <si>
    <t>HPL Electric &amp; Power Ltd</t>
  </si>
  <si>
    <t>HPL</t>
  </si>
  <si>
    <t>EIH Associated Hotels Ltd</t>
  </si>
  <si>
    <t>EIHAHOTELS</t>
  </si>
  <si>
    <t>Dish TV India Ltd</t>
  </si>
  <si>
    <t>DISHTV</t>
  </si>
  <si>
    <t>Sai Silks (Kalamandir) Ltd</t>
  </si>
  <si>
    <t>KALAMANDIR</t>
  </si>
  <si>
    <t>Huhtamaki India Ltd</t>
  </si>
  <si>
    <t>HUHTAMAKI</t>
  </si>
  <si>
    <t>Saksoft Ltd</t>
  </si>
  <si>
    <t>SAKSOFT</t>
  </si>
  <si>
    <t>Kalyani Investment Company Ltd</t>
  </si>
  <si>
    <t>KICL</t>
  </si>
  <si>
    <t>Morepen Laboratories Ltd</t>
  </si>
  <si>
    <t>MOREPENLAB</t>
  </si>
  <si>
    <t>Innova Captab Ltd</t>
  </si>
  <si>
    <t>INNOVACAP</t>
  </si>
  <si>
    <t>Spright Agro Ltd</t>
  </si>
  <si>
    <t>SPRIGHT</t>
  </si>
  <si>
    <t>Unitech Ltd</t>
  </si>
  <si>
    <t>UNITECH</t>
  </si>
  <si>
    <t>EFC (I) Ltd</t>
  </si>
  <si>
    <t>EFCIL</t>
  </si>
  <si>
    <t>Stanley Lifestyles Ltd</t>
  </si>
  <si>
    <t>STANLEY</t>
  </si>
  <si>
    <t>India Glycols Ltd</t>
  </si>
  <si>
    <t>INDIAGLYCO</t>
  </si>
  <si>
    <t>Mayur Uniquoters Ltd</t>
  </si>
  <si>
    <t>MAYURUNIQ</t>
  </si>
  <si>
    <t>John Cockerill India Ltd</t>
  </si>
  <si>
    <t>COCKERILL</t>
  </si>
  <si>
    <t>Hindustan Oil Exploration Company Ltd</t>
  </si>
  <si>
    <t>HINDOILEXP</t>
  </si>
  <si>
    <t>Venky's (India) Ltd</t>
  </si>
  <si>
    <t>VENKEYS</t>
  </si>
  <si>
    <t>Sasken Technologies Ltd</t>
  </si>
  <si>
    <t>SASKEN</t>
  </si>
  <si>
    <t>Quick Heal Technologies Ltd</t>
  </si>
  <si>
    <t>QUICKHEAL</t>
  </si>
  <si>
    <t>Optiemus Infracom Ltd</t>
  </si>
  <si>
    <t>OPTIEMUS</t>
  </si>
  <si>
    <t>Astec Lifesciences Ltd</t>
  </si>
  <si>
    <t>ASTEC</t>
  </si>
  <si>
    <t>Confidence Petroleum India Ltd</t>
  </si>
  <si>
    <t>CONFIPET</t>
  </si>
  <si>
    <t>Goodyear India Ltd</t>
  </si>
  <si>
    <t>GOODYEAR</t>
  </si>
  <si>
    <t>Ge Power India Ltd</t>
  </si>
  <si>
    <t>GEPIL</t>
  </si>
  <si>
    <t>V2 Retail Ltd</t>
  </si>
  <si>
    <t>V2RETAIL</t>
  </si>
  <si>
    <t>Ujaas Energy Ltd</t>
  </si>
  <si>
    <t>UEL</t>
  </si>
  <si>
    <t>Foseco India Ltd</t>
  </si>
  <si>
    <t>FOSECOIND</t>
  </si>
  <si>
    <t>Dolphin Offshore Enterprises (India) Ltd</t>
  </si>
  <si>
    <t>DOLPHIN</t>
  </si>
  <si>
    <t>Jeena Sikho Lifecare Ltd</t>
  </si>
  <si>
    <t>JSLL</t>
  </si>
  <si>
    <t>S H Kelkar and Company Ltd</t>
  </si>
  <si>
    <t>SHK</t>
  </si>
  <si>
    <t>ESAF Small Finance Bank Limited</t>
  </si>
  <si>
    <t>ESAFSFB</t>
  </si>
  <si>
    <t>Novartis India Ltd</t>
  </si>
  <si>
    <t>NOVARTIND</t>
  </si>
  <si>
    <t>Lumax Industries Ltd</t>
  </si>
  <si>
    <t>LUMAXIND</t>
  </si>
  <si>
    <t>Dishman Carbogen Amcis Ltd</t>
  </si>
  <si>
    <t>DCAL</t>
  </si>
  <si>
    <t>PSP Projects Ltd</t>
  </si>
  <si>
    <t>PSPPROJECT</t>
  </si>
  <si>
    <t>Tarsons Products Ltd</t>
  </si>
  <si>
    <t>TARSONS</t>
  </si>
  <si>
    <t>HMA Agro Industries Ltd</t>
  </si>
  <si>
    <t>HMAAGRO</t>
  </si>
  <si>
    <t>Mold-Tek Packaging Ltd</t>
  </si>
  <si>
    <t>MOLDTKPAC</t>
  </si>
  <si>
    <t>DEN Networks Ltd</t>
  </si>
  <si>
    <t>DEN</t>
  </si>
  <si>
    <t>Tasty Bite Eatables Ltd</t>
  </si>
  <si>
    <t>TASTYBITE</t>
  </si>
  <si>
    <t>Alpex Solar Ltd</t>
  </si>
  <si>
    <t>ALPEXSOLAR</t>
  </si>
  <si>
    <t>Tatva Chintan Pharma Chem Ltd</t>
  </si>
  <si>
    <t>TATVA</t>
  </si>
  <si>
    <t>SBI Gold ETF</t>
  </si>
  <si>
    <t>SETFGOLD</t>
  </si>
  <si>
    <t>Vishnu Prakash R Punglia Ltd</t>
  </si>
  <si>
    <t>VPRPL</t>
  </si>
  <si>
    <t>Sanghi Industries Ltd</t>
  </si>
  <si>
    <t>SANGHIIND</t>
  </si>
  <si>
    <t>RPG Life Sciences Limited</t>
  </si>
  <si>
    <t>RPGLIFE</t>
  </si>
  <si>
    <t>India Pesticides Ltd</t>
  </si>
  <si>
    <t>IPL</t>
  </si>
  <si>
    <t>ADF Foods Ltd</t>
  </si>
  <si>
    <t>ADFFOODS</t>
  </si>
  <si>
    <t>Jash Engineering Ltd</t>
  </si>
  <si>
    <t>JASH</t>
  </si>
  <si>
    <t>NIBE Ltd</t>
  </si>
  <si>
    <t>NIBE</t>
  </si>
  <si>
    <t>Apollo Pipes Ltd</t>
  </si>
  <si>
    <t>APOLLOPIPE</t>
  </si>
  <si>
    <t>Gokul Agro Resources Ltd</t>
  </si>
  <si>
    <t>GOKULAGRO</t>
  </si>
  <si>
    <t>Accelya Solutions India Ltd</t>
  </si>
  <si>
    <t>ACCELYA</t>
  </si>
  <si>
    <t>Universal Cables Ltd</t>
  </si>
  <si>
    <t>UNIVCABLES</t>
  </si>
  <si>
    <t>SJS Enterprises Ltd</t>
  </si>
  <si>
    <t>SJS</t>
  </si>
  <si>
    <t>Nippon India ETF Nifty 1D Rate Liquid BeES</t>
  </si>
  <si>
    <t>LIQUIDBEES</t>
  </si>
  <si>
    <t>Eveready Industries India Ltd</t>
  </si>
  <si>
    <t>EVEREADY</t>
  </si>
  <si>
    <t>BF Investment Ltd</t>
  </si>
  <si>
    <t>BFINVEST</t>
  </si>
  <si>
    <t>Dreamfolks Services Ltd</t>
  </si>
  <si>
    <t>DREAMFOLKS</t>
  </si>
  <si>
    <t>Suraj Estate Developers Ltd</t>
  </si>
  <si>
    <t>SURAJEST</t>
  </si>
  <si>
    <t>Real Estate Rental, Development &amp; Operations</t>
  </si>
  <si>
    <t>Vardhman Special Steels Ltd</t>
  </si>
  <si>
    <t>VSSL</t>
  </si>
  <si>
    <t>IOL Chemicals and Pharmaceuticals Ltd</t>
  </si>
  <si>
    <t>IOLCP</t>
  </si>
  <si>
    <t>Capacite Infraprojects Ltd</t>
  </si>
  <si>
    <t>CAPACITE</t>
  </si>
  <si>
    <t>Fino Payments Bank Ltd</t>
  </si>
  <si>
    <t>FINOPB</t>
  </si>
  <si>
    <t>Ugro Capital Ltd</t>
  </si>
  <si>
    <t>UGROCAP</t>
  </si>
  <si>
    <t>Mahanagar Telephone Nigam Ltd</t>
  </si>
  <si>
    <t>MTNL</t>
  </si>
  <si>
    <t>Ajmera Realty &amp; Infra India Ltd</t>
  </si>
  <si>
    <t>AJMERA</t>
  </si>
  <si>
    <t>Rane Holdings Ltd</t>
  </si>
  <si>
    <t>RANEHOLDIN</t>
  </si>
  <si>
    <t>Axiscades Technologies Ltd</t>
  </si>
  <si>
    <t>AXISCADES</t>
  </si>
  <si>
    <t>Websol Energy System Ltd</t>
  </si>
  <si>
    <t>WEBELSOLAR</t>
  </si>
  <si>
    <t>Epack Durable Ltd</t>
  </si>
  <si>
    <t>EPACK</t>
  </si>
  <si>
    <t>Refex Industries Ltd</t>
  </si>
  <si>
    <t>REFEX</t>
  </si>
  <si>
    <t>Satin Creditcare Network Ltd</t>
  </si>
  <si>
    <t>SATIN</t>
  </si>
  <si>
    <t>Panama Petrochem Ltd</t>
  </si>
  <si>
    <t>PANAMAPET</t>
  </si>
  <si>
    <t>Abans Holdings Ltd</t>
  </si>
  <si>
    <t>AHL</t>
  </si>
  <si>
    <t>Mangalam Cement Ltd</t>
  </si>
  <si>
    <t>MANGLMCEM</t>
  </si>
  <si>
    <t>Andhra Paper Ltd</t>
  </si>
  <si>
    <t>ANDHRAPAP</t>
  </si>
  <si>
    <t>Artemis Medicare Services Ltd</t>
  </si>
  <si>
    <t>ARTEMISMED</t>
  </si>
  <si>
    <t>Vakrangee Limited</t>
  </si>
  <si>
    <t>VAKRANGEE</t>
  </si>
  <si>
    <t>Oriental Hotels Ltd</t>
  </si>
  <si>
    <t>ORIENTHOT</t>
  </si>
  <si>
    <t>Globus Spirits Ltd</t>
  </si>
  <si>
    <t>GLOBUSSPR</t>
  </si>
  <si>
    <t>Owais Metal and Mineral Processing Ltd</t>
  </si>
  <si>
    <t>OWAIS</t>
  </si>
  <si>
    <t>RPSG Ventures Ltd</t>
  </si>
  <si>
    <t>RPSGVENT</t>
  </si>
  <si>
    <t>Federal-Mogul Goetze (India) Ltd</t>
  </si>
  <si>
    <t>FMGOETZE</t>
  </si>
  <si>
    <t>Mukand Ltd</t>
  </si>
  <si>
    <t>MUKANDLTD</t>
  </si>
  <si>
    <t>Jubilant Industries Ltd</t>
  </si>
  <si>
    <t>JUBLINDS</t>
  </si>
  <si>
    <t>Geojit Financial Services Ltd</t>
  </si>
  <si>
    <t>GEOJITFSL</t>
  </si>
  <si>
    <t>Pnb Gilts Ltd</t>
  </si>
  <si>
    <t>PNBGILTS</t>
  </si>
  <si>
    <t>Solara Active Pharma Sciences Ltd</t>
  </si>
  <si>
    <t>SOLARA</t>
  </si>
  <si>
    <t>Rashi Peripherals Ltd</t>
  </si>
  <si>
    <t>RPTECH</t>
  </si>
  <si>
    <t>PC Jeweller Ltd</t>
  </si>
  <si>
    <t>PCJEWELLER</t>
  </si>
  <si>
    <t>IFGL Refractories Ltd</t>
  </si>
  <si>
    <t>IFGLEXPOR</t>
  </si>
  <si>
    <t>Cupid Ltd</t>
  </si>
  <si>
    <t>CUPID</t>
  </si>
  <si>
    <t>Pokarna Ltd</t>
  </si>
  <si>
    <t>POKARNA</t>
  </si>
  <si>
    <t>Nalwa Sons Investments Ltd</t>
  </si>
  <si>
    <t>NSIL</t>
  </si>
  <si>
    <t>Dolat Algotech Ltd</t>
  </si>
  <si>
    <t>DOLATALGO</t>
  </si>
  <si>
    <t>Som Distilleries and Breweries Ltd</t>
  </si>
  <si>
    <t>SDBL</t>
  </si>
  <si>
    <t>Cosmo First Ltd</t>
  </si>
  <si>
    <t>COSMOFIRST</t>
  </si>
  <si>
    <t>Genesys International Corporation Ltd</t>
  </si>
  <si>
    <t>GENESYS</t>
  </si>
  <si>
    <t>IKIO Lighting Ltd</t>
  </si>
  <si>
    <t>IKIO</t>
  </si>
  <si>
    <t>Kody Technolab Ltd</t>
  </si>
  <si>
    <t>KODYTECH</t>
  </si>
  <si>
    <t>Uniparts India Ltd</t>
  </si>
  <si>
    <t>UNIPARTS</t>
  </si>
  <si>
    <t>Welspun Specialty Solutions Ltd</t>
  </si>
  <si>
    <t>WELSPLSOL</t>
  </si>
  <si>
    <t>Pennar Industries Ltd</t>
  </si>
  <si>
    <t>PENIND</t>
  </si>
  <si>
    <t>Siyaram Silk Mills Ltd</t>
  </si>
  <si>
    <t>SIYSIL</t>
  </si>
  <si>
    <t>Suven Life Sciences Ltd</t>
  </si>
  <si>
    <t>SUVEN</t>
  </si>
  <si>
    <t>Apcotex Industries Ltd</t>
  </si>
  <si>
    <t>APCOTEXIND</t>
  </si>
  <si>
    <t>DEE Development Engineers Ltd</t>
  </si>
  <si>
    <t>DEEDEV</t>
  </si>
  <si>
    <t>Ramco Industries Ltd</t>
  </si>
  <si>
    <t>RAMCOIND</t>
  </si>
  <si>
    <t>Barbeque-Nation Hospitality Ltd</t>
  </si>
  <si>
    <t>BARBEQUE</t>
  </si>
  <si>
    <t>Omaxe Ltd</t>
  </si>
  <si>
    <t>OMAXE</t>
  </si>
  <si>
    <t>BLS E-Services Ltd</t>
  </si>
  <si>
    <t>BLSE</t>
  </si>
  <si>
    <t>Bombay Super Hybrid Seeds Ltd</t>
  </si>
  <si>
    <t>BSHSL</t>
  </si>
  <si>
    <t>Sky Gold Ltd</t>
  </si>
  <si>
    <t>SKYGOLD</t>
  </si>
  <si>
    <t>Gocl Corporation Ltd</t>
  </si>
  <si>
    <t>GOCLCORP</t>
  </si>
  <si>
    <t>TCPL Packaging Ltd</t>
  </si>
  <si>
    <t>TCPLPACK</t>
  </si>
  <si>
    <t>Paramount Communications Ltd</t>
  </si>
  <si>
    <t>PARACABLES</t>
  </si>
  <si>
    <t>Rupa &amp; Company Ltd</t>
  </si>
  <si>
    <t>RUPA</t>
  </si>
  <si>
    <t>Carysil Ltd</t>
  </si>
  <si>
    <t>CARYSIL</t>
  </si>
  <si>
    <t>Seshasayee Paper and Boards Ltd</t>
  </si>
  <si>
    <t>SESHAPAPER</t>
  </si>
  <si>
    <t>Marine Electricals (India) Ltd</t>
  </si>
  <si>
    <t>MARINE</t>
  </si>
  <si>
    <t>DISA India Ltd</t>
  </si>
  <si>
    <t>DISAQ</t>
  </si>
  <si>
    <t>Tanfac Industries Ltd</t>
  </si>
  <si>
    <t>TANFACIND</t>
  </si>
  <si>
    <t>Jyoti Structures Ltd</t>
  </si>
  <si>
    <t>JYOTISTRUC</t>
  </si>
  <si>
    <t>Yasho Industries Ltd</t>
  </si>
  <si>
    <t>YASHO</t>
  </si>
  <si>
    <t>Indian Hume Pipe Company Ltd</t>
  </si>
  <si>
    <t>INDIANHUME</t>
  </si>
  <si>
    <t>Peninsula Land Ltd</t>
  </si>
  <si>
    <t>PENINLAND</t>
  </si>
  <si>
    <t>Amrutanjan Health Care Ltd</t>
  </si>
  <si>
    <t>AMRUTANJAN</t>
  </si>
  <si>
    <t>HIL Ltd</t>
  </si>
  <si>
    <t>HIL</t>
  </si>
  <si>
    <t>E2E Networks Ltd</t>
  </si>
  <si>
    <t>E2E</t>
  </si>
  <si>
    <t>Vidhi Specialty Food Ingredients Ltd</t>
  </si>
  <si>
    <t>VIDHIING</t>
  </si>
  <si>
    <t>Jaiprakash Associates Ltd</t>
  </si>
  <si>
    <t>JPASSOCIAT</t>
  </si>
  <si>
    <t>Arman Financial Services Ltd</t>
  </si>
  <si>
    <t>ARMANFIN</t>
  </si>
  <si>
    <t>Cantabil Retail India Ltd</t>
  </si>
  <si>
    <t>CANTABIL</t>
  </si>
  <si>
    <t>Indraprastha Medical Corporation Ltd</t>
  </si>
  <si>
    <t>INDRAMEDCO</t>
  </si>
  <si>
    <t>Rossell India Ltd</t>
  </si>
  <si>
    <t>ROSSELLIND</t>
  </si>
  <si>
    <t>Krsnaa Diagnostics Ltd</t>
  </si>
  <si>
    <t>KRSNAA</t>
  </si>
  <si>
    <t>ICICI Prudential Nifty 50 ETF</t>
  </si>
  <si>
    <t>NIFTYIETF</t>
  </si>
  <si>
    <t>SG Finserve Ltd</t>
  </si>
  <si>
    <t>SGFIN</t>
  </si>
  <si>
    <t>Suratwwala Business Group Ltd</t>
  </si>
  <si>
    <t>SBGLP</t>
  </si>
  <si>
    <t>Roto Pumps Ltd</t>
  </si>
  <si>
    <t>ROTO</t>
  </si>
  <si>
    <t>Xpro India Ltd</t>
  </si>
  <si>
    <t>XPROINDIA</t>
  </si>
  <si>
    <t>Udaipur Cement Works Ltd</t>
  </si>
  <si>
    <t>UDAICEMENT</t>
  </si>
  <si>
    <t>Praveg Ltd</t>
  </si>
  <si>
    <t>PRAVEG</t>
  </si>
  <si>
    <t>Andrew Yule &amp; Co Ltd</t>
  </si>
  <si>
    <t>ANDREWYU</t>
  </si>
  <si>
    <t>Prataap Snacks Ltd</t>
  </si>
  <si>
    <t>DIAMONDYD</t>
  </si>
  <si>
    <t>Atul Auto Ltd</t>
  </si>
  <si>
    <t>ATULAUTO</t>
  </si>
  <si>
    <t>Three Wheelers</t>
  </si>
  <si>
    <t>Gandhar Oil Refinery (INDIA) Ltd</t>
  </si>
  <si>
    <t>GANDHAR</t>
  </si>
  <si>
    <t>Alicon Castalloy Ltd</t>
  </si>
  <si>
    <t>ALICON</t>
  </si>
  <si>
    <t>Divgi TorqTransfer Systems Ltd</t>
  </si>
  <si>
    <t>DIVGIITTS</t>
  </si>
  <si>
    <t>TIL Ltd</t>
  </si>
  <si>
    <t>TIL</t>
  </si>
  <si>
    <t>Stove Kraft Ltd</t>
  </si>
  <si>
    <t>STOVEKRAFT</t>
  </si>
  <si>
    <t>Parag Milk Foods Ltd</t>
  </si>
  <si>
    <t>PARAGMILK</t>
  </si>
  <si>
    <t>Talbros Automotive Components Ltd</t>
  </si>
  <si>
    <t>TALBROAUTO</t>
  </si>
  <si>
    <t>Centum Electronics Ltd</t>
  </si>
  <si>
    <t>CENTUM</t>
  </si>
  <si>
    <t>G M Breweries Ltd</t>
  </si>
  <si>
    <t>GMBREW</t>
  </si>
  <si>
    <t>Hester Biosciences Ltd</t>
  </si>
  <si>
    <t>HESTERBIO</t>
  </si>
  <si>
    <t>Summit Securities Ltd</t>
  </si>
  <si>
    <t>SUMMITSEC</t>
  </si>
  <si>
    <t>JITF Infralogistics Ltd</t>
  </si>
  <si>
    <t>JITFINFRA</t>
  </si>
  <si>
    <t>Meghmani Organics Ltd</t>
  </si>
  <si>
    <t>MOL</t>
  </si>
  <si>
    <t>Hi-Tech Pipes Ltd</t>
  </si>
  <si>
    <t>HITECH</t>
  </si>
  <si>
    <t>MIC Electronics Ltd</t>
  </si>
  <si>
    <t>MICEL</t>
  </si>
  <si>
    <t>Nitin Spinners Ltd</t>
  </si>
  <si>
    <t>NITINSPIN</t>
  </si>
  <si>
    <t>Wheels India Ltd</t>
  </si>
  <si>
    <t>WHEELS</t>
  </si>
  <si>
    <t>Orient Green Power Company Ltd</t>
  </si>
  <si>
    <t>GREENPOWER</t>
  </si>
  <si>
    <t>JISLDVREQS</t>
  </si>
  <si>
    <t>Kesar India Ltd</t>
  </si>
  <si>
    <t>KESAR</t>
  </si>
  <si>
    <t>SMS Pharmaceuticals Ltd</t>
  </si>
  <si>
    <t>SMSPHARMA</t>
  </si>
  <si>
    <t>Sigachi Industries Ltd</t>
  </si>
  <si>
    <t>SIGACHI</t>
  </si>
  <si>
    <t>B L Kashyap and Sons Ltd</t>
  </si>
  <si>
    <t>BLKASHYAP</t>
  </si>
  <si>
    <t>Reliance Industrial Infrastructure Ltd</t>
  </si>
  <si>
    <t>RIIL</t>
  </si>
  <si>
    <t>Insecticides (India) Ltd</t>
  </si>
  <si>
    <t>INSECTICID</t>
  </si>
  <si>
    <t>TAJ GVK Hotels and Resorts Ltd</t>
  </si>
  <si>
    <t>TAJGVK</t>
  </si>
  <si>
    <t>Aeroflex Industries Ltd</t>
  </si>
  <si>
    <t>AEROFLEX</t>
  </si>
  <si>
    <t>Updater Services Ltd</t>
  </si>
  <si>
    <t>UDS</t>
  </si>
  <si>
    <t>TTK Healthcare Ltd</t>
  </si>
  <si>
    <t>TTKHLTCARE</t>
  </si>
  <si>
    <t>Madhya Bharat Agro Products Ltd</t>
  </si>
  <si>
    <t>MBAPL</t>
  </si>
  <si>
    <t>Media Matrix Worldwide Ltd</t>
  </si>
  <si>
    <t>MMWL</t>
  </si>
  <si>
    <t>Sangam (India) Ltd</t>
  </si>
  <si>
    <t>SANGAMIND</t>
  </si>
  <si>
    <t>Suryoday Small Finance Bank Ltd</t>
  </si>
  <si>
    <t>SURYODAY</t>
  </si>
  <si>
    <t>Filatex Fashions Ltd</t>
  </si>
  <si>
    <t>FILATFASH</t>
  </si>
  <si>
    <t>GTPL Hathway Ltd</t>
  </si>
  <si>
    <t>GTPL</t>
  </si>
  <si>
    <t>Swelect Energy Systems Ltd</t>
  </si>
  <si>
    <t>SWELECTES</t>
  </si>
  <si>
    <t>Yatra Online Ltd</t>
  </si>
  <si>
    <t>YATRA</t>
  </si>
  <si>
    <t>Mufin Green Finance Ltd</t>
  </si>
  <si>
    <t>MUFIN</t>
  </si>
  <si>
    <t>Jagran Prakashan Ltd</t>
  </si>
  <si>
    <t>JAGRAN</t>
  </si>
  <si>
    <t>Expleo Solutions Ltd</t>
  </si>
  <si>
    <t>EXPLEOSOL</t>
  </si>
  <si>
    <t>Servotech Power Systems Ltd</t>
  </si>
  <si>
    <t>SERVOTECH</t>
  </si>
  <si>
    <t>GRP Ltd</t>
  </si>
  <si>
    <t>GRPLTD</t>
  </si>
  <si>
    <t>Tamilnadu Newsprint &amp; Papers Ltd</t>
  </si>
  <si>
    <t>TNPL</t>
  </si>
  <si>
    <t>D Link (India) Limited</t>
  </si>
  <si>
    <t>DLINKINDIA</t>
  </si>
  <si>
    <t>Kotak Gold Etf</t>
  </si>
  <si>
    <t>GOLD1</t>
  </si>
  <si>
    <t>KKRRAFTON Developers Limited</t>
  </si>
  <si>
    <t>KDL</t>
  </si>
  <si>
    <t>Fairchem Organics Ltd</t>
  </si>
  <si>
    <t>FAIRCHEMOR</t>
  </si>
  <si>
    <t>I G Petrochemicals Ltd</t>
  </si>
  <si>
    <t>IGPL</t>
  </si>
  <si>
    <t>Agro Tech Foods Ltd</t>
  </si>
  <si>
    <t>ATFL</t>
  </si>
  <si>
    <t>Indo Tech Transformers Ltd</t>
  </si>
  <si>
    <t>INDOTECH</t>
  </si>
  <si>
    <t>Vashu Bhagnani Industries Ltd</t>
  </si>
  <si>
    <t>POOJAENT</t>
  </si>
  <si>
    <t>Balmer Lawrie Investments Ltd</t>
  </si>
  <si>
    <t>BLIL</t>
  </si>
  <si>
    <t>Brightcom Group Ltd</t>
  </si>
  <si>
    <t>BCG</t>
  </si>
  <si>
    <t>Irm Energy Ltd</t>
  </si>
  <si>
    <t>IRMENERGY</t>
  </si>
  <si>
    <t>Tourism Finance Corporation of India Ltd</t>
  </si>
  <si>
    <t>TFCILTD</t>
  </si>
  <si>
    <t>Ador Welding Ltd</t>
  </si>
  <si>
    <t>ADORWELD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</si>
  <si>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</si>
  <si>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</si>
  <si>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</si>
  <si>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</si>
  <si>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</si>
  <si>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</si>
  <si>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S.P.Apparels Ltd</t>
  </si>
  <si>
    <t>SPAL</t>
  </si>
  <si>
    <t>Borosil Scientific Ltd</t>
  </si>
  <si>
    <t>BOROSCI</t>
  </si>
  <si>
    <t>Shriram Properties Ltd</t>
  </si>
  <si>
    <t>SHRIRAMPPS</t>
  </si>
  <si>
    <t>Themis Medicare Ltd</t>
  </si>
  <si>
    <t>THEMISMED</t>
  </si>
  <si>
    <t>Everest Industries Ltd</t>
  </si>
  <si>
    <t>EVERESTIND</t>
  </si>
  <si>
    <t>Building Products - Prefab Structures</t>
  </si>
  <si>
    <t>Hi-Tech Gears Ltd</t>
  </si>
  <si>
    <t>HITECHGEAR</t>
  </si>
  <si>
    <t>Sirca Paints India Ltd</t>
  </si>
  <si>
    <t>SIRCA</t>
  </si>
  <si>
    <t>Dcm Shriram Industries Ltd</t>
  </si>
  <si>
    <t>DCMSRIND</t>
  </si>
  <si>
    <t>Bharat Wire Ropes Ltd</t>
  </si>
  <si>
    <t>BHARATWIRE</t>
  </si>
  <si>
    <t>Kilburn Engineering Ltd</t>
  </si>
  <si>
    <t>KLBRENG-B</t>
  </si>
  <si>
    <t>PIX Transmissions Ltd</t>
  </si>
  <si>
    <t>PIXTRANS</t>
  </si>
  <si>
    <t>Hercules Hoists Ltd</t>
  </si>
  <si>
    <t>HERCULES</t>
  </si>
  <si>
    <t>Precision Camshafts Ltd</t>
  </si>
  <si>
    <t>PRECAM</t>
  </si>
  <si>
    <t>Agarwal Industrial Corporation Ltd</t>
  </si>
  <si>
    <t>AGARIND</t>
  </si>
  <si>
    <t>India Nippon Electricals Ltd</t>
  </si>
  <si>
    <t>INDNIPPON</t>
  </si>
  <si>
    <t>Rajoo Engineers Ltd</t>
  </si>
  <si>
    <t>RAJOOENG</t>
  </si>
  <si>
    <t>Mishtann Foods Ltd</t>
  </si>
  <si>
    <t>MISHTANN</t>
  </si>
  <si>
    <t>Forbes Precision Tools and Machine Parts Ltd</t>
  </si>
  <si>
    <t>TOTEM</t>
  </si>
  <si>
    <t>Hariom Pipe Industries Ltd</t>
  </si>
  <si>
    <t>HARIOMPIPE</t>
  </si>
  <si>
    <t>Deep Industries Ltd</t>
  </si>
  <si>
    <t>DEEPINDS</t>
  </si>
  <si>
    <t>GNA Axles Ltd</t>
  </si>
  <si>
    <t>GNA</t>
  </si>
  <si>
    <t>Rico Auto Industries Ltd</t>
  </si>
  <si>
    <t>RICOAUTO</t>
  </si>
  <si>
    <t>Likhitha Infrastructure Ltd</t>
  </si>
  <si>
    <t>LIKHITHA</t>
  </si>
  <si>
    <t>Jindal Drilling and Industries Ltd</t>
  </si>
  <si>
    <t>JINDRILL</t>
  </si>
  <si>
    <t>Elpro International Ltd</t>
  </si>
  <si>
    <t>ELPROINTL</t>
  </si>
  <si>
    <t>Subex Ltd</t>
  </si>
  <si>
    <t>SUBEXLTD</t>
  </si>
  <si>
    <t>Texmaco Infrastructure &amp; Holdings Ltd</t>
  </si>
  <si>
    <t>TEXINFRA</t>
  </si>
  <si>
    <t>Nelco Ltd</t>
  </si>
  <si>
    <t>NELCO</t>
  </si>
  <si>
    <t>Krishana Phoschem Ltd</t>
  </si>
  <si>
    <t>KRISHANA</t>
  </si>
  <si>
    <t>Paushak Ltd</t>
  </si>
  <si>
    <t>PAUSHAKLTD</t>
  </si>
  <si>
    <t>Advait Infratech Ltd</t>
  </si>
  <si>
    <t>ADVAIT</t>
  </si>
  <si>
    <t>CFF Fluid Control Ltd</t>
  </si>
  <si>
    <t>CFF</t>
  </si>
  <si>
    <t>Veranda Learning Solutions Ltd</t>
  </si>
  <si>
    <t>VERANDA</t>
  </si>
  <si>
    <t>Madras Fertilizers Ltd</t>
  </si>
  <si>
    <t>MADRASFERT</t>
  </si>
  <si>
    <t>Rama Steel Tubes Ltd</t>
  </si>
  <si>
    <t>RAMASTEEL</t>
  </si>
  <si>
    <t>Spacenet Enterprises India Ltd</t>
  </si>
  <si>
    <t>SPCENET</t>
  </si>
  <si>
    <t>Popular Vehicles and Services Ltd</t>
  </si>
  <si>
    <t>PVSL</t>
  </si>
  <si>
    <t>Goldiam International Ltd</t>
  </si>
  <si>
    <t>GOLDIAM</t>
  </si>
  <si>
    <t>Master Trust Ltd</t>
  </si>
  <si>
    <t>MASTERTR</t>
  </si>
  <si>
    <t>GVK Power &amp; Infrastructure Ltd</t>
  </si>
  <si>
    <t>GVKPIL</t>
  </si>
  <si>
    <t>Airports</t>
  </si>
  <si>
    <t>Monarch Networth Capital Ltd</t>
  </si>
  <si>
    <t>MONARCH</t>
  </si>
  <si>
    <t>Oriental Rail Infrastructure Ltd</t>
  </si>
  <si>
    <t>ORIRAIL</t>
  </si>
  <si>
    <t>Shankara Building Products Ltd</t>
  </si>
  <si>
    <t>SHANKARA</t>
  </si>
  <si>
    <t>Ram Ratna Wires Ltd</t>
  </si>
  <si>
    <t>RAMRAT</t>
  </si>
  <si>
    <t>Navkar Corporation Ltd</t>
  </si>
  <si>
    <t>NAVKARCORP</t>
  </si>
  <si>
    <t>Allsec Technologies Ltd</t>
  </si>
  <si>
    <t>ALLSEC</t>
  </si>
  <si>
    <t>Camlin Fine Sciences Ltd</t>
  </si>
  <si>
    <t>CAMLINFINE</t>
  </si>
  <si>
    <t>Raghav Productivity Enhancers Ltd</t>
  </si>
  <si>
    <t>RPEL</t>
  </si>
  <si>
    <t>Steel Exchange India Ltd</t>
  </si>
  <si>
    <t>STEELXIND</t>
  </si>
  <si>
    <t>63 Moons Technologies Ltd</t>
  </si>
  <si>
    <t>63MOONS</t>
  </si>
  <si>
    <t>Systematix Corporate Services Ltd</t>
  </si>
  <si>
    <t>SYSTMTXC</t>
  </si>
  <si>
    <t>Rishabh Instruments Ltd</t>
  </si>
  <si>
    <t>RISHABH</t>
  </si>
  <si>
    <t>Punjab Chemicals and Crop Protection Ltd</t>
  </si>
  <si>
    <t>PUNJABCHEM</t>
  </si>
  <si>
    <t>Kiri Industries Ltd</t>
  </si>
  <si>
    <t>KIRIINDUS</t>
  </si>
  <si>
    <t>Southern Petrochemical Industries Corporation Ltd</t>
  </si>
  <si>
    <t>SPIC</t>
  </si>
  <si>
    <t>Jyoti Resins and Adhesives Ltd</t>
  </si>
  <si>
    <t>JYOTIRES</t>
  </si>
  <si>
    <t>India Power Corporation Ltd</t>
  </si>
  <si>
    <t>DPSCLTD</t>
  </si>
  <si>
    <t>Om Infra Ltd</t>
  </si>
  <si>
    <t>OMINFRAL</t>
  </si>
  <si>
    <t>Filatex India Ltd</t>
  </si>
  <si>
    <t>FILATEX</t>
  </si>
  <si>
    <t>Sadhana Nitro Chem Ltd</t>
  </si>
  <si>
    <t>SADHNANIQ</t>
  </si>
  <si>
    <t>Shree Digvijay Cement Co Ltd</t>
  </si>
  <si>
    <t>SHREDIGCEM</t>
  </si>
  <si>
    <t>GKW Ltd</t>
  </si>
  <si>
    <t>GKWLIMITED</t>
  </si>
  <si>
    <t>Automotive Stampings and Assemblies Ltd</t>
  </si>
  <si>
    <t>ASAL</t>
  </si>
  <si>
    <t>Vascon Engineers Ltd</t>
  </si>
  <si>
    <t>VASCONEQ</t>
  </si>
  <si>
    <t>Tinna Trade Ltd</t>
  </si>
  <si>
    <t>TINNATFL</t>
  </si>
  <si>
    <t>SMC Global Securities Ltd</t>
  </si>
  <si>
    <t>SMCGLOBAL</t>
  </si>
  <si>
    <t>DCW Ltd</t>
  </si>
  <si>
    <t>DCW</t>
  </si>
  <si>
    <t>Last Mile Enterprises Ltd</t>
  </si>
  <si>
    <t>LASTMILE</t>
  </si>
  <si>
    <t>Bigbloc Construction Ltd</t>
  </si>
  <si>
    <t>BIGBLOC</t>
  </si>
  <si>
    <t>TechNVision Ventures Ltd</t>
  </si>
  <si>
    <t>TECHNVISN</t>
  </si>
  <si>
    <t>Salzer Electronics Ltd</t>
  </si>
  <si>
    <t>SALZERELEC</t>
  </si>
  <si>
    <t>Manali Petrochemicals Ltd</t>
  </si>
  <si>
    <t>MANALIPETC</t>
  </si>
  <si>
    <t>Trident Techlabs Ltd</t>
  </si>
  <si>
    <t>TECHLABS</t>
  </si>
  <si>
    <t>Andhra Sugars Ltd</t>
  </si>
  <si>
    <t>ANDHRSUGAR</t>
  </si>
  <si>
    <t>HLV Ltd</t>
  </si>
  <si>
    <t>HLVLTD</t>
  </si>
  <si>
    <t>Capital Small Finance Bank Ltd</t>
  </si>
  <si>
    <t>CAPITALSFB</t>
  </si>
  <si>
    <t>Best Agrolife Ltd</t>
  </si>
  <si>
    <t>BESTAGRO</t>
  </si>
  <si>
    <t>Deccan Gold Mines Ltd</t>
  </si>
  <si>
    <t>DECNGOLD</t>
  </si>
  <si>
    <t>Centrum Capital Ltd</t>
  </si>
  <si>
    <t>CENTRUM</t>
  </si>
  <si>
    <t>Dynacons Systems and Solutions Ltd</t>
  </si>
  <si>
    <t>DSSL</t>
  </si>
  <si>
    <t>Timex Group India Ltd</t>
  </si>
  <si>
    <t>TIMEX</t>
  </si>
  <si>
    <t>Zota Health Care Ltd</t>
  </si>
  <si>
    <t>ZOTA</t>
  </si>
  <si>
    <t>Motisons Jewellers Ltd</t>
  </si>
  <si>
    <t>MOTISONS</t>
  </si>
  <si>
    <t>Apparel &amp; Accessories Retailers</t>
  </si>
  <si>
    <t>Kamdhenu Ltd</t>
  </si>
  <si>
    <t>KAMDHENU</t>
  </si>
  <si>
    <t>Eimco Elecon (India) Ltd</t>
  </si>
  <si>
    <t>EIMCOELECO</t>
  </si>
  <si>
    <t>Igarashi Motors India Ltd</t>
  </si>
  <si>
    <t>IGARASHI</t>
  </si>
  <si>
    <t>Shiva Cement Ltd</t>
  </si>
  <si>
    <t>SHIVACEM</t>
  </si>
  <si>
    <t>5Paisa Capital Ltd</t>
  </si>
  <si>
    <t>5PAISA</t>
  </si>
  <si>
    <t>Wardwizard Innovations &amp; Mobility Ltd</t>
  </si>
  <si>
    <t>WARDINMOBI</t>
  </si>
  <si>
    <t>Butterfly Gandhimathi Appliances Ltd</t>
  </si>
  <si>
    <t>BUTTERFLY</t>
  </si>
  <si>
    <t>Kokuyo Camlin Ltd</t>
  </si>
  <si>
    <t>KOKUYOCMLN</t>
  </si>
  <si>
    <t>Heranba Industries Ltd</t>
  </si>
  <si>
    <t>HERANBA</t>
  </si>
  <si>
    <t>BCL Industries Ltd</t>
  </si>
  <si>
    <t>BCLIND</t>
  </si>
  <si>
    <t>Antony Waste Handling Cell Ltd</t>
  </si>
  <si>
    <t>AWHCL</t>
  </si>
  <si>
    <t>Kuantum Papers Ltd</t>
  </si>
  <si>
    <t>KUANTUM</t>
  </si>
  <si>
    <t>Yuken India Ltd</t>
  </si>
  <si>
    <t>YUKEN</t>
  </si>
  <si>
    <t>Taneja Aerospace and Aviation Ltd</t>
  </si>
  <si>
    <t>TANAA</t>
  </si>
  <si>
    <t>Amines and Plasticizers Ltd</t>
  </si>
  <si>
    <t>AMNPLST</t>
  </si>
  <si>
    <t>One Point One Solutions Ltd</t>
  </si>
  <si>
    <t>ONEPOINT</t>
  </si>
  <si>
    <t>Walchandnagar Industries Ltd</t>
  </si>
  <si>
    <t>WALCHANNAG</t>
  </si>
  <si>
    <t>Mangalore Chemicals and Fertilisers Ltd</t>
  </si>
  <si>
    <t>MANGCHEFER</t>
  </si>
  <si>
    <t>Windlas Biotech Ltd</t>
  </si>
  <si>
    <t>WINDLAS</t>
  </si>
  <si>
    <t>NIIT Ltd</t>
  </si>
  <si>
    <t>NIITLTD</t>
  </si>
  <si>
    <t>Kotak Nifty 50 ETF</t>
  </si>
  <si>
    <t>NIFTY1</t>
  </si>
  <si>
    <t>Signpost India Ltd</t>
  </si>
  <si>
    <t>SIGNPOST</t>
  </si>
  <si>
    <t>Allcargo Gati Ltd</t>
  </si>
  <si>
    <t>ACLGATI</t>
  </si>
  <si>
    <t>Knowledge Marine &amp; Engineering Works Ltd</t>
  </si>
  <si>
    <t>KMEW</t>
  </si>
  <si>
    <t>Dr Agarwal's Eye Hospital Ltd</t>
  </si>
  <si>
    <t>DRAGARWQ</t>
  </si>
  <si>
    <t>Vinyas Innovative Technologies Ltd</t>
  </si>
  <si>
    <t>VINYAS</t>
  </si>
  <si>
    <t>Mafatlal Industries Ltd</t>
  </si>
  <si>
    <t>MAFATIND</t>
  </si>
  <si>
    <t>Waaree Technologies Ltd</t>
  </si>
  <si>
    <t>WAAREE</t>
  </si>
  <si>
    <t>Everest Kanto Cylinder Ltd</t>
  </si>
  <si>
    <t>EKC</t>
  </si>
  <si>
    <t>Excel Industries Ltd</t>
  </si>
  <si>
    <t>EXCELINDUS</t>
  </si>
  <si>
    <t>Beekay Steel Industries Ltd</t>
  </si>
  <si>
    <t>BEEKAY</t>
  </si>
  <si>
    <t>Oriental Aromatics Ltd</t>
  </si>
  <si>
    <t>OAL</t>
  </si>
  <si>
    <t>Polo Queen Industrial and Fintech Ltd</t>
  </si>
  <si>
    <t>PQIF</t>
  </si>
  <si>
    <t>Rane (Madras) Ltd</t>
  </si>
  <si>
    <t>RML</t>
  </si>
  <si>
    <t>Ngl Fine Chem Ltd</t>
  </si>
  <si>
    <t>NGLFINE</t>
  </si>
  <si>
    <t>Dhampur Sugar Mills Ltd</t>
  </si>
  <si>
    <t>DHAMPURSUG</t>
  </si>
  <si>
    <t>New Delhi Television Ltd</t>
  </si>
  <si>
    <t>NDTV</t>
  </si>
  <si>
    <t>Yamuna Syndicate Ltd</t>
  </si>
  <si>
    <t>YSL</t>
  </si>
  <si>
    <t>TV Today Network Limited</t>
  </si>
  <si>
    <t>TVTODAY</t>
  </si>
  <si>
    <t>AMIC Forging Ltd</t>
  </si>
  <si>
    <t>AMIC</t>
  </si>
  <si>
    <t>Hubtown Ltd</t>
  </si>
  <si>
    <t>HUBTOWN</t>
  </si>
  <si>
    <t>Kabra Extrusion Technik Ltd</t>
  </si>
  <si>
    <t>KABRAEXTRU</t>
  </si>
  <si>
    <t>Dynamic Cables Ltd</t>
  </si>
  <si>
    <t>DYCL</t>
  </si>
  <si>
    <t>Arihant Superstructures Ltd</t>
  </si>
  <si>
    <t>ARIHANTSUP</t>
  </si>
  <si>
    <t>Sahana System Ltd</t>
  </si>
  <si>
    <t>SAHANA</t>
  </si>
  <si>
    <t>India Motor Parts &amp; Accessories Ltd</t>
  </si>
  <si>
    <t>IMPAL</t>
  </si>
  <si>
    <t>Kitex Garments Ltd</t>
  </si>
  <si>
    <t>KITEX</t>
  </si>
  <si>
    <t>NACL Industries Ltd</t>
  </si>
  <si>
    <t>NACLIND</t>
  </si>
  <si>
    <t>Dwarikesh Sugar Industries Ltd</t>
  </si>
  <si>
    <t>DWARKESH</t>
  </si>
  <si>
    <t>Matrimony.Com Ltd</t>
  </si>
  <si>
    <t>MATRIMONY</t>
  </si>
  <si>
    <t>Automobile Corp Of Goa Ltd</t>
  </si>
  <si>
    <t>ACGL</t>
  </si>
  <si>
    <t>Himatsingka Seide Ltd</t>
  </si>
  <si>
    <t>HIMATSEIDE</t>
  </si>
  <si>
    <t>Xchanging Solutions Ltd</t>
  </si>
  <si>
    <t>XCHANGING</t>
  </si>
  <si>
    <t>Macpower CNC Machines Ltd</t>
  </si>
  <si>
    <t>MACPOWER</t>
  </si>
  <si>
    <t>Steelcast Ltd</t>
  </si>
  <si>
    <t>STEELCAS</t>
  </si>
  <si>
    <t>Max India Ltd</t>
  </si>
  <si>
    <t>MAXIND</t>
  </si>
  <si>
    <t>Ice Make Refrigeration Ltd</t>
  </si>
  <si>
    <t>ICEMAKE</t>
  </si>
  <si>
    <t>Kirloskar Electric Company Ltd</t>
  </si>
  <si>
    <t>KECL</t>
  </si>
  <si>
    <t>KMC Speciality Hospitals (India) Ltd</t>
  </si>
  <si>
    <t>KMCSHIL</t>
  </si>
  <si>
    <t>Shanti Educational Initiatives Ltd</t>
  </si>
  <si>
    <t>SEIL</t>
  </si>
  <si>
    <t>RIR Power Electronics Ltd</t>
  </si>
  <si>
    <t>RIR</t>
  </si>
  <si>
    <t>ULTRAMARINE &amp; PIGMENTS Ltd</t>
  </si>
  <si>
    <t>ULTRAMAR</t>
  </si>
  <si>
    <t>BMW Industries Ltd</t>
  </si>
  <si>
    <t>BMW</t>
  </si>
  <si>
    <t>Sterling Tools Ltd</t>
  </si>
  <si>
    <t>STERTOOLS</t>
  </si>
  <si>
    <t>Control Print Ltd</t>
  </si>
  <si>
    <t>CONTROLPR</t>
  </si>
  <si>
    <t>Satia Industries Ltd</t>
  </si>
  <si>
    <t>SATIA</t>
  </si>
  <si>
    <t>Ksolves India Ltd</t>
  </si>
  <si>
    <t>KSOLVES</t>
  </si>
  <si>
    <t>GIC Housing Finance Ltd</t>
  </si>
  <si>
    <t>GICHSGFIN</t>
  </si>
  <si>
    <t>Snowman Logistics Ltd</t>
  </si>
  <si>
    <t>SNOWMAN</t>
  </si>
  <si>
    <t>Lincoln Pharmaceuticals Ltd</t>
  </si>
  <si>
    <t>LINCOLN</t>
  </si>
  <si>
    <t>AVT Natural Products Ltd</t>
  </si>
  <si>
    <t>AVTNPL</t>
  </si>
  <si>
    <t>R K Swamy Ltd</t>
  </si>
  <si>
    <t>RKSWAMY</t>
  </si>
  <si>
    <t>Cosmic CRF Ltd</t>
  </si>
  <si>
    <t>COSMICCRF</t>
  </si>
  <si>
    <t>Sika Interplant Systems Ltd</t>
  </si>
  <si>
    <t>SIKA</t>
  </si>
  <si>
    <t>Eco Recycling Ltd</t>
  </si>
  <si>
    <t>ECORECO</t>
  </si>
  <si>
    <t>Vardhman Holdings Ltd</t>
  </si>
  <si>
    <t>VHL</t>
  </si>
  <si>
    <t>GPT Healthcare Ltd</t>
  </si>
  <si>
    <t>GPTHEALTH</t>
  </si>
  <si>
    <t>Alphalogic Techsys Ltd</t>
  </si>
  <si>
    <t>ALPHALOGIC</t>
  </si>
  <si>
    <t>Krishna Defence &amp; Allied Industries Ltd</t>
  </si>
  <si>
    <t>KRISHNADEF</t>
  </si>
  <si>
    <t>Uttam Sugar Mills Ltd</t>
  </si>
  <si>
    <t>UTTAMSUGAR</t>
  </si>
  <si>
    <t>Wonder Electricals Ltd</t>
  </si>
  <si>
    <t>WEL</t>
  </si>
  <si>
    <t>Aaswa Trading and Exports Ltd</t>
  </si>
  <si>
    <t>TCC</t>
  </si>
  <si>
    <t>Nelcast Ltd</t>
  </si>
  <si>
    <t>NELCAST</t>
  </si>
  <si>
    <t>Asian Energy Services Ltd</t>
  </si>
  <si>
    <t>ASIANENE</t>
  </si>
  <si>
    <t>ASM Technologies Ltd</t>
  </si>
  <si>
    <t>ASMTEC</t>
  </si>
  <si>
    <t>Basilic Fly Studio Ltd</t>
  </si>
  <si>
    <t>BASILIC</t>
  </si>
  <si>
    <t>Ramco Systems Ltd</t>
  </si>
  <si>
    <t>RAMCOSYS</t>
  </si>
  <si>
    <t>Aimtron Electronics Ltd</t>
  </si>
  <si>
    <t>AIMTRON</t>
  </si>
  <si>
    <t>Kamdhenu Ventures Ltd</t>
  </si>
  <si>
    <t>KAMOPAINTS</t>
  </si>
  <si>
    <t>Century Enka Ltd</t>
  </si>
  <si>
    <t>CENTENKA</t>
  </si>
  <si>
    <t>Monte Carlo Fashions Ltd</t>
  </si>
  <si>
    <t>MONTECARLO</t>
  </si>
  <si>
    <t>Avadh Sugar &amp; Energy Ltd</t>
  </si>
  <si>
    <t>AVADHSUGAR</t>
  </si>
  <si>
    <t>Allied Digital Services Ltd</t>
  </si>
  <si>
    <t>ADSL</t>
  </si>
  <si>
    <t>Allcargo Terminals Ltd</t>
  </si>
  <si>
    <t>ATL</t>
  </si>
  <si>
    <t>BEML Land Assets Ltd</t>
  </si>
  <si>
    <t>BLAL</t>
  </si>
  <si>
    <t>Vilas Transcore Ltd</t>
  </si>
  <si>
    <t>VILAS</t>
  </si>
  <si>
    <t>Orient Paper and Industries Ltd</t>
  </si>
  <si>
    <t>ORIENTPPR</t>
  </si>
  <si>
    <t>Aptech Ltd</t>
  </si>
  <si>
    <t>APTECHT</t>
  </si>
  <si>
    <t>Dhunseri Ventures Ltd</t>
  </si>
  <si>
    <t>DVL</t>
  </si>
  <si>
    <t>RACL Geartech Ltd</t>
  </si>
  <si>
    <t>RACLGEAR</t>
  </si>
  <si>
    <t>Saint-Gobain Sekurit India Ltd</t>
  </si>
  <si>
    <t>SAINTGOBAIN</t>
  </si>
  <si>
    <t>Saurashtra Cement Ltd</t>
  </si>
  <si>
    <t>SAURASHCEM</t>
  </si>
  <si>
    <t>Associated Alcohols &amp; Breweries Ltd</t>
  </si>
  <si>
    <t>ASALCBR</t>
  </si>
  <si>
    <t>Asian Star Co Ltd</t>
  </si>
  <si>
    <t>ASTAR</t>
  </si>
  <si>
    <t>Gulshan Polyols Ltd</t>
  </si>
  <si>
    <t>GULPOLY</t>
  </si>
  <si>
    <t>Indo Rama Synthetics (India) Ltd</t>
  </si>
  <si>
    <t>INDORAMA</t>
  </si>
  <si>
    <t>Entertainment Network (India) Ltd</t>
  </si>
  <si>
    <t>ENIL</t>
  </si>
  <si>
    <t>Radio</t>
  </si>
  <si>
    <t>Mercury Ev-Tech Ltd</t>
  </si>
  <si>
    <t>MERCURYEV</t>
  </si>
  <si>
    <t>Panorama Studios International Ltd</t>
  </si>
  <si>
    <t>PANORAMA</t>
  </si>
  <si>
    <t>Creative Newtech Ltd</t>
  </si>
  <si>
    <t>CREATIVE</t>
  </si>
  <si>
    <t>Kopran Ltd</t>
  </si>
  <si>
    <t>KOPRAN</t>
  </si>
  <si>
    <t>Australian Premium Solar (India) Ltd</t>
  </si>
  <si>
    <t>APS</t>
  </si>
  <si>
    <t>Photovoltaic Solar Systems &amp; Equipment</t>
  </si>
  <si>
    <t>Pudumjee Paper Products Ltd</t>
  </si>
  <si>
    <t>PDMJEPAPER</t>
  </si>
  <si>
    <t>Eraaya Lifespaces Ltd</t>
  </si>
  <si>
    <t>ERAAYA</t>
  </si>
  <si>
    <t>Meson Valves India Ltd</t>
  </si>
  <si>
    <t>MESON</t>
  </si>
  <si>
    <t>Suyog Telematics Ltd</t>
  </si>
  <si>
    <t>SUYOG</t>
  </si>
  <si>
    <t>Syncom Formulations (India) Ltd</t>
  </si>
  <si>
    <t>SYNCOMF</t>
  </si>
  <si>
    <t>Zodiac Energy Ltd</t>
  </si>
  <si>
    <t>ZODIAC</t>
  </si>
  <si>
    <t>Enkei Wheels (India) Ltd</t>
  </si>
  <si>
    <t>ENKEIWHEL</t>
  </si>
  <si>
    <t>Lancer Container Lines Ltd</t>
  </si>
  <si>
    <t>LANCER</t>
  </si>
  <si>
    <t>Zuari Industries Ltd</t>
  </si>
  <si>
    <t>ZUARIIND</t>
  </si>
  <si>
    <t>Remus Pharmaceuticals Ltd</t>
  </si>
  <si>
    <t>REMUS</t>
  </si>
  <si>
    <t>Jay Bharat Maruti Ltd</t>
  </si>
  <si>
    <t>JAYBARMARU</t>
  </si>
  <si>
    <t>Krystal Integrated Services Ltd</t>
  </si>
  <si>
    <t>KRYSTAL</t>
  </si>
  <si>
    <t>Alliance Integrated Metaliks Ltd</t>
  </si>
  <si>
    <t>AIML</t>
  </si>
  <si>
    <t>Shivalik Rasayan Ltd</t>
  </si>
  <si>
    <t>SHIVALIK</t>
  </si>
  <si>
    <t>Uniphos Enterprises Ltd</t>
  </si>
  <si>
    <t>UNIENTER</t>
  </si>
  <si>
    <t>Hind Rectifiers Ltd</t>
  </si>
  <si>
    <t>HIRECT</t>
  </si>
  <si>
    <t>Shalimar Paints Ltd</t>
  </si>
  <si>
    <t>SHALPAINTS</t>
  </si>
  <si>
    <t>Sandesh Ltd</t>
  </si>
  <si>
    <t>SANDESH</t>
  </si>
  <si>
    <t>Rhetan TMT Ltd</t>
  </si>
  <si>
    <t>RHETAN</t>
  </si>
  <si>
    <t>Raj Rayon Industries Ltd</t>
  </si>
  <si>
    <t>RAJRILTD</t>
  </si>
  <si>
    <t>Ester Industries Ltd</t>
  </si>
  <si>
    <t>ESTER</t>
  </si>
  <si>
    <t>Coffee Day Enterprises Ltd</t>
  </si>
  <si>
    <t>COFFEEDAY</t>
  </si>
  <si>
    <t>Platinum Industries Ltd</t>
  </si>
  <si>
    <t>PLATIND</t>
  </si>
  <si>
    <t>Crest Ventures Ltd</t>
  </si>
  <si>
    <t>CREST</t>
  </si>
  <si>
    <t>Beta Drugs Ltd</t>
  </si>
  <si>
    <t>BETA</t>
  </si>
  <si>
    <t>Solex Energy Ltd</t>
  </si>
  <si>
    <t>SOLEX</t>
  </si>
  <si>
    <t>Nahar Spinning Mills Ltd</t>
  </si>
  <si>
    <t>NAHARSPING</t>
  </si>
  <si>
    <t>Anuh Pharma Ltd</t>
  </si>
  <si>
    <t>ANUHPHR</t>
  </si>
  <si>
    <t>SPEL Semiconductor Ltd</t>
  </si>
  <si>
    <t>SPELS</t>
  </si>
  <si>
    <t>IST Ltd</t>
  </si>
  <si>
    <t>ISTLTD</t>
  </si>
  <si>
    <t>Valiant Organics Ltd</t>
  </si>
  <si>
    <t>VALIANTORG</t>
  </si>
  <si>
    <t>Manoj Vaibhav Gems N Jewellers Ltd</t>
  </si>
  <si>
    <t>MVGJL</t>
  </si>
  <si>
    <t>Benares Hotels Ltd</t>
  </si>
  <si>
    <t>BENARAS</t>
  </si>
  <si>
    <t>Transindia Real Estate Ltd</t>
  </si>
  <si>
    <t>TREL</t>
  </si>
  <si>
    <t>Infobeans Technologies Ltd</t>
  </si>
  <si>
    <t>INFOBEAN</t>
  </si>
  <si>
    <t>Prakash Pipes Ltd</t>
  </si>
  <si>
    <t>PPL</t>
  </si>
  <si>
    <t>Credo Brands Marketing Ltd</t>
  </si>
  <si>
    <t>MUFTI</t>
  </si>
  <si>
    <t>Men's Clothing</t>
  </si>
  <si>
    <t>NCL Industries Ltd</t>
  </si>
  <si>
    <t>NCLIND</t>
  </si>
  <si>
    <t>Sportking India Ltd</t>
  </si>
  <si>
    <t>SPORTKING</t>
  </si>
  <si>
    <t>Sical Logistics Ltd</t>
  </si>
  <si>
    <t>SICALLOG</t>
  </si>
  <si>
    <t>Urja Global Ltd</t>
  </si>
  <si>
    <t>URJA</t>
  </si>
  <si>
    <t>Windsor Machines Ltd</t>
  </si>
  <si>
    <t>WINDMACHIN</t>
  </si>
  <si>
    <t>Hardwyn India Ltd</t>
  </si>
  <si>
    <t>HARDWYN</t>
  </si>
  <si>
    <t>Building Products - Glass</t>
  </si>
  <si>
    <t>Shree Ganesh Remedies Ltd</t>
  </si>
  <si>
    <t>SGRL</t>
  </si>
  <si>
    <t>Heubach Colorants India Ltd</t>
  </si>
  <si>
    <t>HEUBACHIND</t>
  </si>
  <si>
    <t>Ganesh Benzoplast Ltd</t>
  </si>
  <si>
    <t>GANESHBE</t>
  </si>
  <si>
    <t>Industrial and Prudential Investment Co Ltd</t>
  </si>
  <si>
    <t>INDPRUD</t>
  </si>
  <si>
    <t>SPML Infra Ltd</t>
  </si>
  <si>
    <t>SPMLINFRA</t>
  </si>
  <si>
    <t>Foods and Inns Ltd</t>
  </si>
  <si>
    <t>FOODSIN</t>
  </si>
  <si>
    <t>NDR Auto Components Ltd</t>
  </si>
  <si>
    <t>NDRAUTO</t>
  </si>
  <si>
    <t>State Trading Corporation of India Ltd</t>
  </si>
  <si>
    <t>STCINDIA</t>
  </si>
  <si>
    <t>Selan Exploration Technology Ltd</t>
  </si>
  <si>
    <t>SELAN</t>
  </si>
  <si>
    <t>Tuticorin Alkali Chemicals and Fertilizers Ltd</t>
  </si>
  <si>
    <t>TUTIALKA</t>
  </si>
  <si>
    <t>Bliss GVS Pharma Ltd</t>
  </si>
  <si>
    <t>BLISSGVS</t>
  </si>
  <si>
    <t>Chaman Lal Setia Exports Ltd</t>
  </si>
  <si>
    <t>CLSEL</t>
  </si>
  <si>
    <t>Magadh Sugar &amp; Energy Ltd</t>
  </si>
  <si>
    <t>MAGADSUGAR</t>
  </si>
  <si>
    <t>Vimta Labs Ltd</t>
  </si>
  <si>
    <t>VIMTALABS</t>
  </si>
  <si>
    <t>MSP Steel &amp; Power Ltd</t>
  </si>
  <si>
    <t>MSPL</t>
  </si>
  <si>
    <t>Dhanlaxmi Bank Ltd</t>
  </si>
  <si>
    <t>DHANBANK</t>
  </si>
  <si>
    <t>Giriraj Civil Developers Ltd</t>
  </si>
  <si>
    <t>GIRIRAJ</t>
  </si>
  <si>
    <t>Innovana Thinklabs Ltd</t>
  </si>
  <si>
    <t>INNOVANA</t>
  </si>
  <si>
    <t>3B Blackbio DX Ltd</t>
  </si>
  <si>
    <t>3BBLACKBIO</t>
  </si>
  <si>
    <t>Emkay Taps and Cutting Tools Ltd</t>
  </si>
  <si>
    <t>EMKAYTOOLS</t>
  </si>
  <si>
    <t>CSL Finance Ltd</t>
  </si>
  <si>
    <t>CSLFINANCE</t>
  </si>
  <si>
    <t>Kellton Tech Solutions Ltd</t>
  </si>
  <si>
    <t>KELLTONTEC</t>
  </si>
  <si>
    <t>Mukka Proteins Ltd</t>
  </si>
  <si>
    <t>MUKKA</t>
  </si>
  <si>
    <t>AGI Infra Ltd</t>
  </si>
  <si>
    <t>AGIIL</t>
  </si>
  <si>
    <t>Sar Auto Products Ltd</t>
  </si>
  <si>
    <t>SAPL</t>
  </si>
  <si>
    <t>RSWM Ltd</t>
  </si>
  <si>
    <t>RSWM</t>
  </si>
  <si>
    <t>Cropster Agro Ltd</t>
  </si>
  <si>
    <t>CROPSTER</t>
  </si>
  <si>
    <t>Sutlej Textiles and Industries Ltd</t>
  </si>
  <si>
    <t>SUTLEJTEX</t>
  </si>
  <si>
    <t>VLS Finance Ltd</t>
  </si>
  <si>
    <t>VLSFINANCE</t>
  </si>
  <si>
    <t>Digispice Technologies Ltd</t>
  </si>
  <si>
    <t>DIGISPICE</t>
  </si>
  <si>
    <t>Voith Paper Fabrics India Ltd</t>
  </si>
  <si>
    <t>VOITHPAPR</t>
  </si>
  <si>
    <t>Sastasundar Ventures Ltd</t>
  </si>
  <si>
    <t>SASTASUNDR</t>
  </si>
  <si>
    <t>Essar Shipping Ltd</t>
  </si>
  <si>
    <t>ESSARSHPNG</t>
  </si>
  <si>
    <t>Khazanchi Jewellers Ltd</t>
  </si>
  <si>
    <t>KHAZANCHI</t>
  </si>
  <si>
    <t>Elin Electronics Ltd</t>
  </si>
  <si>
    <t>ELIN</t>
  </si>
  <si>
    <t>Vikas Lifecare Ltd</t>
  </si>
  <si>
    <t>VIKASLIFE</t>
  </si>
  <si>
    <t>Sat Industries Ltd</t>
  </si>
  <si>
    <t>SATINDLTD</t>
  </si>
  <si>
    <t>Axtel Industries Ltd</t>
  </si>
  <si>
    <t>AXTEL</t>
  </si>
  <si>
    <t>Dharmaj Crop Guard Ltd</t>
  </si>
  <si>
    <t>DHARMAJ</t>
  </si>
  <si>
    <t>Pakka Limited</t>
  </si>
  <si>
    <t>PAKKA</t>
  </si>
  <si>
    <t>Royal Orchid Hotels Ltd</t>
  </si>
  <si>
    <t>ROHLTD</t>
  </si>
  <si>
    <t>De Nora India Ltd</t>
  </si>
  <si>
    <t>DENORA</t>
  </si>
  <si>
    <t>Jagatjit Industries Ltd</t>
  </si>
  <si>
    <t>JAGAJITIND</t>
  </si>
  <si>
    <t>Eldeco Housing and Industries Ltd</t>
  </si>
  <si>
    <t>ELDEHSG</t>
  </si>
  <si>
    <t>Z F Steering Gear (India) Ltd</t>
  </si>
  <si>
    <t>ZFSTEERING</t>
  </si>
  <si>
    <t>Renaissance Global Ltd</t>
  </si>
  <si>
    <t>RGL</t>
  </si>
  <si>
    <t>Rajapalayam Mills Ltd</t>
  </si>
  <si>
    <t>RAJPALAYAM</t>
  </si>
  <si>
    <t>Chemcon Speciality Chemicals Ltd</t>
  </si>
  <si>
    <t>CHEMCON</t>
  </si>
  <si>
    <t>Aurum Proptech Ltd</t>
  </si>
  <si>
    <t>AURUM</t>
  </si>
  <si>
    <t>Bharat Parenterals Ltd</t>
  </si>
  <si>
    <t>BPLPHARMA</t>
  </si>
  <si>
    <t>JG Chemicals Ltd</t>
  </si>
  <si>
    <t>JGCHEM</t>
  </si>
  <si>
    <t>Kotyark Industries Ltd</t>
  </si>
  <si>
    <t>KOTYARK</t>
  </si>
  <si>
    <t>Visaka Industries Ltd</t>
  </si>
  <si>
    <t>VISAKAIND</t>
  </si>
  <si>
    <t>Fedders Holding Ltd</t>
  </si>
  <si>
    <t>IMCAP</t>
  </si>
  <si>
    <t>Drone Destination Ltd</t>
  </si>
  <si>
    <t>DRONE</t>
  </si>
  <si>
    <t>Ravindra Energy Ltd</t>
  </si>
  <si>
    <t>RELTD</t>
  </si>
  <si>
    <t>Bodal Chemicals Ltd</t>
  </si>
  <si>
    <t>BODALCHEM</t>
  </si>
  <si>
    <t>Gandhi Special Tubes Ltd</t>
  </si>
  <si>
    <t>GANDHITUBE</t>
  </si>
  <si>
    <t>Electrotherm (India) Ltd</t>
  </si>
  <si>
    <t>ELECTHERM</t>
  </si>
  <si>
    <t>Supreme Power Equipment Ltd</t>
  </si>
  <si>
    <t>SUPREMEPWR</t>
  </si>
  <si>
    <t>Heavy Electrical Equipment</t>
  </si>
  <si>
    <t>Asian Granito India Ltd</t>
  </si>
  <si>
    <t>ASIANTILES</t>
  </si>
  <si>
    <t>Transpek Industry Ltd</t>
  </si>
  <si>
    <t>TRANSPEK</t>
  </si>
  <si>
    <t>Andhra Petrochemicals Ltd</t>
  </si>
  <si>
    <t>ANDHRAPET</t>
  </si>
  <si>
    <t>K&amp;R Rail Engineering Ltd</t>
  </si>
  <si>
    <t>KRRAIL</t>
  </si>
  <si>
    <t>Sree Rayalaseema Hi-Strength Hypo Ltd</t>
  </si>
  <si>
    <t>SRHHYPOLTD</t>
  </si>
  <si>
    <t>Indo Amines Ltd</t>
  </si>
  <si>
    <t>INDOAMIN</t>
  </si>
  <si>
    <t>Focus Lighting and Fixtures Ltd</t>
  </si>
  <si>
    <t>FOCUS</t>
  </si>
  <si>
    <t>Sakuma Exports Ltd</t>
  </si>
  <si>
    <t>SAKUMA</t>
  </si>
  <si>
    <t>Vasa Denticity Ltd</t>
  </si>
  <si>
    <t>DENTALKART</t>
  </si>
  <si>
    <t>Hexa Tradex Ltd</t>
  </si>
  <si>
    <t>HEXATRADEX</t>
  </si>
  <si>
    <t>Algoquant Fintech Ltd</t>
  </si>
  <si>
    <t>AQFINTECH</t>
  </si>
  <si>
    <t>AGS Transact Technologies Ltd</t>
  </si>
  <si>
    <t>AGSTRA</t>
  </si>
  <si>
    <t>Jayant Agro-Organics Ltd</t>
  </si>
  <si>
    <t>JAYAGROGN</t>
  </si>
  <si>
    <t>Sarveshwar Foods Ltd</t>
  </si>
  <si>
    <t>SARVESHWAR</t>
  </si>
  <si>
    <t>TGV SRAAC Ltd</t>
  </si>
  <si>
    <t>TGVSL</t>
  </si>
  <si>
    <t>Veefin Solutions Ltd</t>
  </si>
  <si>
    <t>VEEFIN</t>
  </si>
  <si>
    <t>Jindal Poly Investment and Finance Company Ltd</t>
  </si>
  <si>
    <t>JPOLYINVST</t>
  </si>
  <si>
    <t>Integra Engineering India Ltd</t>
  </si>
  <si>
    <t>INTEGRAEN</t>
  </si>
  <si>
    <t>Faze Three Ltd</t>
  </si>
  <si>
    <t>FAZE3Q</t>
  </si>
  <si>
    <t>Primo Chemicals Ltd</t>
  </si>
  <si>
    <t>PRIMO</t>
  </si>
  <si>
    <t>Tracxn Technologies Ltd</t>
  </si>
  <si>
    <t>TRACXN</t>
  </si>
  <si>
    <t>Ambika Cotton Mills Ltd</t>
  </si>
  <si>
    <t>AMBIKCO</t>
  </si>
  <si>
    <t>Danlaw Technologies India Ltd</t>
  </si>
  <si>
    <t>DANLAW</t>
  </si>
  <si>
    <t>Oswal Greentech Ltd</t>
  </si>
  <si>
    <t>OSWALGREEN</t>
  </si>
  <si>
    <t>Newtime Infrastructure Ltd</t>
  </si>
  <si>
    <t>NEWINFRA</t>
  </si>
  <si>
    <t>Dhampur Bio Organics Ltd</t>
  </si>
  <si>
    <t>DBOL</t>
  </si>
  <si>
    <t>Deccan Cements Ltd</t>
  </si>
  <si>
    <t>DECCANCE</t>
  </si>
  <si>
    <t>Marsons Ltd</t>
  </si>
  <si>
    <t>MARSONS</t>
  </si>
  <si>
    <t>NINtec Systems Ltd</t>
  </si>
  <si>
    <t>NINSYS</t>
  </si>
  <si>
    <t>Rushil Decor Ltd</t>
  </si>
  <si>
    <t>RUSHIL</t>
  </si>
  <si>
    <t>Zuari Agro Chemicals Ltd</t>
  </si>
  <si>
    <t>ZUARI</t>
  </si>
  <si>
    <t>Moneyboxx Finance Ltd</t>
  </si>
  <si>
    <t>MONEYBOXX</t>
  </si>
  <si>
    <t>Onward Technologies Ltd</t>
  </si>
  <si>
    <t>ONWARDTEC</t>
  </si>
  <si>
    <t>Kriti Industries (India) Limited</t>
  </si>
  <si>
    <t>KRITI</t>
  </si>
  <si>
    <t>ADC India Communications Ltd</t>
  </si>
  <si>
    <t>ADCINDIA</t>
  </si>
  <si>
    <t>Bajaj Healthcare Ltd</t>
  </si>
  <si>
    <t>BAJAJHCARE</t>
  </si>
  <si>
    <t>Aditya Birla Money Ltd</t>
  </si>
  <si>
    <t>BIRLAMONEY</t>
  </si>
  <si>
    <t>Jindal Photo Ltd</t>
  </si>
  <si>
    <t>JINDALPHOT</t>
  </si>
  <si>
    <t>Permanent Magnets Ltd</t>
  </si>
  <si>
    <t>PERMAGN</t>
  </si>
  <si>
    <t>Davangere Sugar Company Ltd</t>
  </si>
  <si>
    <t>DAVANGERE</t>
  </si>
  <si>
    <t>Zee Media Corporation Ltd</t>
  </si>
  <si>
    <t>ZEEMEDIA</t>
  </si>
  <si>
    <t>Ugar Sugar Works Ltd</t>
  </si>
  <si>
    <t>UGARSUGAR</t>
  </si>
  <si>
    <t>Global Surfaces Ltd</t>
  </si>
  <si>
    <t>GSLSU</t>
  </si>
  <si>
    <t>Mkventures Capital Ltd</t>
  </si>
  <si>
    <t>MKVENTURES</t>
  </si>
  <si>
    <t>EKI Energy Services Ltd</t>
  </si>
  <si>
    <t>EKI</t>
  </si>
  <si>
    <t>Silver Touch Technologies Ltd</t>
  </si>
  <si>
    <t>SILVERTUC</t>
  </si>
  <si>
    <t>Pondy Oxides and Chemicals Ltd</t>
  </si>
  <si>
    <t>POCL</t>
  </si>
  <si>
    <t>Andhra Cements Ltd</t>
  </si>
  <si>
    <t>ACL</t>
  </si>
  <si>
    <t>TAAL Enterprises Ltd</t>
  </si>
  <si>
    <t>TAALENT</t>
  </si>
  <si>
    <t>Hp Adhesives Ltd</t>
  </si>
  <si>
    <t>HPAL</t>
  </si>
  <si>
    <t>ABS Marine Services Ltd</t>
  </si>
  <si>
    <t>ABSMARINE</t>
  </si>
  <si>
    <t>Jagsonpal Pharmaceuticals Ltd</t>
  </si>
  <si>
    <t>JAGSNPHARM</t>
  </si>
  <si>
    <t>Ceinsys Tech Ltd</t>
  </si>
  <si>
    <t>CEINSYSTECH</t>
  </si>
  <si>
    <t>Bajaj Steel Industries Ltd</t>
  </si>
  <si>
    <t>BAJAJST</t>
  </si>
  <si>
    <t>ATMASTCO Ltd</t>
  </si>
  <si>
    <t>ATMASTCO</t>
  </si>
  <si>
    <t>Ashima Ltd</t>
  </si>
  <si>
    <t>ASHIMASYN</t>
  </si>
  <si>
    <t>Gloster Ltd</t>
  </si>
  <si>
    <t>GLOSTERLTD</t>
  </si>
  <si>
    <t>Munjal Auto Industries Ltd</t>
  </si>
  <si>
    <t>MUNJALAU</t>
  </si>
  <si>
    <t>Saraswati Commercial (India) Ltd</t>
  </si>
  <si>
    <t>ZSARACOM</t>
  </si>
  <si>
    <t>Investment Trust of India Ltd</t>
  </si>
  <si>
    <t>THEINVEST</t>
  </si>
  <si>
    <t>Chemfab Alkalis Ltd</t>
  </si>
  <si>
    <t>CHEMFAB</t>
  </si>
  <si>
    <t>Jaykay Enterprises Ltd</t>
  </si>
  <si>
    <t>JAYKAY</t>
  </si>
  <si>
    <t>SBC Exports Ltd</t>
  </si>
  <si>
    <t>SBC</t>
  </si>
  <si>
    <t>GHCL Textiles Ltd</t>
  </si>
  <si>
    <t>GHCLTEXTIL</t>
  </si>
  <si>
    <t>Repro India Ltd</t>
  </si>
  <si>
    <t>REPRO</t>
  </si>
  <si>
    <t>GFL Ltd</t>
  </si>
  <si>
    <t>GFLLIMITED</t>
  </si>
  <si>
    <t>Tamilnadu Petroproducts Ltd</t>
  </si>
  <si>
    <t>TNPETRO</t>
  </si>
  <si>
    <t>Arrow Greentech Ltd</t>
  </si>
  <si>
    <t>ARROWGREEN</t>
  </si>
  <si>
    <t>U. P. Hotels Ltd</t>
  </si>
  <si>
    <t>UPHOT</t>
  </si>
  <si>
    <t>Sarla Performance Fibers Ltd</t>
  </si>
  <si>
    <t>SARLAPOLY</t>
  </si>
  <si>
    <t>Tribhovandas Bhimji Zaveri Ltd</t>
  </si>
  <si>
    <t>TBZ</t>
  </si>
  <si>
    <t>HDFC Nifty 50 ETF</t>
  </si>
  <si>
    <t>HDFCNIFTY</t>
  </si>
  <si>
    <t>Megatherm Induction Ltd</t>
  </si>
  <si>
    <t>MEGATHERM</t>
  </si>
  <si>
    <t>W S Industries (India) Ltd</t>
  </si>
  <si>
    <t>WSI</t>
  </si>
  <si>
    <t>Morganite Crucible (India) Ltd</t>
  </si>
  <si>
    <t>MORGANITE</t>
  </si>
  <si>
    <t>Linc Ltd</t>
  </si>
  <si>
    <t>LINC</t>
  </si>
  <si>
    <t>Hampton Sky Realty Ltd</t>
  </si>
  <si>
    <t>HAMPTON</t>
  </si>
  <si>
    <t>N R Agarwal Industries Ltd</t>
  </si>
  <si>
    <t>NRAIL</t>
  </si>
  <si>
    <t>Chembond Chemicals Ltd</t>
  </si>
  <si>
    <t>CHEMBOND</t>
  </si>
  <si>
    <t>GRM Overseas Ltd</t>
  </si>
  <si>
    <t>GRMOVER</t>
  </si>
  <si>
    <t>GPT Infraprojects Ltd</t>
  </si>
  <si>
    <t>GPTINFRA</t>
  </si>
  <si>
    <t>Radiant Cash Management Services Ltd</t>
  </si>
  <si>
    <t>RADIANTCMS</t>
  </si>
  <si>
    <t>Dhunseri Investments Ltd</t>
  </si>
  <si>
    <t>DHUNINV</t>
  </si>
  <si>
    <t>STEL Holdings Ltd</t>
  </si>
  <si>
    <t>STEL</t>
  </si>
  <si>
    <t>Veljan Denison Ltd</t>
  </si>
  <si>
    <t>VELJAN</t>
  </si>
  <si>
    <t>Cheviot Co Ltd</t>
  </si>
  <si>
    <t>CHEVIOT</t>
  </si>
  <si>
    <t>Kothari Petrochemicals Ltd</t>
  </si>
  <si>
    <t>KOTHARIPET</t>
  </si>
  <si>
    <t>Tantia Constructions Ltd</t>
  </si>
  <si>
    <t>TCLCONS</t>
  </si>
  <si>
    <t>Vintage Coffee and Beverages Ltd</t>
  </si>
  <si>
    <t>VINCOFE</t>
  </si>
  <si>
    <t>Wealth First Portfolio Managers Ltd</t>
  </si>
  <si>
    <t>WEALTH</t>
  </si>
  <si>
    <t>Ratnaveer Precision Engineering Ltd</t>
  </si>
  <si>
    <t>RATNAVEER</t>
  </si>
  <si>
    <t>Jay Jalaram Technologies Ltd</t>
  </si>
  <si>
    <t>KORE</t>
  </si>
  <si>
    <t>Forbes &amp; Company Ltd</t>
  </si>
  <si>
    <t>FORBESCO</t>
  </si>
  <si>
    <t>Speciality Restaurants Ltd</t>
  </si>
  <si>
    <t>SPECIALITY</t>
  </si>
  <si>
    <t>Race Eco Chain Ltd</t>
  </si>
  <si>
    <t>RACE</t>
  </si>
  <si>
    <t>Mindteck (India) Ltd</t>
  </si>
  <si>
    <t>MINDTECK</t>
  </si>
  <si>
    <t>Capital India Finance Ltd</t>
  </si>
  <si>
    <t>CIFL</t>
  </si>
  <si>
    <t>Panacea Biotec Ltd</t>
  </si>
  <si>
    <t>PANACEABIO</t>
  </si>
  <si>
    <t>Kisan Mouldings Ltd</t>
  </si>
  <si>
    <t>KISAN</t>
  </si>
  <si>
    <t>S Chand and Company Ltd</t>
  </si>
  <si>
    <t>SCHAND</t>
  </si>
  <si>
    <t>Lotus Chocolate Company Ltd</t>
  </si>
  <si>
    <t>LOTUSCHO</t>
  </si>
  <si>
    <t>GeeCee Ventures Ltd</t>
  </si>
  <si>
    <t>GEECEE</t>
  </si>
  <si>
    <t>Emami Paper Mills Ltd</t>
  </si>
  <si>
    <t>EMAMIPAP</t>
  </si>
  <si>
    <t>20 Microns Ltd</t>
  </si>
  <si>
    <t>20MICRONS</t>
  </si>
  <si>
    <t>Mallcom (India) Ltd</t>
  </si>
  <si>
    <t>MALLCOM</t>
  </si>
  <si>
    <t>Simplex Infrastructures Ltd</t>
  </si>
  <si>
    <t>SIMPLEXINF</t>
  </si>
  <si>
    <t>Lokesh Machines Ltd</t>
  </si>
  <si>
    <t>LOKESHMACH</t>
  </si>
  <si>
    <t>KSE Ltd</t>
  </si>
  <si>
    <t>KSE</t>
  </si>
  <si>
    <t>Spencer's Retail Ltd</t>
  </si>
  <si>
    <t>SPENCERS</t>
  </si>
  <si>
    <t>IND Swift Laboratories Ltd</t>
  </si>
  <si>
    <t>INDSWFTLAB</t>
  </si>
  <si>
    <t>DMCC Speciality Chemicals Ltd</t>
  </si>
  <si>
    <t>DMCC</t>
  </si>
  <si>
    <t>Remedium Lifecare Ltd</t>
  </si>
  <si>
    <t>REMLIFE</t>
  </si>
  <si>
    <t>Hindustan Composites Ltd</t>
  </si>
  <si>
    <t>HINDCOMPOS</t>
  </si>
  <si>
    <t>Artemis Electricals and Projects Ltd</t>
  </si>
  <si>
    <t>AEPL</t>
  </si>
  <si>
    <t>Suraj Products Ltd</t>
  </si>
  <si>
    <t>SURAJ</t>
  </si>
  <si>
    <t>Bedmutha Industries Ltd</t>
  </si>
  <si>
    <t>BEDMUTHA</t>
  </si>
  <si>
    <t>Rane Brake Linings Ltd</t>
  </si>
  <si>
    <t>RBL</t>
  </si>
  <si>
    <t>Ritco Logistics Ltd</t>
  </si>
  <si>
    <t>RITCO</t>
  </si>
  <si>
    <t>Virtuoso Optoelectronics Ltd</t>
  </si>
  <si>
    <t>VOEPL</t>
  </si>
  <si>
    <t>Menon Bearings Ltd</t>
  </si>
  <si>
    <t>MENONBE</t>
  </si>
  <si>
    <t>The Ruby Mills Ltd</t>
  </si>
  <si>
    <t>RUBYMILLS</t>
  </si>
  <si>
    <t>Haldyn Glass Ltd</t>
  </si>
  <si>
    <t>HALDYNGL</t>
  </si>
  <si>
    <t>Onmobile Global Ltd</t>
  </si>
  <si>
    <t>ONMOBILE</t>
  </si>
  <si>
    <t>Shree Tirupati Balajee FIBC Ltd</t>
  </si>
  <si>
    <t>TIRUPATI</t>
  </si>
  <si>
    <t>Nitta Gelatin India Ltd</t>
  </si>
  <si>
    <t>NITTAGELA</t>
  </si>
  <si>
    <t>Maan Aluminium Ltd</t>
  </si>
  <si>
    <t>MAANALU</t>
  </si>
  <si>
    <t>Khaitan Chemicals and Fertilizers Ltd</t>
  </si>
  <si>
    <t>KHAICHEM</t>
  </si>
  <si>
    <t>Birla Cable Ltd</t>
  </si>
  <si>
    <t>BIRLACABLE</t>
  </si>
  <si>
    <t>Albert David Ltd</t>
  </si>
  <si>
    <t>ALBERTDAVD</t>
  </si>
  <si>
    <t>Vinyl Chemicals (India) Ltd</t>
  </si>
  <si>
    <t>VINYLINDIA</t>
  </si>
  <si>
    <t>Arihant Capital Markets Ltd</t>
  </si>
  <si>
    <t>ARIHANTCAP</t>
  </si>
  <si>
    <t>Modern Insulators Ltd</t>
  </si>
  <si>
    <t>MODINSU</t>
  </si>
  <si>
    <t>Sunshield Chemicals Ltd</t>
  </si>
  <si>
    <t>SUNSHIEL</t>
  </si>
  <si>
    <t>Nahar Poly Films Ltd</t>
  </si>
  <si>
    <t>NAHARPOLY</t>
  </si>
  <si>
    <t>Shreyas Shipping and Logistics Ltd</t>
  </si>
  <si>
    <t>SHREYAS</t>
  </si>
  <si>
    <t>Goa Carbon Ltd</t>
  </si>
  <si>
    <t>GOACARBON</t>
  </si>
  <si>
    <t>Metals - Coke</t>
  </si>
  <si>
    <t>Nagarjuna Fertilizers and Chemicals Ltd</t>
  </si>
  <si>
    <t>NAGAFERT</t>
  </si>
  <si>
    <t>High Energy Batteries (India) Ltd</t>
  </si>
  <si>
    <t>HIGHENE</t>
  </si>
  <si>
    <t>Mold-Tek Technologies Ltd</t>
  </si>
  <si>
    <t>MOLDTECH</t>
  </si>
  <si>
    <t>Bhageria Industries Ltd</t>
  </si>
  <si>
    <t>BHAGERIA</t>
  </si>
  <si>
    <t>PREVEST DENPRO LTD</t>
  </si>
  <si>
    <t>PREVEST</t>
  </si>
  <si>
    <t>Concord Control Systems Ltd</t>
  </si>
  <si>
    <t>CNCRD</t>
  </si>
  <si>
    <t>Prime Securities Ltd</t>
  </si>
  <si>
    <t>PRIMESECU</t>
  </si>
  <si>
    <t>Hindustan Media Ventures Ltd</t>
  </si>
  <si>
    <t>HMVL</t>
  </si>
  <si>
    <t>Arfin India Ltd</t>
  </si>
  <si>
    <t>ARFIN</t>
  </si>
  <si>
    <t>A K Capital Services Ltd</t>
  </si>
  <si>
    <t>AKCAPIT</t>
  </si>
  <si>
    <t>Wim Plast Ltd</t>
  </si>
  <si>
    <t>WIMPLAST</t>
  </si>
  <si>
    <t>Viceroy Hotels Ltd</t>
  </si>
  <si>
    <t>VHLTD</t>
  </si>
  <si>
    <t>Plastiblends India Ltd</t>
  </si>
  <si>
    <t>PLASTIBLEN</t>
  </si>
  <si>
    <t>Kore Digital Ltd</t>
  </si>
  <si>
    <t>Finkurve Financial Services Ltd</t>
  </si>
  <si>
    <t>FINKURVE</t>
  </si>
  <si>
    <t>Radhika Jeweltech Ltd</t>
  </si>
  <si>
    <t>RADHIKAJWE</t>
  </si>
  <si>
    <t>Career Point Ltd</t>
  </si>
  <si>
    <t>CAREERP</t>
  </si>
  <si>
    <t>Kernex Microsystems (India) Ltd</t>
  </si>
  <si>
    <t>KERNEX</t>
  </si>
  <si>
    <t>FCS Software Solutions Ltd</t>
  </si>
  <si>
    <t>FCSSOFT</t>
  </si>
  <si>
    <t>Shree Pushkar Chemicals &amp; Fertilisers Ltd</t>
  </si>
  <si>
    <t>SHREEPUSHK</t>
  </si>
  <si>
    <t>Laxmi Goldorna House Ltd</t>
  </si>
  <si>
    <t>LGHL</t>
  </si>
  <si>
    <t>Remsons Industries Ltd</t>
  </si>
  <si>
    <t>REMSONSIND</t>
  </si>
  <si>
    <t>D P Wires Ltd</t>
  </si>
  <si>
    <t>DPWIRES</t>
  </si>
  <si>
    <t>Wise Travel India Ltd</t>
  </si>
  <si>
    <t>WTICAB</t>
  </si>
  <si>
    <t>Vipul Ltd</t>
  </si>
  <si>
    <t>VIPULLTD</t>
  </si>
  <si>
    <t>Sakar Healthcare Ltd</t>
  </si>
  <si>
    <t>SAKAR</t>
  </si>
  <si>
    <t>Nicco Parks &amp; Resorts Ltd</t>
  </si>
  <si>
    <t>NICCOPAR</t>
  </si>
  <si>
    <t>Balaji Telefilms Ltd</t>
  </si>
  <si>
    <t>BALAJITELE</t>
  </si>
  <si>
    <t>TPL Plastech Ltd</t>
  </si>
  <si>
    <t>TPLPLASTEH</t>
  </si>
  <si>
    <t>Nectar Lifesciences Ltd</t>
  </si>
  <si>
    <t>NECLIFE</t>
  </si>
  <si>
    <t>Apex Frozen Foods Ltd</t>
  </si>
  <si>
    <t>APEX</t>
  </si>
  <si>
    <t>RMC Switchgears Ltd</t>
  </si>
  <si>
    <t>RMC</t>
  </si>
  <si>
    <t>MBL Infrastructure Ltd</t>
  </si>
  <si>
    <t>MBLINFRA</t>
  </si>
  <si>
    <t>Teerth Gopicon Ltd</t>
  </si>
  <si>
    <t>TGL</t>
  </si>
  <si>
    <t>MMP Industries Ltd</t>
  </si>
  <si>
    <t>MMP</t>
  </si>
  <si>
    <t>Shankar Lal Rampal Dye-Chem Ltd</t>
  </si>
  <si>
    <t>SRD</t>
  </si>
  <si>
    <t>S J Logistics (India) Ltd</t>
  </si>
  <si>
    <t>SJLOGISTIC</t>
  </si>
  <si>
    <t>Liberty Shoes Ltd</t>
  </si>
  <si>
    <t>LIBERTSHOE</t>
  </si>
  <si>
    <t>PVP Ventures Ltd</t>
  </si>
  <si>
    <t>PVP</t>
  </si>
  <si>
    <t>Brand Concepts Ltd</t>
  </si>
  <si>
    <t>BCONCEPTS</t>
  </si>
  <si>
    <t>Pyramid Technoplast Ltd</t>
  </si>
  <si>
    <t>PYRAMID</t>
  </si>
  <si>
    <t>Nandan Denim Ltd</t>
  </si>
  <si>
    <t>NDL</t>
  </si>
  <si>
    <t>R S Software (India) Ltd</t>
  </si>
  <si>
    <t>RSSOFTWARE</t>
  </si>
  <si>
    <t>Donear Industries Ltd</t>
  </si>
  <si>
    <t>DONEAR</t>
  </si>
  <si>
    <t>Black Rose Industries Ltd</t>
  </si>
  <si>
    <t>BLACKROSE</t>
  </si>
  <si>
    <t>Vikas Ecotech Ltd</t>
  </si>
  <si>
    <t>VIKASECO</t>
  </si>
  <si>
    <t>Sukhjit Starch and Chemicals Ltd</t>
  </si>
  <si>
    <t>SUKHJITS</t>
  </si>
  <si>
    <t>SKM Egg Products Export India Ltd</t>
  </si>
  <si>
    <t>SKMEGGPROD</t>
  </si>
  <si>
    <t>Hindustan Motors Ltd</t>
  </si>
  <si>
    <t>HINDMOTORS</t>
  </si>
  <si>
    <t>Pashupati Cotspin Ltd</t>
  </si>
  <si>
    <t>PASHUPATI</t>
  </si>
  <si>
    <t>Sreeleathers Ltd</t>
  </si>
  <si>
    <t>SREEL</t>
  </si>
  <si>
    <t>LIC MF S&amp;P BSE Sensex ETF</t>
  </si>
  <si>
    <t>LICNETFSEN</t>
  </si>
  <si>
    <t>Khadim India Ltd</t>
  </si>
  <si>
    <t>KHADIM</t>
  </si>
  <si>
    <t>TVS Electronics Ltd</t>
  </si>
  <si>
    <t>TVSELECT</t>
  </si>
  <si>
    <t>VL E-Governance &amp; IT Solutions Ltd</t>
  </si>
  <si>
    <t>VLEGOV</t>
  </si>
  <si>
    <t>Balaxi Pharmaceuticals Ltd</t>
  </si>
  <si>
    <t>BALAXI</t>
  </si>
  <si>
    <t>Macfos Ltd</t>
  </si>
  <si>
    <t>ROBU</t>
  </si>
  <si>
    <t>AVG Logistics Ltd</t>
  </si>
  <si>
    <t>AVG</t>
  </si>
  <si>
    <t>Rudra Ecovation Ltd</t>
  </si>
  <si>
    <t>RUDRAECO</t>
  </si>
  <si>
    <t>Bright Outdoor Media Ltd</t>
  </si>
  <si>
    <t>BRIGHT</t>
  </si>
  <si>
    <t>3i Infotech Ltd</t>
  </si>
  <si>
    <t>3IINFOLTD</t>
  </si>
  <si>
    <t>Stovec Industries Ltd</t>
  </si>
  <si>
    <t>STOVACQ</t>
  </si>
  <si>
    <t>Mirza International Ltd</t>
  </si>
  <si>
    <t>MIRZAINT</t>
  </si>
  <si>
    <t>Sri Adhikari Brothers Television Network Ltd</t>
  </si>
  <si>
    <t>SABTNL</t>
  </si>
  <si>
    <t>BPL Ltd</t>
  </si>
  <si>
    <t>BPL</t>
  </si>
  <si>
    <t>UTI Gold Exchange Traded Fund</t>
  </si>
  <si>
    <t>GOLDSHARE</t>
  </si>
  <si>
    <t>Tara Chand Infralogistic Solutions Ltd</t>
  </si>
  <si>
    <t>TARACHAND</t>
  </si>
  <si>
    <t>Indo Borax and Chemicals Ltd</t>
  </si>
  <si>
    <t>INDOBORAX</t>
  </si>
  <si>
    <t>Cellecor Gadgets Ltd</t>
  </si>
  <si>
    <t>CELLECOR</t>
  </si>
  <si>
    <t>Gourmet Gateway India Ltd</t>
  </si>
  <si>
    <t>GOURMET</t>
  </si>
  <si>
    <t>Medicamen Biotech Ltd</t>
  </si>
  <si>
    <t>MEDICAMEQ</t>
  </si>
  <si>
    <t>Music Broadcast Ltd</t>
  </si>
  <si>
    <t>RADIOCITY</t>
  </si>
  <si>
    <t>Indag Rubber Ltd</t>
  </si>
  <si>
    <t>INDAG</t>
  </si>
  <si>
    <t>Advani Hotels and Resorts (India) Ltd</t>
  </si>
  <si>
    <t>ADVANIHOTR</t>
  </si>
  <si>
    <t>Manaksia Ltd</t>
  </si>
  <si>
    <t>MANAKSIA</t>
  </si>
  <si>
    <t>Empire Industries Ltd</t>
  </si>
  <si>
    <t>EMPIND</t>
  </si>
  <si>
    <t>Hazoor Multi Projects Ltd</t>
  </si>
  <si>
    <t>HAZOOR</t>
  </si>
  <si>
    <t>Sayaji Hotels Ltd</t>
  </si>
  <si>
    <t>SAYAJIHOTL</t>
  </si>
  <si>
    <t>Bartronics India Ltd</t>
  </si>
  <si>
    <t>ASMS</t>
  </si>
  <si>
    <t>HT Media Ltd</t>
  </si>
  <si>
    <t>HTMEDIA</t>
  </si>
  <si>
    <t>Niyogin Fintech Ltd</t>
  </si>
  <si>
    <t>NIYOGIN</t>
  </si>
  <si>
    <t>NBI Industrial Finance Company Ltd</t>
  </si>
  <si>
    <t>NBIFIN</t>
  </si>
  <si>
    <t>Diamines and Chemicals Ltd</t>
  </si>
  <si>
    <t>DIAMINESQ</t>
  </si>
  <si>
    <t>Alankit Ltd</t>
  </si>
  <si>
    <t>ALANKIT</t>
  </si>
  <si>
    <t>Munjal Showa Ltd</t>
  </si>
  <si>
    <t>MUNJALSHOW</t>
  </si>
  <si>
    <t>TBI Corn Ltd</t>
  </si>
  <si>
    <t>TBI</t>
  </si>
  <si>
    <t>Naperol Investments Ltd</t>
  </si>
  <si>
    <t>NAPEROL</t>
  </si>
  <si>
    <t>Supershakti Metaliks Ltd</t>
  </si>
  <si>
    <t>SUPERSHAKT</t>
  </si>
  <si>
    <t>Phantom Digital Effects Ltd</t>
  </si>
  <si>
    <t>PHANTOMFX</t>
  </si>
  <si>
    <t>Shri Jagdamba Polymers Ltd</t>
  </si>
  <si>
    <t>SHRJAGP</t>
  </si>
  <si>
    <t>Consolidated Finvest &amp; Holdings Ltd</t>
  </si>
  <si>
    <t>CONSOFINVT</t>
  </si>
  <si>
    <t>Sil Investments Ltd</t>
  </si>
  <si>
    <t>SILINV</t>
  </si>
  <si>
    <t>Frontier Springs Ltd</t>
  </si>
  <si>
    <t>FRONTSP</t>
  </si>
  <si>
    <t>Orient Bell Ltd</t>
  </si>
  <si>
    <t>ORIENTBELL</t>
  </si>
  <si>
    <t>Uravi T &amp; Wedge Lamps Ltd</t>
  </si>
  <si>
    <t>URAVI</t>
  </si>
  <si>
    <t>Pratham EPC Projects Ltd</t>
  </si>
  <si>
    <t>PRATHAM</t>
  </si>
  <si>
    <t>Pavna Industries Ltd</t>
  </si>
  <si>
    <t>PAVNAIND</t>
  </si>
  <si>
    <t>Gretex Corporate Services Ltd</t>
  </si>
  <si>
    <t>GCSL</t>
  </si>
  <si>
    <t>PTL Enterprises Ltd</t>
  </si>
  <si>
    <t>PTL</t>
  </si>
  <si>
    <t>Kamat Hotels (India) Ltd</t>
  </si>
  <si>
    <t>KAMATHOTEL</t>
  </si>
  <si>
    <t>Aarti Surfactants Ltd</t>
  </si>
  <si>
    <t>AARTISURF</t>
  </si>
  <si>
    <t>Affordable Robotic &amp; Automation Ltd</t>
  </si>
  <si>
    <t>AFFORDABLE</t>
  </si>
  <si>
    <t>Saakshi Medtech and Panels Ltd</t>
  </si>
  <si>
    <t>SAAKSHI</t>
  </si>
  <si>
    <t>Oricon Enterprises Ltd</t>
  </si>
  <si>
    <t>ORICONENT</t>
  </si>
  <si>
    <t>KN Agri Resources Ltd</t>
  </si>
  <si>
    <t>KNAGRI</t>
  </si>
  <si>
    <t>Anjani Portland Cement Ltd</t>
  </si>
  <si>
    <t>APCL</t>
  </si>
  <si>
    <t>Orient Ceratech Ltd</t>
  </si>
  <si>
    <t>ORIENTCER</t>
  </si>
  <si>
    <t>R &amp; B Denims Ltd</t>
  </si>
  <si>
    <t>RNBDENIMS</t>
  </si>
  <si>
    <t>Sealmatic India Ltd</t>
  </si>
  <si>
    <t>SEALMATIC</t>
  </si>
  <si>
    <t>Valiant Laboratories Ltd</t>
  </si>
  <si>
    <t>VALIANTLAB</t>
  </si>
  <si>
    <t>Precot Ltd</t>
  </si>
  <si>
    <t>PRECOT</t>
  </si>
  <si>
    <t>Oswal Agro Mills Ltd</t>
  </si>
  <si>
    <t>OSWALAGRO</t>
  </si>
  <si>
    <t>Nahar Industrial Enterprises Ltd</t>
  </si>
  <si>
    <t>NAHARINDUS</t>
  </si>
  <si>
    <t>Frog Cellsat Ltd</t>
  </si>
  <si>
    <t>FROG</t>
  </si>
  <si>
    <t>UTI Nifty Next 50 Exchange Traded Fund</t>
  </si>
  <si>
    <t>UTINEXT50</t>
  </si>
  <si>
    <t>Mac Charles (India) Ltd</t>
  </si>
  <si>
    <t>MCCHRLS-B</t>
  </si>
  <si>
    <t>Harita Seating Systems Ltd</t>
  </si>
  <si>
    <t>HARITASEAT</t>
  </si>
  <si>
    <t>Viviana Power Tech Ltd</t>
  </si>
  <si>
    <t>VIVIANA</t>
  </si>
  <si>
    <t>Kaya Ltd</t>
  </si>
  <si>
    <t>KAYA</t>
  </si>
  <si>
    <t>RBM Infracon Ltd</t>
  </si>
  <si>
    <t>RBMINFRA</t>
  </si>
  <si>
    <t>TRF Ltd</t>
  </si>
  <si>
    <t>TRF</t>
  </si>
  <si>
    <t>Nupur Recyclers Ltd</t>
  </si>
  <si>
    <t>NRL</t>
  </si>
  <si>
    <t>Accent Microcell Ltd</t>
  </si>
  <si>
    <t>ACCENTMIC</t>
  </si>
  <si>
    <t>Sheetal Cool Products Ltd</t>
  </si>
  <si>
    <t>SCPL</t>
  </si>
  <si>
    <t>Vikram Thermo (India) Ltd</t>
  </si>
  <si>
    <t>VIKRAMTH</t>
  </si>
  <si>
    <t>Annapurna Swadisht Ltd</t>
  </si>
  <si>
    <t>ANNAPURNA</t>
  </si>
  <si>
    <t>Nikhil Adhesives Ltd</t>
  </si>
  <si>
    <t>NIKHILAD</t>
  </si>
  <si>
    <t>TAC Infosec Ltd</t>
  </si>
  <si>
    <t>TAC</t>
  </si>
  <si>
    <t>PNGS Gargi Fashion Jewellery Ltd</t>
  </si>
  <si>
    <t>GARGI</t>
  </si>
  <si>
    <t>Bhartiya International Ltd</t>
  </si>
  <si>
    <t>BIL</t>
  </si>
  <si>
    <t>Sinclairs Hotels Ltd</t>
  </si>
  <si>
    <t>SINCLAIR</t>
  </si>
  <si>
    <t>Nova Agritech Ltd</t>
  </si>
  <si>
    <t>NOVAAGRI</t>
  </si>
  <si>
    <t>Swadeshi Polytex Ltd</t>
  </si>
  <si>
    <t>SWADPOL</t>
  </si>
  <si>
    <t>Kronox Lab Sciences Ltd</t>
  </si>
  <si>
    <t>KRONOX</t>
  </si>
  <si>
    <t>Mazda Ltd</t>
  </si>
  <si>
    <t>MAZDA</t>
  </si>
  <si>
    <t>Parsvnath Developers Ltd</t>
  </si>
  <si>
    <t>PARSVNATH</t>
  </si>
  <si>
    <t>Trucap Finance Ltd</t>
  </si>
  <si>
    <t>TRU</t>
  </si>
  <si>
    <t>Cybertech Systems and Software Ltd</t>
  </si>
  <si>
    <t>CYBERTECH</t>
  </si>
  <si>
    <t>StarlinePS Enterprises Ltd</t>
  </si>
  <si>
    <t>STARLENT</t>
  </si>
  <si>
    <t>Kanoria Chemicals and Industries Ltd</t>
  </si>
  <si>
    <t>KANORICHEM</t>
  </si>
  <si>
    <t>Iris Clothings Ltd</t>
  </si>
  <si>
    <t>IRISDOREME</t>
  </si>
  <si>
    <t>Genus Paper &amp; Boards Ltd</t>
  </si>
  <si>
    <t>GENUSPAPER</t>
  </si>
  <si>
    <t>Axita Cotton Ltd</t>
  </si>
  <si>
    <t>AXITA</t>
  </si>
  <si>
    <t>HCL Infosystems Ltd</t>
  </si>
  <si>
    <t>HCL-INSYS</t>
  </si>
  <si>
    <t>Rudra Global Infra Products Ltd</t>
  </si>
  <si>
    <t>RUDRA</t>
  </si>
  <si>
    <t>Aym Syntex Ltd</t>
  </si>
  <si>
    <t>AYMSYNTEX</t>
  </si>
  <si>
    <t>Asahi Songwon Colors Ltd</t>
  </si>
  <si>
    <t>ASAHISONG</t>
  </si>
  <si>
    <t>Kilitch Drugs (India) Ltd</t>
  </si>
  <si>
    <t>KILITCH</t>
  </si>
  <si>
    <t>Winsol Engineers Ltd</t>
  </si>
  <si>
    <t>WINSOL</t>
  </si>
  <si>
    <t>BEW Engineering Ltd</t>
  </si>
  <si>
    <t>BEWLTD</t>
  </si>
  <si>
    <t>Xtglobal Infotech Ltd</t>
  </si>
  <si>
    <t>XTGLOBAL</t>
  </si>
  <si>
    <t>Nitco Ltd</t>
  </si>
  <si>
    <t>NITCO</t>
  </si>
  <si>
    <t>Izmo Ltd</t>
  </si>
  <si>
    <t>IZMO</t>
  </si>
  <si>
    <t>Synergy Green Industries Ltd</t>
  </si>
  <si>
    <t>SGIL</t>
  </si>
  <si>
    <t>Kritika Wires Ltd</t>
  </si>
  <si>
    <t>KRITIKA</t>
  </si>
  <si>
    <t>Vishnusurya Projects and Infra Ltd</t>
  </si>
  <si>
    <t>VISHNUINFR</t>
  </si>
  <si>
    <t>Taylormade Renewables Ltd</t>
  </si>
  <si>
    <t>TRL</t>
  </si>
  <si>
    <t>Vinsys IT Services India Ltd</t>
  </si>
  <si>
    <t>VINSYS</t>
  </si>
  <si>
    <t>Nahar Capital and Financial Services Ltd</t>
  </si>
  <si>
    <t>NAHARCAP</t>
  </si>
  <si>
    <t>Swaraj Suiting Ltd</t>
  </si>
  <si>
    <t>SWARAJ</t>
  </si>
  <si>
    <t>Deep Energy Resources Ltd</t>
  </si>
  <si>
    <t>DEEPENR</t>
  </si>
  <si>
    <t>Singer India Ltd</t>
  </si>
  <si>
    <t>SINGER</t>
  </si>
  <si>
    <t>Wanbury Ltd</t>
  </si>
  <si>
    <t>WANBURY</t>
  </si>
  <si>
    <t>RPP Infra Projects Ltd</t>
  </si>
  <si>
    <t>RPPINFRA</t>
  </si>
  <si>
    <t>Thaai Casting Limited</t>
  </si>
  <si>
    <t>TCL</t>
  </si>
  <si>
    <t>Indian Emulsifiers Ltd</t>
  </si>
  <si>
    <t>IEML</t>
  </si>
  <si>
    <t>Banswara Syntex Ltd</t>
  </si>
  <si>
    <t>BANSWRAS</t>
  </si>
  <si>
    <t>RBZ Jewellers Ltd</t>
  </si>
  <si>
    <t>RBZJEWEL</t>
  </si>
  <si>
    <t>Jewelry &amp; Watch Retailers</t>
  </si>
  <si>
    <t>SRG Housing Finance Ltd</t>
  </si>
  <si>
    <t>SRGHFL</t>
  </si>
  <si>
    <t>Shriram Asset Management Co Ltd</t>
  </si>
  <si>
    <t>SRAMSET</t>
  </si>
  <si>
    <t>Kriti Nutrients Ltd</t>
  </si>
  <si>
    <t>KRITINUT</t>
  </si>
  <si>
    <t>International Conveyors Ltd</t>
  </si>
  <si>
    <t>INTLCONV</t>
  </si>
  <si>
    <t>Uni-Abex Alloy Products Ltd</t>
  </si>
  <si>
    <t>UNIABEXAL</t>
  </si>
  <si>
    <t>Megasoft Ltd</t>
  </si>
  <si>
    <t>MEGASOFT</t>
  </si>
  <si>
    <t>UFO Moviez India Ltd</t>
  </si>
  <si>
    <t>UFO</t>
  </si>
  <si>
    <t>Reliance Communications Ltd</t>
  </si>
  <si>
    <t>RCOM</t>
  </si>
  <si>
    <t>Muthoot Capital Services Ltd</t>
  </si>
  <si>
    <t>MUTHOOTCAP</t>
  </si>
  <si>
    <t>Trust Fintech Ltd</t>
  </si>
  <si>
    <t>TRUST</t>
  </si>
  <si>
    <t>SoftSol India Ltd</t>
  </si>
  <si>
    <t>SOFTSOL</t>
  </si>
  <si>
    <t>Kwality Pharmaceuticals Ltd</t>
  </si>
  <si>
    <t>KPL</t>
  </si>
  <si>
    <t>Autoline Industries Ltd</t>
  </si>
  <si>
    <t>AUTOIND</t>
  </si>
  <si>
    <t>KCP Sugar and Industries Corp Ltd</t>
  </si>
  <si>
    <t>KCPSUGIND</t>
  </si>
  <si>
    <t>B&amp;B Triplewall Containers Ltd</t>
  </si>
  <si>
    <t>BBTCL</t>
  </si>
  <si>
    <t>Valiant Communications Ltd</t>
  </si>
  <si>
    <t>VALIANT</t>
  </si>
  <si>
    <t>Swiss Military Consumer Goods Ltd</t>
  </si>
  <si>
    <t>SWISSMLTRY</t>
  </si>
  <si>
    <t>Kiran Vyapar Ltd</t>
  </si>
  <si>
    <t>KIRANVYPAR</t>
  </si>
  <si>
    <t>Bharat Agri Fert &amp; Realty Ltd</t>
  </si>
  <si>
    <t>BHARATAGRI</t>
  </si>
  <si>
    <t>ZIM Laboratories Ltd</t>
  </si>
  <si>
    <t>ZIMLAB</t>
  </si>
  <si>
    <t>Ador Fontech Ltd</t>
  </si>
  <si>
    <t>ADORFO</t>
  </si>
  <si>
    <t>Titan Biotech Ltd</t>
  </si>
  <si>
    <t>TITANBIO</t>
  </si>
  <si>
    <t>Raj Television Network Ltd</t>
  </si>
  <si>
    <t>RAJTV</t>
  </si>
  <si>
    <t>DU Digital Global Ltd</t>
  </si>
  <si>
    <t>DUGLOBAL</t>
  </si>
  <si>
    <t>Krishival Foods Ltd</t>
  </si>
  <si>
    <t>KRISHIVAL</t>
  </si>
  <si>
    <t>Refractory Shapes Ltd</t>
  </si>
  <si>
    <t>REFRACTORY</t>
  </si>
  <si>
    <t>Venus Remedies Ltd</t>
  </si>
  <si>
    <t>VENUSREM</t>
  </si>
  <si>
    <t>Super Sales India Ltd</t>
  </si>
  <si>
    <t>SUPER</t>
  </si>
  <si>
    <t>Sadbhav Engineering Ltd</t>
  </si>
  <si>
    <t>SADBHAV</t>
  </si>
  <si>
    <t>Meghna Infracon Infrastructure Ltd</t>
  </si>
  <si>
    <t>MIIL</t>
  </si>
  <si>
    <t>Euro Panel Products Ltd</t>
  </si>
  <si>
    <t>EUROBOND</t>
  </si>
  <si>
    <t>Aion-Tech Solutions Ltd</t>
  </si>
  <si>
    <t>GOLDTECH</t>
  </si>
  <si>
    <t>Markolines Pavement Technologies Ltd</t>
  </si>
  <si>
    <t>MARKOLINES</t>
  </si>
  <si>
    <t>DCM Nouvelle Ltd</t>
  </si>
  <si>
    <t>DCMNVL</t>
  </si>
  <si>
    <t>Fermenta Biotech Ltd</t>
  </si>
  <si>
    <t>FERMENTA</t>
  </si>
  <si>
    <t>Bharat Seats Ltd</t>
  </si>
  <si>
    <t>BHARATSE</t>
  </si>
  <si>
    <t>Addictive Learning Technology Ltd</t>
  </si>
  <si>
    <t>LAWSIKHO</t>
  </si>
  <si>
    <t>Kothari Sugars and Chemicals Ltd</t>
  </si>
  <si>
    <t>KOTARISUG</t>
  </si>
  <si>
    <t>Vibhor Steel Tubes Ltd</t>
  </si>
  <si>
    <t>VSTL</t>
  </si>
  <si>
    <t>Dai Ichi Karkaria Ltd</t>
  </si>
  <si>
    <t>DAICHI</t>
  </si>
  <si>
    <t>Foce India Ltd</t>
  </si>
  <si>
    <t>FOCE</t>
  </si>
  <si>
    <t>Rubfila International Ltd</t>
  </si>
  <si>
    <t>RUBFILA</t>
  </si>
  <si>
    <t>DIC India Ltd</t>
  </si>
  <si>
    <t>DICIND</t>
  </si>
  <si>
    <t>Jost's Engineering Company Ltd</t>
  </si>
  <si>
    <t>JOSTS</t>
  </si>
  <si>
    <t>Akme Fintrade India Ltd</t>
  </si>
  <si>
    <t>AFIL</t>
  </si>
  <si>
    <t>All e Technologies Ltd</t>
  </si>
  <si>
    <t>ALLETEC</t>
  </si>
  <si>
    <t>International Travel House Ltd</t>
  </si>
  <si>
    <t>ITHL</t>
  </si>
  <si>
    <t>Shish Industries Ltd</t>
  </si>
  <si>
    <t>SHISHIND</t>
  </si>
  <si>
    <t>Aditya BSL Nifty 50 ETF</t>
  </si>
  <si>
    <t>BSLNIFTY</t>
  </si>
  <si>
    <t>Shivam Autotech Ltd</t>
  </si>
  <si>
    <t>SHIVAMAUTO</t>
  </si>
  <si>
    <t>Nila Infrastructures Ltd</t>
  </si>
  <si>
    <t>NILAINFRA</t>
  </si>
  <si>
    <t>Cressanda Railway Solutions Ltd</t>
  </si>
  <si>
    <t>CRESSAN</t>
  </si>
  <si>
    <t>Geekay Wires Ltd</t>
  </si>
  <si>
    <t>GEEKAYWIRE</t>
  </si>
  <si>
    <t>Mangalam Industrial Finance Ltd</t>
  </si>
  <si>
    <t>MANGIND</t>
  </si>
  <si>
    <t>U Y Fincorp Ltd</t>
  </si>
  <si>
    <t>UYFINCORP</t>
  </si>
  <si>
    <t>Amal Ltd</t>
  </si>
  <si>
    <t>AMAL</t>
  </si>
  <si>
    <t>Indian Bright Steel Co Ltd</t>
  </si>
  <si>
    <t>IBRIGST</t>
  </si>
  <si>
    <t>Orbit Exports Ltd</t>
  </si>
  <si>
    <t>ORBTEXP</t>
  </si>
  <si>
    <t>SoftTech Engineers Ltd</t>
  </si>
  <si>
    <t>SOFTTECH</t>
  </si>
  <si>
    <t>Jet Airways (India) Ltd</t>
  </si>
  <si>
    <t>JETAIRWAYS</t>
  </si>
  <si>
    <t>Mawana Sugars Ltd</t>
  </si>
  <si>
    <t>MAWANASUG</t>
  </si>
  <si>
    <t>United Drilling Tools Ltd</t>
  </si>
  <si>
    <t>UNIDT</t>
  </si>
  <si>
    <t>Nath Bio-Genes (I) Ltd</t>
  </si>
  <si>
    <t>NATHBIOGEN</t>
  </si>
  <si>
    <t>Poddar Pigments Ltd</t>
  </si>
  <si>
    <t>PODDARMENT</t>
  </si>
  <si>
    <t>Sakthi Sugars Ltd</t>
  </si>
  <si>
    <t>SAKHTISUG</t>
  </si>
  <si>
    <t>Modi's Navnirman Ltd</t>
  </si>
  <si>
    <t>MODIS</t>
  </si>
  <si>
    <t>Manaksia Coated Metals &amp; Industries Ltd</t>
  </si>
  <si>
    <t>MANAKCOAT</t>
  </si>
  <si>
    <t>IFB Agro Industries Ltd</t>
  </si>
  <si>
    <t>IFBAGRO</t>
  </si>
  <si>
    <t>MIRC Electronics Ltd</t>
  </si>
  <si>
    <t>MIRCELECTR</t>
  </si>
  <si>
    <t>Nile Ltd</t>
  </si>
  <si>
    <t>NILE</t>
  </si>
  <si>
    <t>Mahindra EPC Irrigation Ltd</t>
  </si>
  <si>
    <t>MAHEPC</t>
  </si>
  <si>
    <t>Cineline India Ltd</t>
  </si>
  <si>
    <t>CINELINE</t>
  </si>
  <si>
    <t>Kinetic Engineering Ltd</t>
  </si>
  <si>
    <t>KINETICENG</t>
  </si>
  <si>
    <t>Menon Pistons Ltd</t>
  </si>
  <si>
    <t>MENNPIS</t>
  </si>
  <si>
    <t>Prozone Realty Ltd</t>
  </si>
  <si>
    <t>PROZONER</t>
  </si>
  <si>
    <t>Shukra Pharmaceuticals Ltd</t>
  </si>
  <si>
    <t>SHUKRAPHAR</t>
  </si>
  <si>
    <t>Premier Polyfilm Ltd</t>
  </si>
  <si>
    <t>PREMIERPOL</t>
  </si>
  <si>
    <t>Creative Graphics Solutions India Ltd</t>
  </si>
  <si>
    <t>CGRAPHICS</t>
  </si>
  <si>
    <t>Hi-Green Carbon Ltd</t>
  </si>
  <si>
    <t>HIGREEN</t>
  </si>
  <si>
    <t>Raghuvir Synthetics Ltd</t>
  </si>
  <si>
    <t>RAGHUSYN</t>
  </si>
  <si>
    <t>Inspirisys Solutions Ltd</t>
  </si>
  <si>
    <t>INSPIRISYS</t>
  </si>
  <si>
    <t>M K Proteins Ltd</t>
  </si>
  <si>
    <t>MKPL</t>
  </si>
  <si>
    <t>Galaxy Bearings Ltd</t>
  </si>
  <si>
    <t>GALXBRG</t>
  </si>
  <si>
    <t>Vardhman Acrylics Ltd</t>
  </si>
  <si>
    <t>VARDHACRLC</t>
  </si>
  <si>
    <t>Kerala Ayurveda Ltd</t>
  </si>
  <si>
    <t>KERALAYUR</t>
  </si>
  <si>
    <t>CL Educate Ltd</t>
  </si>
  <si>
    <t>CLEDUCATE</t>
  </si>
  <si>
    <t>Pritika Auto Industries Ltd</t>
  </si>
  <si>
    <t>PRITIKAUTO</t>
  </si>
  <si>
    <t>Ponni Sugars (Erode) Ltd</t>
  </si>
  <si>
    <t>PONNIERODE</t>
  </si>
  <si>
    <t>Shemaroo Entertainment Ltd</t>
  </si>
  <si>
    <t>SHEMAROO</t>
  </si>
  <si>
    <t>Vantage Knowledge Academy Ltd</t>
  </si>
  <si>
    <t>VKAL</t>
  </si>
  <si>
    <t>Innovators Facade Systems Ltd</t>
  </si>
  <si>
    <t>INNOVATORS</t>
  </si>
  <si>
    <t>Bombay Oxygen Investments Ltd</t>
  </si>
  <si>
    <t>BOMOXY-B1</t>
  </si>
  <si>
    <t>Goodricke Group Ltd</t>
  </si>
  <si>
    <t>GOODRICKE</t>
  </si>
  <si>
    <t>Shree Karni Fabcom Ltd</t>
  </si>
  <si>
    <t>SHREEKARNI</t>
  </si>
  <si>
    <t>Shalibhadra Finance Ltd</t>
  </si>
  <si>
    <t>SAHLIBHFI</t>
  </si>
  <si>
    <t>Integrated Industries Ltd</t>
  </si>
  <si>
    <t>IIL</t>
  </si>
  <si>
    <t>GP Eco Solutions India Ltd</t>
  </si>
  <si>
    <t>GPECO</t>
  </si>
  <si>
    <t>Indo National Ltd</t>
  </si>
  <si>
    <t>NIPPOBATRY</t>
  </si>
  <si>
    <t>Delton Cables Ltd</t>
  </si>
  <si>
    <t>DLTNCBL</t>
  </si>
  <si>
    <t>Suraj Ltd</t>
  </si>
  <si>
    <t>SURAJLTD</t>
  </si>
  <si>
    <t>Energy-Mission Machineries (India) Ltd</t>
  </si>
  <si>
    <t>EMMIL</t>
  </si>
  <si>
    <t>Bharat Road Network Ltd</t>
  </si>
  <si>
    <t>BRNL</t>
  </si>
  <si>
    <t>Lakshmi Mills Company Ltd</t>
  </si>
  <si>
    <t>LAKSHMIMIL</t>
  </si>
  <si>
    <t>Quint Digital Ltd</t>
  </si>
  <si>
    <t>QUINT</t>
  </si>
  <si>
    <t>Pradeep Metals Ltd</t>
  </si>
  <si>
    <t>PRADPME</t>
  </si>
  <si>
    <t>GEM Enviro Management Ltd</t>
  </si>
  <si>
    <t>GEMENVIRO</t>
  </si>
  <si>
    <t>Udayshivakumar Infra Ltd</t>
  </si>
  <si>
    <t>USK</t>
  </si>
  <si>
    <t>Batliboi Ltd</t>
  </si>
  <si>
    <t>BATLIBOI</t>
  </si>
  <si>
    <t>Nitin Castings Ltd</t>
  </si>
  <si>
    <t>NITINCAST</t>
  </si>
  <si>
    <t>Metals - Iron</t>
  </si>
  <si>
    <t>Shardul Securities Ltd</t>
  </si>
  <si>
    <t>SHARDUL</t>
  </si>
  <si>
    <t>Ruchira Papers Ltd</t>
  </si>
  <si>
    <t>RUCHIRA</t>
  </si>
  <si>
    <t>Kothari Products Ltd</t>
  </si>
  <si>
    <t>KOTHARIPRO</t>
  </si>
  <si>
    <t>Surani Steel Tubes Ltd</t>
  </si>
  <si>
    <t>SURANI</t>
  </si>
  <si>
    <t>Shera Energy Ltd</t>
  </si>
  <si>
    <t>SHERA</t>
  </si>
  <si>
    <t>Riddhi Siddhi Gluco Biols Ltd</t>
  </si>
  <si>
    <t>RIDDHI</t>
  </si>
  <si>
    <t>Logica Infoway Ltd</t>
  </si>
  <si>
    <t>LOGICA</t>
  </si>
  <si>
    <t>Indo Us Bio-Tech Ltd</t>
  </si>
  <si>
    <t>INDOUS</t>
  </si>
  <si>
    <t>Shiv Aum Steels Ltd</t>
  </si>
  <si>
    <t>SHIVAUM</t>
  </si>
  <si>
    <t>Integra Essentia Ltd</t>
  </si>
  <si>
    <t>ESSENTIA</t>
  </si>
  <si>
    <t>Sigma Solve Ltd</t>
  </si>
  <si>
    <t>SIGMA</t>
  </si>
  <si>
    <t>Panchmahal Steel Ltd</t>
  </si>
  <si>
    <t>PANCHMAHQ</t>
  </si>
  <si>
    <t>IRIS Business Services Ltd</t>
  </si>
  <si>
    <t>IRIS</t>
  </si>
  <si>
    <t>Universus Photo Imagings Ltd</t>
  </si>
  <si>
    <t>UNIVPHOTO</t>
  </si>
  <si>
    <t>V-Marc India Ltd</t>
  </si>
  <si>
    <t>VMARCIND</t>
  </si>
  <si>
    <t>Dynamic Services &amp; Security Ltd</t>
  </si>
  <si>
    <t>DYNAMIC</t>
  </si>
  <si>
    <t>Trigyn Technologies Ltd</t>
  </si>
  <si>
    <t>TRIGYN</t>
  </si>
  <si>
    <t>Modison Ltd</t>
  </si>
  <si>
    <t>MODISONLTD</t>
  </si>
  <si>
    <t>Kaycee Industries Ltd</t>
  </si>
  <si>
    <t>KAYCEEI</t>
  </si>
  <si>
    <t>Chavda Infra Ltd</t>
  </si>
  <si>
    <t>CHAVDA</t>
  </si>
  <si>
    <t>Rathi Steel and Power Ltd</t>
  </si>
  <si>
    <t>RATHIST</t>
  </si>
  <si>
    <t>Exxaro Tiles Ltd</t>
  </si>
  <si>
    <t>EXXARO</t>
  </si>
  <si>
    <t>Fredun Pharmaceuticals Ltd</t>
  </si>
  <si>
    <t>FREDUN</t>
  </si>
  <si>
    <t>Star Paper Mills Ltd</t>
  </si>
  <si>
    <t>STARPAPER</t>
  </si>
  <si>
    <t>Industrial Investment Trust Ltd</t>
  </si>
  <si>
    <t>IITL</t>
  </si>
  <si>
    <t>Ambalal Sarabhai Enterprises Ltd</t>
  </si>
  <si>
    <t>AMBALALSA</t>
  </si>
  <si>
    <t>Star Housing Finance Ltd</t>
  </si>
  <si>
    <t>STARHFL</t>
  </si>
  <si>
    <t>Sunita Tools Ltd</t>
  </si>
  <si>
    <t>SUNITATOOL</t>
  </si>
  <si>
    <t>Thirdwave Financial Intermediaries Ltd</t>
  </si>
  <si>
    <t>THIRDFIN</t>
  </si>
  <si>
    <t>Esconet Technologies Ltd</t>
  </si>
  <si>
    <t>ESCONET</t>
  </si>
  <si>
    <t>Zodiac Clothing Company Ltd</t>
  </si>
  <si>
    <t>ZODIACLOTH</t>
  </si>
  <si>
    <t>Newjaisa Technologies Ltd</t>
  </si>
  <si>
    <t>NEWJAISA</t>
  </si>
  <si>
    <t>Aerpace Industries Ltd</t>
  </si>
  <si>
    <t>AERPACE</t>
  </si>
  <si>
    <t>SRM Contractors Ltd</t>
  </si>
  <si>
    <t>SRM</t>
  </si>
  <si>
    <t>Hitech Corporation Ltd</t>
  </si>
  <si>
    <t>HITECHCORP</t>
  </si>
  <si>
    <t>Tiger Logistics (India) Ltd</t>
  </si>
  <si>
    <t>TIGERLOGS</t>
  </si>
  <si>
    <t>Kay Cee Energy &amp; Infra Ltd</t>
  </si>
  <si>
    <t>KCEIL</t>
  </si>
  <si>
    <t>Country Club Hospitality &amp; Holidays Ltd</t>
  </si>
  <si>
    <t>CCHHL</t>
  </si>
  <si>
    <t>Vishal Fabrics Ltd</t>
  </si>
  <si>
    <t>VISHAL</t>
  </si>
  <si>
    <t>Aban Offshore Ltd</t>
  </si>
  <si>
    <t>ABAN</t>
  </si>
  <si>
    <t>UCAL Ltd</t>
  </si>
  <si>
    <t>UCAL</t>
  </si>
  <si>
    <t>Emkay Global Financial Services Ltd</t>
  </si>
  <si>
    <t>EMKAY</t>
  </si>
  <si>
    <t>Harrisons Malayalam Ltd</t>
  </si>
  <si>
    <t>HARRMALAYA</t>
  </si>
  <si>
    <t>SAR Televenture Ltd</t>
  </si>
  <si>
    <t>SARTELE</t>
  </si>
  <si>
    <t>IL &amp; FS Investment Managers Ltd</t>
  </si>
  <si>
    <t>IVC</t>
  </si>
  <si>
    <t>K M Sugar Mills Ltd</t>
  </si>
  <si>
    <t>KMSUGAR</t>
  </si>
  <si>
    <t>G G Engineering Ltd</t>
  </si>
  <si>
    <t>GGENG</t>
  </si>
  <si>
    <t>A-1 Acid Ltd</t>
  </si>
  <si>
    <t>AAL</t>
  </si>
  <si>
    <t>K2 Infragen Ltd</t>
  </si>
  <si>
    <t>K2INFRA</t>
  </si>
  <si>
    <t>International Combustion (India) Ltd</t>
  </si>
  <si>
    <t>INTLCOMBQ</t>
  </si>
  <si>
    <t>Birla Precision Technologies Ltd</t>
  </si>
  <si>
    <t>BIRLAPREC</t>
  </si>
  <si>
    <t>Dhabriya Polywood Ltd</t>
  </si>
  <si>
    <t>DHABRIYA</t>
  </si>
  <si>
    <t>Byke Hospitality Ltd</t>
  </si>
  <si>
    <t>BYKE</t>
  </si>
  <si>
    <t>OK Play India Ltd</t>
  </si>
  <si>
    <t>OKPLA</t>
  </si>
  <si>
    <t>Cool Caps Industries Ltd</t>
  </si>
  <si>
    <t>COOLCAPS</t>
  </si>
  <si>
    <t>Sahyadri Industries Ltd</t>
  </si>
  <si>
    <t>SAHYADRI</t>
  </si>
  <si>
    <t>Building Products - Others</t>
  </si>
  <si>
    <t>Alufluoride Ltd</t>
  </si>
  <si>
    <t>ALUFLUOR</t>
  </si>
  <si>
    <t>Panasonic Energy India Co Ltd</t>
  </si>
  <si>
    <t>PANAENERG</t>
  </si>
  <si>
    <t>Apollo Sindoori Hotels Ltd</t>
  </si>
  <si>
    <t>APOLSINHOT</t>
  </si>
  <si>
    <t>Patels Airtemp (India) Ltd</t>
  </si>
  <si>
    <t>PATELSAI</t>
  </si>
  <si>
    <t>Emmforce Autotech Ltd</t>
  </si>
  <si>
    <t>EMMFORCE</t>
  </si>
  <si>
    <t>Sayaji Hotels (Indore) Ltd</t>
  </si>
  <si>
    <t>SHILINDORE</t>
  </si>
  <si>
    <t>RM Drip &amp; Sprinklers Systems Ltd</t>
  </si>
  <si>
    <t>RMDRIP</t>
  </si>
  <si>
    <t>Kapston Services Ltd</t>
  </si>
  <si>
    <t>KAPSTON</t>
  </si>
  <si>
    <t>Rana Sugars Ltd</t>
  </si>
  <si>
    <t>RANASUG</t>
  </si>
  <si>
    <t>Kings Infra Ventures Ltd</t>
  </si>
  <si>
    <t>KINGSINFR</t>
  </si>
  <si>
    <t>Gokul Refoils and Solvent Ltd</t>
  </si>
  <si>
    <t>GOKUL</t>
  </si>
  <si>
    <t>MOS Utility Ltd</t>
  </si>
  <si>
    <t>MOS</t>
  </si>
  <si>
    <t>Jenburkt Pharmaceuticals Ltd</t>
  </si>
  <si>
    <t>JENBURPH</t>
  </si>
  <si>
    <t>Purv Flexipack Ltd</t>
  </si>
  <si>
    <t>PURVFLEXI</t>
  </si>
  <si>
    <t>Bella Casa Fashion &amp; Retail Ltd</t>
  </si>
  <si>
    <t>BELLACASA</t>
  </si>
  <si>
    <t>Globus Power Generation Ltd</t>
  </si>
  <si>
    <t>GLOBUSCON</t>
  </si>
  <si>
    <t>Plaza Wires Ltd</t>
  </si>
  <si>
    <t>PLAZACABLE</t>
  </si>
  <si>
    <t>Manaksia Steels Ltd</t>
  </si>
  <si>
    <t>MANAKSTEEL</t>
  </si>
  <si>
    <t>ELGI Rubber Co Ltd</t>
  </si>
  <si>
    <t>ELGIRUBCO</t>
  </si>
  <si>
    <t>Emami Realty Ltd</t>
  </si>
  <si>
    <t>EMAMIREAL</t>
  </si>
  <si>
    <t>Baroda Rayon Corporation Ltd</t>
  </si>
  <si>
    <t>BARODARY</t>
  </si>
  <si>
    <t>Lyka Labs Ltd</t>
  </si>
  <si>
    <t>LYKALABS</t>
  </si>
  <si>
    <t>Sintercom India Ltd</t>
  </si>
  <si>
    <t>SINTERCOM</t>
  </si>
  <si>
    <t>Quest Capital Markets Ltd</t>
  </si>
  <si>
    <t>QUESTCAP</t>
  </si>
  <si>
    <t>Felix Industries Ltd</t>
  </si>
  <si>
    <t>FELIX</t>
  </si>
  <si>
    <t>Surana Telecom and Power Ltd</t>
  </si>
  <si>
    <t>SURANAT&amp;P</t>
  </si>
  <si>
    <t>Aryaman Financial Services Ltd</t>
  </si>
  <si>
    <t>ARYAMAN</t>
  </si>
  <si>
    <t>AVP Infracon Ltd</t>
  </si>
  <si>
    <t>AVPINFRA</t>
  </si>
  <si>
    <t>Hindusthan Urban Infrastructure Ltd</t>
  </si>
  <si>
    <t>HUIL</t>
  </si>
  <si>
    <t>Rajnish Wellness Ltd</t>
  </si>
  <si>
    <t>RAJNISH</t>
  </si>
  <si>
    <t>Nila Spaces Ltd</t>
  </si>
  <si>
    <t>NILASPACES</t>
  </si>
  <si>
    <t>Shreyans Industries Ltd</t>
  </si>
  <si>
    <t>SHREYANIND</t>
  </si>
  <si>
    <t>Systango Technologies Ltd</t>
  </si>
  <si>
    <t>SYSTANGO</t>
  </si>
  <si>
    <t>Airan Ltd</t>
  </si>
  <si>
    <t>AIRAN</t>
  </si>
  <si>
    <t>SKP Bearing Industries Ltd</t>
  </si>
  <si>
    <t>SKP</t>
  </si>
  <si>
    <t>Tierra Agrotech Ltd</t>
  </si>
  <si>
    <t>TIERRA</t>
  </si>
  <si>
    <t>DRC Systems India Ltd</t>
  </si>
  <si>
    <t>DRCSYSTEMS</t>
  </si>
  <si>
    <t>Nippon India ETF Nifty Midcap 150</t>
  </si>
  <si>
    <t>MID150BEES</t>
  </si>
  <si>
    <t>Triton Valves Ltd</t>
  </si>
  <si>
    <t>TRITONV</t>
  </si>
  <si>
    <t>Dynemic Products Ltd</t>
  </si>
  <si>
    <t>DYNPRO</t>
  </si>
  <si>
    <t>Shree Rama Multi-Tech Ltd</t>
  </si>
  <si>
    <t>SHREERAMA</t>
  </si>
  <si>
    <t>Shyam Century Ferrous Ltd</t>
  </si>
  <si>
    <t>SHYAMCENT</t>
  </si>
  <si>
    <t>GP Petroleums Ltd</t>
  </si>
  <si>
    <t>GULFPETRO</t>
  </si>
  <si>
    <t>Zenotech Laboratories Ltd</t>
  </si>
  <si>
    <t>ZENOTECH</t>
  </si>
  <si>
    <t>Almondz Global Securities Ltd</t>
  </si>
  <si>
    <t>ALMONDZ</t>
  </si>
  <si>
    <t>Suyog Gurbaxani Funicular Ropeways Ltd</t>
  </si>
  <si>
    <t>SGFRL</t>
  </si>
  <si>
    <t>Majestic Auto Ltd</t>
  </si>
  <si>
    <t>MAJESAUT</t>
  </si>
  <si>
    <t>Rockingdeals Circular Economy Ltd</t>
  </si>
  <si>
    <t>ROCKINGDCE</t>
  </si>
  <si>
    <t>Exhicon Events Media Solutions Ltd</t>
  </si>
  <si>
    <t>EXHICON</t>
  </si>
  <si>
    <t>A2z Infra Engineering Ltd</t>
  </si>
  <si>
    <t>A2ZINFRA</t>
  </si>
  <si>
    <t>Premier Roadlines Ltd</t>
  </si>
  <si>
    <t>PRLIND</t>
  </si>
  <si>
    <t>Keltech Energies Ltd</t>
  </si>
  <si>
    <t>KELENRG</t>
  </si>
  <si>
    <t>Mangalam Global Enterprise Ltd</t>
  </si>
  <si>
    <t>MGEL</t>
  </si>
  <si>
    <t>Aries Agro Ltd (CN)</t>
  </si>
  <si>
    <t>ARIES</t>
  </si>
  <si>
    <t>Vijay Solvex Ltd</t>
  </si>
  <si>
    <t>VIJSOLX</t>
  </si>
  <si>
    <t>Intense Technologies Ltd</t>
  </si>
  <si>
    <t>INTENTECH</t>
  </si>
  <si>
    <t>Chemcrux Enterprises Ltd</t>
  </si>
  <si>
    <t>CHEMCRUX</t>
  </si>
  <si>
    <t>Variman Global Enterprises Ltd</t>
  </si>
  <si>
    <t>VARIMAN</t>
  </si>
  <si>
    <t>Mangalam Worldwide Ltd</t>
  </si>
  <si>
    <t>MWL</t>
  </si>
  <si>
    <t>Milkfood Ltd</t>
  </si>
  <si>
    <t>MLKFOOD</t>
  </si>
  <si>
    <t>Talbros Engineering Ltd</t>
  </si>
  <si>
    <t>TALBROSENG</t>
  </si>
  <si>
    <t>Competent Automobiles Company Ltd</t>
  </si>
  <si>
    <t>COMPEAU</t>
  </si>
  <si>
    <t>Essen Speciality Films Ltd</t>
  </si>
  <si>
    <t>ESFL</t>
  </si>
  <si>
    <t>Jhaveri Credits and Capital Ltd</t>
  </si>
  <si>
    <t>JHACC</t>
  </si>
  <si>
    <t>Vaarad Ventures Ltd</t>
  </si>
  <si>
    <t>VAARAD</t>
  </si>
  <si>
    <t>Inflame Appliances Ltd</t>
  </si>
  <si>
    <t>INFLAME</t>
  </si>
  <si>
    <t>Sejal Glass Ltd</t>
  </si>
  <si>
    <t>SEJALLTD</t>
  </si>
  <si>
    <t>Indowind Energy Ltd</t>
  </si>
  <si>
    <t>INDOWIND</t>
  </si>
  <si>
    <t>Aditya BSL Gold ETF</t>
  </si>
  <si>
    <t>BSLGOLDETF</t>
  </si>
  <si>
    <t>Sumit Woods Ltd</t>
  </si>
  <si>
    <t>SUMIT</t>
  </si>
  <si>
    <t>Pasupati Acrylon Ltd</t>
  </si>
  <si>
    <t>PASUPTAC</t>
  </si>
  <si>
    <t>Shri Keshav Cements and Infra Ltd</t>
  </si>
  <si>
    <t>SKCIL</t>
  </si>
  <si>
    <t>GEE Ltd</t>
  </si>
  <si>
    <t>GEE</t>
  </si>
  <si>
    <t>Droneacharya Aerial Innovations Ltd</t>
  </si>
  <si>
    <t>DRONACHRYA</t>
  </si>
  <si>
    <t>DJ Mediaprint &amp; Logistics Ltd</t>
  </si>
  <si>
    <t>DJML</t>
  </si>
  <si>
    <t>Atlantaa Ltd</t>
  </si>
  <si>
    <t>ATLANTAA</t>
  </si>
  <si>
    <t>Virinchi Ltd</t>
  </si>
  <si>
    <t>VIRINCHI</t>
  </si>
  <si>
    <t>Jasch Gauging Technologies Ltd</t>
  </si>
  <si>
    <t>JGTL</t>
  </si>
  <si>
    <t>Bhagyanagar India Ltd</t>
  </si>
  <si>
    <t>BHAGYANGR</t>
  </si>
  <si>
    <t>Naga Dhunseri Group Ltd</t>
  </si>
  <si>
    <t>NDGL</t>
  </si>
  <si>
    <t>Gennex Laboratories Ltd</t>
  </si>
  <si>
    <t>GENNEX</t>
  </si>
  <si>
    <t>Crown Lifters Ltd</t>
  </si>
  <si>
    <t>CROWN</t>
  </si>
  <si>
    <t>Waterbase Ltd</t>
  </si>
  <si>
    <t>WATERBASE</t>
  </si>
  <si>
    <t>Kalyani Cast-Tech Ltd</t>
  </si>
  <si>
    <t>KALYANI</t>
  </si>
  <si>
    <t>Sadhav Shipping Ltd</t>
  </si>
  <si>
    <t>SADHAV</t>
  </si>
  <si>
    <t>Lorenzini Apparels Ltd</t>
  </si>
  <si>
    <t>LAL</t>
  </si>
  <si>
    <t>Rama Phosphates Ltd</t>
  </si>
  <si>
    <t>RAMAPHO</t>
  </si>
  <si>
    <t>Proventus Agrocom Ltd</t>
  </si>
  <si>
    <t>PROV</t>
  </si>
  <si>
    <t>Euro India Fresh Foods Ltd</t>
  </si>
  <si>
    <t>EIFFL</t>
  </si>
  <si>
    <t>Global Education Ltd</t>
  </si>
  <si>
    <t>GLOBAL</t>
  </si>
  <si>
    <t>Robust Hotels Ltd</t>
  </si>
  <si>
    <t>RHL</t>
  </si>
  <si>
    <t>Scan Steels Ltd</t>
  </si>
  <si>
    <t>SCANSTL</t>
  </si>
  <si>
    <t>Fluidomat Ltd</t>
  </si>
  <si>
    <t>FLUIDOM</t>
  </si>
  <si>
    <t>Jay Shree Tea and Industries Ltd</t>
  </si>
  <si>
    <t>JAYSREETEA</t>
  </si>
  <si>
    <t>Apollo Finvest (India) Ltd</t>
  </si>
  <si>
    <t>APOLLOFI</t>
  </si>
  <si>
    <t>Modi Naturals Ltd</t>
  </si>
  <si>
    <t>MODINATUR</t>
  </si>
  <si>
    <t>Manomay Tex India Ltd</t>
  </si>
  <si>
    <t>MANOMAY</t>
  </si>
  <si>
    <t>Goyal Salt Ltd</t>
  </si>
  <si>
    <t>GOYALSALT</t>
  </si>
  <si>
    <t>DC Infotech and Communication Ltd</t>
  </si>
  <si>
    <t>DCI</t>
  </si>
  <si>
    <t>Goldstar Power Ltd</t>
  </si>
  <si>
    <t>GOLDSTAR</t>
  </si>
  <si>
    <t>Crayons Advertising Ltd</t>
  </si>
  <si>
    <t>CRAYONS</t>
  </si>
  <si>
    <t>Indian Terrain Fashions Ltd</t>
  </si>
  <si>
    <t>INDTERRAIN</t>
  </si>
  <si>
    <t>Madhuveer Com 18 Network Ltd</t>
  </si>
  <si>
    <t>MADHUVEER</t>
  </si>
  <si>
    <t>Rajnandini Metal Ltd</t>
  </si>
  <si>
    <t>RAJMET</t>
  </si>
  <si>
    <t>E Factor Experiences Ltd</t>
  </si>
  <si>
    <t>EFACTOR</t>
  </si>
  <si>
    <t>Z-Tech (India) Ltd</t>
  </si>
  <si>
    <t>ZTECH</t>
  </si>
  <si>
    <t>Karnika Industries Ltd</t>
  </si>
  <si>
    <t>KARNIKA</t>
  </si>
  <si>
    <t>Multibase India Ltd</t>
  </si>
  <si>
    <t>MULTIBASE</t>
  </si>
  <si>
    <t>Purple Finance Ltd</t>
  </si>
  <si>
    <t>PURPLEFIN</t>
  </si>
  <si>
    <t>Sona Machinery Ltd</t>
  </si>
  <si>
    <t>SONAMAC</t>
  </si>
  <si>
    <t>Indian Toners &amp; Developers Ltd</t>
  </si>
  <si>
    <t>INDTONER</t>
  </si>
  <si>
    <t>NDL Ventures Ltd</t>
  </si>
  <si>
    <t>NDLVENTURE</t>
  </si>
  <si>
    <t>Medico Remedies Ltd</t>
  </si>
  <si>
    <t>MEDICO</t>
  </si>
  <si>
    <t>Visa Steel Ltd</t>
  </si>
  <si>
    <t>VISASTEEL</t>
  </si>
  <si>
    <t>Le Merite Exports Ltd</t>
  </si>
  <si>
    <t>LEMERITE</t>
  </si>
  <si>
    <t>Digikore Studios Ltd</t>
  </si>
  <si>
    <t>DIGIKORE</t>
  </si>
  <si>
    <t>India Finsec Ltd</t>
  </si>
  <si>
    <t>IFINSEC</t>
  </si>
  <si>
    <t>Vishwaraj Sugar Industries Ltd</t>
  </si>
  <si>
    <t>VISHWARAJ</t>
  </si>
  <si>
    <t>Capital Trade Links Ltd</t>
  </si>
  <si>
    <t>CTL</t>
  </si>
  <si>
    <t>S &amp; S Power Switchgear Ltd</t>
  </si>
  <si>
    <t>S&amp;SPOWER</t>
  </si>
  <si>
    <t>Avonmore Capital &amp; Management Services Ltd</t>
  </si>
  <si>
    <t>AVONMORE</t>
  </si>
  <si>
    <t>Rudrabhishek Enterprises Ltd</t>
  </si>
  <si>
    <t>REPL</t>
  </si>
  <si>
    <t>Dindigul Farm Product Ltd</t>
  </si>
  <si>
    <t>DFPL</t>
  </si>
  <si>
    <t>Mangalam Organics Ltd</t>
  </si>
  <si>
    <t>MANORG</t>
  </si>
  <si>
    <t>Axis Gold ETF</t>
  </si>
  <si>
    <t>AXISGOLD</t>
  </si>
  <si>
    <t>Magnum Ventures Ltd</t>
  </si>
  <si>
    <t>MAGNUM</t>
  </si>
  <si>
    <t>VIP Clothing Ltd</t>
  </si>
  <si>
    <t>VIPCLOTHNG</t>
  </si>
  <si>
    <t>South West Pinnacle Exploration Ltd</t>
  </si>
  <si>
    <t>SOUTHWEST</t>
  </si>
  <si>
    <t>Navkar Urbanstructure Ltd</t>
  </si>
  <si>
    <t>NAVKAR</t>
  </si>
  <si>
    <t>Shradha Infraprojects Ltd</t>
  </si>
  <si>
    <t>SHRADHA</t>
  </si>
  <si>
    <t>Mercantile Ventures Ltd</t>
  </si>
  <si>
    <t>MERCANTILE</t>
  </si>
  <si>
    <t>Northern Spirits Ltd</t>
  </si>
  <si>
    <t>NSL</t>
  </si>
  <si>
    <t>Take Solutions Ltd</t>
  </si>
  <si>
    <t>TAKE</t>
  </si>
  <si>
    <t>Bannari Amman Spinning Mills Ltd</t>
  </si>
  <si>
    <t>BASML</t>
  </si>
  <si>
    <t>Vadilal Enterprises Ltd</t>
  </si>
  <si>
    <t>VADILENT</t>
  </si>
  <si>
    <t>ABM Knowledgeware Ltd</t>
  </si>
  <si>
    <t>ABMKNO</t>
  </si>
  <si>
    <t>Sundaram Brake Linings Ltd</t>
  </si>
  <si>
    <t>SUNDRMBRAK</t>
  </si>
  <si>
    <t>Maral Overseas Ltd</t>
  </si>
  <si>
    <t>MARALOVER</t>
  </si>
  <si>
    <t>Hindustan Organic Chemicals Ltd</t>
  </si>
  <si>
    <t>HOCL</t>
  </si>
  <si>
    <t>Lancor Holdings Ltd</t>
  </si>
  <si>
    <t>LANCORHOL</t>
  </si>
  <si>
    <t>Murudeshwar Ceramics Ltd</t>
  </si>
  <si>
    <t>MURUDCERA</t>
  </si>
  <si>
    <t>Captain Polyplast Ltd</t>
  </si>
  <si>
    <t>CPL</t>
  </si>
  <si>
    <t>Coastal Corporation Ltd</t>
  </si>
  <si>
    <t>COASTCORP</t>
  </si>
  <si>
    <t>Rane Engine Valve Ltd</t>
  </si>
  <si>
    <t>RANEENGINE</t>
  </si>
  <si>
    <t>Shree Rama Newsprint Ltd</t>
  </si>
  <si>
    <t>RAMANEWS</t>
  </si>
  <si>
    <t>Shri Venkatesh Refineries Ltd</t>
  </si>
  <si>
    <t>SVRL</t>
  </si>
  <si>
    <t>Infinium Pharmachem Ltd</t>
  </si>
  <si>
    <t>INFINIUM</t>
  </si>
  <si>
    <t>Maagh Advertising and Marketing Services Ltd</t>
  </si>
  <si>
    <t>MAAGHADV</t>
  </si>
  <si>
    <t>Asian Hotels (North) Ltd</t>
  </si>
  <si>
    <t>ASIANHOTNR</t>
  </si>
  <si>
    <t>Anlon Technology Solutions Ltd</t>
  </si>
  <si>
    <t>ANLON</t>
  </si>
  <si>
    <t>Prime Industries Ltd</t>
  </si>
  <si>
    <t>PRIMIND</t>
  </si>
  <si>
    <t>Rox Hi-Tech Ltd</t>
  </si>
  <si>
    <t>ROXHITECH</t>
  </si>
  <si>
    <t>PPAP Automotive Ltd</t>
  </si>
  <si>
    <t>PPAP</t>
  </si>
  <si>
    <t>Paragon Fine &amp; Speciality Chemical Ltd</t>
  </si>
  <si>
    <t>PARAGON</t>
  </si>
  <si>
    <t>Omax Autos Ltd</t>
  </si>
  <si>
    <t>OMAXAUTO</t>
  </si>
  <si>
    <t>Commercial Syn Bags Ltd</t>
  </si>
  <si>
    <t>COMSYN</t>
  </si>
  <si>
    <t>Sharda Ispat Ltd</t>
  </si>
  <si>
    <t>SHRDAIS</t>
  </si>
  <si>
    <t>Bemco Hydraulics Ltd</t>
  </si>
  <si>
    <t>BEMHY</t>
  </si>
  <si>
    <t>Canarys Automations Ltd</t>
  </si>
  <si>
    <t>CANARYS</t>
  </si>
  <si>
    <t>Amba Enterprises Ltd</t>
  </si>
  <si>
    <t>AEL</t>
  </si>
  <si>
    <t>Infollion Research Services Ltd</t>
  </si>
  <si>
    <t>INFOLLION</t>
  </si>
  <si>
    <t>Akanksha Power and Infrastructure Ltd</t>
  </si>
  <si>
    <t>AKANKSHA</t>
  </si>
  <si>
    <t>Electrical Components &amp; Equipment</t>
  </si>
  <si>
    <t>Uday Jewellery Industries Ltd</t>
  </si>
  <si>
    <t>UDAYJEW</t>
  </si>
  <si>
    <t>Comfort Intech Ltd</t>
  </si>
  <si>
    <t>COMFINTE</t>
  </si>
  <si>
    <t>P.E. Analytics Ltd</t>
  </si>
  <si>
    <t>PROPEQUITY</t>
  </si>
  <si>
    <t>Cords Cable Industries Ltd</t>
  </si>
  <si>
    <t>CORDSCABLE</t>
  </si>
  <si>
    <t>Alphalogic Industries Ltd</t>
  </si>
  <si>
    <t>ALPHAIND</t>
  </si>
  <si>
    <t>DCG Cables &amp; Wires Ltd</t>
  </si>
  <si>
    <t>DCG</t>
  </si>
  <si>
    <t>Osia Hyper Retail Ltd</t>
  </si>
  <si>
    <t>OSIAHYPER</t>
  </si>
  <si>
    <t>Caspian Corporate Services Ltd</t>
  </si>
  <si>
    <t>CASPIAN</t>
  </si>
  <si>
    <t>Natural Capsules Ltd</t>
  </si>
  <si>
    <t>NATCAPSUQ</t>
  </si>
  <si>
    <t>Axis Nifty AAA Bond Plus SDL Apr 2026 50:50 ETF</t>
  </si>
  <si>
    <t>AXISBPSETF</t>
  </si>
  <si>
    <t>Lords Chloro Alkali Ltd</t>
  </si>
  <si>
    <t>LORDSCHLO</t>
  </si>
  <si>
    <t>Par Drugs and Chemicals Ltd</t>
  </si>
  <si>
    <t>PAR</t>
  </si>
  <si>
    <t>LGB Forge Ltd</t>
  </si>
  <si>
    <t>LGBFORGE</t>
  </si>
  <si>
    <t>Shri Dinesh Mills Ltd</t>
  </si>
  <si>
    <t>SHRIDINE</t>
  </si>
  <si>
    <t>Empower India Ltd</t>
  </si>
  <si>
    <t>EMPOWER</t>
  </si>
  <si>
    <t>BGR Energy Systems Ltd</t>
  </si>
  <si>
    <t>BGRENERGY</t>
  </si>
  <si>
    <t>Gujarat Apollo Industries Ltd</t>
  </si>
  <si>
    <t>GUJAPOLLO</t>
  </si>
  <si>
    <t>Bambino Agro Industries Ltd</t>
  </si>
  <si>
    <t>BAMBINO</t>
  </si>
  <si>
    <t>POCL Enterprises Ltd</t>
  </si>
  <si>
    <t>POEL</t>
  </si>
  <si>
    <t>Graviss Hospitality Ltd</t>
  </si>
  <si>
    <t>GRAVISSHO</t>
  </si>
  <si>
    <t>Global Vectra Helicorp Ltd</t>
  </si>
  <si>
    <t>GLOBALVECT</t>
  </si>
  <si>
    <t>Duroply Industries Ltd</t>
  </si>
  <si>
    <t>DUROPLY</t>
  </si>
  <si>
    <t>Konstelec Engineers Ltd</t>
  </si>
  <si>
    <t>KONSTELEC</t>
  </si>
  <si>
    <t>Lehar Footwears Ltd</t>
  </si>
  <si>
    <t>LEHAR</t>
  </si>
  <si>
    <t>Smartlink Holdings Ltd</t>
  </si>
  <si>
    <t>SMARTLINK</t>
  </si>
  <si>
    <t>Starteck Finance Ltd</t>
  </si>
  <si>
    <t>STARTECK</t>
  </si>
  <si>
    <t>Megastar Foods Ltd</t>
  </si>
  <si>
    <t>MEGASTAR</t>
  </si>
  <si>
    <t>UMA Exports Ltd</t>
  </si>
  <si>
    <t>UMAEXPORTS</t>
  </si>
  <si>
    <t>Bhilwara Technical Textiles Ltd</t>
  </si>
  <si>
    <t>BTTL</t>
  </si>
  <si>
    <t>Thomas Scott (India) Ltd</t>
  </si>
  <si>
    <t>THOMASCOTT</t>
  </si>
  <si>
    <t>ASI Industries Ltd</t>
  </si>
  <si>
    <t>ASIIL</t>
  </si>
  <si>
    <t>Welspun Investments and Commercials Ltd</t>
  </si>
  <si>
    <t>WELINV</t>
  </si>
  <si>
    <t>Brahmaputra Infrastructure Ltd</t>
  </si>
  <si>
    <t>BRAHMINFRA</t>
  </si>
  <si>
    <t>Standard Capital Markets Ltd</t>
  </si>
  <si>
    <t>STANCAP</t>
  </si>
  <si>
    <t>Vintron Informatics Ltd</t>
  </si>
  <si>
    <t>VINTRON</t>
  </si>
  <si>
    <t>MK Exim (India) Ltd</t>
  </si>
  <si>
    <t>MKEXIM</t>
  </si>
  <si>
    <t>Investment &amp; Precision Castings Ltd</t>
  </si>
  <si>
    <t>INVPRECQ</t>
  </si>
  <si>
    <t>Baheti Recycling Industries Ltd</t>
  </si>
  <si>
    <t>BAHETI</t>
  </si>
  <si>
    <t>Mirae Asset Nifty 50 ETF</t>
  </si>
  <si>
    <t>NIFTYETF</t>
  </si>
  <si>
    <t>RKEC Projects Ltd</t>
  </si>
  <si>
    <t>RKEC</t>
  </si>
  <si>
    <t>Mangalam Seeds Ltd</t>
  </si>
  <si>
    <t>MSL</t>
  </si>
  <si>
    <t>Aashka Hospitals Ltd</t>
  </si>
  <si>
    <t>AASHKA</t>
  </si>
  <si>
    <t>Madhav Infra Projects Ltd</t>
  </si>
  <si>
    <t>MADHAVIPL</t>
  </si>
  <si>
    <t>Loyal Textile Mills Ltd</t>
  </si>
  <si>
    <t>LOYALTEX</t>
  </si>
  <si>
    <t>Ginni Filaments Ltd</t>
  </si>
  <si>
    <t>GINNIFILA</t>
  </si>
  <si>
    <t>India Gelatine &amp; Chemicals Ltd</t>
  </si>
  <si>
    <t>INDGELA</t>
  </si>
  <si>
    <t>Ravinder Heights Ltd</t>
  </si>
  <si>
    <t>RVHL</t>
  </si>
  <si>
    <t>Equippp Social Impact Technologies Ltd</t>
  </si>
  <si>
    <t>EQUIPPP</t>
  </si>
  <si>
    <t xml:space="preserve"> IT Services &amp; Consulting</t>
  </si>
  <si>
    <t>Yash Optics &amp; Lens Ltd</t>
  </si>
  <si>
    <t>YASHOPTICS</t>
  </si>
  <si>
    <t>Ruchi Infrastructure Ltd</t>
  </si>
  <si>
    <t>RUCHINFRA</t>
  </si>
  <si>
    <t>VTM Ltd</t>
  </si>
  <si>
    <t>VTMLTD</t>
  </si>
  <si>
    <t>Pil Italica Lifestyle Ltd</t>
  </si>
  <si>
    <t>PILITA</t>
  </si>
  <si>
    <t>Chemtech Industrial Valves Ltd</t>
  </si>
  <si>
    <t>CHEMTECH</t>
  </si>
  <si>
    <t>Brady And Morris Engineering Co Ltd</t>
  </si>
  <si>
    <t>BRADYM</t>
  </si>
  <si>
    <t>RRIL Ltd</t>
  </si>
  <si>
    <t>RRIL</t>
  </si>
  <si>
    <t>A B Infrabuild Ltd</t>
  </si>
  <si>
    <t>ABINFRA</t>
  </si>
  <si>
    <t>Available Finance Ltd</t>
  </si>
  <si>
    <t>AVAILFC</t>
  </si>
  <si>
    <t>Jay Ushin Ltd</t>
  </si>
  <si>
    <t>JAYUSH</t>
  </si>
  <si>
    <t>North Eastern Carrying Corporation Ltd</t>
  </si>
  <si>
    <t>NECCLTD</t>
  </si>
  <si>
    <t>DEV Information Technology Ltd</t>
  </si>
  <si>
    <t>DEVIT</t>
  </si>
  <si>
    <t>CAPTAIN PIPES Ltd</t>
  </si>
  <si>
    <t>CAPPIPES</t>
  </si>
  <si>
    <t>Aurangabad Distillery Ltd</t>
  </si>
  <si>
    <t>AURDIS</t>
  </si>
  <si>
    <t>Aaron Industries Ltd</t>
  </si>
  <si>
    <t>AARON</t>
  </si>
  <si>
    <t>Kaka Industries Ltd</t>
  </si>
  <si>
    <t>KAKA</t>
  </si>
  <si>
    <t>JSL Industries Ltd</t>
  </si>
  <si>
    <t>JSLINDL</t>
  </si>
  <si>
    <t>Indo Thai Securities Ltd</t>
  </si>
  <si>
    <t>INDOTHAI</t>
  </si>
  <si>
    <t>Nureca Ltd</t>
  </si>
  <si>
    <t>NURECA</t>
  </si>
  <si>
    <t>McLeod Russel India Ltd</t>
  </si>
  <si>
    <t>MCLEODRUSS</t>
  </si>
  <si>
    <t>Sunshine Capital Ltd</t>
  </si>
  <si>
    <t>SCL</t>
  </si>
  <si>
    <t>KPT Industries Ltd</t>
  </si>
  <si>
    <t>KPT</t>
  </si>
  <si>
    <t>Maruti Infrastructure Ltd</t>
  </si>
  <si>
    <t>MAINFRA</t>
  </si>
  <si>
    <t>Kanoria Energy &amp; Infrastructure Limited</t>
  </si>
  <si>
    <t>KEIL</t>
  </si>
  <si>
    <t>Indrayani Biotech Ltd</t>
  </si>
  <si>
    <t>INDRANIB</t>
  </si>
  <si>
    <t>Storage Technologies and Automation Ltd</t>
  </si>
  <si>
    <t>STAL</t>
  </si>
  <si>
    <t>SAB Industries Ltd</t>
  </si>
  <si>
    <t>SAB</t>
  </si>
  <si>
    <t>Nitiraj Engineers Ltd</t>
  </si>
  <si>
    <t>NITIRAJ</t>
  </si>
  <si>
    <t>Confidence Futuristic Energetech Ltd</t>
  </si>
  <si>
    <t>CFEL</t>
  </si>
  <si>
    <t>Rulka Electricals Ltd</t>
  </si>
  <si>
    <t>RULKA</t>
  </si>
  <si>
    <t>Shree Ajit Pulp and Paper Ltd</t>
  </si>
  <si>
    <t>SAPPL</t>
  </si>
  <si>
    <t>Ceenik Exports (India) Ltd</t>
  </si>
  <si>
    <t>CEENIK</t>
  </si>
  <si>
    <t>On Door Concepts Ltd</t>
  </si>
  <si>
    <t>ONDOOR</t>
  </si>
  <si>
    <t>Retail - Online</t>
  </si>
  <si>
    <t>IIRM Holdings India Ltd</t>
  </si>
  <si>
    <t>IIRM</t>
  </si>
  <si>
    <t>Il&amp;Fs Engineering and Construction Company Ltd</t>
  </si>
  <si>
    <t>IL&amp;FSENGG</t>
  </si>
  <si>
    <t>A B Cotspin India Ltd</t>
  </si>
  <si>
    <t>ABCOTS</t>
  </si>
  <si>
    <t>Seacoast Shipping Services Ltd</t>
  </si>
  <si>
    <t>SEACOAST</t>
  </si>
  <si>
    <t>Sarthak Metals Ltd</t>
  </si>
  <si>
    <t>SMLT</t>
  </si>
  <si>
    <t>Prime Fresh Ltd</t>
  </si>
  <si>
    <t>PRIMEFRESH</t>
  </si>
  <si>
    <t>SBEC Sugar Ltd</t>
  </si>
  <si>
    <t>SBECSUG</t>
  </si>
  <si>
    <t>Sicagen India Ltd</t>
  </si>
  <si>
    <t>SICAGEN</t>
  </si>
  <si>
    <t>Veer Global Infraconstruction Ltd</t>
  </si>
  <si>
    <t>VGIL</t>
  </si>
  <si>
    <t>Shree Vasu Logistics Ltd</t>
  </si>
  <si>
    <t>SVLL</t>
  </si>
  <si>
    <t>Star Delta Transformers Ltd</t>
  </si>
  <si>
    <t>STARDELTA</t>
  </si>
  <si>
    <t>Arham Technologies Ltd</t>
  </si>
  <si>
    <t>ARHAM</t>
  </si>
  <si>
    <t>Vardhman Polytex Ltd</t>
  </si>
  <si>
    <t>VARDMNPOLY</t>
  </si>
  <si>
    <t>Paul Merchants Ltd</t>
  </si>
  <si>
    <t>PML</t>
  </si>
  <si>
    <t>Trejhara Solutions Ltd</t>
  </si>
  <si>
    <t>TREJHARA</t>
  </si>
  <si>
    <t>Aksharchem (India) Ltd</t>
  </si>
  <si>
    <t>AKSHARCHEM</t>
  </si>
  <si>
    <t>Denis Chem Lab Ltd</t>
  </si>
  <si>
    <t>DENISCHEM</t>
  </si>
  <si>
    <t>Sanjivani Paranteral Ltd</t>
  </si>
  <si>
    <t>SANJIVIN</t>
  </si>
  <si>
    <t>Sanmit Infra Ltd</t>
  </si>
  <si>
    <t>SANINFRA</t>
  </si>
  <si>
    <t>Sayaji Hotels (Pune) Ltd</t>
  </si>
  <si>
    <t>SHPLPUNE</t>
  </si>
  <si>
    <t>Supreme Infrastructure India Ltd</t>
  </si>
  <si>
    <t>SUPREMEINF</t>
  </si>
  <si>
    <t>Hindcon Chemicals Ltd</t>
  </si>
  <si>
    <t>HINDCON</t>
  </si>
  <si>
    <t>KCK Industries Ltd</t>
  </si>
  <si>
    <t>KCK</t>
  </si>
  <si>
    <t>Alphageo (India) Ltd</t>
  </si>
  <si>
    <t>ALPHAGEO</t>
  </si>
  <si>
    <t>CWD Limited</t>
  </si>
  <si>
    <t>CWD</t>
  </si>
  <si>
    <t>Tembo Global Industries Ltd</t>
  </si>
  <si>
    <t>TEMBO</t>
  </si>
  <si>
    <t>Neelamalai Agro Industries Ltd</t>
  </si>
  <si>
    <t>NEAGI</t>
  </si>
  <si>
    <t>G M Polyplast Ltd</t>
  </si>
  <si>
    <t>GMPL</t>
  </si>
  <si>
    <t>Umang Dairies Ltd</t>
  </si>
  <si>
    <t>UMANGDAIRY</t>
  </si>
  <si>
    <t>Lagnam Spintex Ltd</t>
  </si>
  <si>
    <t>LAGNAM</t>
  </si>
  <si>
    <t>Lloyds Luxuries Ltd</t>
  </si>
  <si>
    <t>LLOYDS</t>
  </si>
  <si>
    <t>Chatha Foods Ltd</t>
  </si>
  <si>
    <t>CHATHA</t>
  </si>
  <si>
    <t>SMS Lifesciences India Ltd</t>
  </si>
  <si>
    <t>SMSLIFE</t>
  </si>
  <si>
    <t>RDB Realty &amp; Infrastructure Ltd</t>
  </si>
  <si>
    <t>RDBRIL</t>
  </si>
  <si>
    <t>IP Rings Ltd</t>
  </si>
  <si>
    <t>IPRINGLTD</t>
  </si>
  <si>
    <t>QMS Medical Allied Services Ltd</t>
  </si>
  <si>
    <t>QMSMEDI</t>
  </si>
  <si>
    <t>Signet Industries Ltd</t>
  </si>
  <si>
    <t>SIGIND</t>
  </si>
  <si>
    <t>Zeal Global Services Ltd</t>
  </si>
  <si>
    <t>ZEAL</t>
  </si>
  <si>
    <t>Prajay Engineers Syndicate Ltd</t>
  </si>
  <si>
    <t>PRAENG</t>
  </si>
  <si>
    <t>Rajshree Sugars &amp; Chemicals Ltd</t>
  </si>
  <si>
    <t>RAJSREESUG</t>
  </si>
  <si>
    <t>Spectrum Talent Management Ltd</t>
  </si>
  <si>
    <t>SPECTSTM</t>
  </si>
  <si>
    <t>Tirupati Forge Ltd</t>
  </si>
  <si>
    <t>TIRUPATIFL</t>
  </si>
  <si>
    <t>Shri Bajrang Alliance Ltd</t>
  </si>
  <si>
    <t>SHBAJRG</t>
  </si>
  <si>
    <t>Sizemasters Technology Ltd</t>
  </si>
  <si>
    <t>SIZEMASTER</t>
  </si>
  <si>
    <t>Quest Laboratories Ltd</t>
  </si>
  <si>
    <t>QUESTLAB</t>
  </si>
  <si>
    <t>Panasonic Carbon India Co Ltd</t>
  </si>
  <si>
    <t>PANCARBON</t>
  </si>
  <si>
    <t>Bhatia Communications &amp; Retail (India) Ltd</t>
  </si>
  <si>
    <t>BHATIA</t>
  </si>
  <si>
    <t>Generic Engineering Construction and Projects Ltd</t>
  </si>
  <si>
    <t>GENCON</t>
  </si>
  <si>
    <t>Zee Learn Ltd</t>
  </si>
  <si>
    <t>ZEELEARN</t>
  </si>
  <si>
    <t>ShreeOswal Seeds and Chemicals Ltd</t>
  </si>
  <si>
    <t>OSWALSEEDS</t>
  </si>
  <si>
    <t>Rajshree Polypack Ltd</t>
  </si>
  <si>
    <t>RPPL</t>
  </si>
  <si>
    <t>Maximus International Ltd</t>
  </si>
  <si>
    <t>MAXIMUS</t>
  </si>
  <si>
    <t>Jullundur Motor Agency (Delhi) Ltd</t>
  </si>
  <si>
    <t>JMA</t>
  </si>
  <si>
    <t>Nettlinx Ltd</t>
  </si>
  <si>
    <t>NETTLINX</t>
  </si>
  <si>
    <t>Bimetal Bearings Ltd</t>
  </si>
  <si>
    <t>BIMETAL</t>
  </si>
  <si>
    <t>Alpine Housing Development Corporation Limited</t>
  </si>
  <si>
    <t>ALPINEHOU</t>
  </si>
  <si>
    <t>Trident Lifeline Ltd</t>
  </si>
  <si>
    <t>TLL</t>
  </si>
  <si>
    <t>Pune E - Stock Broking Ltd</t>
  </si>
  <si>
    <t>PESB</t>
  </si>
  <si>
    <t>Shradha AI Technologies Ltd</t>
  </si>
  <si>
    <t>SHRAAITECH</t>
  </si>
  <si>
    <t>RDB Rasayans Ltd</t>
  </si>
  <si>
    <t>RDBRL</t>
  </si>
  <si>
    <t>T T Ltd</t>
  </si>
  <si>
    <t>TTL</t>
  </si>
  <si>
    <t>Ajanta Soya Ltd</t>
  </si>
  <si>
    <t>AJANTSOY</t>
  </si>
  <si>
    <t>VETO Switch Gears And Cables Ltd</t>
  </si>
  <si>
    <t>VETO</t>
  </si>
  <si>
    <t>Regis Industries Ltd</t>
  </si>
  <si>
    <t>REGIS</t>
  </si>
  <si>
    <t>Odyssey Technologies Ltd</t>
  </si>
  <si>
    <t>ODYSSEY</t>
  </si>
  <si>
    <t>Prithvi Exchange (India) Ltd</t>
  </si>
  <si>
    <t>PRITHVIEXCH</t>
  </si>
  <si>
    <t>Asian Hotels (East) Ltd</t>
  </si>
  <si>
    <t>AHLEAST</t>
  </si>
  <si>
    <t>LA Tim Metal &amp; Industries Ltd</t>
  </si>
  <si>
    <t>LATIMMETAL</t>
  </si>
  <si>
    <t>Cambridge Technology Enterprises Ltd</t>
  </si>
  <si>
    <t>CTE</t>
  </si>
  <si>
    <t>Modi Rubber Ltd</t>
  </si>
  <si>
    <t>MODIRUBBER</t>
  </si>
  <si>
    <t>delaPlex Ltd</t>
  </si>
  <si>
    <t>DELAPLEX</t>
  </si>
  <si>
    <t>Raghuvansh Agrofarms Ltd</t>
  </si>
  <si>
    <t>RAFL</t>
  </si>
  <si>
    <t>Pmc Fincorp Ltd</t>
  </si>
  <si>
    <t>PMCFIN</t>
  </si>
  <si>
    <t>Delphi World Money Ltd</t>
  </si>
  <si>
    <t>DELPHIFX</t>
  </si>
  <si>
    <t>SBI Nifty Bank ETF</t>
  </si>
  <si>
    <t>SETFNIFBK</t>
  </si>
  <si>
    <t>National Plastic Technologies Ltd</t>
  </si>
  <si>
    <t>NATPLASTI</t>
  </si>
  <si>
    <t>Shree Osfm E-Mobility Ltd</t>
  </si>
  <si>
    <t>SHREEOSFM</t>
  </si>
  <si>
    <t>Madhusudan Masala Ltd</t>
  </si>
  <si>
    <t>MADHUSUDAN</t>
  </si>
  <si>
    <t>Wardwizard Foods and Beverages Ltd</t>
  </si>
  <si>
    <t>WARDWIZFBL</t>
  </si>
  <si>
    <t>Diksat Transworld Ltd</t>
  </si>
  <si>
    <t>DIKSAT</t>
  </si>
  <si>
    <t>WAA Solar Ltd</t>
  </si>
  <si>
    <t>WAA</t>
  </si>
  <si>
    <t>Inventure Growth &amp; Securities Ltd</t>
  </si>
  <si>
    <t>INVENTURE</t>
  </si>
  <si>
    <t>GSS Infotech Ltd</t>
  </si>
  <si>
    <t>GSS</t>
  </si>
  <si>
    <t>Super House Ltd</t>
  </si>
  <si>
    <t>SUPERHOUSE</t>
  </si>
  <si>
    <t>Ratnabhumi Developers Ltd</t>
  </si>
  <si>
    <t>RATNABHUMI</t>
  </si>
  <si>
    <t>Narmada Gelatines Ltd</t>
  </si>
  <si>
    <t>SHAWGELTIN</t>
  </si>
  <si>
    <t>Ashapuri Gold Ornament Ltd</t>
  </si>
  <si>
    <t>AGOL</t>
  </si>
  <si>
    <t>Kimia Biosciences Ltd</t>
  </si>
  <si>
    <t>KIMIABL</t>
  </si>
  <si>
    <t>SAH Polymers Ltd</t>
  </si>
  <si>
    <t>SAH</t>
  </si>
  <si>
    <t>Tips Films Ltd</t>
  </si>
  <si>
    <t>TIPSFILMS</t>
  </si>
  <si>
    <t>Indiabulls Enterprises Ltd</t>
  </si>
  <si>
    <t>IEL</t>
  </si>
  <si>
    <t>Coral Laboratories Ltd</t>
  </si>
  <si>
    <t>CORALAB</t>
  </si>
  <si>
    <t>Maha Rashtra Apex Corporation Ltd</t>
  </si>
  <si>
    <t>MAHAPEXLTD</t>
  </si>
  <si>
    <t>Noida Toll Bridge Company Ltd</t>
  </si>
  <si>
    <t>NOIDATOLL</t>
  </si>
  <si>
    <t>Shiva Texyarn Ltd</t>
  </si>
  <si>
    <t>SHIVATEX</t>
  </si>
  <si>
    <t>Beacon Trusteeship Ltd</t>
  </si>
  <si>
    <t>BEACON</t>
  </si>
  <si>
    <t>LOYAL EQUIPMENTS Ltd</t>
  </si>
  <si>
    <t>LOYAL</t>
  </si>
  <si>
    <t>ICICI Prudential Nifty 100 Low Vol 30 ETF</t>
  </si>
  <si>
    <t>LOWVOLIETF</t>
  </si>
  <si>
    <t>IL&amp;FS Transportation Networks Ltd</t>
  </si>
  <si>
    <t>IL&amp;FSTRANS</t>
  </si>
  <si>
    <t>Parin Furniture Ltd</t>
  </si>
  <si>
    <t>PARIN</t>
  </si>
  <si>
    <t>Supreme Holdings &amp; Hospitality (India) Ltd</t>
  </si>
  <si>
    <t>SUPREME</t>
  </si>
  <si>
    <t>Rajnish Retail Ltd</t>
  </si>
  <si>
    <t>RRETAIL</t>
  </si>
  <si>
    <t>Shraddha Prime Projects Ltd</t>
  </si>
  <si>
    <t>SHRADDHA</t>
  </si>
  <si>
    <t>Kanpur Plastipack Ltd</t>
  </si>
  <si>
    <t>KANPRPLA</t>
  </si>
  <si>
    <t>Vital Chemtech Ltd</t>
  </si>
  <si>
    <t>VITAL</t>
  </si>
  <si>
    <t>Hindusthan National Glass And Industries Ltd</t>
  </si>
  <si>
    <t>HINDNATGLS</t>
  </si>
  <si>
    <t>PG Foils Ltd</t>
  </si>
  <si>
    <t>PGFOILQ</t>
  </si>
  <si>
    <t>Upsurge Seeds Of Agriculture Ltd</t>
  </si>
  <si>
    <t>USASEEDS</t>
  </si>
  <si>
    <t>Vipul Organics Ltd</t>
  </si>
  <si>
    <t>VIPULORG</t>
  </si>
  <si>
    <t>MITCON Consultancy &amp; Engineering Services Ltd</t>
  </si>
  <si>
    <t>MITCON</t>
  </si>
  <si>
    <t>Maxposure Ltd</t>
  </si>
  <si>
    <t>MAXPOSURE</t>
  </si>
  <si>
    <t>Halder Venture Ltd</t>
  </si>
  <si>
    <t>HALDER</t>
  </si>
  <si>
    <t>Organic Recycling Systems Ltd</t>
  </si>
  <si>
    <t>ORGANICREC</t>
  </si>
  <si>
    <t>Lactose (India) Ltd</t>
  </si>
  <si>
    <t>LACTOSE</t>
  </si>
  <si>
    <t>Swastika Investmart Ltd</t>
  </si>
  <si>
    <t>SWASTIKA</t>
  </si>
  <si>
    <t>Dhunseri Tea &amp; Industries Ltd</t>
  </si>
  <si>
    <t>DTIL</t>
  </si>
  <si>
    <t>Brooks Laboratories Ltd</t>
  </si>
  <si>
    <t>BROOKS</t>
  </si>
  <si>
    <t>Atam Valves Ltd</t>
  </si>
  <si>
    <t>ATAM</t>
  </si>
  <si>
    <t>GVP Infotech Ltd</t>
  </si>
  <si>
    <t>GVPTECH</t>
  </si>
  <si>
    <t>Jyoti Ltd</t>
  </si>
  <si>
    <t>JYOTI</t>
  </si>
  <si>
    <t>Modern Threads (India) Ltd</t>
  </si>
  <si>
    <t>MODTHREAD</t>
  </si>
  <si>
    <t>Tirupati Starch &amp; Chemicals Ltd</t>
  </si>
  <si>
    <t>TIRUSTA</t>
  </si>
  <si>
    <t>Compucom Software Ltd</t>
  </si>
  <si>
    <t>COMPUSOFT</t>
  </si>
  <si>
    <t>Texmo Pipes and Products Ltd</t>
  </si>
  <si>
    <t>TEXMOPIPES</t>
  </si>
  <si>
    <t>Radix Industries (India) Ltd</t>
  </si>
  <si>
    <t>RADIXIND</t>
  </si>
  <si>
    <t>Ramdevbaba Solvent Ltd</t>
  </si>
  <si>
    <t>RBS</t>
  </si>
  <si>
    <t>Indbank Merchant Banking Services Ltd</t>
  </si>
  <si>
    <t>INDBANK</t>
  </si>
  <si>
    <t>Vibrant Global Capital Ltd</t>
  </si>
  <si>
    <t>VGCL</t>
  </si>
  <si>
    <t>Samkrg Pistons and Rings Ltd</t>
  </si>
  <si>
    <t>SAMKRG</t>
  </si>
  <si>
    <t>Oriental Carbon &amp; Chemicals Ltd</t>
  </si>
  <si>
    <t>OCCL</t>
  </si>
  <si>
    <t>KBC Global Ltd</t>
  </si>
  <si>
    <t>KBCGLOBAL</t>
  </si>
  <si>
    <t>Aspinwall and Company Ltd</t>
  </si>
  <si>
    <t>ASPINWALL</t>
  </si>
  <si>
    <t>AKI India Ltd</t>
  </si>
  <si>
    <t>AKI</t>
  </si>
  <si>
    <t>Gujarat State Financial Corp</t>
  </si>
  <si>
    <t>GUJSTATFIN</t>
  </si>
  <si>
    <t>Homesfy Realty Ltd</t>
  </si>
  <si>
    <t>HOMESFY</t>
  </si>
  <si>
    <t>GTL Ltd</t>
  </si>
  <si>
    <t>GTL</t>
  </si>
  <si>
    <t>Panchsheel Organics Ltd</t>
  </si>
  <si>
    <t>PANCHSHEEL</t>
  </si>
  <si>
    <t>Ducol Organics &amp; Colours Ltd</t>
  </si>
  <si>
    <t>DUCOL</t>
  </si>
  <si>
    <t>Cochin Minerals and Rutile Ltd</t>
  </si>
  <si>
    <t>COCHINM</t>
  </si>
  <si>
    <t>Zenith Exports Ltd</t>
  </si>
  <si>
    <t>ZENITHEXPO</t>
  </si>
  <si>
    <t>Techknowgreen Solutions Ltd</t>
  </si>
  <si>
    <t>TECHKGREEN</t>
  </si>
  <si>
    <t>DHP India Ltd</t>
  </si>
  <si>
    <t>DHPIND</t>
  </si>
  <si>
    <t>Mahalaxmi Rubtech Ltd</t>
  </si>
  <si>
    <t>MHLXMIRU</t>
  </si>
  <si>
    <t>Aarvi Encon Ltd</t>
  </si>
  <si>
    <t>AARVI</t>
  </si>
  <si>
    <t>Precision Electronics Ltd</t>
  </si>
  <si>
    <t>PRECISIO</t>
  </si>
  <si>
    <t>Nagpur Power and Industries Ltd</t>
  </si>
  <si>
    <t>NAGPI</t>
  </si>
  <si>
    <t>Coral India Finance and Housing Ltd</t>
  </si>
  <si>
    <t>CORALFINAC</t>
  </si>
  <si>
    <t>Dhruv Consultancy Services Ltd</t>
  </si>
  <si>
    <t>DHRUV</t>
  </si>
  <si>
    <t>Somi Conveyor Beltings Ltd</t>
  </si>
  <si>
    <t>SOMICONVEY</t>
  </si>
  <si>
    <t>Niraj Cement Structurals Ltd</t>
  </si>
  <si>
    <t>NIRAJ</t>
  </si>
  <si>
    <t>Gillanders Arbuthnot &amp; Co Ltd</t>
  </si>
  <si>
    <t>GILLANDERS</t>
  </si>
  <si>
    <t>Baid Finserv Ltd</t>
  </si>
  <si>
    <t>BAIDFIN</t>
  </si>
  <si>
    <t>Mangal Credit and Fincorp Ltd</t>
  </si>
  <si>
    <t>MANCREDIT</t>
  </si>
  <si>
    <t>Rungta Irrigation Ltd</t>
  </si>
  <si>
    <t>RUNGTAIR</t>
  </si>
  <si>
    <t>Ducon Infratechnologies Ltd</t>
  </si>
  <si>
    <t>DUCON</t>
  </si>
  <si>
    <t>Universal Autofoundry Ltd</t>
  </si>
  <si>
    <t>UNIAUTO</t>
  </si>
  <si>
    <t>Prima Plastics Ltd</t>
  </si>
  <si>
    <t>PRIMAPLA</t>
  </si>
  <si>
    <t>Samor Reality Ltd</t>
  </si>
  <si>
    <t>SAMOR</t>
  </si>
  <si>
    <t>Cosmo Ferrites Ltd</t>
  </si>
  <si>
    <t>COSMOFE</t>
  </si>
  <si>
    <t>Incredible Industries Ltd</t>
  </si>
  <si>
    <t>INCREDIBLE</t>
  </si>
  <si>
    <t>Mitsu Chem Plast Ltd</t>
  </si>
  <si>
    <t>MITSU</t>
  </si>
  <si>
    <t>Airo Lam Ltd</t>
  </si>
  <si>
    <t>AIROLAM</t>
  </si>
  <si>
    <t>Sprayking Ltd</t>
  </si>
  <si>
    <t>SPRAYKING</t>
  </si>
  <si>
    <t>Kesar Petroproducts Ltd</t>
  </si>
  <si>
    <t>KESARPE</t>
  </si>
  <si>
    <t>Captain Technocast Ltd</t>
  </si>
  <si>
    <t>CTCL</t>
  </si>
  <si>
    <t>Refex Renewables &amp; Infrastructure Ltd</t>
  </si>
  <si>
    <t>REFEXRENEW</t>
  </si>
  <si>
    <t>Hindustan Adhesives Ltd</t>
  </si>
  <si>
    <t>HINDADH</t>
  </si>
  <si>
    <t>Aartech Solonics Ltd</t>
  </si>
  <si>
    <t>AARTECH</t>
  </si>
  <si>
    <t>Digicontent Ltd</t>
  </si>
  <si>
    <t>DGCONTENT</t>
  </si>
  <si>
    <t>Bafna Pharmaceuticals Ltd</t>
  </si>
  <si>
    <t>BAFNAPH</t>
  </si>
  <si>
    <t>Lovable Lingerie Ltd</t>
  </si>
  <si>
    <t>LOVABLE</t>
  </si>
  <si>
    <t>Indian Infotech and Software Ltd</t>
  </si>
  <si>
    <t>INDINFO</t>
  </si>
  <si>
    <t>Housing Development and Infrastructure Ltd</t>
  </si>
  <si>
    <t>HDIL</t>
  </si>
  <si>
    <t>Univastu India Ltd</t>
  </si>
  <si>
    <t>UNIVASTU</t>
  </si>
  <si>
    <t>Shigan Quantum Technologies Ltd</t>
  </si>
  <si>
    <t>SHIGAN</t>
  </si>
  <si>
    <t>Anmol India Ltd</t>
  </si>
  <si>
    <t>ANMOL</t>
  </si>
  <si>
    <t>Tulive Developers Ltd</t>
  </si>
  <si>
    <t>TULIVE</t>
  </si>
  <si>
    <t>Fonebox Retail Ltd</t>
  </si>
  <si>
    <t>FONEBOX</t>
  </si>
  <si>
    <t>Dolfin Rubbers Ltd</t>
  </si>
  <si>
    <t>DOLFIN</t>
  </si>
  <si>
    <t>Kalyani Forge Ltd</t>
  </si>
  <si>
    <t>KALYANIFRG</t>
  </si>
  <si>
    <t>Arvee Laboratories (India) Ltd</t>
  </si>
  <si>
    <t>ARVEE</t>
  </si>
  <si>
    <t>Kanchi Karpooram Ltd</t>
  </si>
  <si>
    <t>KANCHI</t>
  </si>
  <si>
    <t>GIR Natureview Resorts Ltd</t>
  </si>
  <si>
    <t>GIRRESORTS</t>
  </si>
  <si>
    <t>Caprihans India Ltd</t>
  </si>
  <si>
    <t>CAPRIHANS</t>
  </si>
  <si>
    <t>Basant Agro Tech (India) Ltd</t>
  </si>
  <si>
    <t>BASANTGL</t>
  </si>
  <si>
    <t>Calcom Vision Ltd</t>
  </si>
  <si>
    <t>CALCOM</t>
  </si>
  <si>
    <t>Intrasoft Technologies Ltd</t>
  </si>
  <si>
    <t>ISFT</t>
  </si>
  <si>
    <t>Emmbi Industries Ltd</t>
  </si>
  <si>
    <t>EMMBI</t>
  </si>
  <si>
    <t>BSL Ltd</t>
  </si>
  <si>
    <t>BSL</t>
  </si>
  <si>
    <t>BDH Industries Ltd</t>
  </si>
  <si>
    <t>BDH</t>
  </si>
  <si>
    <t>Surat Trade and Mercantile Ltd</t>
  </si>
  <si>
    <t>SURATRAML</t>
  </si>
  <si>
    <t>United Polyfab Gujarat Ltd</t>
  </si>
  <si>
    <t>UNITEDPOLY</t>
  </si>
  <si>
    <t>Duncan Engineering Ltd</t>
  </si>
  <si>
    <t>DUNCANENG</t>
  </si>
  <si>
    <t>Deep Polymers Ltd</t>
  </si>
  <si>
    <t>DEEP</t>
  </si>
  <si>
    <t>United Nilgiri Tea Estates Company Ltd</t>
  </si>
  <si>
    <t>UNITEDTEA</t>
  </si>
  <si>
    <t>Toyam Sports Ltd</t>
  </si>
  <si>
    <t>TOYAMSL</t>
  </si>
  <si>
    <t>Swati Projects Ltd</t>
  </si>
  <si>
    <t>SWATIPRO</t>
  </si>
  <si>
    <t>JK Agri Genetics Ltd</t>
  </si>
  <si>
    <t>JK AGRI</t>
  </si>
  <si>
    <t>Weizmann Limited</t>
  </si>
  <si>
    <t>WEIZMANIND</t>
  </si>
  <si>
    <t>Zenith Steel Pipes &amp; Industries Ltd</t>
  </si>
  <si>
    <t>ZENITHSTL</t>
  </si>
  <si>
    <t>Sel Manufacturing Company Ltd</t>
  </si>
  <si>
    <t>SELMC</t>
  </si>
  <si>
    <t>Sadbhav Infrastructure Projects Ltd</t>
  </si>
  <si>
    <t>SADBHIN</t>
  </si>
  <si>
    <t>Aveer Foods Ltd</t>
  </si>
  <si>
    <t>AVEER</t>
  </si>
  <si>
    <t>IVP Ltd</t>
  </si>
  <si>
    <t>IVP</t>
  </si>
  <si>
    <t>Shri Balaji Valve Components Ltd</t>
  </si>
  <si>
    <t>SBVCL</t>
  </si>
  <si>
    <t>Indian Sucrose Ltd</t>
  </si>
  <si>
    <t>INDSUCR</t>
  </si>
  <si>
    <t>Aarnav Fashions Ltd</t>
  </si>
  <si>
    <t>AARNAV</t>
  </si>
  <si>
    <t>Avance Technologies Ltd</t>
  </si>
  <si>
    <t>AVANCE</t>
  </si>
  <si>
    <t>Archidply Industries Ltd</t>
  </si>
  <si>
    <t>ARCHIDPLY</t>
  </si>
  <si>
    <t>Worth Peripherals Ltd</t>
  </si>
  <si>
    <t>WORTH</t>
  </si>
  <si>
    <t>Hindprakash Industries Ltd</t>
  </si>
  <si>
    <t>HPIL</t>
  </si>
  <si>
    <t>SAL Steel Ltd</t>
  </si>
  <si>
    <t>SALSTEEL</t>
  </si>
  <si>
    <t>Magna Electro Castings Ltd</t>
  </si>
  <si>
    <t>MAGNAELQ</t>
  </si>
  <si>
    <t>Sir Shadi Lal Enterprises Ltd</t>
  </si>
  <si>
    <t>SSLEL</t>
  </si>
  <si>
    <t>Galaxy Cloud Kitchens Ltd</t>
  </si>
  <si>
    <t>GCKL</t>
  </si>
  <si>
    <t>Nirman Agri Genetics Ltd</t>
  </si>
  <si>
    <t>NIRMAN</t>
  </si>
  <si>
    <t>CG VAK Software and Exports Ltd</t>
  </si>
  <si>
    <t>CGVAK</t>
  </si>
  <si>
    <t>Capital Trust Ltd</t>
  </si>
  <si>
    <t>CAPTRUST</t>
  </si>
  <si>
    <t>Sudarshan Pharma Industries Ltd</t>
  </si>
  <si>
    <t>SUDARSHAN</t>
  </si>
  <si>
    <t>Indian Wood Products Co Ltd</t>
  </si>
  <si>
    <t>IWP</t>
  </si>
  <si>
    <t>Rts Power Corporation Ltd</t>
  </si>
  <si>
    <t>RTSPOWR</t>
  </si>
  <si>
    <t>DRS Dilip Roadlines Ltd</t>
  </si>
  <si>
    <t>DRSDILIP</t>
  </si>
  <si>
    <t>Surana Solar Ltd</t>
  </si>
  <si>
    <t>SURANASOL</t>
  </si>
  <si>
    <t>Dhatre Udyog Ltd</t>
  </si>
  <si>
    <t>DHATRE</t>
  </si>
  <si>
    <t>Semac Consultants Ltd</t>
  </si>
  <si>
    <t>SEMAC</t>
  </si>
  <si>
    <t>Dhoot Industrial Finance Ltd</t>
  </si>
  <si>
    <t>DHOOTIN</t>
  </si>
  <si>
    <t>B &amp; A Ltd</t>
  </si>
  <si>
    <t>BNALTD</t>
  </si>
  <si>
    <t>Lakshmi Automatic Loom Works Ltd</t>
  </si>
  <si>
    <t>LXMIATO</t>
  </si>
  <si>
    <t>Evexia Lifecare Ltd</t>
  </si>
  <si>
    <t>EVEXIA</t>
  </si>
  <si>
    <t>Total Transport Systems Ltd</t>
  </si>
  <si>
    <t>TOTAL</t>
  </si>
  <si>
    <t>Smruthi Organics Ltd</t>
  </si>
  <si>
    <t>SMRUTHIORG</t>
  </si>
  <si>
    <t>Setco Automotive Ltd</t>
  </si>
  <si>
    <t>SETCO</t>
  </si>
  <si>
    <t>CHL Ltd</t>
  </si>
  <si>
    <t>CHLLTD</t>
  </si>
  <si>
    <t>Tanvi Foods (India) Ltd</t>
  </si>
  <si>
    <t>TANVI</t>
  </si>
  <si>
    <t>Gayatri Rubbers and Chemicals Ltd</t>
  </si>
  <si>
    <t>GRCL</t>
  </si>
  <si>
    <t>Future Consumer Ltd</t>
  </si>
  <si>
    <t>FCONSUMER</t>
  </si>
  <si>
    <t>Radhe Developers (India) Ltd</t>
  </si>
  <si>
    <t>RADHEDE</t>
  </si>
  <si>
    <t>Panyam Cements And Mineral Industrties Ltd</t>
  </si>
  <si>
    <t>PANCM</t>
  </si>
  <si>
    <t>Accuracy Shipping Ltd</t>
  </si>
  <si>
    <t>ACCURACY</t>
  </si>
  <si>
    <t>Eros International Media Ltd</t>
  </si>
  <si>
    <t>EROSMEDIA</t>
  </si>
  <si>
    <t>Alacrity Securities Ltd</t>
  </si>
  <si>
    <t>ALSL</t>
  </si>
  <si>
    <t>Priti International Ltd</t>
  </si>
  <si>
    <t>PRITI</t>
  </si>
  <si>
    <t>Bal Pharma Ltd</t>
  </si>
  <si>
    <t>BALPHARMA</t>
  </si>
  <si>
    <t>Rajasthan Gases Ltd</t>
  </si>
  <si>
    <t>RAJGASES</t>
  </si>
  <si>
    <t>Kifs Financial Services Ltd</t>
  </si>
  <si>
    <t>KIFS</t>
  </si>
  <si>
    <t>Ovobel Foods Ltd</t>
  </si>
  <si>
    <t>OVOBELE</t>
  </si>
  <si>
    <t>Maheshwari Logistics Ltd</t>
  </si>
  <si>
    <t>MAHESHWARI</t>
  </si>
  <si>
    <t>Metroglobal Ltd</t>
  </si>
  <si>
    <t>METROGLOBL</t>
  </si>
  <si>
    <t>LKP Finance Ltd</t>
  </si>
  <si>
    <t>LKPFIN</t>
  </si>
  <si>
    <t>Srivari Spices and Foods Ltd</t>
  </si>
  <si>
    <t>SSFL</t>
  </si>
  <si>
    <t>Silicon Rental Solutions Ltd</t>
  </si>
  <si>
    <t>SRSOLTD</t>
  </si>
  <si>
    <t>Bodhi Tree Multimedia Ltd</t>
  </si>
  <si>
    <t>BTML</t>
  </si>
  <si>
    <t>Kesar Enterprises Ltd</t>
  </si>
  <si>
    <t>KESARENT</t>
  </si>
  <si>
    <t>Bhandari Hosiery Exports Ltd</t>
  </si>
  <si>
    <t>BHANDARI</t>
  </si>
  <si>
    <t>Abans Enterprises Ltd</t>
  </si>
  <si>
    <t>ABANSENT</t>
  </si>
  <si>
    <t>Unihealth Consultancy Ltd</t>
  </si>
  <si>
    <t>UNIHEALTH</t>
  </si>
  <si>
    <t>Vaishali Pharma Ltd</t>
  </si>
  <si>
    <t>VAISHALI</t>
  </si>
  <si>
    <t>Praxis Home Retail Ltd</t>
  </si>
  <si>
    <t>PRAXIS</t>
  </si>
  <si>
    <t>Interiors &amp; More Ltd</t>
  </si>
  <si>
    <t>INM</t>
  </si>
  <si>
    <t>Reliance Chemotex Industries Ltd</t>
  </si>
  <si>
    <t>RELCHEMQ</t>
  </si>
  <si>
    <t>Khemani Distributors &amp; Marketing Ltd</t>
  </si>
  <si>
    <t>KDML</t>
  </si>
  <si>
    <t>Kakatiya Cement Sugar and Industries Ltd</t>
  </si>
  <si>
    <t>KAKATCEM</t>
  </si>
  <si>
    <t>Lucent Industries Ltd</t>
  </si>
  <si>
    <t>LUCENT</t>
  </si>
  <si>
    <t>Shreeji Translogistics Ltd</t>
  </si>
  <si>
    <t>STL</t>
  </si>
  <si>
    <t>South India Paper Mills Ltd</t>
  </si>
  <si>
    <t>STHINPA</t>
  </si>
  <si>
    <t>Arihant Foundations &amp; Housing Ltd</t>
  </si>
  <si>
    <t>ARIHANT</t>
  </si>
  <si>
    <t>New Swan Multitech Ltd</t>
  </si>
  <si>
    <t>SWANAGRO</t>
  </si>
  <si>
    <t>NipponINETFNifty SDL Apr 2026 Top 20 Equal Weight</t>
  </si>
  <si>
    <t>SDL26BEES</t>
  </si>
  <si>
    <t>B.A.G. Films and Media Ltd</t>
  </si>
  <si>
    <t>BAGFILMS</t>
  </si>
  <si>
    <t>Tyche Industries Ltd</t>
  </si>
  <si>
    <t>TYCHE</t>
  </si>
  <si>
    <t>Jocil Ltd</t>
  </si>
  <si>
    <t>JOCIL</t>
  </si>
  <si>
    <t>Manaksia Aluminium Co Ltd</t>
  </si>
  <si>
    <t>MANAKALUCO</t>
  </si>
  <si>
    <t>Ganges Securities Ltd</t>
  </si>
  <si>
    <t>GANGESSECU</t>
  </si>
  <si>
    <t>Phoenix Township Ltd</t>
  </si>
  <si>
    <t>PHOENIXTN</t>
  </si>
  <si>
    <t>Goldkart Jewels Ltd</t>
  </si>
  <si>
    <t>GOLDKART</t>
  </si>
  <si>
    <t>LKP Securities Ltd</t>
  </si>
  <si>
    <t>LKPSEC</t>
  </si>
  <si>
    <t>Alpa Laboratories Ltd</t>
  </si>
  <si>
    <t>ALPA</t>
  </si>
  <si>
    <t>Aluwind Architectural Ltd</t>
  </si>
  <si>
    <t>ALUWIND</t>
  </si>
  <si>
    <t>Electro Force (India) Ltd</t>
  </si>
  <si>
    <t>EFORCE</t>
  </si>
  <si>
    <t>Electronic Equipment &amp; Parts</t>
  </si>
  <si>
    <t>BCPL Railway Infrastructure Ltd</t>
  </si>
  <si>
    <t>BCPL</t>
  </si>
  <si>
    <t>SPL Industries Ltd</t>
  </si>
  <si>
    <t>SPLIL</t>
  </si>
  <si>
    <t>Marvel Decor Ltd</t>
  </si>
  <si>
    <t>MDL</t>
  </si>
  <si>
    <t>Polson Ltd</t>
  </si>
  <si>
    <t>POLSON</t>
  </si>
  <si>
    <t>Parvati Sweetners and Power Ltd</t>
  </si>
  <si>
    <t>PARVATI</t>
  </si>
  <si>
    <t>Shahlon Silk Industries Ltd</t>
  </si>
  <si>
    <t>SHAHLON</t>
  </si>
  <si>
    <t>Syschem (India) Ltd</t>
  </si>
  <si>
    <t>SYSCHEM</t>
  </si>
  <si>
    <t>Cenlub Industries Ltd</t>
  </si>
  <si>
    <t>CENLUB</t>
  </si>
  <si>
    <t>Kaira Can Co Ltd</t>
  </si>
  <si>
    <t>KAIRA</t>
  </si>
  <si>
    <t>Xelpmoc Design and Tech Ltd</t>
  </si>
  <si>
    <t>XELPMOC</t>
  </si>
  <si>
    <t>Tainwala Chemicals and Plastics (India) Ltd</t>
  </si>
  <si>
    <t>TAINWALCHM</t>
  </si>
  <si>
    <t>Ai Champdany Industries Ltd</t>
  </si>
  <si>
    <t>AICHAMP</t>
  </si>
  <si>
    <t>Century Extrusions Ltd</t>
  </si>
  <si>
    <t>CENTEXT</t>
  </si>
  <si>
    <t>AMJ Land Holdings Ltd</t>
  </si>
  <si>
    <t>AMJLAND</t>
  </si>
  <si>
    <t>Aspire &amp; Innovative Advertising Ltd</t>
  </si>
  <si>
    <t>ASPIRE</t>
  </si>
  <si>
    <t>Reliance Home Finance Ltd</t>
  </si>
  <si>
    <t>RHFL</t>
  </si>
  <si>
    <t>ResGen Ltd</t>
  </si>
  <si>
    <t>RESGEN</t>
  </si>
  <si>
    <t>Eyantra Ventures Ltd</t>
  </si>
  <si>
    <t>EY</t>
  </si>
  <si>
    <t>India Steel Works Ltd</t>
  </si>
  <si>
    <t>ISWL</t>
  </si>
  <si>
    <t>Hindustan Tin Works Ltd</t>
  </si>
  <si>
    <t>HINDTIN</t>
  </si>
  <si>
    <t>Suryalata Spinning Mills Ltd</t>
  </si>
  <si>
    <t>SURYALA</t>
  </si>
  <si>
    <t>Jayant Infratech Ltd</t>
  </si>
  <si>
    <t>JAYANT</t>
  </si>
  <si>
    <t>Oil Country Tubular Ltd</t>
  </si>
  <si>
    <t>OILCOUNTUB</t>
  </si>
  <si>
    <t>Vaidya Sane Ayurved Laboratories Ltd</t>
  </si>
  <si>
    <t>MADHAVBAUG</t>
  </si>
  <si>
    <t>Salasar Exteriors and Contour Ltd</t>
  </si>
  <si>
    <t>SECL</t>
  </si>
  <si>
    <t>Indian Acrylics Ltd</t>
  </si>
  <si>
    <t>INDIANACRY</t>
  </si>
  <si>
    <t>Parshva Enterprises Ltd</t>
  </si>
  <si>
    <t>PARSHVA</t>
  </si>
  <si>
    <t>Mahamaya Steel Industries Ltd</t>
  </si>
  <si>
    <t>MAHASTEEL</t>
  </si>
  <si>
    <t>GTV Engineering Ltd</t>
  </si>
  <si>
    <t>GTV</t>
  </si>
  <si>
    <t>Enfuse Solutions Ltd</t>
  </si>
  <si>
    <t>ENFUSE</t>
  </si>
  <si>
    <t>JHS Svendgaard Laboratories Ltd</t>
  </si>
  <si>
    <t>JHS</t>
  </si>
  <si>
    <t>Piccadily Sugar and Allied Industries Ltd</t>
  </si>
  <si>
    <t>PICCASUG</t>
  </si>
  <si>
    <t>HCP Plastene Bulkpack Ltd</t>
  </si>
  <si>
    <t>HPBL</t>
  </si>
  <si>
    <t>Surya Lakshmi Cotton Mills Ltd</t>
  </si>
  <si>
    <t>SURYALAXMI</t>
  </si>
  <si>
    <t>S V Global Mill Ltd</t>
  </si>
  <si>
    <t>SVGLOBAL</t>
  </si>
  <si>
    <t>Reliance Naval and Engineering Ltd</t>
  </si>
  <si>
    <t>RNAVAL</t>
  </si>
  <si>
    <t>Sonal Mercantile Ltd</t>
  </si>
  <si>
    <t>SONAL</t>
  </si>
  <si>
    <t>Greenchef Appliances Ltd</t>
  </si>
  <si>
    <t>GREENCHEF</t>
  </si>
  <si>
    <t>Premco Global Ltd</t>
  </si>
  <si>
    <t>PREMCO</t>
  </si>
  <si>
    <t>Gujarat Toolroom Ltd</t>
  </si>
  <si>
    <t>GUJTLRM</t>
  </si>
  <si>
    <t>Winsome Textile Industries Ltd</t>
  </si>
  <si>
    <t>WINSOMTX</t>
  </si>
  <si>
    <t>Tahmar Enterprises Ltd</t>
  </si>
  <si>
    <t>TAHMARENT</t>
  </si>
  <si>
    <t>Standard Industries Ltd</t>
  </si>
  <si>
    <t>SIL</t>
  </si>
  <si>
    <t>DB (International) Stock Brokers Ltd</t>
  </si>
  <si>
    <t>DBSTOCKBRO</t>
  </si>
  <si>
    <t>Hilton Metal Forging Ltd</t>
  </si>
  <si>
    <t>HILTON</t>
  </si>
  <si>
    <t>De Neers Tools Ltd</t>
  </si>
  <si>
    <t>DENEERS</t>
  </si>
  <si>
    <t>Shri Techtex Ltd</t>
  </si>
  <si>
    <t>SHRITECH</t>
  </si>
  <si>
    <t>Kovilpatti Lakshmi Roller Flour Mills Ltd</t>
  </si>
  <si>
    <t>KLRFM</t>
  </si>
  <si>
    <t>Kaushalya Logistics Ltd</t>
  </si>
  <si>
    <t>KLL</t>
  </si>
  <si>
    <t>Ground Freight &amp; Logistics</t>
  </si>
  <si>
    <t>Mangalam Drugs and Organics Ltd</t>
  </si>
  <si>
    <t>MANGALAM</t>
  </si>
  <si>
    <t>Bharat Gears Ltd</t>
  </si>
  <si>
    <t>BHARATGEAR</t>
  </si>
  <si>
    <t>Thakkers Developers Ltd</t>
  </si>
  <si>
    <t>THAKDEV</t>
  </si>
  <si>
    <t>Visco Trade Associates Ltd</t>
  </si>
  <si>
    <t>VISCO</t>
  </si>
  <si>
    <t>Varanium Cloud Ltd</t>
  </si>
  <si>
    <t>CLOUD</t>
  </si>
  <si>
    <t>Aakash Exploration Services Ltd</t>
  </si>
  <si>
    <t>AAKASH</t>
  </si>
  <si>
    <t>DIGJAM Ltd</t>
  </si>
  <si>
    <t>DIGJAMLMTD</t>
  </si>
  <si>
    <t>Srivasavi Adhesive Tapes Ltd</t>
  </si>
  <si>
    <t>SRIVASAVI</t>
  </si>
  <si>
    <t>Rexnord Electronics and Controls Ltd</t>
  </si>
  <si>
    <t>REXNORD</t>
  </si>
  <si>
    <t>Samrat Forgings Ltd</t>
  </si>
  <si>
    <t>SAMRATFORG</t>
  </si>
  <si>
    <t>Indsil Hydro Power and Manganese Ltd</t>
  </si>
  <si>
    <t>INDSILHYD</t>
  </si>
  <si>
    <t>Shah Metacorp Ltd</t>
  </si>
  <si>
    <t>SHAH</t>
  </si>
  <si>
    <t>K I C Metaliks Ltd</t>
  </si>
  <si>
    <t>KAJARIR</t>
  </si>
  <si>
    <t>Dcm Ltd</t>
  </si>
  <si>
    <t>DCM</t>
  </si>
  <si>
    <t>Jainam Ferro Alloys (I) Ltd</t>
  </si>
  <si>
    <t>JAINAM</t>
  </si>
  <si>
    <t>VJTF Eduservices Ltd</t>
  </si>
  <si>
    <t>VJTFEDU</t>
  </si>
  <si>
    <t>Pharmaids Pharmaceuticals Ltd</t>
  </si>
  <si>
    <t>PHARMAID</t>
  </si>
  <si>
    <t>Swastik Pipe Ltd</t>
  </si>
  <si>
    <t>SWASTIK</t>
  </si>
  <si>
    <t>BN Holdings Ltd</t>
  </si>
  <si>
    <t>BNHOLDINGS</t>
  </si>
  <si>
    <t>Nippon India ETF Nifty PSU Bank BeES</t>
  </si>
  <si>
    <t>PSUBNKBEES</t>
  </si>
  <si>
    <t>W H Brady &amp; Company Ltd</t>
  </si>
  <si>
    <t>WHBRADY</t>
  </si>
  <si>
    <t>Quadrant Televentures Ltd</t>
  </si>
  <si>
    <t>QUADRANT</t>
  </si>
  <si>
    <t>Lambodhara Textiles Ltd</t>
  </si>
  <si>
    <t>LAMBODHARA</t>
  </si>
  <si>
    <t>Srestha Finvest Ltd</t>
  </si>
  <si>
    <t>SRESTHA</t>
  </si>
  <si>
    <t>Medicamen Organics Ltd</t>
  </si>
  <si>
    <t>MEDIORG</t>
  </si>
  <si>
    <t>ACE Software Exports Ltd</t>
  </si>
  <si>
    <t>ACESOFT</t>
  </si>
  <si>
    <t>Manas Properties Ltd</t>
  </si>
  <si>
    <t>MANAS</t>
  </si>
  <si>
    <t>Deepak Spinners Ltd</t>
  </si>
  <si>
    <t>DEEPAKSP</t>
  </si>
  <si>
    <t>Touchwood Entertainment Ltd</t>
  </si>
  <si>
    <t>TOUCHWOOD</t>
  </si>
  <si>
    <t>ATV Projects India Ltd</t>
  </si>
  <si>
    <t>ATVPR</t>
  </si>
  <si>
    <t>Fidel Softech Ltd</t>
  </si>
  <si>
    <t>FIDEL</t>
  </si>
  <si>
    <t>Future Retail Ltd</t>
  </si>
  <si>
    <t>FRETAIL</t>
  </si>
  <si>
    <t>Salona Cotspin Ltd</t>
  </si>
  <si>
    <t>SALONA</t>
  </si>
  <si>
    <t>Rishiroop Ltd</t>
  </si>
  <si>
    <t>RISHIROOP</t>
  </si>
  <si>
    <t>Colab Cloud Platforms Ltd</t>
  </si>
  <si>
    <t>COLABCLOUD</t>
  </si>
  <si>
    <t>V R Infraspace Ltd</t>
  </si>
  <si>
    <t>VR</t>
  </si>
  <si>
    <t>Akm Creations Ltd</t>
  </si>
  <si>
    <t>AKM</t>
  </si>
  <si>
    <t>Kohinoor Foods Ltd</t>
  </si>
  <si>
    <t>KOHINOOR</t>
  </si>
  <si>
    <t>Aryaman Capital Markets Ltd</t>
  </si>
  <si>
    <t>ARYACAPM</t>
  </si>
  <si>
    <t>Shervani Industrial Syndicate Ltd</t>
  </si>
  <si>
    <t>SHERVANI</t>
  </si>
  <si>
    <t>Chaman Metallics Ltd</t>
  </si>
  <si>
    <t>CMNL</t>
  </si>
  <si>
    <t>Indian Card Clothing Company Ltd</t>
  </si>
  <si>
    <t>INDIANCARD</t>
  </si>
  <si>
    <t>Sotac Pharmaceuticals Ltd</t>
  </si>
  <si>
    <t>SOTAC</t>
  </si>
  <si>
    <t>Krebs Biochemicals and Industries Ltd</t>
  </si>
  <si>
    <t>KREBSBIO</t>
  </si>
  <si>
    <t>Ahlada Engineers Ltd</t>
  </si>
  <si>
    <t>AHLADA</t>
  </si>
  <si>
    <t>Pramara Promotions Ltd</t>
  </si>
  <si>
    <t>PRAMARA</t>
  </si>
  <si>
    <t>Money Masters Leasing and Finance Ltd</t>
  </si>
  <si>
    <t>MMLF</t>
  </si>
  <si>
    <t>Dhruva Capital Services Ltd</t>
  </si>
  <si>
    <t>DHRUVCA</t>
  </si>
  <si>
    <t>Sikko Industries Ltd</t>
  </si>
  <si>
    <t>SIKKO</t>
  </si>
  <si>
    <t>Prakash Steelage Ltd</t>
  </si>
  <si>
    <t>PRAKASHSTL</t>
  </si>
  <si>
    <t>Sundaram Multi Pap Ltd</t>
  </si>
  <si>
    <t>SUNDARAM</t>
  </si>
  <si>
    <t>Mukta Arts Ltd</t>
  </si>
  <si>
    <t>MUKTAARTS</t>
  </si>
  <si>
    <t>Motor and General Finance Ltd</t>
  </si>
  <si>
    <t>MOTOGENFIN</t>
  </si>
  <si>
    <t>Bihar Sponge Iron Ltd</t>
  </si>
  <si>
    <t>BIHSPONG</t>
  </si>
  <si>
    <t>MRO-TEK Realty Ltd</t>
  </si>
  <si>
    <t>MRO-TEK</t>
  </si>
  <si>
    <t>Pacific Industries Ltd</t>
  </si>
  <si>
    <t>PACIFICI</t>
  </si>
  <si>
    <t>Tarmat Ltd</t>
  </si>
  <si>
    <t>TARMAT</t>
  </si>
  <si>
    <t>Rachana Infrastructure Ltd</t>
  </si>
  <si>
    <t>RILINFRA</t>
  </si>
  <si>
    <t>Lahoti Overseas Ltd</t>
  </si>
  <si>
    <t>LAHOTIOV</t>
  </si>
  <si>
    <t>KHFM Hospitality and Facility Management Services Ltd</t>
  </si>
  <si>
    <t>KHFM</t>
  </si>
  <si>
    <t>Global Offshore Services Ltd</t>
  </si>
  <si>
    <t>GLOBOFFS</t>
  </si>
  <si>
    <t>Prerna Infrabuild Ltd</t>
  </si>
  <si>
    <t>PRERINFRA</t>
  </si>
  <si>
    <t>Enser Communications Ltd</t>
  </si>
  <si>
    <t>ENSER</t>
  </si>
  <si>
    <t>Active Clothing Co Ltd</t>
  </si>
  <si>
    <t>ACTIVE</t>
  </si>
  <si>
    <t>Art Nirman Ltd</t>
  </si>
  <si>
    <t>ARTNIRMAN</t>
  </si>
  <si>
    <t>Qualitek Labs Ltd</t>
  </si>
  <si>
    <t>QLL</t>
  </si>
  <si>
    <t>Winsome Breweries Ltd</t>
  </si>
  <si>
    <t>WINSOMBR</t>
  </si>
  <si>
    <t>Flex Foods Ltd</t>
  </si>
  <si>
    <t>FLEXFO</t>
  </si>
  <si>
    <t>Shekhawati Poly-Yarn Ltd</t>
  </si>
  <si>
    <t>SPYL</t>
  </si>
  <si>
    <t>Garnet International Ltd</t>
  </si>
  <si>
    <t>GARNETINT</t>
  </si>
  <si>
    <t>Eco Hotels and Resorts Ltd</t>
  </si>
  <si>
    <t>ECOHOTELS</t>
  </si>
  <si>
    <t>Royal Cushion Vinyl Products Ltd</t>
  </si>
  <si>
    <t>ROYALCU</t>
  </si>
  <si>
    <t>Cadsys (India) Ltd</t>
  </si>
  <si>
    <t>CADSYS</t>
  </si>
  <si>
    <t>Baweja Studios Ltd</t>
  </si>
  <si>
    <t>BAWEJA</t>
  </si>
  <si>
    <t>Regency Ceramics Ltd</t>
  </si>
  <si>
    <t>REGENCERAM</t>
  </si>
  <si>
    <t>Sonam Ltd</t>
  </si>
  <si>
    <t>SONAMLTD</t>
  </si>
  <si>
    <t>BN Rathi Securities Ltd</t>
  </si>
  <si>
    <t>BNRSEC</t>
  </si>
  <si>
    <t>BLS Infotech Ltd</t>
  </si>
  <si>
    <t>BLSINFOTE</t>
  </si>
  <si>
    <t>Beardsell Ltd</t>
  </si>
  <si>
    <t>BEARDSELL</t>
  </si>
  <si>
    <t>HIM Teknoforge Ltd</t>
  </si>
  <si>
    <t>HIMTEK</t>
  </si>
  <si>
    <t>NTC Industries Ltd</t>
  </si>
  <si>
    <t>NTCIND</t>
  </si>
  <si>
    <t>Kundan Edifice Ltd</t>
  </si>
  <si>
    <t>KEL</t>
  </si>
  <si>
    <t>MPS Infotecnics Ltd</t>
  </si>
  <si>
    <t>VISESHINFO</t>
  </si>
  <si>
    <t>Sampann Utpadan India Ltd</t>
  </si>
  <si>
    <t>SAMPANN</t>
  </si>
  <si>
    <t>WeP Solutions Ltd</t>
  </si>
  <si>
    <t>WEPSOLN</t>
  </si>
  <si>
    <t>Patel Integrated Logistics Ltd</t>
  </si>
  <si>
    <t>PATINTLOG</t>
  </si>
  <si>
    <t>B-Right RealEstate Ltd</t>
  </si>
  <si>
    <t>BRRL</t>
  </si>
  <si>
    <t>Facor Alloys Ltd</t>
  </si>
  <si>
    <t>FACORALL</t>
  </si>
  <si>
    <t>Atishay Ltd</t>
  </si>
  <si>
    <t>ATISHAY</t>
  </si>
  <si>
    <t>ITL Industries Ltd</t>
  </si>
  <si>
    <t>ITL</t>
  </si>
  <si>
    <t>Amarjothi Spinning Mills Ltd</t>
  </si>
  <si>
    <t>AMARJOTHI</t>
  </si>
  <si>
    <t>Abhinav Capital Services Ltd</t>
  </si>
  <si>
    <t>ABHICAP</t>
  </si>
  <si>
    <t>Hemant Surgical Industries Ltd</t>
  </si>
  <si>
    <t>HSIL</t>
  </si>
  <si>
    <t>Savera Industries Ltd</t>
  </si>
  <si>
    <t>SAVERA</t>
  </si>
  <si>
    <t>Arunjyoti Bio Ventures Ltd</t>
  </si>
  <si>
    <t>ABVL</t>
  </si>
  <si>
    <t>Rudra Gas Enterprise Ltd</t>
  </si>
  <si>
    <t>RUDRAGAS</t>
  </si>
  <si>
    <t>Sharat Industries Ltd</t>
  </si>
  <si>
    <t>SHINDL</t>
  </si>
  <si>
    <t>United Van Der Horst Ltd</t>
  </si>
  <si>
    <t>UVDRHOR</t>
  </si>
  <si>
    <t>Binayak Tex Processors Ltd</t>
  </si>
  <si>
    <t>ZBINTXPP</t>
  </si>
  <si>
    <t>Steelman Telecom Ltd</t>
  </si>
  <si>
    <t>STML</t>
  </si>
  <si>
    <t>RSD Finance Ltd</t>
  </si>
  <si>
    <t>RSDFIN</t>
  </si>
  <si>
    <t>Mcon Rasayan India Ltd</t>
  </si>
  <si>
    <t>MCON</t>
  </si>
  <si>
    <t>Transteel Seating Technologies Ltd</t>
  </si>
  <si>
    <t>TRANSTEEL</t>
  </si>
  <si>
    <t>Ansal Properties and Infrastructure Ltd</t>
  </si>
  <si>
    <t>ANSALAPI</t>
  </si>
  <si>
    <t>Urban Enviro Waste Management Ltd</t>
  </si>
  <si>
    <t>URBAN</t>
  </si>
  <si>
    <t>3rd Rock Multimedia Ltd</t>
  </si>
  <si>
    <t>3RDROCK</t>
  </si>
  <si>
    <t>Scanpoint Geomatics Ltd</t>
  </si>
  <si>
    <t>SCANPGEOM</t>
  </si>
  <si>
    <t>Shri Gang Industries and Allied Products Ltd</t>
  </si>
  <si>
    <t>SHRIGANG</t>
  </si>
  <si>
    <t>Zeal Aqua Ltd</t>
  </si>
  <si>
    <t>Simplex Castings Ltd</t>
  </si>
  <si>
    <t>SIMPLEXCAS</t>
  </si>
  <si>
    <t>Alkali Metals Ltd</t>
  </si>
  <si>
    <t>ALKALI</t>
  </si>
  <si>
    <t>Machino Plastics Ltd</t>
  </si>
  <si>
    <t>MACPLASQ</t>
  </si>
  <si>
    <t>Pioneer Embroideries Ltd</t>
  </si>
  <si>
    <t>PIONEEREMB</t>
  </si>
  <si>
    <t>Anik Industries Ltd</t>
  </si>
  <si>
    <t>ANIKINDS</t>
  </si>
  <si>
    <t>Gayatri Sugars Ltd</t>
  </si>
  <si>
    <t>GAYATRI</t>
  </si>
  <si>
    <t>Saumya Consultants Ltd</t>
  </si>
  <si>
    <t>SAUMYA</t>
  </si>
  <si>
    <t>Vishal Bearings Ltd</t>
  </si>
  <si>
    <t>VISHALBL</t>
  </si>
  <si>
    <t>Kotak S&amp;P BSE Sensex ETF</t>
  </si>
  <si>
    <t>SENSEX1</t>
  </si>
  <si>
    <t>Cubex Tubings Ltd</t>
  </si>
  <si>
    <t>CUBEXTUB</t>
  </si>
  <si>
    <t>Metals - Copper</t>
  </si>
  <si>
    <t>Milgrey Finance and Investments Ltd</t>
  </si>
  <si>
    <t>ZMILGFIN</t>
  </si>
  <si>
    <t>Panache Digilife Ltd</t>
  </si>
  <si>
    <t>PANACHE</t>
  </si>
  <si>
    <t>Himalaya Food International Ltd</t>
  </si>
  <si>
    <t>HFIL</t>
  </si>
  <si>
    <t>Party Cruisers Ltd</t>
  </si>
  <si>
    <t>PARTYCRUS</t>
  </si>
  <si>
    <t>Barak Valley Cements Ltd</t>
  </si>
  <si>
    <t>BVCL</t>
  </si>
  <si>
    <t>MEP Infrastructure Developers Ltd</t>
  </si>
  <si>
    <t>MEP</t>
  </si>
  <si>
    <t>Digidrive Distributors Ltd</t>
  </si>
  <si>
    <t>DIGIDRIVE</t>
  </si>
  <si>
    <t>AMD Industries Ltd</t>
  </si>
  <si>
    <t>AMDIND</t>
  </si>
  <si>
    <t>Cinerad Communications Ltd</t>
  </si>
  <si>
    <t>CINERAD</t>
  </si>
  <si>
    <t>NCL Research and Financial Services Ltd</t>
  </si>
  <si>
    <t>NCLRESE</t>
  </si>
  <si>
    <t>ICICI Prudential Nifty Next 50 ETF</t>
  </si>
  <si>
    <t>NEXT50IETF</t>
  </si>
  <si>
    <t>Virat Crane Industries Ltd</t>
  </si>
  <si>
    <t>VIRATCRA</t>
  </si>
  <si>
    <t>Goyal Aluminiums Ltd</t>
  </si>
  <si>
    <t>GOYALALUM</t>
  </si>
  <si>
    <t>Nath Industries Ltd</t>
  </si>
  <si>
    <t>NATHIND</t>
  </si>
  <si>
    <t>ANI Integrated Services Ltd</t>
  </si>
  <si>
    <t>AISL</t>
  </si>
  <si>
    <t>Athena Global Technologies Ltd</t>
  </si>
  <si>
    <t>ATHENAGLO</t>
  </si>
  <si>
    <t>Sumuka Agro Industries Ltd</t>
  </si>
  <si>
    <t>SUMUKA</t>
  </si>
  <si>
    <t>HB Estate Developers Ltd</t>
  </si>
  <si>
    <t>HBESD</t>
  </si>
  <si>
    <t>Durlax Top Surface Ltd</t>
  </si>
  <si>
    <t>DURLAX</t>
  </si>
  <si>
    <t>Bengal Tea &amp; Fabrics Ltd</t>
  </si>
  <si>
    <t>BENGALT</t>
  </si>
  <si>
    <t>Securekloud Technologies Ltd</t>
  </si>
  <si>
    <t>SECURKLOUD</t>
  </si>
  <si>
    <t>Likhami Consulting Ltd</t>
  </si>
  <si>
    <t>LIKHAMI</t>
  </si>
  <si>
    <t>Palash Securities Ltd</t>
  </si>
  <si>
    <t>PALASHSECU</t>
  </si>
  <si>
    <t>Simbhaoli Sugars Ltd</t>
  </si>
  <si>
    <t>SIMBHALS</t>
  </si>
  <si>
    <t>Bilcare Ltd</t>
  </si>
  <si>
    <t>BI</t>
  </si>
  <si>
    <t>Peria Karamalai Tea and Produce Company Ltd</t>
  </si>
  <si>
    <t>PKTEA</t>
  </si>
  <si>
    <t>Steel City Securities Ltd</t>
  </si>
  <si>
    <t>STEELCITY</t>
  </si>
  <si>
    <t>Arshiya Ltd</t>
  </si>
  <si>
    <t>ARSHIYA</t>
  </si>
  <si>
    <t>Bhagwati Autocast Ltd</t>
  </si>
  <si>
    <t>BGWTATO</t>
  </si>
  <si>
    <t>Rishi Laser Ltd</t>
  </si>
  <si>
    <t>RISHILASE</t>
  </si>
  <si>
    <t>Ultracab (India) Ltd</t>
  </si>
  <si>
    <t>ULTRACAB</t>
  </si>
  <si>
    <t>Sattrix Information Security Ltd</t>
  </si>
  <si>
    <t>SATTRIX</t>
  </si>
  <si>
    <t>Shri Krishna Devcon Ltd</t>
  </si>
  <si>
    <t>SHRIKRISH</t>
  </si>
  <si>
    <t>G. G. Automotive Gears Ltd</t>
  </si>
  <si>
    <t>GGAUTO</t>
  </si>
  <si>
    <t>B &amp; A Packaging India Ltd</t>
  </si>
  <si>
    <t>BAPACK</t>
  </si>
  <si>
    <t>Ascom Leasing &amp; Investments Ltd</t>
  </si>
  <si>
    <t>ASCOM</t>
  </si>
  <si>
    <t>AAA Technologies Ltd</t>
  </si>
  <si>
    <t>AAATECH</t>
  </si>
  <si>
    <t>SNL Bearings Ltd</t>
  </si>
  <si>
    <t>SNL</t>
  </si>
  <si>
    <t>Asarfi Hospital Ltd</t>
  </si>
  <si>
    <t>ASARFI</t>
  </si>
  <si>
    <t>COSCO (India) Ltd</t>
  </si>
  <si>
    <t>COSCO</t>
  </si>
  <si>
    <t>Sanco Trans Ltd</t>
  </si>
  <si>
    <t>SANCTRN</t>
  </si>
  <si>
    <t>Siyaram Recycling Industries Ltd</t>
  </si>
  <si>
    <t>SIYARAM</t>
  </si>
  <si>
    <t>Bhagyanagar Properties Ltd</t>
  </si>
  <si>
    <t>BHAGYAPROP</t>
  </si>
  <si>
    <t>Aarey Drugs and Pharmaceuticals Ltd</t>
  </si>
  <si>
    <t>AAREYDRUGS</t>
  </si>
  <si>
    <t>Aksh Optifibre Ltd</t>
  </si>
  <si>
    <t>AKSHOPTFBR</t>
  </si>
  <si>
    <t>Gujarat Intrux Ltd</t>
  </si>
  <si>
    <t>GUJINTRX</t>
  </si>
  <si>
    <t>Trescon Ltd</t>
  </si>
  <si>
    <t>TRESCON</t>
  </si>
  <si>
    <t>Jhandewalas Foods Ltd</t>
  </si>
  <si>
    <t>JFL</t>
  </si>
  <si>
    <t>Asit C Mehta Financial Services Ltd</t>
  </si>
  <si>
    <t>ASITCFIN</t>
  </si>
  <si>
    <t>Western India Plywoods Ltd</t>
  </si>
  <si>
    <t>WIPL</t>
  </si>
  <si>
    <t>Adtech Systems Ltd</t>
  </si>
  <si>
    <t>ADTECH</t>
  </si>
  <si>
    <t>Mauria Udyog Ltd</t>
  </si>
  <si>
    <t>MUL</t>
  </si>
  <si>
    <t>Master Components Ltd</t>
  </si>
  <si>
    <t>MASTER</t>
  </si>
  <si>
    <t>Garg Furnace Ltd</t>
  </si>
  <si>
    <t>GARGFUR</t>
  </si>
  <si>
    <t>Credent Global Finance Ltd</t>
  </si>
  <si>
    <t>CGFL</t>
  </si>
  <si>
    <t>Genpharmasec Ltd</t>
  </si>
  <si>
    <t>GENPHARMA</t>
  </si>
  <si>
    <t>TCI Industries Ltd</t>
  </si>
  <si>
    <t>TCIIND</t>
  </si>
  <si>
    <t>IBL Finance Ltd</t>
  </si>
  <si>
    <t>IBLFL</t>
  </si>
  <si>
    <t>Financial Technology</t>
  </si>
  <si>
    <t>Teamo Productions HQ Ltd</t>
  </si>
  <si>
    <t>TPHQ</t>
  </si>
  <si>
    <t>Sagarsoft (India) Ltd</t>
  </si>
  <si>
    <t>SAGARSOFT</t>
  </si>
  <si>
    <t>Ausom Enterprise Ltd</t>
  </si>
  <si>
    <t>AUSOMENT</t>
  </si>
  <si>
    <t>United Cotfab Ltd</t>
  </si>
  <si>
    <t>COTFAB</t>
  </si>
  <si>
    <t>Promax Power Ltd</t>
  </si>
  <si>
    <t>PROMAX</t>
  </si>
  <si>
    <t>Gayatri Projects Ltd</t>
  </si>
  <si>
    <t>GAYAPROJ</t>
  </si>
  <si>
    <t>Quantum Gold Fund</t>
  </si>
  <si>
    <t>QGOLDHALF</t>
  </si>
  <si>
    <t>Landmark Property Development Co Ltd</t>
  </si>
  <si>
    <t>LPDC</t>
  </si>
  <si>
    <t>HDFC S&amp;P BSE Sensex ETF</t>
  </si>
  <si>
    <t>HDFCSENSEX</t>
  </si>
  <si>
    <t>Maiden Forgings Ltd</t>
  </si>
  <si>
    <t>MAIDEN</t>
  </si>
  <si>
    <t>APM Industries Ltd</t>
  </si>
  <si>
    <t>APMIN</t>
  </si>
  <si>
    <t>Accel Ltd</t>
  </si>
  <si>
    <t>ACCEL</t>
  </si>
  <si>
    <t>Keynote Financial Services Ltd</t>
  </si>
  <si>
    <t>KEYFINSERV</t>
  </si>
  <si>
    <t>Debock Industries Ltd</t>
  </si>
  <si>
    <t>DIL</t>
  </si>
  <si>
    <t>National Fittings Ltd</t>
  </si>
  <si>
    <t>NATFIT</t>
  </si>
  <si>
    <t>Kkalpana Industries (India) Ltd</t>
  </si>
  <si>
    <t>KKALPANAIND</t>
  </si>
  <si>
    <t>Vedavaag Systems Ltd</t>
  </si>
  <si>
    <t>VEDAVAAG</t>
  </si>
  <si>
    <t>Tamboli Industries Ltd</t>
  </si>
  <si>
    <t>TAMBOLIIN</t>
  </si>
  <si>
    <t>Espire Hospitality Ltd</t>
  </si>
  <si>
    <t>ESPIRE</t>
  </si>
  <si>
    <t>Skil Infrastructure Ltd</t>
  </si>
  <si>
    <t>SKIL</t>
  </si>
  <si>
    <t>Sera Investments &amp; Finance India Ltd</t>
  </si>
  <si>
    <t>SERA</t>
  </si>
  <si>
    <t>Fiberweb (India) Ltd</t>
  </si>
  <si>
    <t>FIBERWEB</t>
  </si>
  <si>
    <t>Dynavision Ltd</t>
  </si>
  <si>
    <t>DYNAVSN</t>
  </si>
  <si>
    <t>Som Datt Finance Corporation Ltd</t>
  </si>
  <si>
    <t>SODFC</t>
  </si>
  <si>
    <t>Transwarranty Finance Ltd</t>
  </si>
  <si>
    <t>TFL</t>
  </si>
  <si>
    <t>Orissa Bengal Carrier Ltd</t>
  </si>
  <si>
    <t>OBCL</t>
  </si>
  <si>
    <t>Veekayem Fashion &amp; Apparels Ltd</t>
  </si>
  <si>
    <t>VEEKAYEM</t>
  </si>
  <si>
    <t>7Seas Entertainment Ltd</t>
  </si>
  <si>
    <t>7SEASL</t>
  </si>
  <si>
    <t>Paras Petrofils Ltd</t>
  </si>
  <si>
    <t>PARASPETRO</t>
  </si>
  <si>
    <t>Golkunda Diamonds and Jewellery Ltd</t>
  </si>
  <si>
    <t>GOLKUNDIA</t>
  </si>
  <si>
    <t>Palred Technologies Ltd</t>
  </si>
  <si>
    <t>PALREDTEC</t>
  </si>
  <si>
    <t>Modern Dairies Ltd</t>
  </si>
  <si>
    <t>MODAIRY</t>
  </si>
  <si>
    <t>Shah Alloys Ltd</t>
  </si>
  <si>
    <t>SHAHALLOYS</t>
  </si>
  <si>
    <t>Damodar Industries Ltd</t>
  </si>
  <si>
    <t>DAMODARIND</t>
  </si>
  <si>
    <t>AK Spintex Ltd</t>
  </si>
  <si>
    <t>AKSPINTEX</t>
  </si>
  <si>
    <t>T &amp; I Global Ltd</t>
  </si>
  <si>
    <t>TIGLOB</t>
  </si>
  <si>
    <t>Simmonds Marshall Ltd</t>
  </si>
  <si>
    <t>SIMMOND</t>
  </si>
  <si>
    <t>Lotus Eye Hospital and Institute Ltd</t>
  </si>
  <si>
    <t>LOTUSEYE</t>
  </si>
  <si>
    <t>Sharp Chucks and Machines Ltd</t>
  </si>
  <si>
    <t>SCML</t>
  </si>
  <si>
    <t>Maruti Interior Products Ltd</t>
  </si>
  <si>
    <t>SPITZE</t>
  </si>
  <si>
    <t>Aditya Consumer Marketing Ltd</t>
  </si>
  <si>
    <t>ACML</t>
  </si>
  <si>
    <t>Bharat Immunologicals and Biologicals Corporation Ltd</t>
  </si>
  <si>
    <t>BIBCL</t>
  </si>
  <si>
    <t>KG Petrochem Ltd</t>
  </si>
  <si>
    <t>KGPETRO</t>
  </si>
  <si>
    <t>Ishan Dyes and Chemicals Ltd</t>
  </si>
  <si>
    <t>ISHANCH</t>
  </si>
  <si>
    <t>Sal Automotive Ltd</t>
  </si>
  <si>
    <t>SALAUTO</t>
  </si>
  <si>
    <t>Advik Capital Ltd</t>
  </si>
  <si>
    <t>ADVIKCA</t>
  </si>
  <si>
    <t>Apis India Ltd</t>
  </si>
  <si>
    <t>APIS</t>
  </si>
  <si>
    <t>Naman In-Store (India) Ltd</t>
  </si>
  <si>
    <t>NAMAN</t>
  </si>
  <si>
    <t>Avro India Ltd</t>
  </si>
  <si>
    <t>AVROIND</t>
  </si>
  <si>
    <t>Tilak Ventures Ltd</t>
  </si>
  <si>
    <t>TILAK</t>
  </si>
  <si>
    <t>Polychem Ltd</t>
  </si>
  <si>
    <t>POLYCHEM</t>
  </si>
  <si>
    <t>WSFx Global Pay Ltd</t>
  </si>
  <si>
    <t>WSFX</t>
  </si>
  <si>
    <t>Pulz Electronics Ltd</t>
  </si>
  <si>
    <t>PULZ</t>
  </si>
  <si>
    <t>Alstone Textiles (India) Ltd</t>
  </si>
  <si>
    <t>ALSTONE</t>
  </si>
  <si>
    <t>HEC Infra Projects Ltd</t>
  </si>
  <si>
    <t>HECPROJECT</t>
  </si>
  <si>
    <t>Swashthik Plascon Ltd</t>
  </si>
  <si>
    <t>SPL</t>
  </si>
  <si>
    <t>Pressure Sensitive Systems (India) Ltd</t>
  </si>
  <si>
    <t>PRESSURS</t>
  </si>
  <si>
    <t>Resonance Specialties Ltd</t>
  </si>
  <si>
    <t>RESONANCE</t>
  </si>
  <si>
    <t>Tokyo Plast International Ltd</t>
  </si>
  <si>
    <t>TOKYOPLAST</t>
  </si>
  <si>
    <t>Oxygenta Pharmaceutical Ltd</t>
  </si>
  <si>
    <t>OXYGENTAPH</t>
  </si>
  <si>
    <t>Raja Bahadur International Ltd</t>
  </si>
  <si>
    <t>RAJABAH</t>
  </si>
  <si>
    <t>Fortis Malar Hospitals Ltd</t>
  </si>
  <si>
    <t>FORTISMLR</t>
  </si>
  <si>
    <t>Cian Agro Industries &amp; Infrastructure Ltd</t>
  </si>
  <si>
    <t>CIANAGRO</t>
  </si>
  <si>
    <t>Haryana Capfin Ltd</t>
  </si>
  <si>
    <t>HARYNACAP</t>
  </si>
  <si>
    <t>Dangee Dums Ltd</t>
  </si>
  <si>
    <t>DANGEE</t>
  </si>
  <si>
    <t>Yogi Ltd</t>
  </si>
  <si>
    <t>YOGI</t>
  </si>
  <si>
    <t>Arnold Holdings Ltd</t>
  </si>
  <si>
    <t>ARNOLD</t>
  </si>
  <si>
    <t>Anjani Foods Ltd</t>
  </si>
  <si>
    <t>ANJANIFOODS</t>
  </si>
  <si>
    <t>Agri-Tech (India) Ltd</t>
  </si>
  <si>
    <t>AGRITECH</t>
  </si>
  <si>
    <t>Porwal Auto Components Ltd</t>
  </si>
  <si>
    <t>PORWAL</t>
  </si>
  <si>
    <t>Parnax Lab Ltd</t>
  </si>
  <si>
    <t>PARNAXLAB</t>
  </si>
  <si>
    <t>Banka BioLoo Ltd</t>
  </si>
  <si>
    <t>BANKA</t>
  </si>
  <si>
    <t>Source Natural Foods and Herbal Supplements Ltd</t>
  </si>
  <si>
    <t>SOURCENTRL</t>
  </si>
  <si>
    <t>Kesar Terminals &amp; Infrastructure Ltd</t>
  </si>
  <si>
    <t>KTIL</t>
  </si>
  <si>
    <t>Ansal Housing Ltd</t>
  </si>
  <si>
    <t>ANSALHSG</t>
  </si>
  <si>
    <t>Auro Laboratories Ltd</t>
  </si>
  <si>
    <t>AUROLAB</t>
  </si>
  <si>
    <t>Blue Pebble Ltd</t>
  </si>
  <si>
    <t>BLUEPEBBLE</t>
  </si>
  <si>
    <t>Pee Cee Cosma Sope Ltd</t>
  </si>
  <si>
    <t>PCCOSMA</t>
  </si>
  <si>
    <t>Suvidhaa Infoserve Ltd</t>
  </si>
  <si>
    <t>SUVIDHAA</t>
  </si>
  <si>
    <t>SecMark Consultancy Ltd</t>
  </si>
  <si>
    <t>SECMARK</t>
  </si>
  <si>
    <t>Virat Leasing Ltd</t>
  </si>
  <si>
    <t>VLL</t>
  </si>
  <si>
    <t>Titan Intech Ltd</t>
  </si>
  <si>
    <t>TITANIN</t>
  </si>
  <si>
    <t>Everlon Financials Ltd</t>
  </si>
  <si>
    <t>EVERFIN</t>
  </si>
  <si>
    <t>Mysore Petro Chemicals Ltd</t>
  </si>
  <si>
    <t>MYSORPETRO</t>
  </si>
  <si>
    <t>Times Guaranty Ltd</t>
  </si>
  <si>
    <t>TIMESGTY</t>
  </si>
  <si>
    <t>Ajooni Biotech Ltd</t>
  </si>
  <si>
    <t>AJOONI</t>
  </si>
  <si>
    <t>Mercury Laboratories Ltd</t>
  </si>
  <si>
    <t>MERCURYLAB</t>
  </si>
  <si>
    <t>Akar Auto Industries Ltd</t>
  </si>
  <si>
    <t>AAIL</t>
  </si>
  <si>
    <t>Murae Organisor Ltd</t>
  </si>
  <si>
    <t>MURAE</t>
  </si>
  <si>
    <t>Narbada Gems and Jewellery Ltd</t>
  </si>
  <si>
    <t>NARBADA</t>
  </si>
  <si>
    <t>Creative Castings Ltd</t>
  </si>
  <si>
    <t>Ind Swift Ltd</t>
  </si>
  <si>
    <t>INDSWFTLTD</t>
  </si>
  <si>
    <t>Mayank Cattle Food Ltd</t>
  </si>
  <si>
    <t>MCFL</t>
  </si>
  <si>
    <t>Holmarc Opto-Mechatronics Ltd</t>
  </si>
  <si>
    <t>HOLMARC</t>
  </si>
  <si>
    <t>Globe International Carriers Ltd</t>
  </si>
  <si>
    <t>GICL</t>
  </si>
  <si>
    <t>Retina Paints Ltd</t>
  </si>
  <si>
    <t>RETINA</t>
  </si>
  <si>
    <t>Lasa Supergenerics Ltd</t>
  </si>
  <si>
    <t>LASA</t>
  </si>
  <si>
    <t>Astron Paper &amp; Board Mill Ltd</t>
  </si>
  <si>
    <t>ASTRON</t>
  </si>
  <si>
    <t>Emerald Leisures Ltd</t>
  </si>
  <si>
    <t>EMERALL</t>
  </si>
  <si>
    <t>Rollatainers Ltd</t>
  </si>
  <si>
    <t>ROLLT</t>
  </si>
  <si>
    <t>DRS Cargo Movers Ltd</t>
  </si>
  <si>
    <t>DRSCARGO</t>
  </si>
  <si>
    <t>Ecoplast Ltd</t>
  </si>
  <si>
    <t>ECOPLAST</t>
  </si>
  <si>
    <t>Transcorp International Ltd</t>
  </si>
  <si>
    <t>TRANSCOR</t>
  </si>
  <si>
    <t>Tree House Education and Accessories Ltd</t>
  </si>
  <si>
    <t>TREEHOUSE</t>
  </si>
  <si>
    <t>Wallfort Financial Services Ltd</t>
  </si>
  <si>
    <t>WALLFORT</t>
  </si>
  <si>
    <t>Key Corp Ltd</t>
  </si>
  <si>
    <t>KEYCORP</t>
  </si>
  <si>
    <t>Mohini Health &amp; Hygiene Ltd</t>
  </si>
  <si>
    <t>MHHL</t>
  </si>
  <si>
    <t>Mohite Industries Ltd</t>
  </si>
  <si>
    <t>MOHITE</t>
  </si>
  <si>
    <t>MRP Agro Ltd</t>
  </si>
  <si>
    <t>MRP</t>
  </si>
  <si>
    <t>Nidhi Granites Ltd</t>
  </si>
  <si>
    <t>NIDHGRN</t>
  </si>
  <si>
    <t>Soma Textiles &amp; Industries Ltd</t>
  </si>
  <si>
    <t>SOMATEX</t>
  </si>
  <si>
    <t>Gujarat Natural Resources Ltd</t>
  </si>
  <si>
    <t>GNRL</t>
  </si>
  <si>
    <t>Energy Development Company Ltd</t>
  </si>
  <si>
    <t>ENERGYDEV</t>
  </si>
  <si>
    <t>Ganga Papers India Ltd</t>
  </si>
  <si>
    <t>GANGAPA</t>
  </si>
  <si>
    <t>IFL Enterprises Ltd</t>
  </si>
  <si>
    <t>IFL</t>
  </si>
  <si>
    <t>Bhilwara Spinners Ltd</t>
  </si>
  <si>
    <t>BHILSPIN</t>
  </si>
  <si>
    <t>Aditya BSL Nifty Next 50 ETF</t>
  </si>
  <si>
    <t>ABSLNN50ET</t>
  </si>
  <si>
    <t>Edvenswa Enterprises Ltd</t>
  </si>
  <si>
    <t>EDVENSWA</t>
  </si>
  <si>
    <t>Grob Tea Co Ltd</t>
  </si>
  <si>
    <t>GROBTEA</t>
  </si>
  <si>
    <t>Virya Resources Ltd</t>
  </si>
  <si>
    <t>VIRYA</t>
  </si>
  <si>
    <t>Kaizen Agro Infrabuild Ltd</t>
  </si>
  <si>
    <t>KAIZENAGRO</t>
  </si>
  <si>
    <t>Trans India House Impex Ltd</t>
  </si>
  <si>
    <t>TIHIL</t>
  </si>
  <si>
    <t>Alfred Herbert (India) Ltd</t>
  </si>
  <si>
    <t>ALFREDHE</t>
  </si>
  <si>
    <t>Yarn Syndicate Ltd</t>
  </si>
  <si>
    <t>YARNSYN</t>
  </si>
  <si>
    <t>Nagreeka Exports Ltd</t>
  </si>
  <si>
    <t>NAGREEKEXP</t>
  </si>
  <si>
    <t>Biofil Chemicals and Pharmaceuticals Ltd</t>
  </si>
  <si>
    <t>BIOFILCHEM</t>
  </si>
  <si>
    <t>Agni Green Power Ltd</t>
  </si>
  <si>
    <t>AGNI</t>
  </si>
  <si>
    <t>Zenith Drugs Ltd</t>
  </si>
  <si>
    <t>ZENITHDRUG</t>
  </si>
  <si>
    <t>Relicab Cable Manufacturing Ltd</t>
  </si>
  <si>
    <t>RELICAB</t>
  </si>
  <si>
    <t>Celebrity Fashions Ltd</t>
  </si>
  <si>
    <t>CELEBRITY</t>
  </si>
  <si>
    <t>Dutron Polymers Ltd</t>
  </si>
  <si>
    <t>DUTRON</t>
  </si>
  <si>
    <t>Lykis Ltd</t>
  </si>
  <si>
    <t>LYKISLTD</t>
  </si>
  <si>
    <t>Freshtrop Fruits Ltd</t>
  </si>
  <si>
    <t>FRSHTRP</t>
  </si>
  <si>
    <t>AVSL Industries Ltd</t>
  </si>
  <si>
    <t>AVSL</t>
  </si>
  <si>
    <t>One Global Service Provider Ltd</t>
  </si>
  <si>
    <t>ONEGLOBAL</t>
  </si>
  <si>
    <t>Bansal Roofing Products Ltd</t>
  </si>
  <si>
    <t>BRPL</t>
  </si>
  <si>
    <t>Everest Organics Ltd</t>
  </si>
  <si>
    <t>EVERESTO</t>
  </si>
  <si>
    <t>Shanti Spintex Ltd</t>
  </si>
  <si>
    <t>SHANTIDENM</t>
  </si>
  <si>
    <t>Kemp and Company Ltd</t>
  </si>
  <si>
    <t>KEMP</t>
  </si>
  <si>
    <t>Krishanveer Forge Ltd</t>
  </si>
  <si>
    <t>KVFORGE</t>
  </si>
  <si>
    <t>Aplab Ltd</t>
  </si>
  <si>
    <t>APLAB</t>
  </si>
  <si>
    <t>Cravatex Ltd</t>
  </si>
  <si>
    <t>CRAVATEX</t>
  </si>
  <si>
    <t>Baroda Extrusion Ltd</t>
  </si>
  <si>
    <t>BAROEXT</t>
  </si>
  <si>
    <t>Sayaji Industries Ltd</t>
  </si>
  <si>
    <t>SAYAJIIND</t>
  </si>
  <si>
    <t>ICICI Prudential Silver ETF</t>
  </si>
  <si>
    <t>SILVERIETF</t>
  </si>
  <si>
    <t>Super Tannery Ltd</t>
  </si>
  <si>
    <t>SUPTANERY</t>
  </si>
  <si>
    <t>Max Heights Infrastructure Ltd</t>
  </si>
  <si>
    <t>MAXHEIGHTS</t>
  </si>
  <si>
    <t>Hisar Metal Industries Ltd</t>
  </si>
  <si>
    <t>HISARMETAL</t>
  </si>
  <si>
    <t>Srei Infrastructure Finance Ltd</t>
  </si>
  <si>
    <t>SREINFRA</t>
  </si>
  <si>
    <t>Deepak Chemtex Ltd</t>
  </si>
  <si>
    <t>DEEPAKCHEM</t>
  </si>
  <si>
    <t>Shetron Ltd</t>
  </si>
  <si>
    <t>SHETR</t>
  </si>
  <si>
    <t>Saptarishi Agro Industries Ltd</t>
  </si>
  <si>
    <t>SPTRSHI</t>
  </si>
  <si>
    <t>Latteys Industries Ltd</t>
  </si>
  <si>
    <t>LATTEYS</t>
  </si>
  <si>
    <t>Jasch Industries Ltd</t>
  </si>
  <si>
    <t>JASCH</t>
  </si>
  <si>
    <t>Marco Cables &amp; Conductors Ltd</t>
  </si>
  <si>
    <t>MARCO</t>
  </si>
  <si>
    <t>Manoj Ceramic Ltd</t>
  </si>
  <si>
    <t>MCPL</t>
  </si>
  <si>
    <t>Ganga Forging Ltd</t>
  </si>
  <si>
    <t>GANGAFORGE</t>
  </si>
  <si>
    <t>Sharika Enterprises Ltd</t>
  </si>
  <si>
    <t>SHARIKA</t>
  </si>
  <si>
    <t>Aztec Fluids &amp; Machinery Ltd</t>
  </si>
  <si>
    <t>AZTEC</t>
  </si>
  <si>
    <t>Orient Press Ltd</t>
  </si>
  <si>
    <t>ORIENTLTD</t>
  </si>
  <si>
    <t>Integrated Personnel Services Ltd</t>
  </si>
  <si>
    <t>IPSL</t>
  </si>
  <si>
    <t>Archit Organosys Ltd</t>
  </si>
  <si>
    <t>ARCHITORG</t>
  </si>
  <si>
    <t>East West Holdings Ltd</t>
  </si>
  <si>
    <t>EASTWEST</t>
  </si>
  <si>
    <t>Nilachal Refractories Ltd</t>
  </si>
  <si>
    <t>NILACHAL</t>
  </si>
  <si>
    <t>Yaari Digital Integrated Services Ltd</t>
  </si>
  <si>
    <t>YAARI</t>
  </si>
  <si>
    <t>Chartered Logistics Ltd</t>
  </si>
  <si>
    <t>CHLOGIST</t>
  </si>
  <si>
    <t>Thacker and Company Ltd</t>
  </si>
  <si>
    <t>THACKER</t>
  </si>
  <si>
    <t>Chowgule Steamships Ltd</t>
  </si>
  <si>
    <t>CHOWGULSTM</t>
  </si>
  <si>
    <t>Delta Manufacturing Ltd</t>
  </si>
  <si>
    <t>DELTAMAGNT</t>
  </si>
  <si>
    <t>D &amp; H India Ltd</t>
  </si>
  <si>
    <t>DHINDIA</t>
  </si>
  <si>
    <t>Titan Securities Ltd</t>
  </si>
  <si>
    <t>TITANSEC</t>
  </si>
  <si>
    <t>Ahasolar Technologies Ltd</t>
  </si>
  <si>
    <t>AHASOLAR</t>
  </si>
  <si>
    <t>Samrat Pharmachem Ltd</t>
  </si>
  <si>
    <t>SAMRATPH</t>
  </si>
  <si>
    <t>Futuristic Solutions Ltd</t>
  </si>
  <si>
    <t>FUTSOL</t>
  </si>
  <si>
    <t>Emerald Finance Ltd</t>
  </si>
  <si>
    <t>EMERALD</t>
  </si>
  <si>
    <t>VMS Industries Ltd</t>
  </si>
  <si>
    <t>VMS</t>
  </si>
  <si>
    <t>Scoobee Day Garments (India) Ltd</t>
  </si>
  <si>
    <t>SCOOBEEDAY</t>
  </si>
  <si>
    <t>Globe Textiles (India) Ltd</t>
  </si>
  <si>
    <t>GLOBE</t>
  </si>
  <si>
    <t>Skyline Millars Ltd</t>
  </si>
  <si>
    <t>SKYLMILAR</t>
  </si>
  <si>
    <t>Shalimar Wires Industries Ltd</t>
  </si>
  <si>
    <t>SHALIWIR</t>
  </si>
  <si>
    <t>Cinevista Ltd</t>
  </si>
  <si>
    <t>CINEVISTA</t>
  </si>
  <si>
    <t>Vinny Overseas Ltd</t>
  </si>
  <si>
    <t>VINNY</t>
  </si>
  <si>
    <t>Kothari Fermentation and Biochem Ltd</t>
  </si>
  <si>
    <t>KFBL</t>
  </si>
  <si>
    <t>Future Enterprises Ltd</t>
  </si>
  <si>
    <t>FELDVR</t>
  </si>
  <si>
    <t>Tayo Rolls Ltd</t>
  </si>
  <si>
    <t>TATAYODOGA</t>
  </si>
  <si>
    <t>Vaswani Industries Ltd</t>
  </si>
  <si>
    <t>VASWANI</t>
  </si>
  <si>
    <t>SVP Global Textiles Ltd</t>
  </si>
  <si>
    <t>SVPGLOB</t>
  </si>
  <si>
    <t>Clara Industries Ltd</t>
  </si>
  <si>
    <t>CLARA</t>
  </si>
  <si>
    <t>Mangalam Alloys Ltd</t>
  </si>
  <si>
    <t>MAL</t>
  </si>
  <si>
    <t>Aimco Pesticides Ltd</t>
  </si>
  <si>
    <t>AIMCOPEST</t>
  </si>
  <si>
    <t>BSEL Algo Ltd</t>
  </si>
  <si>
    <t>BSELALGO</t>
  </si>
  <si>
    <t>Krishna Ventures Ltd</t>
  </si>
  <si>
    <t>KRISHNA</t>
  </si>
  <si>
    <t>Remi Edelstahl Tubulars Ltd</t>
  </si>
  <si>
    <t>REMIEDEL</t>
  </si>
  <si>
    <t>Tera Software Ltd</t>
  </si>
  <si>
    <t>TERASOFT</t>
  </si>
  <si>
    <t>Madhucon Projects Ltd</t>
  </si>
  <si>
    <t>MADHUCON</t>
  </si>
  <si>
    <t>Gokak Textiles Ltd</t>
  </si>
  <si>
    <t>GOKAKTEX</t>
  </si>
  <si>
    <t>Harshdeep Hortico Ltd</t>
  </si>
  <si>
    <t>HARSHDEEP</t>
  </si>
  <si>
    <t>Sangam Finserv Ltd</t>
  </si>
  <si>
    <t>SANGAMFIN</t>
  </si>
  <si>
    <t>Upsurge Investment and Finance Ltd</t>
  </si>
  <si>
    <t>UPSURGE</t>
  </si>
  <si>
    <t>Vippy Spinpro Ltd</t>
  </si>
  <si>
    <t>VIPPYSP</t>
  </si>
  <si>
    <t>Ameya Precision Engineers Ltd</t>
  </si>
  <si>
    <t>AMEYA</t>
  </si>
  <si>
    <t>Madhav Copper Ltd</t>
  </si>
  <si>
    <t>MCL</t>
  </si>
  <si>
    <t>Excel Realty N Infra Ltd</t>
  </si>
  <si>
    <t>EXCEL</t>
  </si>
  <si>
    <t>Raaj Medisafe India Ltd</t>
  </si>
  <si>
    <t>RAAJMEDI</t>
  </si>
  <si>
    <t>Riddhi Corporate Services Ltd</t>
  </si>
  <si>
    <t>RIDDHICORP</t>
  </si>
  <si>
    <t>Sameera Agro and Infra Ltd</t>
  </si>
  <si>
    <t>SAIFL</t>
  </si>
  <si>
    <t>Homebuilding</t>
  </si>
  <si>
    <t>B C C Fuba India Ltd</t>
  </si>
  <si>
    <t>BCCFUBA</t>
  </si>
  <si>
    <t>Shilp Gravures Ltd</t>
  </si>
  <si>
    <t>SHILGRAVQ</t>
  </si>
  <si>
    <t>McNally Bharat Engg Co Ltd</t>
  </si>
  <si>
    <t>MBECL</t>
  </si>
  <si>
    <t>Ashika Credit Capital Ltd</t>
  </si>
  <si>
    <t>ASHIKA</t>
  </si>
  <si>
    <t>Maitreya Medicare Ltd</t>
  </si>
  <si>
    <t>MAITREYA</t>
  </si>
  <si>
    <t>Global Pet Industries Ltd</t>
  </si>
  <si>
    <t>GLOBALPET</t>
  </si>
  <si>
    <t>Raminfo Ltd</t>
  </si>
  <si>
    <t>RAMINFO</t>
  </si>
  <si>
    <t>Dollex Agrotech Ltd</t>
  </si>
  <si>
    <t>DOLLEX</t>
  </si>
  <si>
    <t>LIC MF Nifty 8-13 yr G-Sec ETF</t>
  </si>
  <si>
    <t>LICNETFGSC</t>
  </si>
  <si>
    <t>Mukesh Babu Financial Services Ltd</t>
  </si>
  <si>
    <t>MUKESHB</t>
  </si>
  <si>
    <t>Rama Vision Ltd</t>
  </si>
  <si>
    <t>RAMAVISION</t>
  </si>
  <si>
    <t>SKP Securities Ltd</t>
  </si>
  <si>
    <t>SKPSEC</t>
  </si>
  <si>
    <t>IDBI Gold Exchange Traded Fund</t>
  </si>
  <si>
    <t>LICMFGOLD</t>
  </si>
  <si>
    <t>Acknit Industries Ltd</t>
  </si>
  <si>
    <t>ACKNIT</t>
  </si>
  <si>
    <t>Good Value Irrigation Ltd</t>
  </si>
  <si>
    <t>VUENOW</t>
  </si>
  <si>
    <t>Pritish Nandy Communications Ltd</t>
  </si>
  <si>
    <t>PNC</t>
  </si>
  <si>
    <t>BLB Ltd</t>
  </si>
  <si>
    <t>BLBLIMITED</t>
  </si>
  <si>
    <t>Bheema Cements Ltd</t>
  </si>
  <si>
    <t>BHEEMACEM</t>
  </si>
  <si>
    <t>Gujarat Containers Ltd</t>
  </si>
  <si>
    <t>GUJCONT</t>
  </si>
  <si>
    <t>KBS India Ltd</t>
  </si>
  <si>
    <t>KBSINDIA</t>
  </si>
  <si>
    <t>Patdiam Jewellery Ltd</t>
  </si>
  <si>
    <t>PJL</t>
  </si>
  <si>
    <t>Filtra Consultants and Engineers Ltd</t>
  </si>
  <si>
    <t>FILTRA</t>
  </si>
  <si>
    <t>Sakthi Finance Ltd</t>
  </si>
  <si>
    <t>SAKTHIFIN</t>
  </si>
  <si>
    <t>Agro Phos (India) Ltd</t>
  </si>
  <si>
    <t>AGROPHOS</t>
  </si>
  <si>
    <t>Welcast Steels Ltd</t>
  </si>
  <si>
    <t>ZWELCAST</t>
  </si>
  <si>
    <t>Dhanashree Electronics Ltd</t>
  </si>
  <si>
    <t>DEL</t>
  </si>
  <si>
    <t>Keerthi Industries Ltd</t>
  </si>
  <si>
    <t>KEERTHI</t>
  </si>
  <si>
    <t>Shree Krishna Infrastructure Ltd</t>
  </si>
  <si>
    <t>SKIFL</t>
  </si>
  <si>
    <t>Shristi Infrastructure Development Corporation Ltd</t>
  </si>
  <si>
    <t>SHRISTI</t>
  </si>
  <si>
    <t>Sunil Healthcare Ltd</t>
  </si>
  <si>
    <t>SUNLOC</t>
  </si>
  <si>
    <t>Suraj Industries Ltd</t>
  </si>
  <si>
    <t>SURJIND</t>
  </si>
  <si>
    <t>Power and Instrumentation (Gujarat) Ltd</t>
  </si>
  <si>
    <t>PIGL</t>
  </si>
  <si>
    <t>Burnpur Cement Ltd</t>
  </si>
  <si>
    <t>BURNPUR</t>
  </si>
  <si>
    <t>Vertexplus Technologies Ltd</t>
  </si>
  <si>
    <t>VERTEXPLUS</t>
  </si>
  <si>
    <t>Ludlow Jute &amp; Specialities Ltd</t>
  </si>
  <si>
    <t>LUDLOWJUT</t>
  </si>
  <si>
    <t>Banas Finance Ltd</t>
  </si>
  <si>
    <t>BANASFN</t>
  </si>
  <si>
    <t>NRB Industrial Bearings Ltd</t>
  </si>
  <si>
    <t>NIBL</t>
  </si>
  <si>
    <t>Alkosign Ltd</t>
  </si>
  <si>
    <t>ALKOSIGN</t>
  </si>
  <si>
    <t>SunGarner Energies Ltd</t>
  </si>
  <si>
    <t>SEL</t>
  </si>
  <si>
    <t>Aayush Wellness Ltd</t>
  </si>
  <si>
    <t>AAYUSH</t>
  </si>
  <si>
    <t>Cranes Software International Ltd</t>
  </si>
  <si>
    <t>CRANESSOFT</t>
  </si>
  <si>
    <t>Mirae Asset S&amp;P 500 Top 50 ETF</t>
  </si>
  <si>
    <t>MASPTOP50</t>
  </si>
  <si>
    <t>Womancart Ltd</t>
  </si>
  <si>
    <t>WOMANCART</t>
  </si>
  <si>
    <t>Rajgor Castor Derivatives Ltd</t>
  </si>
  <si>
    <t>RCDL</t>
  </si>
  <si>
    <t>Arabian Petroleum Ltd</t>
  </si>
  <si>
    <t>ARABIAN</t>
  </si>
  <si>
    <t>Spectrum Foods Ltd</t>
  </si>
  <si>
    <t>SPECFOOD</t>
  </si>
  <si>
    <t>Aro Granite Industries Ltd</t>
  </si>
  <si>
    <t>AROGRANITE</t>
  </si>
  <si>
    <t>Ansal Buildwell Ltd</t>
  </si>
  <si>
    <t>ANSALBU</t>
  </si>
  <si>
    <t>Munoth Capital Market Ltd</t>
  </si>
  <si>
    <t>MUNCAPM</t>
  </si>
  <si>
    <t>Flexituff Ventures International Ltd</t>
  </si>
  <si>
    <t>FLEXITUFF</t>
  </si>
  <si>
    <t>Siddhika Coatings Ltd</t>
  </si>
  <si>
    <t>SIDDHIKA</t>
  </si>
  <si>
    <t>Pentagon Rubber Ltd</t>
  </si>
  <si>
    <t>PENTAGON</t>
  </si>
  <si>
    <t>Royal India Corporation Ltd</t>
  </si>
  <si>
    <t>ROYALIND</t>
  </si>
  <si>
    <t>Ambo Agritec Ltd</t>
  </si>
  <si>
    <t>AMBOAGRI</t>
  </si>
  <si>
    <t>Maestros Electronics &amp; Telecommunications Systems Ltd</t>
  </si>
  <si>
    <t>METSL</t>
  </si>
  <si>
    <t>Virat Industries Ltd</t>
  </si>
  <si>
    <t>VIRAT</t>
  </si>
  <si>
    <t>Pulsar International Ltd</t>
  </si>
  <si>
    <t>PULSRIN</t>
  </si>
  <si>
    <t>Amrapali Industries Ltd</t>
  </si>
  <si>
    <t>AMRAPLIN</t>
  </si>
  <si>
    <t>Healthy Life Agritec Ltd</t>
  </si>
  <si>
    <t>HEALTHYLIFE</t>
  </si>
  <si>
    <t>Dharni Capital Services Ltd</t>
  </si>
  <si>
    <t>DHARNI</t>
  </si>
  <si>
    <t>Synoptics Technologies Ltd</t>
  </si>
  <si>
    <t>SYNOPTICS</t>
  </si>
  <si>
    <t>CNI Research Ltd</t>
  </si>
  <si>
    <t>CNIRESLTD</t>
  </si>
  <si>
    <t>Mirae Asset NYSE FANG+ ETF</t>
  </si>
  <si>
    <t>MAFANG</t>
  </si>
  <si>
    <t>Kreon Finnancial Services Ltd</t>
  </si>
  <si>
    <t>KREONFIN</t>
  </si>
  <si>
    <t>Rainbow Foundations Ltd</t>
  </si>
  <si>
    <t>RAINBOWF</t>
  </si>
  <si>
    <t>Baba Food Processing (India) Ltd</t>
  </si>
  <si>
    <t>BABAFP</t>
  </si>
  <si>
    <t>Acme Resources Ltd</t>
  </si>
  <si>
    <t>ACME</t>
  </si>
  <si>
    <t>Envair Electrodyne Ltd</t>
  </si>
  <si>
    <t>ENVAIREL</t>
  </si>
  <si>
    <t>Vasundhara Rasayans Ltd</t>
  </si>
  <si>
    <t>VRL</t>
  </si>
  <si>
    <t>Rolta India Ltd</t>
  </si>
  <si>
    <t>ROLTA</t>
  </si>
  <si>
    <t>Lexus Granito (India) Ltd</t>
  </si>
  <si>
    <t>LEXUS</t>
  </si>
  <si>
    <t>Gujarat Poly Electronics Ltd</t>
  </si>
  <si>
    <t>GUJARATPOLY</t>
  </si>
  <si>
    <t>Orient Beverages Ltd</t>
  </si>
  <si>
    <t>ORIBEVER</t>
  </si>
  <si>
    <t>Saboo Sodium Chloro Ltd</t>
  </si>
  <si>
    <t>SABOOSOD</t>
  </si>
  <si>
    <t>Rajeshwari Cans Ltd</t>
  </si>
  <si>
    <t>RCAN</t>
  </si>
  <si>
    <t>VSF Projects Ltd</t>
  </si>
  <si>
    <t>VSFPROJ</t>
  </si>
  <si>
    <t>Sanrhea Technical Textiles Ltd</t>
  </si>
  <si>
    <t>SANTETX</t>
  </si>
  <si>
    <t>Aditya BSL Nifty Bank ETF</t>
  </si>
  <si>
    <t>ABSLBANETF</t>
  </si>
  <si>
    <t>ICICI Prudential S&amp;P BSE Liquid Rate ETF</t>
  </si>
  <si>
    <t>LIQUIDIETF</t>
  </si>
  <si>
    <t>Hindustan Hardy Ltd</t>
  </si>
  <si>
    <t>HINDHARD</t>
  </si>
  <si>
    <t>Slone Infosystems Ltd</t>
  </si>
  <si>
    <t>SLONE</t>
  </si>
  <si>
    <t>Moksh Ornaments Ltd</t>
  </si>
  <si>
    <t>MOKSH</t>
  </si>
  <si>
    <t>Radiowalla Network Ltd</t>
  </si>
  <si>
    <t>RADIOWALLA</t>
  </si>
  <si>
    <t>Mehai Technology Ltd</t>
  </si>
  <si>
    <t>MEHAI</t>
  </si>
  <si>
    <t>Nova Iron and Steel Ltd</t>
  </si>
  <si>
    <t>NOVIS</t>
  </si>
  <si>
    <t>Pattech Fitwell Tube Components Ltd</t>
  </si>
  <si>
    <t>PATTECH</t>
  </si>
  <si>
    <t>Escorp Asset Management Ltd</t>
  </si>
  <si>
    <t>ESCORP</t>
  </si>
  <si>
    <t>Sambhaav Media Ltd</t>
  </si>
  <si>
    <t>SAMBHAAV</t>
  </si>
  <si>
    <t>Dev Labtech Venture Ltd</t>
  </si>
  <si>
    <t>DEVLAB</t>
  </si>
  <si>
    <t>Shivam Chemicals Ltd</t>
  </si>
  <si>
    <t>SHIVAM</t>
  </si>
  <si>
    <t>Le Lavoir Ltd</t>
  </si>
  <si>
    <t>LELAVOIR</t>
  </si>
  <si>
    <t>Balgopal Commercial Ltd</t>
  </si>
  <si>
    <t>BALGOPAL</t>
  </si>
  <si>
    <t>Bright Brothers Ltd</t>
  </si>
  <si>
    <t>BRIGHTBR</t>
  </si>
  <si>
    <t>Kalyan Capitals Ltd</t>
  </si>
  <si>
    <t>KALYANCAP</t>
  </si>
  <si>
    <t>Presstonic Engineering Ltd</t>
  </si>
  <si>
    <t>PRESSTONIC</t>
  </si>
  <si>
    <t>Locomotive Engines &amp; Rolling Stock</t>
  </si>
  <si>
    <t>Prolife Industries Ltd</t>
  </si>
  <si>
    <t>PROLIFE</t>
  </si>
  <si>
    <t>Deem Roll Tech Ltd</t>
  </si>
  <si>
    <t>DEEM</t>
  </si>
  <si>
    <t>Growington Ventures India Ltd</t>
  </si>
  <si>
    <t>GROWINGTON</t>
  </si>
  <si>
    <t>Auro Impex &amp; Chemicals Ltd</t>
  </si>
  <si>
    <t>AUROIMPEX</t>
  </si>
  <si>
    <t>Balkrishna Paper Mills Ltd</t>
  </si>
  <si>
    <t>BALKRISHNA</t>
  </si>
  <si>
    <t>Daikaffil Chemicals India Ltd</t>
  </si>
  <si>
    <t>DAIKAFFI</t>
  </si>
  <si>
    <t>Punjab Communications Ltd</t>
  </si>
  <si>
    <t>PUNJCOMMU</t>
  </si>
  <si>
    <t>Riba Textiles Ltd</t>
  </si>
  <si>
    <t>RIBATEX</t>
  </si>
  <si>
    <t>Constronics Infra Ltd</t>
  </si>
  <si>
    <t>CONSTRONIC</t>
  </si>
  <si>
    <t>Archies Ltd</t>
  </si>
  <si>
    <t>ARCHIES</t>
  </si>
  <si>
    <t>Achyut Healthcare Ltd</t>
  </si>
  <si>
    <t>ACHYUT</t>
  </si>
  <si>
    <t>Quicktouch Technologies Ltd</t>
  </si>
  <si>
    <t>QUICKTOUCH</t>
  </si>
  <si>
    <t>Royale Manor Hotels and Industries Ltd</t>
  </si>
  <si>
    <t>RAYALEMA</t>
  </si>
  <si>
    <t>Kalahridhaan Trendz Ltd</t>
  </si>
  <si>
    <t>KTL</t>
  </si>
  <si>
    <t>Ambar Protein Industries Ltd</t>
  </si>
  <si>
    <t>AMBARPIL</t>
  </si>
  <si>
    <t>Sam Industries Ltd</t>
  </si>
  <si>
    <t>SAMINDUS</t>
  </si>
  <si>
    <t>Gini Silk Mills Ltd</t>
  </si>
  <si>
    <t>GINISILK</t>
  </si>
  <si>
    <t>Jindal Hotels Ltd</t>
  </si>
  <si>
    <t>JINDHOT</t>
  </si>
  <si>
    <t>Thinkink Picturez Ltd</t>
  </si>
  <si>
    <t>THINKINK</t>
  </si>
  <si>
    <t>Phoenix International Ltd</t>
  </si>
  <si>
    <t>PHOENXINTL</t>
  </si>
  <si>
    <t>Jamshri Realty Ltd</t>
  </si>
  <si>
    <t>JAMSHRI</t>
  </si>
  <si>
    <t>Minal Industries Ltd</t>
  </si>
  <si>
    <t>MINALIND</t>
  </si>
  <si>
    <t>Rasi Electrodes Ltd</t>
  </si>
  <si>
    <t>RASIELEC</t>
  </si>
  <si>
    <t>CIL Nova Petrochemicals Ltd</t>
  </si>
  <si>
    <t>CNOVAPETRO</t>
  </si>
  <si>
    <t>HOV Services Ltd</t>
  </si>
  <si>
    <t>HOVS</t>
  </si>
  <si>
    <t>Evans Electric Ltd</t>
  </si>
  <si>
    <t>EVANS</t>
  </si>
  <si>
    <t>MKP Mobility Ltd</t>
  </si>
  <si>
    <t>MKPMOB</t>
  </si>
  <si>
    <t>Vruddhi Engineering Works Ltd</t>
  </si>
  <si>
    <t>VRUDDHI</t>
  </si>
  <si>
    <t>Graphisads Ltd</t>
  </si>
  <si>
    <t>GRAPHISAD</t>
  </si>
  <si>
    <t>Alfa Transformers Ltd</t>
  </si>
  <si>
    <t>ALFATRAN</t>
  </si>
  <si>
    <t>M V K Agro Food Product Ltd</t>
  </si>
  <si>
    <t>MVKAGRO</t>
  </si>
  <si>
    <t>Sunrise Efficient Marketing Ltd</t>
  </si>
  <si>
    <t>SEML</t>
  </si>
  <si>
    <t>Supra Pacific Financial Services Ltd</t>
  </si>
  <si>
    <t>SUPRAPFSL</t>
  </si>
  <si>
    <t>James Warren Tea Ltd</t>
  </si>
  <si>
    <t>JAMESWARREN</t>
  </si>
  <si>
    <t>Shrenik Ltd</t>
  </si>
  <si>
    <t>SHRENIK</t>
  </si>
  <si>
    <t>Real Touch Finance Ltd</t>
  </si>
  <si>
    <t>RTFL</t>
  </si>
  <si>
    <t>Expo Gas Containers Ltd</t>
  </si>
  <si>
    <t>EXPOGAS</t>
  </si>
  <si>
    <t>HB Portfolio Ltd</t>
  </si>
  <si>
    <t>HBPOR</t>
  </si>
  <si>
    <t>F Mec International Financial Services Ltd</t>
  </si>
  <si>
    <t>FMEC</t>
  </si>
  <si>
    <t>AIK Pipes and Polymers Ltd</t>
  </si>
  <si>
    <t>AIKPIPES</t>
  </si>
  <si>
    <t>Shiva Mills Ltd</t>
  </si>
  <si>
    <t>SHIVAMILLS</t>
  </si>
  <si>
    <t>Biogen Pharmachem Industries Ltd</t>
  </si>
  <si>
    <t>BIOGEN</t>
  </si>
  <si>
    <t>Omfurn India Ltd</t>
  </si>
  <si>
    <t>OMFURN</t>
  </si>
  <si>
    <t>Jeevan Scientific Technology Ltd</t>
  </si>
  <si>
    <t>JSTL</t>
  </si>
  <si>
    <t>Prospect Commodities Ltd</t>
  </si>
  <si>
    <t>PCL</t>
  </si>
  <si>
    <t>Precision Metaliks Ltd</t>
  </si>
  <si>
    <t>PRECISION</t>
  </si>
  <si>
    <t>Austin Engineering Company Ltd</t>
  </si>
  <si>
    <t>AUSTENG</t>
  </si>
  <si>
    <t>Kanishk Steel Industries Ltd</t>
  </si>
  <si>
    <t>KANSHST</t>
  </si>
  <si>
    <t>Kranti Industries Ltd</t>
  </si>
  <si>
    <t>KRANTI</t>
  </si>
  <si>
    <t>Gujarat Hotels Ltd</t>
  </si>
  <si>
    <t>GUJHOTE</t>
  </si>
  <si>
    <t>TPI India Ltd</t>
  </si>
  <si>
    <t>TPINDIA</t>
  </si>
  <si>
    <t>Milton Industries Ltd</t>
  </si>
  <si>
    <t>MILTON</t>
  </si>
  <si>
    <t>Bombay Metrics Supply Chain Ltd</t>
  </si>
  <si>
    <t>BMETRICS</t>
  </si>
  <si>
    <t>Crop Life Science Ltd</t>
  </si>
  <si>
    <t>CLSL</t>
  </si>
  <si>
    <t>ITCONS e-Solutions Ltd</t>
  </si>
  <si>
    <t>ITCONS</t>
  </si>
  <si>
    <t>Mahickra Chemicals Ltd</t>
  </si>
  <si>
    <t>MAHICKRA</t>
  </si>
  <si>
    <t>Divyashakti Ltd</t>
  </si>
  <si>
    <t>DIVSHKT</t>
  </si>
  <si>
    <t>We Win Ltd</t>
  </si>
  <si>
    <t>WEWIN</t>
  </si>
  <si>
    <t>Candour Techtex Ltd</t>
  </si>
  <si>
    <t>CANDOUR</t>
  </si>
  <si>
    <t>Shree Pacetronix Ltd</t>
  </si>
  <si>
    <t>SHREEPAC</t>
  </si>
  <si>
    <t>Cerebra Integrated Technologies Ltd</t>
  </si>
  <si>
    <t>CEREBRAINT</t>
  </si>
  <si>
    <t>Elegant Marbles and Grani Industries Ltd</t>
  </si>
  <si>
    <t>ELEMARB</t>
  </si>
  <si>
    <t>Gujchem Distillers India Ltd</t>
  </si>
  <si>
    <t>GUJCMDS</t>
  </si>
  <si>
    <t>Godavari Drugs Ltd</t>
  </si>
  <si>
    <t>GODAVARI</t>
  </si>
  <si>
    <t>G-Tec Jainx Education Ltd</t>
  </si>
  <si>
    <t>GTECJAINX</t>
  </si>
  <si>
    <t>HB Stockholdings Ltd</t>
  </si>
  <si>
    <t>HBSL</t>
  </si>
  <si>
    <t>Vidli Restaurants Ltd</t>
  </si>
  <si>
    <t>VIDLI</t>
  </si>
  <si>
    <t>Signoria Creation Ltd</t>
  </si>
  <si>
    <t>SIGNORIA</t>
  </si>
  <si>
    <t>Ekansh Concepts Ltd</t>
  </si>
  <si>
    <t>EKANSH</t>
  </si>
  <si>
    <t>Akshar Spintex Ltd</t>
  </si>
  <si>
    <t>AKSHAR</t>
  </si>
  <si>
    <t>Universal Starch Chem Allied Ltd</t>
  </si>
  <si>
    <t>UNIVSTAR</t>
  </si>
  <si>
    <t>GV Films Ltd</t>
  </si>
  <si>
    <t>GVFILM</t>
  </si>
  <si>
    <t>Raj Oil Mills Ltd</t>
  </si>
  <si>
    <t>ROML</t>
  </si>
  <si>
    <t>Shree Marutinandan Tubes Ltd</t>
  </si>
  <si>
    <t>SHREE</t>
  </si>
  <si>
    <t>Optimus Finance Ltd</t>
  </si>
  <si>
    <t>OPTIFIN</t>
  </si>
  <si>
    <t>Motilal Oswal Midcap 100 ETF</t>
  </si>
  <si>
    <t>MOM100</t>
  </si>
  <si>
    <t>Chrome Silicon Ltd</t>
  </si>
  <si>
    <t>CHROME</t>
  </si>
  <si>
    <t>Rathi Bars Ltd</t>
  </si>
  <si>
    <t>RATHIBAR</t>
  </si>
  <si>
    <t>Magson Retail and Distribution Ltd</t>
  </si>
  <si>
    <t>MAGSON</t>
  </si>
  <si>
    <t>Shri Vasuprada Plantations Ltd</t>
  </si>
  <si>
    <t>VASUPRADA</t>
  </si>
  <si>
    <t>Makers Laboratories Ltd</t>
  </si>
  <si>
    <t>MAKERSL</t>
  </si>
  <si>
    <t>Perfectpac Ltd</t>
  </si>
  <si>
    <t>PERFEPA</t>
  </si>
  <si>
    <t>Diligent Industries Ltd</t>
  </si>
  <si>
    <t>DILIGENT</t>
  </si>
  <si>
    <t>Marshall Machines Ltd</t>
  </si>
  <si>
    <t>MARSHALL</t>
  </si>
  <si>
    <t>Bombay Cycle and Motor Agency Ltd</t>
  </si>
  <si>
    <t>BOMBCYC</t>
  </si>
  <si>
    <t>Nakoda Group of Industries Ltd</t>
  </si>
  <si>
    <t>NGIL</t>
  </si>
  <si>
    <t>Comrade Appliances Ltd</t>
  </si>
  <si>
    <t>COMRADE</t>
  </si>
  <si>
    <t>Modulex Construction Technologies Ltd</t>
  </si>
  <si>
    <t>MODULEX</t>
  </si>
  <si>
    <t>Ravi Kumar Distilleries Ltd</t>
  </si>
  <si>
    <t>RKDL</t>
  </si>
  <si>
    <t>Shreyas Intermediates Ltd</t>
  </si>
  <si>
    <t>SHREYASI</t>
  </si>
  <si>
    <t>UR Sugar Industries Ltd</t>
  </si>
  <si>
    <t>URSUGAR</t>
  </si>
  <si>
    <t>Arihant Academy Ltd</t>
  </si>
  <si>
    <t>ARIHANTACA</t>
  </si>
  <si>
    <t>Monotype India Ltd</t>
  </si>
  <si>
    <t>MONOT</t>
  </si>
  <si>
    <t>Terai Tea Co Ltd</t>
  </si>
  <si>
    <t>TERAI</t>
  </si>
  <si>
    <t>Deccan Health Care Ltd</t>
  </si>
  <si>
    <t>DECCAN</t>
  </si>
  <si>
    <t>Kotak Nifty PSU Bank ETF</t>
  </si>
  <si>
    <t>PSUBANK</t>
  </si>
  <si>
    <t>AccelerateBS India Ltd</t>
  </si>
  <si>
    <t>ACCELERATE</t>
  </si>
  <si>
    <t>Ganesha Ecoverse Ltd</t>
  </si>
  <si>
    <t>GANVERSE</t>
  </si>
  <si>
    <t>Pritika Engineering Components Ltd</t>
  </si>
  <si>
    <t>PRITIKA</t>
  </si>
  <si>
    <t>Ceejay Finance Ltd</t>
  </si>
  <si>
    <t>CEEJAY</t>
  </si>
  <si>
    <t>Silkflex Polymers (India) Ltd</t>
  </si>
  <si>
    <t>SILKFLEX</t>
  </si>
  <si>
    <t>Royal Sense Ltd</t>
  </si>
  <si>
    <t>ROYAL</t>
  </si>
  <si>
    <t>Karma Energy Ltd</t>
  </si>
  <si>
    <t>KARMAENG</t>
  </si>
  <si>
    <t>Invesco India Gold Exchange Traded Fund</t>
  </si>
  <si>
    <t>IVZINGOLD</t>
  </si>
  <si>
    <t>Dhanalaxmi Roto Spinners Ltd</t>
  </si>
  <si>
    <t>DHANROTO</t>
  </si>
  <si>
    <t>Gita Renewable Energy Ltd</t>
  </si>
  <si>
    <t>GITARENEW</t>
  </si>
  <si>
    <t>Twentyfirst Century Management Services Ltd</t>
  </si>
  <si>
    <t>21STCENMGM</t>
  </si>
  <si>
    <t>Vishwas Agri Seeds Ltd</t>
  </si>
  <si>
    <t>VISHWAS</t>
  </si>
  <si>
    <t>Ambani Orgochem Ltd</t>
  </si>
  <si>
    <t>AMBANIORG</t>
  </si>
  <si>
    <t>MM Rubber Company Ltd</t>
  </si>
  <si>
    <t>MMRUBBR-B</t>
  </si>
  <si>
    <t>Golden Tobacco Ltd</t>
  </si>
  <si>
    <t>GOLDENTOBC</t>
  </si>
  <si>
    <t>Hariyana Ship Breakers Ltd</t>
  </si>
  <si>
    <t>HRYNSHP</t>
  </si>
  <si>
    <t>Franklin Industries Ltd</t>
  </si>
  <si>
    <t>FRANKLININD</t>
  </si>
  <si>
    <t>Dhampure Speciality Sugars Ltd</t>
  </si>
  <si>
    <t>DHAMPURE</t>
  </si>
  <si>
    <t>Trishakti Industries Ltd</t>
  </si>
  <si>
    <t>TRISHAKT</t>
  </si>
  <si>
    <t>Apoorva Leasing Finance and Investment Company Ltd</t>
  </si>
  <si>
    <t>APOORVA</t>
  </si>
  <si>
    <t>Chartered Capital and Investment Ltd</t>
  </si>
  <si>
    <t>CHRTEDCA</t>
  </si>
  <si>
    <t>Vadivarhe Speciality Chemicals Ltd</t>
  </si>
  <si>
    <t>VSCL</t>
  </si>
  <si>
    <t>P H Capital Ltd</t>
  </si>
  <si>
    <t>PHCAP</t>
  </si>
  <si>
    <t>Olatech Solutions Ltd</t>
  </si>
  <si>
    <t>OLATECH</t>
  </si>
  <si>
    <t>Mish Designs Ltd</t>
  </si>
  <si>
    <t>MISHDESIGN</t>
  </si>
  <si>
    <t>Viaz Tyres Ltd</t>
  </si>
  <si>
    <t>VIAZ</t>
  </si>
  <si>
    <t>Hardcastle and Waud Manufacturing Co Ltd</t>
  </si>
  <si>
    <t>HARDCAS</t>
  </si>
  <si>
    <t>Shalimar Productions Ltd</t>
  </si>
  <si>
    <t>SHALPRO</t>
  </si>
  <si>
    <t>Joindre Capital Services Ltd</t>
  </si>
  <si>
    <t>JOINDRE</t>
  </si>
  <si>
    <t>West Leisure Resorts Ltd</t>
  </si>
  <si>
    <t>WESTLEIRES</t>
  </si>
  <si>
    <t>Sky Industries Ltd</t>
  </si>
  <si>
    <t>SKYIND</t>
  </si>
  <si>
    <t>S &amp; T Corporation Ltd</t>
  </si>
  <si>
    <t>STCORP</t>
  </si>
  <si>
    <t>National Oxygen Ltd</t>
  </si>
  <si>
    <t>NOL</t>
  </si>
  <si>
    <t>Sampre Nutritions Ltd</t>
  </si>
  <si>
    <t>SAMPRE</t>
  </si>
  <si>
    <t>Camex Ltd</t>
  </si>
  <si>
    <t>CAMEXLTD</t>
  </si>
  <si>
    <t>Sri KPR Industries Ltd</t>
  </si>
  <si>
    <t>SRIKPRIND</t>
  </si>
  <si>
    <t>Kenvi Jewels Ltd</t>
  </si>
  <si>
    <t>KENVI</t>
  </si>
  <si>
    <t>Tridhya Tech Ltd</t>
  </si>
  <si>
    <t>TRIDHYA</t>
  </si>
  <si>
    <t>Mirae Asset Nifty Financial Services ETF</t>
  </si>
  <si>
    <t>BFSI</t>
  </si>
  <si>
    <t>Mono Pharmacare Ltd</t>
  </si>
  <si>
    <t>MONOPHARMA</t>
  </si>
  <si>
    <t>P B M Polytex Ltd</t>
  </si>
  <si>
    <t>PBMPOLY</t>
  </si>
  <si>
    <t>Prudential Sugar Corp Ltd</t>
  </si>
  <si>
    <t>PRUDMOULI</t>
  </si>
  <si>
    <t>Jagan Lamps Ltd</t>
  </si>
  <si>
    <t>JAGANLAM</t>
  </si>
  <si>
    <t>HOAC Foods India Ltd</t>
  </si>
  <si>
    <t>HOACFOODS</t>
  </si>
  <si>
    <t>Manugraph India Ltd</t>
  </si>
  <si>
    <t>MANUGRAPH</t>
  </si>
  <si>
    <t>Anand Rayons Ltd</t>
  </si>
  <si>
    <t>ARL</t>
  </si>
  <si>
    <t>Innovative Tech Pack Ltd</t>
  </si>
  <si>
    <t>INNOVTEC</t>
  </si>
  <si>
    <t>Baba Arts Ltd</t>
  </si>
  <si>
    <t>BABA</t>
  </si>
  <si>
    <t>Sambandam Spinning Mills Ltd</t>
  </si>
  <si>
    <t>SAMBANDAM</t>
  </si>
  <si>
    <t>Fundviser Capital (India) Ltd</t>
  </si>
  <si>
    <t>FUNDVISER</t>
  </si>
  <si>
    <t>Kshitij Polyline Ltd</t>
  </si>
  <si>
    <t>KSHITIJPOL</t>
  </si>
  <si>
    <t>AKG Exim Ltd</t>
  </si>
  <si>
    <t>AKG</t>
  </si>
  <si>
    <t>Ushanti Colour Chem Ltd</t>
  </si>
  <si>
    <t>UCL</t>
  </si>
  <si>
    <t>Popees Cares Ltd</t>
  </si>
  <si>
    <t>POPEES</t>
  </si>
  <si>
    <t>Omnitex Industries (India) Ltd</t>
  </si>
  <si>
    <t>OMNITEX</t>
  </si>
  <si>
    <t>ANG Lifesciences India Ltd</t>
  </si>
  <si>
    <t>ANG</t>
  </si>
  <si>
    <t>Worth Investment &amp; Trading Co Ltd</t>
  </si>
  <si>
    <t>Katare Spinning Mills Ltd</t>
  </si>
  <si>
    <t>KATRSPG</t>
  </si>
  <si>
    <t>K G Denim Ltd</t>
  </si>
  <si>
    <t>KGDENIM</t>
  </si>
  <si>
    <t>Veeram Securities Ltd</t>
  </si>
  <si>
    <t>VSL</t>
  </si>
  <si>
    <t>PS IT Infrastructure &amp; Services Ltd</t>
  </si>
  <si>
    <t>PSITINFRA</t>
  </si>
  <si>
    <t>Goel Food Products Ltd</t>
  </si>
  <si>
    <t>GOEL</t>
  </si>
  <si>
    <t>Superior Industrial Enterprises Ltd</t>
  </si>
  <si>
    <t>SIEL</t>
  </si>
  <si>
    <t>Rasandik Engineering Industries India Ltd</t>
  </si>
  <si>
    <t>RASANDIK</t>
  </si>
  <si>
    <t>Rex Pipes and Cables Industries Ltd</t>
  </si>
  <si>
    <t>REXPIPES</t>
  </si>
  <si>
    <t>SPS Finquest Ltd</t>
  </si>
  <si>
    <t>SPS</t>
  </si>
  <si>
    <t>Real Eco Energy Ltd</t>
  </si>
  <si>
    <t>REALECO</t>
  </si>
  <si>
    <t>Sylph Technologies Ltd</t>
  </si>
  <si>
    <t>SYLPH</t>
  </si>
  <si>
    <t>SM Auto Stamping Ltd</t>
  </si>
  <si>
    <t>SMAUTO</t>
  </si>
  <si>
    <t>Transgene Biotek Ltd</t>
  </si>
  <si>
    <t>TRABI</t>
  </si>
  <si>
    <t>Aarvee Denims and Exports Ltd</t>
  </si>
  <si>
    <t>AARVEEDEN</t>
  </si>
  <si>
    <t>Morarka Finance Ltd</t>
  </si>
  <si>
    <t>MORARKFI</t>
  </si>
  <si>
    <t>Southern Magnesium and Chemicals Ltd</t>
  </si>
  <si>
    <t>SOUTHMG</t>
  </si>
  <si>
    <t>Innovassynth Investments Ltd</t>
  </si>
  <si>
    <t>INOVSYNTH</t>
  </si>
  <si>
    <t>AmpVolts Ltd</t>
  </si>
  <si>
    <t>QUEST</t>
  </si>
  <si>
    <t>Ind Bank Housing Ltd</t>
  </si>
  <si>
    <t>INDBNK</t>
  </si>
  <si>
    <t>Godha Cabcon &amp; Insulation Ltd</t>
  </si>
  <si>
    <t>GODHA</t>
  </si>
  <si>
    <t>Teesta Agro Industries Ltd</t>
  </si>
  <si>
    <t>TEEAI</t>
  </si>
  <si>
    <t>Walchand Peoplefirst Ltd</t>
  </si>
  <si>
    <t>WALCHPF</t>
  </si>
  <si>
    <t>Ashnoor Textile Mills Ltd</t>
  </si>
  <si>
    <t>ASHNOOR</t>
  </si>
  <si>
    <t>Eiko Lifesciences Ltd</t>
  </si>
  <si>
    <t>EIKO</t>
  </si>
  <si>
    <t>Silgo Retail Ltd</t>
  </si>
  <si>
    <t>SILGO</t>
  </si>
  <si>
    <t>Swasti Vinayaka Synthetics Ltd</t>
  </si>
  <si>
    <t>SWASTIVI</t>
  </si>
  <si>
    <t>Malu Paper Mills Ltd</t>
  </si>
  <si>
    <t>MALUPAPER</t>
  </si>
  <si>
    <t>Seya Industries Ltd</t>
  </si>
  <si>
    <t>SEYAIND</t>
  </si>
  <si>
    <t>Sheetal Universal Ltd</t>
  </si>
  <si>
    <t>SHEETAL</t>
  </si>
  <si>
    <t>Yudiz Solutions Ltd</t>
  </si>
  <si>
    <t>YUDIZ</t>
  </si>
  <si>
    <t>TCFC Finance Ltd</t>
  </si>
  <si>
    <t>TCFCFINQ</t>
  </si>
  <si>
    <t>GSM Foils Ltd</t>
  </si>
  <si>
    <t>GSMFOILS</t>
  </si>
  <si>
    <t>Banaras Beads Ltd</t>
  </si>
  <si>
    <t>BANARBEADS</t>
  </si>
  <si>
    <t>AJR Infra and Tolling Ltd</t>
  </si>
  <si>
    <t>AJRINFRA</t>
  </si>
  <si>
    <t>3P Land Holdings Ltd</t>
  </si>
  <si>
    <t>3PLAND</t>
  </si>
  <si>
    <t>Isl Consulting Ltd</t>
  </si>
  <si>
    <t>ISLCONSUL</t>
  </si>
  <si>
    <t>Pace E-Commerce Ventures Ltd</t>
  </si>
  <si>
    <t>PACE</t>
  </si>
  <si>
    <t>SVC Industries Ltd</t>
  </si>
  <si>
    <t>SVCIND</t>
  </si>
  <si>
    <t>Mefcom Capital Markets Ltd</t>
  </si>
  <si>
    <t>MEFCOMCAP</t>
  </si>
  <si>
    <t>Committed Cargo Care Ltd</t>
  </si>
  <si>
    <t>COMMITTED</t>
  </si>
  <si>
    <t>Hemadri Cements Ltd</t>
  </si>
  <si>
    <t>HEMACEM</t>
  </si>
  <si>
    <t>Poddar Housing and Development Ltd</t>
  </si>
  <si>
    <t>PODDARHOUS</t>
  </si>
  <si>
    <t>Amkay Products Ltd</t>
  </si>
  <si>
    <t>AMKAY</t>
  </si>
  <si>
    <t>Advance Metering Technology Ltd</t>
  </si>
  <si>
    <t>AMTL</t>
  </si>
  <si>
    <t>City Pulse Multiplex Ltd</t>
  </si>
  <si>
    <t>CPML</t>
  </si>
  <si>
    <t>Jet Freight Logistics Ltd</t>
  </si>
  <si>
    <t>JETFREIGHT</t>
  </si>
  <si>
    <t>Krypton Industries Ltd</t>
  </si>
  <si>
    <t>KRYPTONQ</t>
  </si>
  <si>
    <t>Cranex Ltd</t>
  </si>
  <si>
    <t>CRANEX</t>
  </si>
  <si>
    <t>Cell Point (India) Ltd</t>
  </si>
  <si>
    <t>CELLPOINT</t>
  </si>
  <si>
    <t>Mediaone Global Entertainment Ltd</t>
  </si>
  <si>
    <t>MEDIAONE</t>
  </si>
  <si>
    <t>NAM Securities Ltd</t>
  </si>
  <si>
    <t>NAM</t>
  </si>
  <si>
    <t>Vels Film International Ltd</t>
  </si>
  <si>
    <t>VELS</t>
  </si>
  <si>
    <t>Inani Marbles and Industries Ltd</t>
  </si>
  <si>
    <t>INANI</t>
  </si>
  <si>
    <t>Lakshmi Finance and Industrial Corp Ltd</t>
  </si>
  <si>
    <t>LFIC</t>
  </si>
  <si>
    <t>Aeonx Digital Technology Ltd</t>
  </si>
  <si>
    <t>AEONXDIGI</t>
  </si>
  <si>
    <t>Mandeep Auto Industries Ltd</t>
  </si>
  <si>
    <t>MANDEEP</t>
  </si>
  <si>
    <t>Nandani Creation Ltd</t>
  </si>
  <si>
    <t>JAIPURKURT</t>
  </si>
  <si>
    <t>Kontor Space Ltd</t>
  </si>
  <si>
    <t>KONTOR</t>
  </si>
  <si>
    <t>Visagar Financial Services Ltd</t>
  </si>
  <si>
    <t>VISAGAR</t>
  </si>
  <si>
    <t>Mittal Life Style Ltd</t>
  </si>
  <si>
    <t>MITTAL</t>
  </si>
  <si>
    <t>Orchasp Ltd</t>
  </si>
  <si>
    <t>ORCHASP</t>
  </si>
  <si>
    <t>KKV Agro Powers Limited</t>
  </si>
  <si>
    <t>KKVAPOW</t>
  </si>
  <si>
    <t>Anjani Synthetics Ltd</t>
  </si>
  <si>
    <t>ANJANI</t>
  </si>
  <si>
    <t>Dhanlaxmi Fabrics Ltd</t>
  </si>
  <si>
    <t>DHANFAB</t>
  </si>
  <si>
    <t>Diligent Media Corporation Ltd</t>
  </si>
  <si>
    <t>DNAMEDIA</t>
  </si>
  <si>
    <t>Service Care Ltd</t>
  </si>
  <si>
    <t>SERVICE</t>
  </si>
  <si>
    <t>Sangani Hospitals Ltd</t>
  </si>
  <si>
    <t>SANGANI</t>
  </si>
  <si>
    <t>Bang Overseas Ltd</t>
  </si>
  <si>
    <t>BANG</t>
  </si>
  <si>
    <t>Lee &amp; Nee Softwares (Exports) Ltd</t>
  </si>
  <si>
    <t>LEENEE</t>
  </si>
  <si>
    <t>Garment Mantra Lifestyle Ltd</t>
  </si>
  <si>
    <t>GARMNTMNTR</t>
  </si>
  <si>
    <t>Micropro Software Solutions Ltd</t>
  </si>
  <si>
    <t>MICROPRO</t>
  </si>
  <si>
    <t>Chandra Bhagat Pharma Ltd</t>
  </si>
  <si>
    <t>CBPL</t>
  </si>
  <si>
    <t>Hindustan Appliances Ltd</t>
  </si>
  <si>
    <t>HINDAPL</t>
  </si>
  <si>
    <t>Polylink Polymers (India) Ltd</t>
  </si>
  <si>
    <t>POLYLINK</t>
  </si>
  <si>
    <t>Inland Printers Ltd</t>
  </si>
  <si>
    <t>INLANPR</t>
  </si>
  <si>
    <t>Softrak Venture Investment Limited</t>
  </si>
  <si>
    <t>SOFTRAKV</t>
  </si>
  <si>
    <t>Vistar Amar Ltd</t>
  </si>
  <si>
    <t>VISTARAMAR</t>
  </si>
  <si>
    <t>Vista Pharmaceuticals Ltd</t>
  </si>
  <si>
    <t>VISTAPH</t>
  </si>
  <si>
    <t>Vivid Mercantile Ltd</t>
  </si>
  <si>
    <t>VIVIDM</t>
  </si>
  <si>
    <t>Kanani Industries Ltd</t>
  </si>
  <si>
    <t>KANANIIND</t>
  </si>
  <si>
    <t>Tatia Global Vennture Ltd</t>
  </si>
  <si>
    <t>TATIAGLOB</t>
  </si>
  <si>
    <t>Swarnsarita Jewels India Ltd</t>
  </si>
  <si>
    <t>SWARNSAR</t>
  </si>
  <si>
    <t>Elixir Capital Ltd</t>
  </si>
  <si>
    <t>ELIXIR</t>
  </si>
  <si>
    <t>Metal Coatings (India) Ltd</t>
  </si>
  <si>
    <t>METALCO</t>
  </si>
  <si>
    <t>Rapicut Carbides Ltd</t>
  </si>
  <si>
    <t>RAPICUT</t>
  </si>
  <si>
    <t>ABC India Ltd</t>
  </si>
  <si>
    <t>ABCINDQ</t>
  </si>
  <si>
    <t>Associated Ceramics Ltd</t>
  </si>
  <si>
    <t>ASSOCER</t>
  </si>
  <si>
    <t>Arex Industries Ltd</t>
  </si>
  <si>
    <t>AREXMIS</t>
  </si>
  <si>
    <t>FEL</t>
  </si>
  <si>
    <t>Globalspace Technologies Ltd</t>
  </si>
  <si>
    <t>GSTL</t>
  </si>
  <si>
    <t>Ashnisha Industries Ltd</t>
  </si>
  <si>
    <t>ASHNI</t>
  </si>
  <si>
    <t>Hawa Engineers Ltd</t>
  </si>
  <si>
    <t>HAWAENG</t>
  </si>
  <si>
    <t>Prismx Global Ventures Ltd</t>
  </si>
  <si>
    <t>PRISMX</t>
  </si>
  <si>
    <t>Johnson Pharmacare Ltd</t>
  </si>
  <si>
    <t>JOHNPHARMA</t>
  </si>
  <si>
    <t>Medi-Caps Ltd</t>
  </si>
  <si>
    <t>MEDICAPQ</t>
  </si>
  <si>
    <t>Sintex Plastics Technology Ltd</t>
  </si>
  <si>
    <t>SPTL</t>
  </si>
  <si>
    <t>Abm International Ltd</t>
  </si>
  <si>
    <t>ABMINTLLTD</t>
  </si>
  <si>
    <t>Saven Technologies Ltd</t>
  </si>
  <si>
    <t>7TEC</t>
  </si>
  <si>
    <t>DK Enterprises Global Ltd</t>
  </si>
  <si>
    <t>DKEGL</t>
  </si>
  <si>
    <t>Aatmaj Healthcare Ltd</t>
  </si>
  <si>
    <t>AATMAJ</t>
  </si>
  <si>
    <t>Angel Fibers Ltd</t>
  </si>
  <si>
    <t>ANGEL</t>
  </si>
  <si>
    <t>Rose Merc Ltd</t>
  </si>
  <si>
    <t>ROSEMER</t>
  </si>
  <si>
    <t>National Plastic Industries Ltd</t>
  </si>
  <si>
    <t>NATPLAS</t>
  </si>
  <si>
    <t>Galactico Corporate Services Ltd</t>
  </si>
  <si>
    <t>GALACTICO</t>
  </si>
  <si>
    <t>Cian Healthcare Ltd</t>
  </si>
  <si>
    <t>CHCL</t>
  </si>
  <si>
    <t>ARC Finance Ltd</t>
  </si>
  <si>
    <t>ARCFIN</t>
  </si>
  <si>
    <t>Hindoostan Mills Ltd</t>
  </si>
  <si>
    <t>HINDMILL</t>
  </si>
  <si>
    <t>Dmr Hydroengineering &amp; Infrastructures Ltd</t>
  </si>
  <si>
    <t>DMR</t>
  </si>
  <si>
    <t>Vivo Bio Tech Ltd</t>
  </si>
  <si>
    <t>VIVOBIOT</t>
  </si>
  <si>
    <t>Yamini Investments Company Ltd</t>
  </si>
  <si>
    <t>YAMNINV</t>
  </si>
  <si>
    <t>Manjeera Constructions Ltd</t>
  </si>
  <si>
    <t>MANJEERA</t>
  </si>
  <si>
    <t>Inter Globe Finance Ltd</t>
  </si>
  <si>
    <t>INTRGLB</t>
  </si>
  <si>
    <t>AD- Manum Finance Ltd</t>
  </si>
  <si>
    <t>ADMANUM</t>
  </si>
  <si>
    <t>Astal Laboratories Ltd</t>
  </si>
  <si>
    <t>ASTALLTD</t>
  </si>
  <si>
    <t>Khoobsurat Ltd</t>
  </si>
  <si>
    <t>KHOOBSURAT</t>
  </si>
  <si>
    <t>Nhc Foods Ltd</t>
  </si>
  <si>
    <t>NHCFOODS</t>
  </si>
  <si>
    <t>Response Informatics Ltd</t>
  </si>
  <si>
    <t>RESPONSINF</t>
  </si>
  <si>
    <t>CMX Holdings Ltd</t>
  </si>
  <si>
    <t>SIELFNS</t>
  </si>
  <si>
    <t>Bhatia Colour Chem Ltd</t>
  </si>
  <si>
    <t>BCCL</t>
  </si>
  <si>
    <t>Sonu Infratech Ltd</t>
  </si>
  <si>
    <t>SONUINFRA</t>
  </si>
  <si>
    <t>PVV Infra Ltd</t>
  </si>
  <si>
    <t>PVVINFRA</t>
  </si>
  <si>
    <t>Gorani Industries Ltd</t>
  </si>
  <si>
    <t>GORANIN</t>
  </si>
  <si>
    <t>Sandu Pharmaceuticals Ltd</t>
  </si>
  <si>
    <t>SANDUPHQ</t>
  </si>
  <si>
    <t>Siti Networks Ltd</t>
  </si>
  <si>
    <t>SITINET</t>
  </si>
  <si>
    <t>DRA Consultants Ltd</t>
  </si>
  <si>
    <t>DRA</t>
  </si>
  <si>
    <t>Pioneer Investcorp Ltd</t>
  </si>
  <si>
    <t>PIONRINV</t>
  </si>
  <si>
    <t>Arvind and Company Shipping Agencies Ltd</t>
  </si>
  <si>
    <t>ACSAL</t>
  </si>
  <si>
    <t>Salem Erode Investments Ltd</t>
  </si>
  <si>
    <t>SALEM</t>
  </si>
  <si>
    <t>Zodiac Ventures Ltd</t>
  </si>
  <si>
    <t>ZODIACVEN</t>
  </si>
  <si>
    <t>GTN Industries Ltd</t>
  </si>
  <si>
    <t>GTNINDS</t>
  </si>
  <si>
    <t>BDR Buildcon Ltd</t>
  </si>
  <si>
    <t>BDR</t>
  </si>
  <si>
    <t>Balurghat Technologies Ltd</t>
  </si>
  <si>
    <t>BALTE</t>
  </si>
  <si>
    <t>Goblin India Ltd</t>
  </si>
  <si>
    <t>GOBLIN</t>
  </si>
  <si>
    <t>Warren Tea Ltd</t>
  </si>
  <si>
    <t>WARRENTEA</t>
  </si>
  <si>
    <t>Perfect Infraengineers Ltd</t>
  </si>
  <si>
    <t>PERFECT</t>
  </si>
  <si>
    <t>N G Industries Ltd</t>
  </si>
  <si>
    <t>NGIND</t>
  </si>
  <si>
    <t>ARCL Organics Ltd</t>
  </si>
  <si>
    <t>ARCL</t>
  </si>
  <si>
    <t>Shelter Pharma Ltd</t>
  </si>
  <si>
    <t>SHELTER</t>
  </si>
  <si>
    <t>Tapi Fruit Processing Ltd</t>
  </si>
  <si>
    <t>TAPIFRUIT</t>
  </si>
  <si>
    <t>Tirupati Tyres Ltd</t>
  </si>
  <si>
    <t>TTIL</t>
  </si>
  <si>
    <t>G.S. Auto International Ltd</t>
  </si>
  <si>
    <t>GSAUTO</t>
  </si>
  <si>
    <t>Akash Infra-Projects Ltd</t>
  </si>
  <si>
    <t>AKASH</t>
  </si>
  <si>
    <t>Grovy India Ltd</t>
  </si>
  <si>
    <t>GROVY</t>
  </si>
  <si>
    <t>Satchmo Holdings Ltd</t>
  </si>
  <si>
    <t>SATCH</t>
  </si>
  <si>
    <t>Axel Polymers Ltd</t>
  </si>
  <si>
    <t>AXELPOLY</t>
  </si>
  <si>
    <t>Aristo Bio-Tech and Lifescience Ltd</t>
  </si>
  <si>
    <t>ARISTO</t>
  </si>
  <si>
    <t>MSR India Ltd</t>
  </si>
  <si>
    <t>MSRINDIA</t>
  </si>
  <si>
    <t>Thakral Services (India) Ltd</t>
  </si>
  <si>
    <t>THAKRAL</t>
  </si>
  <si>
    <t>C P S Shapers Ltd</t>
  </si>
  <si>
    <t>CPS</t>
  </si>
  <si>
    <t>Gujarat Craft Industries Ltd</t>
  </si>
  <si>
    <t>GUJCRAFT</t>
  </si>
  <si>
    <t>PCS Technology Ltd</t>
  </si>
  <si>
    <t>PCS</t>
  </si>
  <si>
    <t>CCL International Ltd</t>
  </si>
  <si>
    <t>CCLINTER</t>
  </si>
  <si>
    <t>Ravalgaon Sugar Farm Ltd</t>
  </si>
  <si>
    <t>RAVALSUGAR</t>
  </si>
  <si>
    <t>Unique Organics Ltd</t>
  </si>
  <si>
    <t>UNIQUEO</t>
  </si>
  <si>
    <t>Ishan International Ltd</t>
  </si>
  <si>
    <t>ISHAN</t>
  </si>
  <si>
    <t>Addi Industries Ltd</t>
  </si>
  <si>
    <t>ADDIND</t>
  </si>
  <si>
    <t>GKB Ophthalmics Ltd</t>
  </si>
  <si>
    <t>GKB</t>
  </si>
  <si>
    <t>Naapbooks Ltd</t>
  </si>
  <si>
    <t>NBL</t>
  </si>
  <si>
    <t>Artefact Projects Ltd</t>
  </si>
  <si>
    <t>ARTEFACT</t>
  </si>
  <si>
    <t>The Victoria Mills Ltd</t>
  </si>
  <si>
    <t>VICTMILL</t>
  </si>
  <si>
    <t>Pan India Corp Ltd</t>
  </si>
  <si>
    <t>PANINDIAC</t>
  </si>
  <si>
    <t>Uma Converter Ltd</t>
  </si>
  <si>
    <t>UMA</t>
  </si>
  <si>
    <t>Laxmi Cotspin Ltd</t>
  </si>
  <si>
    <t>LAXMICOT</t>
  </si>
  <si>
    <t>Regency Fincorp Ltd</t>
  </si>
  <si>
    <t>REGENCY</t>
  </si>
  <si>
    <t>Ecoboard Industries Ltd</t>
  </si>
  <si>
    <t>ECOBOAR</t>
  </si>
  <si>
    <t>Sainik Finance &amp; Industries Ltd</t>
  </si>
  <si>
    <t>SAINIK</t>
  </si>
  <si>
    <t>Shreeram Proteins Ltd</t>
  </si>
  <si>
    <t>SRPL</t>
  </si>
  <si>
    <t>Ashoka Metcast Ltd</t>
  </si>
  <si>
    <t>ASHOKAMET</t>
  </si>
  <si>
    <t>ASL Industries Ltd</t>
  </si>
  <si>
    <t>ASLIND</t>
  </si>
  <si>
    <t>Future Lifestyle Fashions Ltd</t>
  </si>
  <si>
    <t>FLFL</t>
  </si>
  <si>
    <t>Julien Agro Infratech Ltd</t>
  </si>
  <si>
    <t>JULIEN</t>
  </si>
  <si>
    <t>Salora International Ltd</t>
  </si>
  <si>
    <t>SALORAINTL</t>
  </si>
  <si>
    <t>Ankit Metal &amp; Power Ltd</t>
  </si>
  <si>
    <t>ANKITMETAL</t>
  </si>
  <si>
    <t>Atal Realtech Ltd</t>
  </si>
  <si>
    <t>ATALREAL</t>
  </si>
  <si>
    <t>Axis NIFTY IT ETF</t>
  </si>
  <si>
    <t>AXISTECETF</t>
  </si>
  <si>
    <t>Earthstahl &amp; Alloys Ltd</t>
  </si>
  <si>
    <t>EARTH</t>
  </si>
  <si>
    <t>Phosphate Company Ltd</t>
  </si>
  <si>
    <t>PHOSPHATE</t>
  </si>
  <si>
    <t>Yash Chemex Ltd</t>
  </si>
  <si>
    <t>YASHCHEM</t>
  </si>
  <si>
    <t>Cyber Media Research &amp; Services Ltd</t>
  </si>
  <si>
    <t>CMRSL</t>
  </si>
  <si>
    <t>Shree Krishna Paper Mills &amp; Industries Ltd</t>
  </si>
  <si>
    <t>SKPMIL</t>
  </si>
  <si>
    <t>Vineet Laboratories Ltd</t>
  </si>
  <si>
    <t>VINEETLAB</t>
  </si>
  <si>
    <t>Vasudhagama Enterprises Ltd</t>
  </si>
  <si>
    <t>VASUDHAGAM</t>
  </si>
  <si>
    <t>Walpar Nutritions Ltd</t>
  </si>
  <si>
    <t>WALPAR</t>
  </si>
  <si>
    <t>Telogica Ltd</t>
  </si>
  <si>
    <t>TELOGICA</t>
  </si>
  <si>
    <t>ICICI Prudential S&amp;P BSE Sensex ETF</t>
  </si>
  <si>
    <t>SENSEXIETF</t>
  </si>
  <si>
    <t>Gretex Industries Ltd</t>
  </si>
  <si>
    <t>GRETEX</t>
  </si>
  <si>
    <t>Haryana Leather Chemicals Ltd</t>
  </si>
  <si>
    <t>HARLETH</t>
  </si>
  <si>
    <t>Simran Farms Ltd</t>
  </si>
  <si>
    <t>SIMRAN</t>
  </si>
  <si>
    <t>Nimbus Projects Ltd</t>
  </si>
  <si>
    <t>NIMBSPROJ</t>
  </si>
  <si>
    <t>Erp Soft Systems Ltd</t>
  </si>
  <si>
    <t>ERPSOFT</t>
  </si>
  <si>
    <t>Pearl Polymers Ltd</t>
  </si>
  <si>
    <t>PEARLPOLY</t>
  </si>
  <si>
    <t>Meera Industries Ltd</t>
  </si>
  <si>
    <t>MEERA</t>
  </si>
  <si>
    <t>Sulabh Engineers and Services Ltd</t>
  </si>
  <si>
    <t>SULABEN</t>
  </si>
  <si>
    <t>Smiths &amp; Founders (India) Ltd</t>
  </si>
  <si>
    <t>SMFIL</t>
  </si>
  <si>
    <t>Kwality Ltd</t>
  </si>
  <si>
    <t>KWALITY</t>
  </si>
  <si>
    <t>ARSS Infrastructure Projects Ltd</t>
  </si>
  <si>
    <t>ARSSINFRA</t>
  </si>
  <si>
    <t>Jet Knitwears Ltd</t>
  </si>
  <si>
    <t>JETKNIT</t>
  </si>
  <si>
    <t>Ashirwad Steels And Industries Ltd</t>
  </si>
  <si>
    <t>ASHSI</t>
  </si>
  <si>
    <t>Vandana Knitwear Ltd</t>
  </si>
  <si>
    <t>VANDANA</t>
  </si>
  <si>
    <t>Ultra Wiring Connectivity System Ltd</t>
  </si>
  <si>
    <t>UWCSL</t>
  </si>
  <si>
    <t>Kaiser Corporation Ltd</t>
  </si>
  <si>
    <t>KACL</t>
  </si>
  <si>
    <t>Mishka Exim Ltd</t>
  </si>
  <si>
    <t>MISHKA</t>
  </si>
  <si>
    <t>AA Plus Tradelink Ltd</t>
  </si>
  <si>
    <t>AAPLUSTRAD</t>
  </si>
  <si>
    <t>Greenhitech Ventures Ltd</t>
  </si>
  <si>
    <t>GVL</t>
  </si>
  <si>
    <t>Reliable Data Services Ltd</t>
  </si>
  <si>
    <t>RELIABLE</t>
  </si>
  <si>
    <t>Modipon Ltd</t>
  </si>
  <si>
    <t>MODIPON</t>
  </si>
  <si>
    <t>Innokaiz India Ltd</t>
  </si>
  <si>
    <t>INNOKAIZ</t>
  </si>
  <si>
    <t>Bonlon Industries Ltd</t>
  </si>
  <si>
    <t>BONLON</t>
  </si>
  <si>
    <t>Adroit Infotech Ltd</t>
  </si>
  <si>
    <t>ADROITINFO</t>
  </si>
  <si>
    <t>Nidan Laboratories and Healthcare Ltd</t>
  </si>
  <si>
    <t>NIDAN</t>
  </si>
  <si>
    <t>Arigato Universe Ltd</t>
  </si>
  <si>
    <t>ARIGATO</t>
  </si>
  <si>
    <t>G G Dandekar Properties Ltd</t>
  </si>
  <si>
    <t>GGDPROP</t>
  </si>
  <si>
    <t>Gujrat Credit Corporation Ltd</t>
  </si>
  <si>
    <t>GUJCRED</t>
  </si>
  <si>
    <t>H P Cotton Textile Mills Ltd</t>
  </si>
  <si>
    <t>HPCOTTON</t>
  </si>
  <si>
    <t>Sacheta Metals Ltd</t>
  </si>
  <si>
    <t>SACHEMT</t>
  </si>
  <si>
    <t>Tijaria Polypipes Ltd</t>
  </si>
  <si>
    <t>TIJARIA</t>
  </si>
  <si>
    <t>Flomic Global Logistics Ltd</t>
  </si>
  <si>
    <t>FLOMIC</t>
  </si>
  <si>
    <t>Solitaire Machine Tools Ltd</t>
  </si>
  <si>
    <t>SOLIMAC</t>
  </si>
  <si>
    <t>Valencia Nutrition Ltd</t>
  </si>
  <si>
    <t>VALENCIA</t>
  </si>
  <si>
    <t>Containe Technologies Ltd</t>
  </si>
  <si>
    <t>CONTAINE</t>
  </si>
  <si>
    <t>Modern Engineering and Projects Ltd</t>
  </si>
  <si>
    <t>MEAPL</t>
  </si>
  <si>
    <t>Archidply Decor Ltd</t>
  </si>
  <si>
    <t>ADL</t>
  </si>
  <si>
    <t>India Cements Capital Ltd</t>
  </si>
  <si>
    <t>INDCEMCAP</t>
  </si>
  <si>
    <t>Binani Industries Ltd</t>
  </si>
  <si>
    <t>BINANIIND</t>
  </si>
  <si>
    <t>LCC Infotech Ltd</t>
  </si>
  <si>
    <t>LCCINFOTEC</t>
  </si>
  <si>
    <t>Conart Engineers Ltd</t>
  </si>
  <si>
    <t>CONART</t>
  </si>
  <si>
    <t>Suncare Traders Ltd</t>
  </si>
  <si>
    <t>SCTL</t>
  </si>
  <si>
    <t>Winny Immigration &amp; Education Services Ltd</t>
  </si>
  <si>
    <t>WINNY</t>
  </si>
  <si>
    <t>Academic &amp; Educational Services</t>
  </si>
  <si>
    <t>Gayatri BioOrganics Ltd</t>
  </si>
  <si>
    <t>GAYATRIBI</t>
  </si>
  <si>
    <t>Ladderup Finance Ltd</t>
  </si>
  <si>
    <t>LADDERUP</t>
  </si>
  <si>
    <t>Agarwal Float Glass India Ltd</t>
  </si>
  <si>
    <t>AGARWALFT</t>
  </si>
  <si>
    <t>Mohit Paper Mills Ltd</t>
  </si>
  <si>
    <t>MOHITPPR</t>
  </si>
  <si>
    <t>Unison Metals Ltd</t>
  </si>
  <si>
    <t>UNISON</t>
  </si>
  <si>
    <t>Wires and Fabriks (SA) Ltd</t>
  </si>
  <si>
    <t>WIREFABR</t>
  </si>
  <si>
    <t>Morarjee Textiles Ltd</t>
  </si>
  <si>
    <t>MORARJEE</t>
  </si>
  <si>
    <t>Acrow India Ltd</t>
  </si>
  <si>
    <t>ACROW</t>
  </si>
  <si>
    <t>Fervent Synergies Ltd</t>
  </si>
  <si>
    <t>FERVENTSYN</t>
  </si>
  <si>
    <t>Shine Fashions (India) Ltd</t>
  </si>
  <si>
    <t>SHINEFASH</t>
  </si>
  <si>
    <t>Comfort Fincap Ltd</t>
  </si>
  <si>
    <t>COMFINCAP</t>
  </si>
  <si>
    <t>Vivanta Industries Ltd</t>
  </si>
  <si>
    <t>VIVANTA</t>
  </si>
  <si>
    <t>ICDS Ltd</t>
  </si>
  <si>
    <t>ICDSLTD</t>
  </si>
  <si>
    <t>Super Crop Safe Ltd</t>
  </si>
  <si>
    <t>SUCROSA</t>
  </si>
  <si>
    <t>Standard Surfactants Ltd</t>
  </si>
  <si>
    <t>STDSFAC</t>
  </si>
  <si>
    <t>Unifinz Capital India Ltd</t>
  </si>
  <si>
    <t>UCIL</t>
  </si>
  <si>
    <t>Kiduja India Ltd</t>
  </si>
  <si>
    <t>KIDUJA</t>
  </si>
  <si>
    <t>Bhaskar Agro Chemicals Ltd</t>
  </si>
  <si>
    <t>BHASKAGR</t>
  </si>
  <si>
    <t>Prime Property Development Corp Ltd</t>
  </si>
  <si>
    <t>PRIMEPRO</t>
  </si>
  <si>
    <t>Mehta Housing Finance Ltd</t>
  </si>
  <si>
    <t>MEHTAHG</t>
  </si>
  <si>
    <t>SP Refractories Ltd</t>
  </si>
  <si>
    <t>SPRL</t>
  </si>
  <si>
    <t>Dynamic Portfolio Management &amp; Services Ltd</t>
  </si>
  <si>
    <t>DYNAMICP</t>
  </si>
  <si>
    <t>Uttam Galva Steels Ltd</t>
  </si>
  <si>
    <t>UTTAMSTL</t>
  </si>
  <si>
    <t>Simplex Realty Ltd</t>
  </si>
  <si>
    <t>SIMPLXREA</t>
  </si>
  <si>
    <t>Italian Edibles Ltd</t>
  </si>
  <si>
    <t>ITALIANE</t>
  </si>
  <si>
    <t>Shiva Global Agro Industries Ltd</t>
  </si>
  <si>
    <t>SHIVAAGRO</t>
  </si>
  <si>
    <t>TGB Banquets and Hotels Ltd</t>
  </si>
  <si>
    <t>TGBHOTELS</t>
  </si>
  <si>
    <t>Viji Finance Ltd</t>
  </si>
  <si>
    <t>VIJIFIN</t>
  </si>
  <si>
    <t>VAMA Industries Ltd</t>
  </si>
  <si>
    <t>VAMA</t>
  </si>
  <si>
    <t>Faalcon Concepts Ltd</t>
  </si>
  <si>
    <t>FAALCON</t>
  </si>
  <si>
    <t>Contil India Ltd</t>
  </si>
  <si>
    <t>CONTILI</t>
  </si>
  <si>
    <t>Medico Intercontinental Ltd</t>
  </si>
  <si>
    <t>MIL</t>
  </si>
  <si>
    <t>Restile Ceramics Ltd</t>
  </si>
  <si>
    <t>RESTILE</t>
  </si>
  <si>
    <t>Yasons Chemex Care Ltd</t>
  </si>
  <si>
    <t>YCCL</t>
  </si>
  <si>
    <t>Sunil Agro Foods Ltd</t>
  </si>
  <si>
    <t>SUNILAGR</t>
  </si>
  <si>
    <t>Country Condo's Ltd</t>
  </si>
  <si>
    <t>COUNCODOS</t>
  </si>
  <si>
    <t>STL Global Ltd</t>
  </si>
  <si>
    <t>SGL</t>
  </si>
  <si>
    <t>Destiny Logistics &amp; Infra Ltd</t>
  </si>
  <si>
    <t>DESTINY</t>
  </si>
  <si>
    <t>Ashirwad Capital Ltd</t>
  </si>
  <si>
    <t>ASHCAP</t>
  </si>
  <si>
    <t>Sonal Adhesives Ltd</t>
  </si>
  <si>
    <t>SONALAD</t>
  </si>
  <si>
    <t>Morgan Ventures Ltd</t>
  </si>
  <si>
    <t>MORGAN</t>
  </si>
  <si>
    <t>Secur Credentials Ltd</t>
  </si>
  <si>
    <t>SECURCRED</t>
  </si>
  <si>
    <t>Polyspin Exports Ltd</t>
  </si>
  <si>
    <t>POLYSPIN</t>
  </si>
  <si>
    <t>Tirupati Sarjan Ltd</t>
  </si>
  <si>
    <t>TIRSARJ</t>
  </si>
  <si>
    <t>Next Mediaworks Ltd</t>
  </si>
  <si>
    <t>NEXTMEDIA</t>
  </si>
  <si>
    <t>Tejnaksh Healthcare Ltd</t>
  </si>
  <si>
    <t>TEJNAKSH</t>
  </si>
  <si>
    <t>Sagardeep Alloys Ltd</t>
  </si>
  <si>
    <t>SAGARDEEP</t>
  </si>
  <si>
    <t>Libas Consumer Products Ltd</t>
  </si>
  <si>
    <t>LIBAS</t>
  </si>
  <si>
    <t>Maharashtra Corp Ltd</t>
  </si>
  <si>
    <t>MAHACORP</t>
  </si>
  <si>
    <t>Sanginita Chemicals Ltd</t>
  </si>
  <si>
    <t>SANGINITA</t>
  </si>
  <si>
    <t>E-Land Apparel Ltd</t>
  </si>
  <si>
    <t>ELAND</t>
  </si>
  <si>
    <t>Assam Entrade Ltd</t>
  </si>
  <si>
    <t>ASSAMENT</t>
  </si>
  <si>
    <t>Eighty Jewellers Ltd</t>
  </si>
  <si>
    <t>EIGHTY</t>
  </si>
  <si>
    <t>Sellwin Traders Ltd</t>
  </si>
  <si>
    <t>SELLWIN</t>
  </si>
  <si>
    <t>Gogia Capital Services Ltd</t>
  </si>
  <si>
    <t>GOGIACAP</t>
  </si>
  <si>
    <t>JFL Life Sciences Ltd</t>
  </si>
  <si>
    <t>JFLLIFE</t>
  </si>
  <si>
    <t>Ceeta Industries Ltd</t>
  </si>
  <si>
    <t>CEETAIN</t>
  </si>
  <si>
    <t>Standard Batteries Ltd</t>
  </si>
  <si>
    <t>STDBAT</t>
  </si>
  <si>
    <t>Integra Switchgear Ltd</t>
  </si>
  <si>
    <t>INTEGSW</t>
  </si>
  <si>
    <t>Tecil Chemicals and Hydro Power Ltd</t>
  </si>
  <si>
    <t>TECILCHEM</t>
  </si>
  <si>
    <t>Shanthala FMCG Products Ltd</t>
  </si>
  <si>
    <t>SHANTHALA</t>
  </si>
  <si>
    <t>Riddhi Steel and Tube Ltd</t>
  </si>
  <si>
    <t>RSTL</t>
  </si>
  <si>
    <t>Inditrade Capital Ltd</t>
  </si>
  <si>
    <t>INDICAP</t>
  </si>
  <si>
    <t>Tirupati Foam Ltd</t>
  </si>
  <si>
    <t>TIRUFOAM</t>
  </si>
  <si>
    <t>J Taparia Projects Ltd</t>
  </si>
  <si>
    <t>JTAPARIA</t>
  </si>
  <si>
    <t>Transchem Ltd</t>
  </si>
  <si>
    <t>TRANSCHEM</t>
  </si>
  <si>
    <t>Roopa Industries Ltd</t>
  </si>
  <si>
    <t>ROOPAIND</t>
  </si>
  <si>
    <t>Shree Ganesh Bio-Tech (India) Ltd</t>
  </si>
  <si>
    <t>SHREEGANES</t>
  </si>
  <si>
    <t>City Crops Agro Ltd</t>
  </si>
  <si>
    <t>CCAL</t>
  </si>
  <si>
    <t>DSJ Keep Learning Ltd</t>
  </si>
  <si>
    <t>KEEPLEARN</t>
  </si>
  <si>
    <t>Abhishek Integrations Ltd</t>
  </si>
  <si>
    <t>AILIMITED</t>
  </si>
  <si>
    <t>Kavveri Telecom Products Ltd</t>
  </si>
  <si>
    <t>KAVVERITEL</t>
  </si>
  <si>
    <t>RR Metalmakers India Ltd</t>
  </si>
  <si>
    <t>RRMETAL</t>
  </si>
  <si>
    <t>Super Spinning Mills Ltd</t>
  </si>
  <si>
    <t>SUPERSPIN</t>
  </si>
  <si>
    <t>Tamilnadu Telecommunication Ltd</t>
  </si>
  <si>
    <t>TNTELE</t>
  </si>
  <si>
    <t>Sai Capital Ltd</t>
  </si>
  <si>
    <t>SAICAPI</t>
  </si>
  <si>
    <t>Add-Shop E-Retail Ltd</t>
  </si>
  <si>
    <t>ASRL</t>
  </si>
  <si>
    <t>Maks Energy Solutions India Ltd</t>
  </si>
  <si>
    <t>MAKS</t>
  </si>
  <si>
    <t>Kay Power and Paper Ltd</t>
  </si>
  <si>
    <t>KAYPOWR</t>
  </si>
  <si>
    <t>Inspire Films Ltd</t>
  </si>
  <si>
    <t>INSPIRE</t>
  </si>
  <si>
    <t>Sawaca Business Machines Ltd</t>
  </si>
  <si>
    <t>SAWABUSI</t>
  </si>
  <si>
    <t>Ambica Agarbathies Aroma &amp; Industries Ltd</t>
  </si>
  <si>
    <t>AMBICAAGAR</t>
  </si>
  <si>
    <t>VERTEX Securities Ltd</t>
  </si>
  <si>
    <t>VERTEX</t>
  </si>
  <si>
    <t>Nippon India Nifty Pharma ETF</t>
  </si>
  <si>
    <t>PHARMABEES</t>
  </si>
  <si>
    <t>Manbro Industries Ltd</t>
  </si>
  <si>
    <t>MANBRO</t>
  </si>
  <si>
    <t>Chandra Prabhu International Ltd</t>
  </si>
  <si>
    <t>CHANDRAP</t>
  </si>
  <si>
    <t>Ahmedabad Steel Craft Ltd</t>
  </si>
  <si>
    <t>AHMDSTE</t>
  </si>
  <si>
    <t>Indianivesh Ltd</t>
  </si>
  <si>
    <t>INDIANVSH</t>
  </si>
  <si>
    <t>Cybele Industries Ltd</t>
  </si>
  <si>
    <t>CYBELEIND</t>
  </si>
  <si>
    <t>Suryaamba Spinning Mills Ltd</t>
  </si>
  <si>
    <t>SURYAAMBA</t>
  </si>
  <si>
    <t>Poojawestern Metaliks Ltd</t>
  </si>
  <si>
    <t>POOJA</t>
  </si>
  <si>
    <t>Odyssey Corporation Ltd</t>
  </si>
  <si>
    <t>ODYCORP</t>
  </si>
  <si>
    <t>Madhav Marbles and Granites Ltd</t>
  </si>
  <si>
    <t>MADHAV</t>
  </si>
  <si>
    <t>Naturite Agro Products Ltd</t>
  </si>
  <si>
    <t>NAPL</t>
  </si>
  <si>
    <t>Nirmitee Robotics India Ltd</t>
  </si>
  <si>
    <t>NIRMITEE</t>
  </si>
  <si>
    <t>Khandwala Securities Ltd</t>
  </si>
  <si>
    <t>KHANDSE</t>
  </si>
  <si>
    <t>Smart Finsec Ltd</t>
  </si>
  <si>
    <t>SMARTFIN</t>
  </si>
  <si>
    <t>Nivaka Fashions Ltd</t>
  </si>
  <si>
    <t>NIVAKA</t>
  </si>
  <si>
    <t>India Home Loan Ltd</t>
  </si>
  <si>
    <t>INDIAHOME</t>
  </si>
  <si>
    <t>Medinova Diagnostic Services Ltd</t>
  </si>
  <si>
    <t>MEDINOV</t>
  </si>
  <si>
    <t>Fine-Line Circuits Ltd</t>
  </si>
  <si>
    <t>FINELINE</t>
  </si>
  <si>
    <t>Bombay Talkies Ltd</t>
  </si>
  <si>
    <t>BOMTALKIES</t>
  </si>
  <si>
    <t>Utique Enterprises Ltd</t>
  </si>
  <si>
    <t>UTIQUE</t>
  </si>
  <si>
    <t>Sri Ramakrishna Mills (Coimbatore) Ltd</t>
  </si>
  <si>
    <t>SRMCL</t>
  </si>
  <si>
    <t>Luharuka Media &amp; Infra Ltd</t>
  </si>
  <si>
    <t>LUHARUKA</t>
  </si>
  <si>
    <t>Chennai Ferrous Industries Ltd</t>
  </si>
  <si>
    <t>CHENFERRO</t>
  </si>
  <si>
    <t>Cospower Engineering Ltd</t>
  </si>
  <si>
    <t>COSPOWER</t>
  </si>
  <si>
    <t>Uniinfo Telecom Services Ltd</t>
  </si>
  <si>
    <t>UNIINFO</t>
  </si>
  <si>
    <t>Kabsons Industries Ltd</t>
  </si>
  <si>
    <t>KABSON</t>
  </si>
  <si>
    <t>Patspin India Ltd</t>
  </si>
  <si>
    <t>PATSPINLTD</t>
  </si>
  <si>
    <t>Hiliks Technologies Ltd</t>
  </si>
  <si>
    <t>HILIKS</t>
  </si>
  <si>
    <t>Nippon India Silver ETF</t>
  </si>
  <si>
    <t>SILVERBEES</t>
  </si>
  <si>
    <t>Prabhhans Industries Ltd</t>
  </si>
  <si>
    <t>PRABHHANS</t>
  </si>
  <si>
    <t>Kemistar Corporation Ltd</t>
  </si>
  <si>
    <t>KEMISTAR</t>
  </si>
  <si>
    <t>Ravileela Granites Ltd</t>
  </si>
  <si>
    <t>RALEGRA</t>
  </si>
  <si>
    <t>Kamadgiri Fashion Ltd</t>
  </si>
  <si>
    <t>KAMADGIRI</t>
  </si>
  <si>
    <t>Lesha Industries Ltd</t>
  </si>
  <si>
    <t>LESHAIND</t>
  </si>
  <si>
    <t>Rithwik Facility Management Services Ltd</t>
  </si>
  <si>
    <t>RITHWIKFMS</t>
  </si>
  <si>
    <t>Adeshwar Meditex Ltd</t>
  </si>
  <si>
    <t>ADESHWAR</t>
  </si>
  <si>
    <t>Diana Tea Co Ltd</t>
  </si>
  <si>
    <t>DIANATEA</t>
  </si>
  <si>
    <t>Timescan Logistics (India) Ltd</t>
  </si>
  <si>
    <t>TIMESCAN</t>
  </si>
  <si>
    <t>Yug Decor Ltd</t>
  </si>
  <si>
    <t>YUG</t>
  </si>
  <si>
    <t>Veerhealth Care Ltd</t>
  </si>
  <si>
    <t>VEERHEALTH</t>
  </si>
  <si>
    <t>Starlog Enterprises Ltd</t>
  </si>
  <si>
    <t>STARLOG</t>
  </si>
  <si>
    <t>E L Forge Ltd</t>
  </si>
  <si>
    <t>ELFORGE</t>
  </si>
  <si>
    <t>Golden Crest Education &amp; Services Ltd</t>
  </si>
  <si>
    <t>GOLDENCREST</t>
  </si>
  <si>
    <t>Nippon India ETF Nifty 50 Value 20</t>
  </si>
  <si>
    <t>NV20BEES</t>
  </si>
  <si>
    <t>Kridhan Infra Ltd</t>
  </si>
  <si>
    <t>KRIDHANINF</t>
  </si>
  <si>
    <t>Kallam Textiles Ltd</t>
  </si>
  <si>
    <t>KALLAM</t>
  </si>
  <si>
    <t>Yuranus Infrastructure Ltd</t>
  </si>
  <si>
    <t>YURANUS</t>
  </si>
  <si>
    <t>Mohit Industries Ltd</t>
  </si>
  <si>
    <t>MOHITIND</t>
  </si>
  <si>
    <t>Family Care Hospitals Ltd</t>
  </si>
  <si>
    <t>FAMILYCARE</t>
  </si>
  <si>
    <t>KMS Medisurgi Ltd</t>
  </si>
  <si>
    <t>KMSMEDI</t>
  </si>
  <si>
    <t>DocMode Health Technologies Ltd</t>
  </si>
  <si>
    <t>DHTL</t>
  </si>
  <si>
    <t>Emergent Industrial Solutions Ltd</t>
  </si>
  <si>
    <t>EMERGENT</t>
  </si>
  <si>
    <t>Techindia Nirman Ltd</t>
  </si>
  <si>
    <t>TECHIN</t>
  </si>
  <si>
    <t>GACM Technologies Ltd</t>
  </si>
  <si>
    <t>GATECH</t>
  </si>
  <si>
    <t>Centenial Surgical Suture Ltd</t>
  </si>
  <si>
    <t>CSURGSU</t>
  </si>
  <si>
    <t>Williamson Magor and Co Ltd</t>
  </si>
  <si>
    <t>WILLAMAGOR</t>
  </si>
  <si>
    <t>Infronics Systems Ltd</t>
  </si>
  <si>
    <t>INFRONICS</t>
  </si>
  <si>
    <t>Sumedha Fiscal Services Ltd</t>
  </si>
  <si>
    <t>SUMEDHA</t>
  </si>
  <si>
    <t>Sudal Industries Ltd</t>
  </si>
  <si>
    <t>SUDAI</t>
  </si>
  <si>
    <t>Bizotic Commercial Ltd</t>
  </si>
  <si>
    <t>BIZOTIC</t>
  </si>
  <si>
    <t>BITS Ltd</t>
  </si>
  <si>
    <t>BITS</t>
  </si>
  <si>
    <t>Continental Petroleums Ltd</t>
  </si>
  <si>
    <t>CONTPTR</t>
  </si>
  <si>
    <t>Falcon Technoprojects India Ltd</t>
  </si>
  <si>
    <t>FALCONTECH</t>
  </si>
  <si>
    <t>DECO MICA Ltd</t>
  </si>
  <si>
    <t>DECOMIC</t>
  </si>
  <si>
    <t>Rishi Techtex Ltd</t>
  </si>
  <si>
    <t>RISHITECH</t>
  </si>
  <si>
    <t>Netlink Solutions (India) Ltd</t>
  </si>
  <si>
    <t>NETLINK</t>
  </si>
  <si>
    <t>Vinyoflex Ltd</t>
  </si>
  <si>
    <t>VINYOFL</t>
  </si>
  <si>
    <t>Rolcon Engineering Company Ltd</t>
  </si>
  <si>
    <t>ROLCOEN</t>
  </si>
  <si>
    <t>Pratik Panels Ltd</t>
  </si>
  <si>
    <t>PRATIK</t>
  </si>
  <si>
    <t>Megri Soft Ltd</t>
  </si>
  <si>
    <t>MEGRISOFT</t>
  </si>
  <si>
    <t>Laxmipati Engineering Works Ltd</t>
  </si>
  <si>
    <t>LAXMIPATI</t>
  </si>
  <si>
    <t>Pearl Green Clubs and Resorts Ltd</t>
  </si>
  <si>
    <t>PGCRL</t>
  </si>
  <si>
    <t>National General Industries Ltd</t>
  </si>
  <si>
    <t>NATGENI</t>
  </si>
  <si>
    <t>Bandaram Pharma Packtech Ltd</t>
  </si>
  <si>
    <t>BANDARAM</t>
  </si>
  <si>
    <t>Grill Splendour Services Ltd</t>
  </si>
  <si>
    <t>BIRDYS</t>
  </si>
  <si>
    <t>Swasti Vinayaka Art and Heritage Corporation Ltd</t>
  </si>
  <si>
    <t>SVARTCORP</t>
  </si>
  <si>
    <t>Globesecure Technologies Ltd</t>
  </si>
  <si>
    <t>Global Capital Markets Ltd</t>
  </si>
  <si>
    <t>GLOBALCA</t>
  </si>
  <si>
    <t>TTI Enterprise Ltd</t>
  </si>
  <si>
    <t>TTIENT</t>
  </si>
  <si>
    <t>Frontier Capital Ltd</t>
  </si>
  <si>
    <t>FRONTCAP</t>
  </si>
  <si>
    <t>Five Core Electronics Ltd</t>
  </si>
  <si>
    <t>FIVECORE</t>
  </si>
  <si>
    <t>Duropack Ltd</t>
  </si>
  <si>
    <t>DUROPACK</t>
  </si>
  <si>
    <t>Mega Flex Plastics Ltd</t>
  </si>
  <si>
    <t>MEGAFLEX</t>
  </si>
  <si>
    <t>Gabriel Pet Straps Ltd</t>
  </si>
  <si>
    <t>GPSL</t>
  </si>
  <si>
    <t>Concord Drugs Ltd</t>
  </si>
  <si>
    <t>CONCORD</t>
  </si>
  <si>
    <t>Gautam Gems Ltd</t>
  </si>
  <si>
    <t>GGL</t>
  </si>
  <si>
    <t>Rex Sealing &amp; Packing Industries Ltd</t>
  </si>
  <si>
    <t>REXSEAL</t>
  </si>
  <si>
    <t>Sri Havisha Hospitality and Infrastructure Ltd</t>
  </si>
  <si>
    <t>HAVISHA</t>
  </si>
  <si>
    <t>MPIL Corporation Ltd</t>
  </si>
  <si>
    <t>MPILCORPL</t>
  </si>
  <si>
    <t>Hemang Resources Ltd</t>
  </si>
  <si>
    <t>HEMANG</t>
  </si>
  <si>
    <t>Shreeshay Engineers Ltd</t>
  </si>
  <si>
    <t>SHREESHAY</t>
  </si>
  <si>
    <t>Safa Systems &amp; Technologies Ltd</t>
  </si>
  <si>
    <t>SSTL</t>
  </si>
  <si>
    <t>Sadhna Broadcast Ltd</t>
  </si>
  <si>
    <t>SADHNA</t>
  </si>
  <si>
    <t>UTI Nifty Bank ETF</t>
  </si>
  <si>
    <t>UTIBANKETF</t>
  </si>
  <si>
    <t>Epuja Spiritech Ltd</t>
  </si>
  <si>
    <t>EPUJA</t>
  </si>
  <si>
    <t>Omega Interactive Technologies Ltd</t>
  </si>
  <si>
    <t>OMEGAIN</t>
  </si>
  <si>
    <t>Qgo Finance Ltd</t>
  </si>
  <si>
    <t>QGO</t>
  </si>
  <si>
    <t>Indong Tea Company Ltd</t>
  </si>
  <si>
    <t>INDONG</t>
  </si>
  <si>
    <t>Getalong Enterprise Ltd</t>
  </si>
  <si>
    <t>GETALONG</t>
  </si>
  <si>
    <t>Piotex Industries Ltd</t>
  </si>
  <si>
    <t>PIOTEX</t>
  </si>
  <si>
    <t>Suumaya Industries Ltd</t>
  </si>
  <si>
    <t>SUULD</t>
  </si>
  <si>
    <t>Bombay Wire Ropes Ltd</t>
  </si>
  <si>
    <t>BOMBWIR</t>
  </si>
  <si>
    <t>Kanco Tea &amp; Industries Ltd</t>
  </si>
  <si>
    <t>KANCOTEA</t>
  </si>
  <si>
    <t>Varyaa Creations Ltd</t>
  </si>
  <si>
    <t>VARYAA</t>
  </si>
  <si>
    <t>Polysil Irrigation Systems Ltd</t>
  </si>
  <si>
    <t>POLYSIL</t>
  </si>
  <si>
    <t>Lakhotia Polyesters (India) Ltd</t>
  </si>
  <si>
    <t>LAKHOTIA</t>
  </si>
  <si>
    <t>Alfavision Overseas (India) Ltd</t>
  </si>
  <si>
    <t>ALFAVIO</t>
  </si>
  <si>
    <t>Picturehouse Media Ltd</t>
  </si>
  <si>
    <t>PICTUREHS</t>
  </si>
  <si>
    <t>Mukand Engineers Ltd</t>
  </si>
  <si>
    <t>MUKANDENGG</t>
  </si>
  <si>
    <t>Mirae Asset Nifty India Manufacturing ETF</t>
  </si>
  <si>
    <t>MAKEINDIA</t>
  </si>
  <si>
    <t>Mirae Asset Nifty Midcap 150 ETF</t>
  </si>
  <si>
    <t>MIDCAPETF</t>
  </si>
  <si>
    <t>Hind Aluminium Industries Ltd</t>
  </si>
  <si>
    <t>HINDALUMI</t>
  </si>
  <si>
    <t>Prakash Woollen &amp; Synthetic Mills Ltd</t>
  </si>
  <si>
    <t>PWASML</t>
  </si>
  <si>
    <t>Choksi Laboratories Ltd</t>
  </si>
  <si>
    <t>CHOKSILA</t>
  </si>
  <si>
    <t>Future Market Networks Ltd</t>
  </si>
  <si>
    <t>FMNL</t>
  </si>
  <si>
    <t>Benchmark Computer Solutions Ltd</t>
  </si>
  <si>
    <t>BENCHMARK</t>
  </si>
  <si>
    <t>Aastamangalam Finance Ltd</t>
  </si>
  <si>
    <t>AASTAFIN</t>
  </si>
  <si>
    <t>Kcl Infra Projects Ltd</t>
  </si>
  <si>
    <t>KCLINFRA</t>
  </si>
  <si>
    <t>Hybrid Financial Services Ltd</t>
  </si>
  <si>
    <t>HYBRIDFIN</t>
  </si>
  <si>
    <t>Infomedia Press Ltd</t>
  </si>
  <si>
    <t>INFOMEDIA</t>
  </si>
  <si>
    <t>Khaitan (India) Ltd</t>
  </si>
  <si>
    <t>KHAITANLTD</t>
  </si>
  <si>
    <t>Raw Edge Industrial Solutions Ltd</t>
  </si>
  <si>
    <t>RAWEDGE</t>
  </si>
  <si>
    <t>Ashiana Ispat Ltd</t>
  </si>
  <si>
    <t>ASHIS</t>
  </si>
  <si>
    <t>Gothi Plascon (India) Ltd</t>
  </si>
  <si>
    <t>GOTHIPL</t>
  </si>
  <si>
    <t>Hipolin Ltd</t>
  </si>
  <si>
    <t>HIPOLIN</t>
  </si>
  <si>
    <t>Veritaas Advertising Ltd</t>
  </si>
  <si>
    <t>VERITAAS</t>
  </si>
  <si>
    <t>Garnet Construction Ltd</t>
  </si>
  <si>
    <t>GARNET</t>
  </si>
  <si>
    <t>Cyber Media (India) Ltd</t>
  </si>
  <si>
    <t>CYBERMEDIA</t>
  </si>
  <si>
    <t>Unick Fix-A-Form And Printers Ltd</t>
  </si>
  <si>
    <t>UNICK</t>
  </si>
  <si>
    <t>Grandma Trading and Agencies Ltd</t>
  </si>
  <si>
    <t>GRANDMA</t>
  </si>
  <si>
    <t>Sai Swami Metals and Alloys Ltd</t>
  </si>
  <si>
    <t>SAI</t>
  </si>
  <si>
    <t>Sparc Electrex Ltd</t>
  </si>
  <si>
    <t>SPAR</t>
  </si>
  <si>
    <t>Scarnose International Ltd</t>
  </si>
  <si>
    <t>SCARNOSE</t>
  </si>
  <si>
    <t>Trident Texofab Ltd</t>
  </si>
  <si>
    <t>TTFL</t>
  </si>
  <si>
    <t>Olympia Industries Ltd</t>
  </si>
  <si>
    <t>OLYMPTX</t>
  </si>
  <si>
    <t>Beekay Niryat Ltd</t>
  </si>
  <si>
    <t>BNL</t>
  </si>
  <si>
    <t>JMD Ventures Ltd</t>
  </si>
  <si>
    <t>JMDVL</t>
  </si>
  <si>
    <t>Sreechem Resins Ltd</t>
  </si>
  <si>
    <t>SRECR</t>
  </si>
  <si>
    <t>Gayatri Highways Ltd</t>
  </si>
  <si>
    <t>GAYAHWS</t>
  </si>
  <si>
    <t>Axis Nifty 50 ETF</t>
  </si>
  <si>
    <t>AXISNIFTY</t>
  </si>
  <si>
    <t>Tejassvi Aaharam Ltd</t>
  </si>
  <si>
    <t>TEJASSVI</t>
  </si>
  <si>
    <t>Aruna Hotels Ltd</t>
  </si>
  <si>
    <t>ARUNAHTEL</t>
  </si>
  <si>
    <t>Shashijit Infraprojects Ltd</t>
  </si>
  <si>
    <t>SHASHIJIT</t>
  </si>
  <si>
    <t>Suditi Industries Ltd</t>
  </si>
  <si>
    <t>SUDTIND-B</t>
  </si>
  <si>
    <t>Nippon India Nifty Auto ETF</t>
  </si>
  <si>
    <t>AUTOBEES</t>
  </si>
  <si>
    <t>Technopack Polymers Ltd</t>
  </si>
  <si>
    <t>TECHNOPACK</t>
  </si>
  <si>
    <t>Phaarmasia Ltd</t>
  </si>
  <si>
    <t>PHRMASI</t>
  </si>
  <si>
    <t>Jiwanram Sheoduttrai Industries Ltd</t>
  </si>
  <si>
    <t>JIWANRAM</t>
  </si>
  <si>
    <t>Crestchem Ltd</t>
  </si>
  <si>
    <t>CRSTCHM</t>
  </si>
  <si>
    <t>Chordia Food Products Ltd</t>
  </si>
  <si>
    <t>CHORDIA</t>
  </si>
  <si>
    <t>Fortune International Ltd</t>
  </si>
  <si>
    <t>FORINTL</t>
  </si>
  <si>
    <t>TCM Ltd</t>
  </si>
  <si>
    <t>TCMLMTD</t>
  </si>
  <si>
    <t>Mudunuru Ltd</t>
  </si>
  <si>
    <t>MUDUNURU</t>
  </si>
  <si>
    <t>Accedere Ltd</t>
  </si>
  <si>
    <t>ACCEDERE</t>
  </si>
  <si>
    <t>The Cochin Malabar Estates and Industries Ltd</t>
  </si>
  <si>
    <t>COCHMAL</t>
  </si>
  <si>
    <t>Transvoy Logistics India Ltd</t>
  </si>
  <si>
    <t>TRANSVOY</t>
  </si>
  <si>
    <t>Zodiac-JRD-MKJ Ltd</t>
  </si>
  <si>
    <t>ZODJRDMKJ</t>
  </si>
  <si>
    <t>Hindustan Fluoro Carbons Ltd</t>
  </si>
  <si>
    <t>HINFLUR</t>
  </si>
  <si>
    <t>Poona Dal and Oil Industries Ltd</t>
  </si>
  <si>
    <t>POONADAL</t>
  </si>
  <si>
    <t>Adarsh Plant Protect Ltd</t>
  </si>
  <si>
    <t>ADARSHPL</t>
  </si>
  <si>
    <t>Mindpool Technologies Ltd</t>
  </si>
  <si>
    <t>MINDPOOL</t>
  </si>
  <si>
    <t>Aditya Spinners Ltd</t>
  </si>
  <si>
    <t>ADITYASP</t>
  </si>
  <si>
    <t>Informed Technologies India Ltd</t>
  </si>
  <si>
    <t>INFORTEC</t>
  </si>
  <si>
    <t>Marinetrans India Ltd</t>
  </si>
  <si>
    <t>MARINETRAN</t>
  </si>
  <si>
    <t>Net Avenue Technologies Ltd</t>
  </si>
  <si>
    <t>CBAZAAR</t>
  </si>
  <si>
    <t>MFL India Ltd</t>
  </si>
  <si>
    <t>MFLINDIA</t>
  </si>
  <si>
    <t>A G Universal Ltd</t>
  </si>
  <si>
    <t>AGUL</t>
  </si>
  <si>
    <t>Gujarat Petrosynthese Ltd</t>
  </si>
  <si>
    <t>GUJPETR</t>
  </si>
  <si>
    <t>Gujarat Terce Laboratories Ltd</t>
  </si>
  <si>
    <t>GUJTERC</t>
  </si>
  <si>
    <t>Markobenz Ventures Ltd</t>
  </si>
  <si>
    <t>MARKOBENZ</t>
  </si>
  <si>
    <t>Nagreeka Capital &amp; Infrastructure Ltd</t>
  </si>
  <si>
    <t>NAGREEKCAP</t>
  </si>
  <si>
    <t>Madhusudan Securities Ltd</t>
  </si>
  <si>
    <t>MADHUSE</t>
  </si>
  <si>
    <t>Shubhlaxmi Jewel Art Ltd</t>
  </si>
  <si>
    <t>SHUBHLAXMI</t>
  </si>
  <si>
    <t>Greencrest Financial Services Ltd</t>
  </si>
  <si>
    <t>GREENCREST</t>
  </si>
  <si>
    <t>Jupiter Infomedia Ltd</t>
  </si>
  <si>
    <t>JUPITERIN</t>
  </si>
  <si>
    <t>DSP NIFTY 1D Rate Liquid ETF</t>
  </si>
  <si>
    <t>LIQUIDETF</t>
  </si>
  <si>
    <t>Shaival Reality Ltd</t>
  </si>
  <si>
    <t>SHAIVAL</t>
  </si>
  <si>
    <t>Jigar Cables Ltd</t>
  </si>
  <si>
    <t>JIGAR</t>
  </si>
  <si>
    <t>Cargosol Logistics Ltd</t>
  </si>
  <si>
    <t>CARGOSOL</t>
  </si>
  <si>
    <t>Virtual Global Education Ltd</t>
  </si>
  <si>
    <t>VIRTUALG</t>
  </si>
  <si>
    <t>Martin Burn Ltd</t>
  </si>
  <si>
    <t>MARBU</t>
  </si>
  <si>
    <t>Vikas WSP Ltd</t>
  </si>
  <si>
    <t>VIKASWSP</t>
  </si>
  <si>
    <t>Humming Bird Education Ltd</t>
  </si>
  <si>
    <t>HBEL</t>
  </si>
  <si>
    <t>Ace Integrated Solutions Ltd</t>
  </si>
  <si>
    <t>ACEINTEG</t>
  </si>
  <si>
    <t>Visagar Polytex Ltd</t>
  </si>
  <si>
    <t>VIVIDHA</t>
  </si>
  <si>
    <t>Polymechplast Machines Ltd</t>
  </si>
  <si>
    <t>POLYCHMP</t>
  </si>
  <si>
    <t>KCD Industries India Ltd</t>
  </si>
  <si>
    <t>KCDGROUP</t>
  </si>
  <si>
    <t>Zenith Fibres Ltd</t>
  </si>
  <si>
    <t>ZENIFIB</t>
  </si>
  <si>
    <t>Jay Kailash Namkeen Ltd</t>
  </si>
  <si>
    <t>JAYKAILASH</t>
  </si>
  <si>
    <t>Adhbhut Infrastructure Ltd</t>
  </si>
  <si>
    <t>ADHBHUTIN</t>
  </si>
  <si>
    <t>Madhusudan Industries Ltd</t>
  </si>
  <si>
    <t>MADHUDIN</t>
  </si>
  <si>
    <t>Parabolic Drugs Ltd</t>
  </si>
  <si>
    <t>PARABDRUGS</t>
  </si>
  <si>
    <t>Dhanlaxmi Cotex Ltd</t>
  </si>
  <si>
    <t>DHANCOT</t>
  </si>
  <si>
    <t>N K Industries Ltd</t>
  </si>
  <si>
    <t>NKIND</t>
  </si>
  <si>
    <t>Jetking Infotrain Ltd</t>
  </si>
  <si>
    <t>JETKINGQ</t>
  </si>
  <si>
    <t>Asian Tea &amp; Exports Ltd</t>
  </si>
  <si>
    <t>ASIANTNE</t>
  </si>
  <si>
    <t>Tyroon Tea Co Ltd</t>
  </si>
  <si>
    <t>TYROON</t>
  </si>
  <si>
    <t>Neil Industries Ltd</t>
  </si>
  <si>
    <t>NEIL</t>
  </si>
  <si>
    <t>Goenka Diamond And Jewels Ltd</t>
  </si>
  <si>
    <t>GOENKA</t>
  </si>
  <si>
    <t>Global Longlife Hospital and Research Ltd</t>
  </si>
  <si>
    <t>GLHRL</t>
  </si>
  <si>
    <t>Roselabs Finance Ltd</t>
  </si>
  <si>
    <t>ROSELABS</t>
  </si>
  <si>
    <t>BC Power Controls Ltd</t>
  </si>
  <si>
    <t>BCP</t>
  </si>
  <si>
    <t>Betex India Ltd</t>
  </si>
  <si>
    <t>BETXIND</t>
  </si>
  <si>
    <t>Sagar Diamonds Ltd</t>
  </si>
  <si>
    <t>SAGAR</t>
  </si>
  <si>
    <t>Munoth Financial Services Ltd</t>
  </si>
  <si>
    <t>MUNOTHFI</t>
  </si>
  <si>
    <t>Arman Holdings Ltd</t>
  </si>
  <si>
    <t>ARMAN</t>
  </si>
  <si>
    <t>Impex Ferro Tech Ltd</t>
  </si>
  <si>
    <t>IMPEXFERRO</t>
  </si>
  <si>
    <t>Quality Foils (India) Ltd</t>
  </si>
  <si>
    <t>QFIL</t>
  </si>
  <si>
    <t>Vanta Bioscience Ltd</t>
  </si>
  <si>
    <t>VANTABIO</t>
  </si>
  <si>
    <t>Stanrose Mafatlal Investments and Finance Ltd</t>
  </si>
  <si>
    <t>STANROS</t>
  </si>
  <si>
    <t>KK Shah Hospitals Limited</t>
  </si>
  <si>
    <t>KKSHL</t>
  </si>
  <si>
    <t>Palco Metals Ltd</t>
  </si>
  <si>
    <t>PALCO</t>
  </si>
  <si>
    <t>Danube Industries Ltd</t>
  </si>
  <si>
    <t>DANUBE</t>
  </si>
  <si>
    <t>Miven Machine Tools Ltd</t>
  </si>
  <si>
    <t>MIVENMACH</t>
  </si>
  <si>
    <t>Oriental Trimex Ltd</t>
  </si>
  <si>
    <t>ORIENTALTL</t>
  </si>
  <si>
    <t>Shree Hari Chemicals Export Ltd</t>
  </si>
  <si>
    <t>SHHARICH</t>
  </si>
  <si>
    <t>Laffans Petrochemicals Ltd</t>
  </si>
  <si>
    <t>LAFFANSQ</t>
  </si>
  <si>
    <t>Moxsh Overseas Educon Ltd</t>
  </si>
  <si>
    <t>MOXSH</t>
  </si>
  <si>
    <t>Pasupati Spinning and Weaving Mills Ltd</t>
  </si>
  <si>
    <t>PASUSPG</t>
  </si>
  <si>
    <t>Leading Leasing Finance and Investment Company Ltd</t>
  </si>
  <si>
    <t>LLFICL</t>
  </si>
  <si>
    <t>Blue Chip Tex Industries Ltd</t>
  </si>
  <si>
    <t>BLUECHIPT</t>
  </si>
  <si>
    <t>Garden Silk Mills Ltd</t>
  </si>
  <si>
    <t>GARDENSILK</t>
  </si>
  <si>
    <t>DSP Nifty50 Equal weight ETF</t>
  </si>
  <si>
    <t>EQUAL50ADD</t>
  </si>
  <si>
    <t>USG Tech Solutions Ltd</t>
  </si>
  <si>
    <t>USGTECH</t>
  </si>
  <si>
    <t>Oasis Securities Ltd</t>
  </si>
  <si>
    <t>OASISEC</t>
  </si>
  <si>
    <t>HB Leasing and Finance Co Ltd</t>
  </si>
  <si>
    <t>HBLEAS</t>
  </si>
  <si>
    <t>Sinnar Bidi Udyog Ltd</t>
  </si>
  <si>
    <t>SINNAR</t>
  </si>
  <si>
    <t>SBI Nifty 200 Quality 30 ETF</t>
  </si>
  <si>
    <t>SBIETFQLTY</t>
  </si>
  <si>
    <t>J A Finance Ltd</t>
  </si>
  <si>
    <t>JAFINANCE</t>
  </si>
  <si>
    <t>Veer Energy &amp; Infrastructure Ltd</t>
  </si>
  <si>
    <t>VEERENRGY</t>
  </si>
  <si>
    <t>Maris Spinners Ltd</t>
  </si>
  <si>
    <t>MARIS</t>
  </si>
  <si>
    <t>COSYN Ltd</t>
  </si>
  <si>
    <t>COSYN</t>
  </si>
  <si>
    <t>Aspira Pathlab &amp; Diagnostics Ltd</t>
  </si>
  <si>
    <t>ASPIRA</t>
  </si>
  <si>
    <t>Panjon Ltd</t>
  </si>
  <si>
    <t>PANJON</t>
  </si>
  <si>
    <t>Motilal Oswal M50 ETF</t>
  </si>
  <si>
    <t>MOM50</t>
  </si>
  <si>
    <t>Compuage Infocom Ltd</t>
  </si>
  <si>
    <t>COMPINFO</t>
  </si>
  <si>
    <t>Sunil Industries Ltd</t>
  </si>
  <si>
    <t>SUNILTX</t>
  </si>
  <si>
    <t>Nippon India ETF Nifty 5 yr Benchmark G-Sec</t>
  </si>
  <si>
    <t>GILT5YBEES</t>
  </si>
  <si>
    <t>Yaan Enterprises Ltd</t>
  </si>
  <si>
    <t>YAANENT</t>
  </si>
  <si>
    <t>SMIFS Capital Markets Ltd</t>
  </si>
  <si>
    <t>SMIFS</t>
  </si>
  <si>
    <t>Chothani Foods Ltd</t>
  </si>
  <si>
    <t>CHOTHANI</t>
  </si>
  <si>
    <t>Shree Securities Ltd</t>
  </si>
  <si>
    <t>SHREESEC</t>
  </si>
  <si>
    <t>Narmada Agrobase Ltd</t>
  </si>
  <si>
    <t>NARMADA</t>
  </si>
  <si>
    <t>B2B Software Technologies Ltd</t>
  </si>
  <si>
    <t>B2BSOFT</t>
  </si>
  <si>
    <t>Vapi Enterprise Ltd</t>
  </si>
  <si>
    <t>VAPIENTER</t>
  </si>
  <si>
    <t>Kratos Energy &amp; Infrastructure Ltd</t>
  </si>
  <si>
    <t>KRATOSENER</t>
  </si>
  <si>
    <t>Educomp Solutions Ltd</t>
  </si>
  <si>
    <t>EDUCOMP</t>
  </si>
  <si>
    <t>Hrh Next Services Ltd</t>
  </si>
  <si>
    <t>HRHNEXT</t>
  </si>
  <si>
    <t>Call Center Services</t>
  </si>
  <si>
    <t>KJMC Financial Services Ltd</t>
  </si>
  <si>
    <t>KJMCFIN</t>
  </si>
  <si>
    <t>Winro Commercial (India) Ltd</t>
  </si>
  <si>
    <t>WINROC</t>
  </si>
  <si>
    <t>Spenta International Ltd</t>
  </si>
  <si>
    <t>SPENTA</t>
  </si>
  <si>
    <t>Mega Corp Ltd</t>
  </si>
  <si>
    <t>MEGACOR</t>
  </si>
  <si>
    <t>Veejay Lakshmi Engineering Works Ltd</t>
  </si>
  <si>
    <t>VJLAXMIE</t>
  </si>
  <si>
    <t>Focus Business Solution Ltd</t>
  </si>
  <si>
    <t>Mini Diamonds (India) Ltd</t>
  </si>
  <si>
    <t>MINID</t>
  </si>
  <si>
    <t>Intec Capital Ltd</t>
  </si>
  <si>
    <t>INTECCAP</t>
  </si>
  <si>
    <t>Nalin Lease Finance Ltd</t>
  </si>
  <si>
    <t>NLFL</t>
  </si>
  <si>
    <t>Castex Technologies Ltd</t>
  </si>
  <si>
    <t>CASTEXTECH</t>
  </si>
  <si>
    <t>Kaushalya Infrastructure Development Corporation Ltd</t>
  </si>
  <si>
    <t>KAUSHALYA</t>
  </si>
  <si>
    <t>Computer Point Ltd</t>
  </si>
  <si>
    <t>COMPUPN</t>
  </si>
  <si>
    <t>Sanwaria Consumer Ltd</t>
  </si>
  <si>
    <t>SANWARIA</t>
  </si>
  <si>
    <t>Texel Industries Ltd</t>
  </si>
  <si>
    <t>TEXELIN</t>
  </si>
  <si>
    <t>Innovative Ideals and Services (India) Ltd</t>
  </si>
  <si>
    <t>INNOVATIVE</t>
  </si>
  <si>
    <t>Narendra Properties Ltd</t>
  </si>
  <si>
    <t>NARPROP</t>
  </si>
  <si>
    <t>BAMPSL Securities Ltd</t>
  </si>
  <si>
    <t>BAMPSL</t>
  </si>
  <si>
    <t>Best Eastern Hotels Ltd</t>
  </si>
  <si>
    <t>BESTEAST</t>
  </si>
  <si>
    <t>Incap Ltd</t>
  </si>
  <si>
    <t>INCAP</t>
  </si>
  <si>
    <t>Arrowhead Seperation Engineering Ltd</t>
  </si>
  <si>
    <t>ARROWHEAD</t>
  </si>
  <si>
    <t>Mask Investments Ltd</t>
  </si>
  <si>
    <t>MASKINVEST</t>
  </si>
  <si>
    <t>Abirami Financial Services (India) Ltd</t>
  </si>
  <si>
    <t>ABIRAFN</t>
  </si>
  <si>
    <t>Orient Tradelink Ltd</t>
  </si>
  <si>
    <t>ORIENTTR</t>
  </si>
  <si>
    <t>Oneclick Logistics India Ltd</t>
  </si>
  <si>
    <t>OLIL</t>
  </si>
  <si>
    <t>Venlon Enterprises Ltd</t>
  </si>
  <si>
    <t>VENLONENT</t>
  </si>
  <si>
    <t>ACI Infocom Ltd</t>
  </si>
  <si>
    <t>ACIIN</t>
  </si>
  <si>
    <t>Lerthai Finance Ltd</t>
  </si>
  <si>
    <t>LERTHAI</t>
  </si>
  <si>
    <t>Citadel Realty and Developers Ltd</t>
  </si>
  <si>
    <t>CITADEL</t>
  </si>
  <si>
    <t>Aditya BSL Nifty IT ETF</t>
  </si>
  <si>
    <t>TECH</t>
  </si>
  <si>
    <t>Lex Nimble Solutions Ltd</t>
  </si>
  <si>
    <t>LEX</t>
  </si>
  <si>
    <t>Magenta Lifecare Ltd</t>
  </si>
  <si>
    <t>MAGENTA</t>
  </si>
  <si>
    <t>Sabar Flex India Ltd</t>
  </si>
  <si>
    <t>SABAR</t>
  </si>
  <si>
    <t>Shree Hanuman Sugar &amp; Industries Ltd</t>
  </si>
  <si>
    <t>HANSUGAR</t>
  </si>
  <si>
    <t>ICICI Prudential S&amp;P BSE Midcap Select ETF</t>
  </si>
  <si>
    <t>MIDSELIETF</t>
  </si>
  <si>
    <t>Sangal Papers Ltd</t>
  </si>
  <si>
    <t>SANPA</t>
  </si>
  <si>
    <t>Ascensive Educare Ltd</t>
  </si>
  <si>
    <t>ASCENSIVE</t>
  </si>
  <si>
    <t>Quality RO Industries Ltd</t>
  </si>
  <si>
    <t>QRIL</t>
  </si>
  <si>
    <t>Purshottam Investofin Ltd</t>
  </si>
  <si>
    <t>PURSHOTTAM</t>
  </si>
  <si>
    <t>Shantidoot Infra Services Ltd</t>
  </si>
  <si>
    <t>SISL</t>
  </si>
  <si>
    <t>Deep Diamond India Ltd</t>
  </si>
  <si>
    <t>DDIL</t>
  </si>
  <si>
    <t>Pentokey Organy (India) Ltd</t>
  </si>
  <si>
    <t>PNTKYOR</t>
  </si>
  <si>
    <t>Kapil Cotex Ltd</t>
  </si>
  <si>
    <t>KAPILCO</t>
  </si>
  <si>
    <t>Naturo Indiabull Ltd</t>
  </si>
  <si>
    <t>NATURO</t>
  </si>
  <si>
    <t>Brisk Technovision Ltd</t>
  </si>
  <si>
    <t>BRISK</t>
  </si>
  <si>
    <t>SBI Nifty 10 yr Benchmark G-Sec ETF</t>
  </si>
  <si>
    <t>SETF10GILT</t>
  </si>
  <si>
    <t>Roopshri Resorts Ltd</t>
  </si>
  <si>
    <t>ROOPSHRI</t>
  </si>
  <si>
    <t>Supreme Engineering Ltd</t>
  </si>
  <si>
    <t>SUPREMEENG</t>
  </si>
  <si>
    <t>Indo Cotspin Ltd</t>
  </si>
  <si>
    <t>ICL</t>
  </si>
  <si>
    <t>Benara Bearings and Pistons Ltd</t>
  </si>
  <si>
    <t>BENARA</t>
  </si>
  <si>
    <t>MPDLLtd</t>
  </si>
  <si>
    <t>MPDL</t>
  </si>
  <si>
    <t>Kandarp Digi Smart Bpo Ltd</t>
  </si>
  <si>
    <t>KANDARP</t>
  </si>
  <si>
    <t>Triveni Glass Ltd</t>
  </si>
  <si>
    <t>TRIVENIGQ</t>
  </si>
  <si>
    <t>Shubham Polyspin Ltd</t>
  </si>
  <si>
    <t>SHUBHAM</t>
  </si>
  <si>
    <t>Plada Infotech Services Ltd</t>
  </si>
  <si>
    <t>PLADAINFO</t>
  </si>
  <si>
    <t>Adcon Capital Services Ltd</t>
  </si>
  <si>
    <t>ADCON</t>
  </si>
  <si>
    <t>Kotak Nifty IT ETF</t>
  </si>
  <si>
    <t>IT</t>
  </si>
  <si>
    <t>Croissance Ltd</t>
  </si>
  <si>
    <t>CROISSANCE</t>
  </si>
  <si>
    <t>Advance Lifestyles Ltd</t>
  </si>
  <si>
    <t>ADVLIFE</t>
  </si>
  <si>
    <t>Jayshree Chemicals Ltd</t>
  </si>
  <si>
    <t>JAYCH</t>
  </si>
  <si>
    <t>Tarini International Ltd</t>
  </si>
  <si>
    <t>TARINI</t>
  </si>
  <si>
    <t>PlatinumOne Business Services Ltd</t>
  </si>
  <si>
    <t>POBS</t>
  </si>
  <si>
    <t>Jackson Investments Ltd</t>
  </si>
  <si>
    <t>JACKSON</t>
  </si>
  <si>
    <t>H S India Ltd</t>
  </si>
  <si>
    <t>HOTLSILV</t>
  </si>
  <si>
    <t>Sunrest Lifescience Ltd</t>
  </si>
  <si>
    <t>SUNREST</t>
  </si>
  <si>
    <t>Steel Strips Infrastructures Ltd</t>
  </si>
  <si>
    <t>STLSTRINF</t>
  </si>
  <si>
    <t>EVOQ Remedies Ltd</t>
  </si>
  <si>
    <t>EVOQ</t>
  </si>
  <si>
    <t>Harshil Agrotech Ltd</t>
  </si>
  <si>
    <t>HARSHILAGR</t>
  </si>
  <si>
    <t>Sahaj Fashions Ltd</t>
  </si>
  <si>
    <t>SAHAJ</t>
  </si>
  <si>
    <t>Associated Coaters Ltd</t>
  </si>
  <si>
    <t>ASSOCIATED</t>
  </si>
  <si>
    <t>TV Vision Ltd</t>
  </si>
  <si>
    <t>TVVISION</t>
  </si>
  <si>
    <t>Modern Steel Ltd</t>
  </si>
  <si>
    <t>MDRNSTL</t>
  </si>
  <si>
    <t>Ecs Biztech Ltd</t>
  </si>
  <si>
    <t>ECS</t>
  </si>
  <si>
    <t>Quadpro Ites Ltd</t>
  </si>
  <si>
    <t>QUADPRO</t>
  </si>
  <si>
    <t>Gconnect Logitech and Supply Chain Ltd</t>
  </si>
  <si>
    <t>GCONNECT</t>
  </si>
  <si>
    <t>Indergiri Finance Ltd</t>
  </si>
  <si>
    <t>INDERGR</t>
  </si>
  <si>
    <t>Zenlabs Ethica Ltd</t>
  </si>
  <si>
    <t>ZENLABS</t>
  </si>
  <si>
    <t>Machhar Industries Ltd</t>
  </si>
  <si>
    <t>MACIND</t>
  </si>
  <si>
    <t>MY Money Securities Ltd</t>
  </si>
  <si>
    <t>MYMONEY</t>
  </si>
  <si>
    <t>Prime Urban Development India Ltd</t>
  </si>
  <si>
    <t>PRIMEURB</t>
  </si>
  <si>
    <t>Ajel Ltd</t>
  </si>
  <si>
    <t>AJEL</t>
  </si>
  <si>
    <t>Sanathnagar Enterprises Ltd</t>
  </si>
  <si>
    <t>Apex Capital and Finance Ltd</t>
  </si>
  <si>
    <t>ACFL</t>
  </si>
  <si>
    <t>Diggi Multitrade Ltd</t>
  </si>
  <si>
    <t>DML</t>
  </si>
  <si>
    <t>Axis NIFTY Healthcare ETF</t>
  </si>
  <si>
    <t>AXISHCETF</t>
  </si>
  <si>
    <t>HDFC Nifty IT ETF</t>
  </si>
  <si>
    <t>HDFCNIFIT</t>
  </si>
  <si>
    <t>VR Films &amp; Studios Ltd</t>
  </si>
  <si>
    <t>VRFILMS</t>
  </si>
  <si>
    <t>California Software Company Ltd</t>
  </si>
  <si>
    <t>CALSOFT</t>
  </si>
  <si>
    <t>Chennai Meenakshi Multispeciality Hospital Ltd</t>
  </si>
  <si>
    <t>CMMHOSP</t>
  </si>
  <si>
    <t>3C IT Solutions &amp; Telecoms (India) Ltd</t>
  </si>
  <si>
    <t>3CIT</t>
  </si>
  <si>
    <t>Alan Scott Enterprises Ltd</t>
  </si>
  <si>
    <t>ALAN SCOTT</t>
  </si>
  <si>
    <t>Elnet Technologies Ltd</t>
  </si>
  <si>
    <t>ELNET</t>
  </si>
  <si>
    <t>Pecos Hotels and Pubs Ltd</t>
  </si>
  <si>
    <t>PECOS</t>
  </si>
  <si>
    <t>Genus Prime Infra Ltd</t>
  </si>
  <si>
    <t>GENUSPRIME</t>
  </si>
  <si>
    <t>Vilin Bio Med Ltd</t>
  </si>
  <si>
    <t>VILINBIO</t>
  </si>
  <si>
    <t>Lead Reclaim and Rubber Products Ltd</t>
  </si>
  <si>
    <t>LRRPL</t>
  </si>
  <si>
    <t>Nirav Commercials Ltd</t>
  </si>
  <si>
    <t>NIRAVCOM</t>
  </si>
  <si>
    <t>Ventura Textiles Ltd</t>
  </si>
  <si>
    <t>VENTURA</t>
  </si>
  <si>
    <t>KJMC Corporate Advisors (India) Ltd</t>
  </si>
  <si>
    <t>KJMCCORP</t>
  </si>
  <si>
    <t>Shahi Shipping Ltd</t>
  </si>
  <si>
    <t>SHAHISHIP</t>
  </si>
  <si>
    <t>Bhakti Gems and Jewellery Ltd</t>
  </si>
  <si>
    <t>BGJL</t>
  </si>
  <si>
    <t>Vikas Proppant &amp; Granite Ltd</t>
  </si>
  <si>
    <t>VIKASPROP</t>
  </si>
  <si>
    <t>Tai Industries Ltd</t>
  </si>
  <si>
    <t>TAIIND</t>
  </si>
  <si>
    <t>Paragon Finance Ltd</t>
  </si>
  <si>
    <t>PARAGONF</t>
  </si>
  <si>
    <t>Grand Foundry Ltd</t>
  </si>
  <si>
    <t>GFSTEELS</t>
  </si>
  <si>
    <t>White Organic Agro Ltd</t>
  </si>
  <si>
    <t>WHITEORG</t>
  </si>
  <si>
    <t>Ashish Polyplast Ltd</t>
  </si>
  <si>
    <t>ASHISHPO</t>
  </si>
  <si>
    <t>Choksi Imaging Ltd</t>
  </si>
  <si>
    <t>CHOKSI</t>
  </si>
  <si>
    <t>Rodium Realty Ltd</t>
  </si>
  <si>
    <t>RODIUM</t>
  </si>
  <si>
    <t>Fruition venture Ltd</t>
  </si>
  <si>
    <t>FRUTION</t>
  </si>
  <si>
    <t>CIL Securities Ltd</t>
  </si>
  <si>
    <t>CILSEC</t>
  </si>
  <si>
    <t>Tuni Textile Mills Ltd</t>
  </si>
  <si>
    <t>TUNITEX</t>
  </si>
  <si>
    <t>Alfa Ica (India) Ltd</t>
  </si>
  <si>
    <t>ALFAICA</t>
  </si>
  <si>
    <t>Sobhaygya Mercantile Ltd</t>
  </si>
  <si>
    <t>SOBME</t>
  </si>
  <si>
    <t>Amin Tannery Ltd</t>
  </si>
  <si>
    <t>AMINTAN</t>
  </si>
  <si>
    <t>JD Orgochem Ltd</t>
  </si>
  <si>
    <t>JDORGOCHEM</t>
  </si>
  <si>
    <t>SBEC Systems (India) Ltd</t>
  </si>
  <si>
    <t>SBECSYS</t>
  </si>
  <si>
    <t>Heads UP Ventures Limited</t>
  </si>
  <si>
    <t>HEADSUP</t>
  </si>
  <si>
    <t>JHS Svendgaard Retail Ventures Ltd</t>
  </si>
  <si>
    <t>RETAIL</t>
  </si>
  <si>
    <t>Sancode Technologies Ltd</t>
  </si>
  <si>
    <t>SANCODE</t>
  </si>
  <si>
    <t>RO Jewels Ltd</t>
  </si>
  <si>
    <t>ROJL</t>
  </si>
  <si>
    <t>Roni Households Ltd</t>
  </si>
  <si>
    <t>RONI</t>
  </si>
  <si>
    <t>Indifra Ltd</t>
  </si>
  <si>
    <t>INDIFRA</t>
  </si>
  <si>
    <t>Vera Synthetic Ltd</t>
  </si>
  <si>
    <t>VERA</t>
  </si>
  <si>
    <t>MRC Agrotech Ltd</t>
  </si>
  <si>
    <t>MRCAGRO</t>
  </si>
  <si>
    <t>Challani Capital Ltd</t>
  </si>
  <si>
    <t>CHALLANI</t>
  </si>
  <si>
    <t>S P Capital Financing Ltd</t>
  </si>
  <si>
    <t>SPCAPIT</t>
  </si>
  <si>
    <t>Command Polymers Ltd</t>
  </si>
  <si>
    <t>COMMAND</t>
  </si>
  <si>
    <t>Winsome Yarns Ltd</t>
  </si>
  <si>
    <t>WINSOME</t>
  </si>
  <si>
    <t>Comfort Commotrade Ltd</t>
  </si>
  <si>
    <t>COMCL</t>
  </si>
  <si>
    <t>EP Biocomposites Ltd</t>
  </si>
  <si>
    <t>EPBIO</t>
  </si>
  <si>
    <t>Gajanan Securities Services Ltd</t>
  </si>
  <si>
    <t>GAJANANSEC</t>
  </si>
  <si>
    <t>Jindal Capital Ltd</t>
  </si>
  <si>
    <t>JINDCAP</t>
  </si>
  <si>
    <t>JMJ Fintech Ltd</t>
  </si>
  <si>
    <t>JMJFIN</t>
  </si>
  <si>
    <t>Jaihind Synthetics Ltd</t>
  </si>
  <si>
    <t>JAIHINDS</t>
  </si>
  <si>
    <t>Sanblue Corporation Ltd</t>
  </si>
  <si>
    <t>SANBLUE</t>
  </si>
  <si>
    <t>Suvidha Infraestate Corporation Ltd</t>
  </si>
  <si>
    <t>SICL</t>
  </si>
  <si>
    <t>Sahara Housingfina Corporation Ltd</t>
  </si>
  <si>
    <t>SAHARAHOUS</t>
  </si>
  <si>
    <t>Misquita Engineering Ltd</t>
  </si>
  <si>
    <t>MISQUITA</t>
  </si>
  <si>
    <t>Continental Seeds and Chemicals Ltd</t>
  </si>
  <si>
    <t>CONTI</t>
  </si>
  <si>
    <t>Bhanderi Infracon Ltd</t>
  </si>
  <si>
    <t>BHANDERI</t>
  </si>
  <si>
    <t>Inducto Steels Ltd</t>
  </si>
  <si>
    <t>INDCTST</t>
  </si>
  <si>
    <t>Groarc Industries India Ltd</t>
  </si>
  <si>
    <t>TELESYS</t>
  </si>
  <si>
    <t>Mihika Industries Ltd</t>
  </si>
  <si>
    <t>MIHIKA</t>
  </si>
  <si>
    <t>Caprolactam Chemicals Ltd</t>
  </si>
  <si>
    <t>CAPRO</t>
  </si>
  <si>
    <t>Zenith Healthcare Ltd</t>
  </si>
  <si>
    <t>ZENITHHE</t>
  </si>
  <si>
    <t>Innovatus Entertainment Networks Ltd</t>
  </si>
  <si>
    <t>INNOVATUS</t>
  </si>
  <si>
    <t>Kapil Raj Finance Ltd</t>
  </si>
  <si>
    <t>KAPILRAJ</t>
  </si>
  <si>
    <t>SBI Nifty Next 50 ETF</t>
  </si>
  <si>
    <t>SETFNN50</t>
  </si>
  <si>
    <t>N D A Securities Ltd</t>
  </si>
  <si>
    <t>NDASEC</t>
  </si>
  <si>
    <t>Tarapur Transformers Ltd</t>
  </si>
  <si>
    <t>TARAPUR</t>
  </si>
  <si>
    <t>Trans Freight Containers Ltd</t>
  </si>
  <si>
    <t>TRANSFRE</t>
  </si>
  <si>
    <t>Crane Infrastructure Ltd</t>
  </si>
  <si>
    <t>CRANEINFRA</t>
  </si>
  <si>
    <t>Anuroop Packaging Ltd</t>
  </si>
  <si>
    <t>ANUROOP</t>
  </si>
  <si>
    <t>Aditya BSL Nifty Healthcare ETF</t>
  </si>
  <si>
    <t>HEALTHY</t>
  </si>
  <si>
    <t>Easun Capital Markets Ltd</t>
  </si>
  <si>
    <t>EASUN</t>
  </si>
  <si>
    <t>Cella Space Ltd</t>
  </si>
  <si>
    <t>CELLA</t>
  </si>
  <si>
    <t>Blue Chip India Ltd</t>
  </si>
  <si>
    <t>BLUECHIP</t>
  </si>
  <si>
    <t>TGIF Agribusiness Ltd</t>
  </si>
  <si>
    <t>TGIF</t>
  </si>
  <si>
    <t>SSPDL Ltd</t>
  </si>
  <si>
    <t>SSPDL</t>
  </si>
  <si>
    <t>Sibar Auto Parts Ltd</t>
  </si>
  <si>
    <t>SIBARAUT</t>
  </si>
  <si>
    <t>Sanghvi Forging and Engineering Ltd</t>
  </si>
  <si>
    <t>SANGHVIFOR</t>
  </si>
  <si>
    <t>LWS Knitwear Ltd</t>
  </si>
  <si>
    <t>LWSKNIT</t>
  </si>
  <si>
    <t>Bervin Investment and Leasing Ltd</t>
  </si>
  <si>
    <t>BERVINL</t>
  </si>
  <si>
    <t>NMS Global Ltd</t>
  </si>
  <si>
    <t>NMSRESRC</t>
  </si>
  <si>
    <t>Sungold Media and Entertainment Ltd</t>
  </si>
  <si>
    <t>SMEL</t>
  </si>
  <si>
    <t>Cargotrans Maritime Ltd</t>
  </si>
  <si>
    <t>CARGOTRANS</t>
  </si>
  <si>
    <t>Margo Finance Ltd</t>
  </si>
  <si>
    <t>MARGOFIN</t>
  </si>
  <si>
    <t>Octavius Plantations Ltd</t>
  </si>
  <si>
    <t>OCTAVIUSPL</t>
  </si>
  <si>
    <t>Omkar Pharmachem Ltd</t>
  </si>
  <si>
    <t>OMKARPH</t>
  </si>
  <si>
    <t>Gujarat Raffia Industries Ltd</t>
  </si>
  <si>
    <t>GUJRAFFIA</t>
  </si>
  <si>
    <t>Samsrita Labs Ltd</t>
  </si>
  <si>
    <t>SAMSRITA</t>
  </si>
  <si>
    <t>Karnavati Finance Ltd</t>
  </si>
  <si>
    <t>KARNAVATI</t>
  </si>
  <si>
    <t>Pan Electronics (India) Ltd</t>
  </si>
  <si>
    <t>PANELEC</t>
  </si>
  <si>
    <t>MT Educare Ltd</t>
  </si>
  <si>
    <t>MTEDUCARE</t>
  </si>
  <si>
    <t>Sumeet Industries Ltd</t>
  </si>
  <si>
    <t>SUMEETINDS</t>
  </si>
  <si>
    <t>Libord Finance Ltd</t>
  </si>
  <si>
    <t>LIBORDFIN</t>
  </si>
  <si>
    <t>Dynamic Archistructures Ltd</t>
  </si>
  <si>
    <t>DAL</t>
  </si>
  <si>
    <t>Yash Management &amp; Satellite Ltd.</t>
  </si>
  <si>
    <t>YASHMGM</t>
  </si>
  <si>
    <t>Prima Industries Ltd</t>
  </si>
  <si>
    <t>PRIMAIN</t>
  </si>
  <si>
    <t>Amco India Ltd</t>
  </si>
  <si>
    <t>AMCOIND</t>
  </si>
  <si>
    <t>Jainex Aamcol Ltd</t>
  </si>
  <si>
    <t>JAINEX</t>
  </si>
  <si>
    <t>Antarctica Ltd</t>
  </si>
  <si>
    <t>ANTGRAPHIC</t>
  </si>
  <si>
    <t>Onelife Capital Advisors Ltd</t>
  </si>
  <si>
    <t>ONELIFECAP</t>
  </si>
  <si>
    <t>Nanavati Ventures Ltd</t>
  </si>
  <si>
    <t>NVENTURES</t>
  </si>
  <si>
    <t>Prag Bosimi Synthetics Ltd</t>
  </si>
  <si>
    <t>PRAGBOS</t>
  </si>
  <si>
    <t>Shreevatsaa Finance and Leasing Ltd</t>
  </si>
  <si>
    <t>SHVFL</t>
  </si>
  <si>
    <t>Ritesh International Ltd</t>
  </si>
  <si>
    <t>RITESHIN</t>
  </si>
  <si>
    <t>HDFC Silver ETF</t>
  </si>
  <si>
    <t>HDFCSILVER</t>
  </si>
  <si>
    <t>SVS Ventures Ltd</t>
  </si>
  <si>
    <t>SVS</t>
  </si>
  <si>
    <t>Bangalore Fort Farms Ltd</t>
  </si>
  <si>
    <t>BFFL</t>
  </si>
  <si>
    <t>IITL Projects Ltd</t>
  </si>
  <si>
    <t>IITLPROJ</t>
  </si>
  <si>
    <t>Reliable Ventures India Ltd</t>
  </si>
  <si>
    <t>RELIABVEN</t>
  </si>
  <si>
    <t>Titaanium Ten Enterprise Ltd</t>
  </si>
  <si>
    <t>TITAANIUM</t>
  </si>
  <si>
    <t>ETT Ltd</t>
  </si>
  <si>
    <t>ETT</t>
  </si>
  <si>
    <t>Veerkrupa Jewellers Ltd</t>
  </si>
  <si>
    <t>VEERKRUPA</t>
  </si>
  <si>
    <t>Kamanwala Housing Construction Ltd</t>
  </si>
  <si>
    <t>KAMANWALA</t>
  </si>
  <si>
    <t>Anupam Finserv Ltd</t>
  </si>
  <si>
    <t>ANUPAM</t>
  </si>
  <si>
    <t>WINPRO INDUSTRIES LIMITED</t>
  </si>
  <si>
    <t>WINPRO</t>
  </si>
  <si>
    <t>Continental Securities Ltd</t>
  </si>
  <si>
    <t>CSL</t>
  </si>
  <si>
    <t>Jaipan Industries Ltd</t>
  </si>
  <si>
    <t>JAIPAN</t>
  </si>
  <si>
    <t>Gujarat Hy Spin Ltd</t>
  </si>
  <si>
    <t>GUJHYSPIN</t>
  </si>
  <si>
    <t>Easy Fincorp Ltd</t>
  </si>
  <si>
    <t>EASYFIN</t>
  </si>
  <si>
    <t>Gujarat Lease Financing Ltd</t>
  </si>
  <si>
    <t>GLFL</t>
  </si>
  <si>
    <t>Gian Life Care Ltd</t>
  </si>
  <si>
    <t>GIANLIFE</t>
  </si>
  <si>
    <t>Vrundavan Plantation Ltd</t>
  </si>
  <si>
    <t>VPL</t>
  </si>
  <si>
    <t>Darshan Orna Ltd</t>
  </si>
  <si>
    <t>DARSHANORNA</t>
  </si>
  <si>
    <t>Daulat Securities Ltd</t>
  </si>
  <si>
    <t>DAULAT</t>
  </si>
  <si>
    <t>Shanti Guru Industries Ltd</t>
  </si>
  <si>
    <t>SHANTIGURU</t>
  </si>
  <si>
    <t>Popular Estate Management Ltd</t>
  </si>
  <si>
    <t>POPULARES</t>
  </si>
  <si>
    <t>Bohra Industries Ltd</t>
  </si>
  <si>
    <t>BOHRAIND</t>
  </si>
  <si>
    <t>Sarthak Industries Ltd</t>
  </si>
  <si>
    <t>SARTHAKIND</t>
  </si>
  <si>
    <t>Scan Projects Ltd</t>
  </si>
  <si>
    <t>SCANPRO</t>
  </si>
  <si>
    <t>Axis NIFTY India Consumption ETF</t>
  </si>
  <si>
    <t>AXISCETF</t>
  </si>
  <si>
    <t>Bothra Metals and Alloys Ltd</t>
  </si>
  <si>
    <t>BMAL</t>
  </si>
  <si>
    <t>BNR Udyog Ltd</t>
  </si>
  <si>
    <t>BNRUDY</t>
  </si>
  <si>
    <t>RTCL Ltd</t>
  </si>
  <si>
    <t>RAGHUTOB</t>
  </si>
  <si>
    <t>Howard Hotels Ltd</t>
  </si>
  <si>
    <t>HOWARHO</t>
  </si>
  <si>
    <t>Pro Fin Capital Services Ltd</t>
  </si>
  <si>
    <t>PROFINC</t>
  </si>
  <si>
    <t>ICICI Pru Nifty 5 yr Benchmark G-SEC ETF</t>
  </si>
  <si>
    <t>GSEC5IETF</t>
  </si>
  <si>
    <t>Ranjeet Mechatronics Ltd</t>
  </si>
  <si>
    <t>RANJEET</t>
  </si>
  <si>
    <t>Tradewell Holdings Ltd</t>
  </si>
  <si>
    <t>TRADEWELL</t>
  </si>
  <si>
    <t>Valson Industries Ltd</t>
  </si>
  <si>
    <t>VALSONQ</t>
  </si>
  <si>
    <t>Shrydus Industries Ltd</t>
  </si>
  <si>
    <t>SHRYDUS</t>
  </si>
  <si>
    <t>Indus Finance Ltd</t>
  </si>
  <si>
    <t>INDUSFINL</t>
  </si>
  <si>
    <t>Palm Jewels Limited</t>
  </si>
  <si>
    <t>PALMJEWELS</t>
  </si>
  <si>
    <t>Dynamic Industries Ltd</t>
  </si>
  <si>
    <t>DYNAMIND</t>
  </si>
  <si>
    <t>G K P Printing &amp; Packaging Ltd</t>
  </si>
  <si>
    <t>GKP</t>
  </si>
  <si>
    <t>Tasty Dairy Specialities Ltd</t>
  </si>
  <si>
    <t>TDSL</t>
  </si>
  <si>
    <t>Gem Spinners India Ltd</t>
  </si>
  <si>
    <t>GEMSPIN</t>
  </si>
  <si>
    <t>Ind Renewable Energy Ltd</t>
  </si>
  <si>
    <t>INDRENEW</t>
  </si>
  <si>
    <t>Northlink Fiscal and Capital Services Ltd</t>
  </si>
  <si>
    <t>NORTHLINK</t>
  </si>
  <si>
    <t>Shree Karthik Papers Ltd</t>
  </si>
  <si>
    <t>SHKARTP</t>
  </si>
  <si>
    <t>Yogi Infra Projects Ltd</t>
  </si>
  <si>
    <t>YOGISUNG</t>
  </si>
  <si>
    <t>Nippon India ETF Nifty IT</t>
  </si>
  <si>
    <t>ITBEES</t>
  </si>
  <si>
    <t>Neeraj Paper Marketing Ltd</t>
  </si>
  <si>
    <t>NEERAJ</t>
  </si>
  <si>
    <t>Velan Hotels Ltd</t>
  </si>
  <si>
    <t>VELHO</t>
  </si>
  <si>
    <t>Labelkraft Technologies Ltd</t>
  </si>
  <si>
    <t>LABELKRAFT</t>
  </si>
  <si>
    <t>Tci Finance Ltd</t>
  </si>
  <si>
    <t>TCIFINANCE</t>
  </si>
  <si>
    <t>Asian Warehousing Ltd</t>
  </si>
  <si>
    <t>ASIAN</t>
  </si>
  <si>
    <t>O P Chains Ltd</t>
  </si>
  <si>
    <t>OPCHAINS</t>
  </si>
  <si>
    <t>IEL Ltd</t>
  </si>
  <si>
    <t>INDXTRA</t>
  </si>
  <si>
    <t>Uniroyal Industries Ltd</t>
  </si>
  <si>
    <t>UNIROYAL</t>
  </si>
  <si>
    <t>Gautam Exim Ltd</t>
  </si>
  <si>
    <t>GEL</t>
  </si>
  <si>
    <t>Osiajee Texfab Ltd</t>
  </si>
  <si>
    <t>OSIAJEE</t>
  </si>
  <si>
    <t>Shree Metalloys Ltd</t>
  </si>
  <si>
    <t>SHREMETAL</t>
  </si>
  <si>
    <t>Novateor Research Laboratories Ltd</t>
  </si>
  <si>
    <t>NOVATEOR</t>
  </si>
  <si>
    <t>Reetech International Cargo and Courier Ltd</t>
  </si>
  <si>
    <t>REETECH</t>
  </si>
  <si>
    <t>Finelistings Technologies Ltd</t>
  </si>
  <si>
    <t>FTL</t>
  </si>
  <si>
    <t>Nippon India ETF Nifty India Consumption</t>
  </si>
  <si>
    <t>CONSUMBEES</t>
  </si>
  <si>
    <t>Southern Latex Ltd</t>
  </si>
  <si>
    <t>SOUTLAT</t>
  </si>
  <si>
    <t>Vaxtex Cotfab Ltd</t>
  </si>
  <si>
    <t>VCL</t>
  </si>
  <si>
    <t>Classic Filaments Ltd</t>
  </si>
  <si>
    <t>CFL</t>
  </si>
  <si>
    <t>Emmessar Biotech and Nutrition Ltd</t>
  </si>
  <si>
    <t>EMMESSA</t>
  </si>
  <si>
    <t>Sanghvi Brands Ltd</t>
  </si>
  <si>
    <t>SBRANDS</t>
  </si>
  <si>
    <t>Octaware Technologies Ltd</t>
  </si>
  <si>
    <t>OCTAWARE</t>
  </si>
  <si>
    <t>DSP Silver ETF</t>
  </si>
  <si>
    <t>SILVERADD</t>
  </si>
  <si>
    <t>Switching Technologies Gunther Ltd</t>
  </si>
  <si>
    <t>SWITCHTE</t>
  </si>
  <si>
    <t>Stampede Capital Ltd</t>
  </si>
  <si>
    <t>GATECHDVR</t>
  </si>
  <si>
    <t>Paramount Cosmetics (India) Ltd</t>
  </si>
  <si>
    <t>PARMCOS-B</t>
  </si>
  <si>
    <t>Garbi Finvest Ltd</t>
  </si>
  <si>
    <t>GARBIFIN</t>
  </si>
  <si>
    <t>Kunststoffe Industries Ltd</t>
  </si>
  <si>
    <t>KUNSTOFF</t>
  </si>
  <si>
    <t>Dhanuka Realty Ltd</t>
  </si>
  <si>
    <t>DRL</t>
  </si>
  <si>
    <t>Richfield Financial Services Ltd</t>
  </si>
  <si>
    <t>RFSL</t>
  </si>
  <si>
    <t>Sterling Guaranty &amp; Finance Ltd</t>
  </si>
  <si>
    <t>STRLGUA</t>
  </si>
  <si>
    <t>Glance Finance Ltd</t>
  </si>
  <si>
    <t>GLANCE</t>
  </si>
  <si>
    <t>MPL Plastics Ltd</t>
  </si>
  <si>
    <t>MPL</t>
  </si>
  <si>
    <t>Shree Bhavya Fabrics Ltd</t>
  </si>
  <si>
    <t>SBFL</t>
  </si>
  <si>
    <t>Brandbucket Media &amp; Technology Ltd</t>
  </si>
  <si>
    <t>BRANDBUCKT</t>
  </si>
  <si>
    <t>Sarvottam Finvest Ltd</t>
  </si>
  <si>
    <t>SARVOTTAM</t>
  </si>
  <si>
    <t>Interstate Oil Carrier Ltd</t>
  </si>
  <si>
    <t>INTSTOIL</t>
  </si>
  <si>
    <t>Vamshi Rubber Ltd</t>
  </si>
  <si>
    <t>VAMSHIRU</t>
  </si>
  <si>
    <t>Eastern Treads Ltd</t>
  </si>
  <si>
    <t>EASTRED</t>
  </si>
  <si>
    <t>BKV Industries Ltd</t>
  </si>
  <si>
    <t>BKV</t>
  </si>
  <si>
    <t>Sujala Trading &amp; Holdings Ltd</t>
  </si>
  <si>
    <t>SUJALA</t>
  </si>
  <si>
    <t>Gala Global Products Ltd</t>
  </si>
  <si>
    <t>GGPL</t>
  </si>
  <si>
    <t>Nyssa Corporation Ltd</t>
  </si>
  <si>
    <t>NYSSACORP</t>
  </si>
  <si>
    <t>APT Packaging Ltd</t>
  </si>
  <si>
    <t>APTPACK</t>
  </si>
  <si>
    <t>Samyak International Ltd</t>
  </si>
  <si>
    <t>SAMYAKINT</t>
  </si>
  <si>
    <t>Billwin Industries Ltd</t>
  </si>
  <si>
    <t>BILLWIN</t>
  </si>
  <si>
    <t>Indiabulls NIFTY50 Exchange Traded Fund</t>
  </si>
  <si>
    <t>IBMFNIFTY</t>
  </si>
  <si>
    <t>Ajcon Global Services Ltd</t>
  </si>
  <si>
    <t>AJCON</t>
  </si>
  <si>
    <t>Duke Offshore Ltd</t>
  </si>
  <si>
    <t>DUKEOFS</t>
  </si>
  <si>
    <t>Parshwanath Corp Ltd</t>
  </si>
  <si>
    <t>PARSHWANA</t>
  </si>
  <si>
    <t>Hindustan Agrigentics Ltd</t>
  </si>
  <si>
    <t>HINDUST</t>
  </si>
  <si>
    <t>Vivanza Biosciences Ltd</t>
  </si>
  <si>
    <t>VIVANZA</t>
  </si>
  <si>
    <t>Nippon India ETF S&amp;P BSE Sensex Next 50</t>
  </si>
  <si>
    <t>SNXT50BEES</t>
  </si>
  <si>
    <t>Hisar Spinning Mills Ltd</t>
  </si>
  <si>
    <t>HISARSP</t>
  </si>
  <si>
    <t>Link Pharmachem Ltd</t>
  </si>
  <si>
    <t>LINKPH</t>
  </si>
  <si>
    <t>R R Financial Consultants Ltd</t>
  </si>
  <si>
    <t>RRFIN</t>
  </si>
  <si>
    <t>Polymac Thermoformers Ltd</t>
  </si>
  <si>
    <t>POLYMAC</t>
  </si>
  <si>
    <t>Helpage Finlease Ltd</t>
  </si>
  <si>
    <t>HELPAGE</t>
  </si>
  <si>
    <t>S R G Securities Finance Ltd</t>
  </si>
  <si>
    <t>SRGSFL</t>
  </si>
  <si>
    <t>ICICI Prudential Nifty FMCG ETF</t>
  </si>
  <si>
    <t>FMCGIETF</t>
  </si>
  <si>
    <t>Ishita Drugs and Industries Ltd</t>
  </si>
  <si>
    <t>ISHITADR</t>
  </si>
  <si>
    <t>Dipna Pharmachem Ltd</t>
  </si>
  <si>
    <t>DPL</t>
  </si>
  <si>
    <t>Shiva Granito Export Ltd</t>
  </si>
  <si>
    <t>SHIVAEXPO</t>
  </si>
  <si>
    <t>Rajkamal Synthetics Ltd</t>
  </si>
  <si>
    <t>RAJKSYN</t>
  </si>
  <si>
    <t>Husys Consulting Ltd</t>
  </si>
  <si>
    <t>HUSYSLTD</t>
  </si>
  <si>
    <t>Bright Solar Ltd</t>
  </si>
  <si>
    <t>Samtex Fashions Ltd</t>
  </si>
  <si>
    <t>SAMTEX</t>
  </si>
  <si>
    <t>Frontline corporation Ltd</t>
  </si>
  <si>
    <t>FRONTCORP</t>
  </si>
  <si>
    <t>Jai Mata Glass Ltd</t>
  </si>
  <si>
    <t>JAIMATAG</t>
  </si>
  <si>
    <t>Euphoria Infotech (India) Ltd</t>
  </si>
  <si>
    <t>EUPHORIAIT</t>
  </si>
  <si>
    <t>ISF Ltd</t>
  </si>
  <si>
    <t>ISFL</t>
  </si>
  <si>
    <t>Patron Exim Ltd</t>
  </si>
  <si>
    <t>PATRON</t>
  </si>
  <si>
    <t>ICICI Prudential Nifty 100 ETF</t>
  </si>
  <si>
    <t>NIF100IETF</t>
  </si>
  <si>
    <t>IB Infotech Enterprises Ltd</t>
  </si>
  <si>
    <t>IBINFO</t>
  </si>
  <si>
    <t>Milestone Global Limited</t>
  </si>
  <si>
    <t>MILESTONE</t>
  </si>
  <si>
    <t>Amraworld Agrico Ltd</t>
  </si>
  <si>
    <t>AMRAAGRI</t>
  </si>
  <si>
    <t>Franklin Leasing and Finance Ltd</t>
  </si>
  <si>
    <t>FRANKLIN</t>
  </si>
  <si>
    <t>U H Zaveri Ltd</t>
  </si>
  <si>
    <t>UHZAVERI</t>
  </si>
  <si>
    <t>Chandni Machines Ltd</t>
  </si>
  <si>
    <t>CHANDNIMACH</t>
  </si>
  <si>
    <t>Sugal and Damani Share Brokers Ltd</t>
  </si>
  <si>
    <t>SUGALDAM</t>
  </si>
  <si>
    <t>Muller and Phipps (India) Ltd</t>
  </si>
  <si>
    <t>MULLER</t>
  </si>
  <si>
    <t>Catvision Ltd</t>
  </si>
  <si>
    <t>CATVISION</t>
  </si>
  <si>
    <t>Paos Industries Ltd</t>
  </si>
  <si>
    <t>PAOS</t>
  </si>
  <si>
    <t>SPA Capital Advisors Limited</t>
  </si>
  <si>
    <t>SPACAPS</t>
  </si>
  <si>
    <t>Polo Hotels Ltd</t>
  </si>
  <si>
    <t>POLOHOT</t>
  </si>
  <si>
    <t>Ironwood Education Ltd</t>
  </si>
  <si>
    <t>IRONWOOD</t>
  </si>
  <si>
    <t>Jagjanani Textiles Ltd</t>
  </si>
  <si>
    <t>JAGJANANI</t>
  </si>
  <si>
    <t>Silly Monks Entertainment Ltd</t>
  </si>
  <si>
    <t>SILLYMONKS</t>
  </si>
  <si>
    <t>GCM Securities Ltd</t>
  </si>
  <si>
    <t>GCMSECU</t>
  </si>
  <si>
    <t>Manraj Housing Finance Ltd</t>
  </si>
  <si>
    <t>MANRAJH</t>
  </si>
  <si>
    <t>Marg Techno-Projects Ltd</t>
  </si>
  <si>
    <t>MTPL</t>
  </si>
  <si>
    <t>CRP Risk Management Ltd</t>
  </si>
  <si>
    <t>CRPRISK</t>
  </si>
  <si>
    <t>Prism Finance Ltd</t>
  </si>
  <si>
    <t>PRISMFN</t>
  </si>
  <si>
    <t>Jyotirgamya Enterprises Ltd</t>
  </si>
  <si>
    <t>JEL</t>
  </si>
  <si>
    <t>Delta Industrial Resources Ltd</t>
  </si>
  <si>
    <t>DELTA</t>
  </si>
  <si>
    <t>Kush Industries Ltd</t>
  </si>
  <si>
    <t>KUSHIND</t>
  </si>
  <si>
    <t>Natraj Proteins Ltd</t>
  </si>
  <si>
    <t>NATRAJPR</t>
  </si>
  <si>
    <t>Adinath Textiles Ltd</t>
  </si>
  <si>
    <t>ADINATH</t>
  </si>
  <si>
    <t>Solid Stone Co Ltd</t>
  </si>
  <si>
    <t>SOLIDSTON</t>
  </si>
  <si>
    <t>First Custodian Fund (India) Ltd</t>
  </si>
  <si>
    <t>1STCUS</t>
  </si>
  <si>
    <t>Rishabh Digha Steel and Allied Products Ltd</t>
  </si>
  <si>
    <t>RISHDIGA</t>
  </si>
  <si>
    <t>Mahaan Foods Ltd</t>
  </si>
  <si>
    <t>MAHAANF</t>
  </si>
  <si>
    <t>Cindrella Hotels Ltd</t>
  </si>
  <si>
    <t>CINDHO</t>
  </si>
  <si>
    <t>NIKS Technology Ltd</t>
  </si>
  <si>
    <t>NIKSTECH</t>
  </si>
  <si>
    <t>Mukat Pipes Ltd</t>
  </si>
  <si>
    <t>MUKATPIP</t>
  </si>
  <si>
    <t>Rite Zone Chemcon India Ltd</t>
  </si>
  <si>
    <t>RITEZONE</t>
  </si>
  <si>
    <t>Golechha Global Finance Ltd</t>
  </si>
  <si>
    <t>GOLECHA</t>
  </si>
  <si>
    <t>Nippon India ETF Nifty Infrastructure BeES</t>
  </si>
  <si>
    <t>INFRABEES</t>
  </si>
  <si>
    <t>K K Fincorp Ltd</t>
  </si>
  <si>
    <t>KKFIN</t>
  </si>
  <si>
    <t>Decipher Labs Ltd</t>
  </si>
  <si>
    <t>DECIPHER</t>
  </si>
  <si>
    <t>Span Divergent Ltd</t>
  </si>
  <si>
    <t>SDL</t>
  </si>
  <si>
    <t>Tarai Foods Ltd</t>
  </si>
  <si>
    <t>TARAI</t>
  </si>
  <si>
    <t>Neelkanth Ltd</t>
  </si>
  <si>
    <t>NEELKANTH</t>
  </si>
  <si>
    <t>Amforge Industries Ltd</t>
  </si>
  <si>
    <t>AMFORG</t>
  </si>
  <si>
    <t>Hira Automobiles Ltd</t>
  </si>
  <si>
    <t>HIRAUTO</t>
  </si>
  <si>
    <t>Amrapali Capital and Finance Services Ltd</t>
  </si>
  <si>
    <t>ACFSL</t>
  </si>
  <si>
    <t>Usha Martin Education And Solutions Ltd</t>
  </si>
  <si>
    <t>UMESLTD</t>
  </si>
  <si>
    <t>Saianand Commercial Ltd</t>
  </si>
  <si>
    <t>SAICOM</t>
  </si>
  <si>
    <t>Mitshi India Ltd</t>
  </si>
  <si>
    <t>MITSHI</t>
  </si>
  <si>
    <t>Kahan Packaging Ltd</t>
  </si>
  <si>
    <t>KAHAN</t>
  </si>
  <si>
    <t>Kkalpana Plastick Limited</t>
  </si>
  <si>
    <t>KKPLASTICK</t>
  </si>
  <si>
    <t>Marble City India Ltd</t>
  </si>
  <si>
    <t>MARBLE</t>
  </si>
  <si>
    <t>Rita Finance and Leasing Ltd</t>
  </si>
  <si>
    <t>RFLL</t>
  </si>
  <si>
    <t>Premier Capital Services Ltd</t>
  </si>
  <si>
    <t>PREMCAP</t>
  </si>
  <si>
    <t>White Organic Retail Ltd</t>
  </si>
  <si>
    <t>WORL</t>
  </si>
  <si>
    <t>Sterling Powergensys Ltd</t>
  </si>
  <si>
    <t>STERPOW</t>
  </si>
  <si>
    <t>Metalyst Forgings Ltd</t>
  </si>
  <si>
    <t>METALFORGE</t>
  </si>
  <si>
    <t>Nagarjuna Agri Tech Ltd</t>
  </si>
  <si>
    <t>NAGTECH</t>
  </si>
  <si>
    <t>Lypsa Gems &amp; Jewellery Ltd</t>
  </si>
  <si>
    <t>LYPSAGEMS</t>
  </si>
  <si>
    <t>Shanti Overseas (India) Ltd</t>
  </si>
  <si>
    <t>SHANTI</t>
  </si>
  <si>
    <t>Mehta Integrated Finance Ltd</t>
  </si>
  <si>
    <t>MEHIF</t>
  </si>
  <si>
    <t>Neueon Towers Ltd</t>
  </si>
  <si>
    <t>NTL</t>
  </si>
  <si>
    <t>Onesource Ideas Venture Ltd</t>
  </si>
  <si>
    <t>OIVL</t>
  </si>
  <si>
    <t>S M Gold Ltd</t>
  </si>
  <si>
    <t>SMGOLD</t>
  </si>
  <si>
    <t>Saroja Pharma Industries India Ltd</t>
  </si>
  <si>
    <t>SAROJA</t>
  </si>
  <si>
    <t>Kretto Syscon Ltd</t>
  </si>
  <si>
    <t>KRETTOSYS</t>
  </si>
  <si>
    <t>Aditya BSL Silver ETF</t>
  </si>
  <si>
    <t>SILVER</t>
  </si>
  <si>
    <t>United Credit Ltd</t>
  </si>
  <si>
    <t>UNITDCR</t>
  </si>
  <si>
    <t>Enbee Trade and Finance Ltd</t>
  </si>
  <si>
    <t>ENBETRD</t>
  </si>
  <si>
    <t>ICICI Prudential Nifty Healthcare ETF</t>
  </si>
  <si>
    <t>HEALTHIETF</t>
  </si>
  <si>
    <t>Amarnath Securities Ltd</t>
  </si>
  <si>
    <t>AMARSEC</t>
  </si>
  <si>
    <t>Cubical Financial Services Ltd</t>
  </si>
  <si>
    <t>CUBIFIN</t>
  </si>
  <si>
    <t>Bisil Plast Ltd</t>
  </si>
  <si>
    <t>BISIL</t>
  </si>
  <si>
    <t>Amrapali Fincap Ltd</t>
  </si>
  <si>
    <t>AMRAFIN</t>
  </si>
  <si>
    <t>Shyam Telecom Ltd</t>
  </si>
  <si>
    <t>SHYAMTEL</t>
  </si>
  <si>
    <t>ICICI Prudential Nifty Auto ETF</t>
  </si>
  <si>
    <t>AUTOIETF</t>
  </si>
  <si>
    <t>Pradhin Ltd</t>
  </si>
  <si>
    <t>PRADHIN</t>
  </si>
  <si>
    <t>Genesis IBRC India Ltd</t>
  </si>
  <si>
    <t>GENESIS</t>
  </si>
  <si>
    <t>Alps Industries Ltd</t>
  </si>
  <si>
    <t>ALPSINDUS</t>
  </si>
  <si>
    <t>Mansi Finance (Chennai) Ltd</t>
  </si>
  <si>
    <t>MANSIFIN</t>
  </si>
  <si>
    <t>Tirth Plastic Ltd</t>
  </si>
  <si>
    <t>TIRTPLS</t>
  </si>
  <si>
    <t>R J Shah and Company Ltd</t>
  </si>
  <si>
    <t>RJSHAH</t>
  </si>
  <si>
    <t>Lime Chemicals Ltd</t>
  </si>
  <si>
    <t>LIMECHM</t>
  </si>
  <si>
    <t>Orosil Smiths India Ltd</t>
  </si>
  <si>
    <t>OROSMITHS</t>
  </si>
  <si>
    <t>Harish Textile Engineers Ltd</t>
  </si>
  <si>
    <t>HARISH</t>
  </si>
  <si>
    <t>Vishvprabha Ventures Ltd</t>
  </si>
  <si>
    <t>VISVEN</t>
  </si>
  <si>
    <t>Mid India Industries Ltd</t>
  </si>
  <si>
    <t>MIDINDIA</t>
  </si>
  <si>
    <t>Hathway Bhawani Cabletel and Datacom Ltd</t>
  </si>
  <si>
    <t>HATHWAYB</t>
  </si>
  <si>
    <t>Sita Enterprises Ltd</t>
  </si>
  <si>
    <t>SITAENT</t>
  </si>
  <si>
    <t>Ortin Laboratories Ltd</t>
  </si>
  <si>
    <t>ORTINLAB</t>
  </si>
  <si>
    <t>Seven Hill Industries Ltd</t>
  </si>
  <si>
    <t>SEVENHILL</t>
  </si>
  <si>
    <t>Continental Chemicals Ltd</t>
  </si>
  <si>
    <t>CONTCHM</t>
  </si>
  <si>
    <t>Parle Industries Ltd</t>
  </si>
  <si>
    <t>PARLEIND</t>
  </si>
  <si>
    <t>SBI Nifty Consumption ETF</t>
  </si>
  <si>
    <t>SBIETFCON</t>
  </si>
  <si>
    <t>Anka India Ltd</t>
  </si>
  <si>
    <t>ANKIN</t>
  </si>
  <si>
    <t>Beryl Drugs Ltd</t>
  </si>
  <si>
    <t>BERLDRG</t>
  </si>
  <si>
    <t>Sovereign Diamonds Ltd</t>
  </si>
  <si>
    <t>SOVERDIA</t>
  </si>
  <si>
    <t>Ador Multi Products Ltd</t>
  </si>
  <si>
    <t>ADORMUL</t>
  </si>
  <si>
    <t>S V J Enterprises Ltd</t>
  </si>
  <si>
    <t>SVJ</t>
  </si>
  <si>
    <t>Padam Cotton Yarns Ltd</t>
  </si>
  <si>
    <t>PADAMCO</t>
  </si>
  <si>
    <t>BFL Asset Finvest Ltd</t>
  </si>
  <si>
    <t>BFLAFL</t>
  </si>
  <si>
    <t>DSP Nifty Midcap 150 Quality 50 ETF</t>
  </si>
  <si>
    <t>MIDQ50ADD</t>
  </si>
  <si>
    <t>Flora Textiles Ltd</t>
  </si>
  <si>
    <t>FLORATX</t>
  </si>
  <si>
    <t>7NR Retail Ltd</t>
  </si>
  <si>
    <t>7NR</t>
  </si>
  <si>
    <t>KMG Milk Food Ltd</t>
  </si>
  <si>
    <t>KMGMILK</t>
  </si>
  <si>
    <t>Svaraj Trading and Agencies Ltd</t>
  </si>
  <si>
    <t>ZSVARAJT</t>
  </si>
  <si>
    <t>Genomic Valley Biotech Ltd</t>
  </si>
  <si>
    <t>GVBL</t>
  </si>
  <si>
    <t>Suncity Synthetics Ltd</t>
  </si>
  <si>
    <t>SUNCITYSY</t>
  </si>
  <si>
    <t>United Interactive Ltd</t>
  </si>
  <si>
    <t>UNITEDINT</t>
  </si>
  <si>
    <t>Ras Resorts and Apart Hotels Ltd</t>
  </si>
  <si>
    <t>RASRESOR</t>
  </si>
  <si>
    <t>Koura Fine Diamond Jewelry Ltd</t>
  </si>
  <si>
    <t>KOURA</t>
  </si>
  <si>
    <t>Madhya Pradesh Today Media Ltd</t>
  </si>
  <si>
    <t>MPTODAY</t>
  </si>
  <si>
    <t>Tokyo Finance Ltd</t>
  </si>
  <si>
    <t>TOKYOFIN</t>
  </si>
  <si>
    <t>Colinz Laboratories Ltd</t>
  </si>
  <si>
    <t>COLINZ</t>
  </si>
  <si>
    <t>HDFC Nifty50 Value 20 ETF</t>
  </si>
  <si>
    <t>HDFCVALUE</t>
  </si>
  <si>
    <t>Ekennis Software Service Ltd</t>
  </si>
  <si>
    <t>EKENNIS</t>
  </si>
  <si>
    <t>Yunik Managing Advisors Ltd</t>
  </si>
  <si>
    <t>YUNIKM</t>
  </si>
  <si>
    <t>RICHA INFO SYSTEMS LIMITED</t>
  </si>
  <si>
    <t>RICHA</t>
  </si>
  <si>
    <t>DAPS Advertising Ltd</t>
  </si>
  <si>
    <t>DAPS</t>
  </si>
  <si>
    <t>Kachchh Minerals Ltd</t>
  </si>
  <si>
    <t>KACHCHH</t>
  </si>
  <si>
    <t>Swarna Securities Ltd</t>
  </si>
  <si>
    <t>SWRNASE</t>
  </si>
  <si>
    <t>Square Four Projects India Ltd</t>
  </si>
  <si>
    <t>SFPIL</t>
  </si>
  <si>
    <t>Abhishek Finlease Ltd</t>
  </si>
  <si>
    <t>ABHIFIN</t>
  </si>
  <si>
    <t>PBA Infrastructure Ltd</t>
  </si>
  <si>
    <t>PBAINFRA</t>
  </si>
  <si>
    <t>Prime Capital Market Ltd</t>
  </si>
  <si>
    <t>PRIMECAPM</t>
  </si>
  <si>
    <t>Spice Islands Industries Ltd</t>
  </si>
  <si>
    <t>SPICEISL</t>
  </si>
  <si>
    <t>Objectone Information Systems Ltd</t>
  </si>
  <si>
    <t>OONE</t>
  </si>
  <si>
    <t>Bloom Industries Ltd</t>
  </si>
  <si>
    <t>BLOIN</t>
  </si>
  <si>
    <t>Rander Corp Ltd</t>
  </si>
  <si>
    <t>RANDER</t>
  </si>
  <si>
    <t>Super Fine Knitters Ltd</t>
  </si>
  <si>
    <t>SKL</t>
  </si>
  <si>
    <t>Norben Tea and Exports Ltd</t>
  </si>
  <si>
    <t>NORBTEAEXP</t>
  </si>
  <si>
    <t>Tata Nifty India Digital Exchange Traded Fund</t>
  </si>
  <si>
    <t>TNIDETF</t>
  </si>
  <si>
    <t>Raama Paper Mills Ltd</t>
  </si>
  <si>
    <t>RAMAPPR-B</t>
  </si>
  <si>
    <t>Unistar Multimedia Ltd</t>
  </si>
  <si>
    <t>UNISTRMU</t>
  </si>
  <si>
    <t>GTN Textiles Ltd</t>
  </si>
  <si>
    <t>GTNTEX</t>
  </si>
  <si>
    <t>A F Enterprises Ltd</t>
  </si>
  <si>
    <t>AFEL</t>
  </si>
  <si>
    <t>Sri Nachammai Cotton Mills Ltd</t>
  </si>
  <si>
    <t>SRINACHA</t>
  </si>
  <si>
    <t>Vivaa Tradecom Ltd</t>
  </si>
  <si>
    <t>VIVAA</t>
  </si>
  <si>
    <t>Sahara Maritime Ltd</t>
  </si>
  <si>
    <t>SMARITIME</t>
  </si>
  <si>
    <t>Amalgamated Electricity Company Ltd</t>
  </si>
  <si>
    <t>AMALGAM</t>
  </si>
  <si>
    <t>Padmanabh Alloys and Polymers Ltd</t>
  </si>
  <si>
    <t>PADALPO</t>
  </si>
  <si>
    <t>HDFC Nifty 100 ETF</t>
  </si>
  <si>
    <t>HDFCNIF100</t>
  </si>
  <si>
    <t>Kotak Nifty Midcap 50 ETF</t>
  </si>
  <si>
    <t>MIDCAP</t>
  </si>
  <si>
    <t>Econo Trade (India) Ltd</t>
  </si>
  <si>
    <t>ETIL</t>
  </si>
  <si>
    <t>Olympic Oil Industries Ltd</t>
  </si>
  <si>
    <t>OLYOI</t>
  </si>
  <si>
    <t>Jindal Leasefin Ltd</t>
  </si>
  <si>
    <t>JLL</t>
  </si>
  <si>
    <t>Shah Foods Ltd</t>
  </si>
  <si>
    <t>SHAHFOOD</t>
  </si>
  <si>
    <t>Inani Securities Ltd</t>
  </si>
  <si>
    <t>INANISEC</t>
  </si>
  <si>
    <t>Amiable Logistics (India) Ltd</t>
  </si>
  <si>
    <t>AMIABLE</t>
  </si>
  <si>
    <t>Regent Enterprises Ltd</t>
  </si>
  <si>
    <t>REGENTRP</t>
  </si>
  <si>
    <t>Abhinav Leasing &amp; Finance Ltd</t>
  </si>
  <si>
    <t>ALFL</t>
  </si>
  <si>
    <t>Triveni Enterprises Ltd</t>
  </si>
  <si>
    <t>TRIVENIENT</t>
  </si>
  <si>
    <t>Prima Agro Ltd</t>
  </si>
  <si>
    <t>PRIMAGR</t>
  </si>
  <si>
    <t>UTL Industries Ltd</t>
  </si>
  <si>
    <t>UTLINDS</t>
  </si>
  <si>
    <t>Yash Innoventures Ltd</t>
  </si>
  <si>
    <t>YASHINNO</t>
  </si>
  <si>
    <t>Modern Shares and Stockbrokers Ltd</t>
  </si>
  <si>
    <t>MODRNSH</t>
  </si>
  <si>
    <t>SOFCOM Systems Ltd</t>
  </si>
  <si>
    <t>SOFCOM</t>
  </si>
  <si>
    <t>Shricon Industries Ltd</t>
  </si>
  <si>
    <t>SHRICON</t>
  </si>
  <si>
    <t>Transwind Infrastructures Ltd</t>
  </si>
  <si>
    <t>TRANSWIND</t>
  </si>
  <si>
    <t>Vivo Collaboration Solutions Ltd</t>
  </si>
  <si>
    <t>VIVO</t>
  </si>
  <si>
    <t>India Lease Development Ltd</t>
  </si>
  <si>
    <t>INDLEASE</t>
  </si>
  <si>
    <t>Photoquip India Ltd</t>
  </si>
  <si>
    <t>PHOTOQUP</t>
  </si>
  <si>
    <t>Integrated Capital Services Ltd</t>
  </si>
  <si>
    <t>ICSL</t>
  </si>
  <si>
    <t>Indo-City Infotech Ltd</t>
  </si>
  <si>
    <t>INDOCITY</t>
  </si>
  <si>
    <t>Opal Luxury Time Products Ltd</t>
  </si>
  <si>
    <t>OPAL</t>
  </si>
  <si>
    <t>Rajdarshan Industries Ltd</t>
  </si>
  <si>
    <t>ARENTERP</t>
  </si>
  <si>
    <t>Rapid Investments Ltd</t>
  </si>
  <si>
    <t>RAPIDIN</t>
  </si>
  <si>
    <t>Alexander Stamps and Coin Ltd</t>
  </si>
  <si>
    <t>ALEXANDER</t>
  </si>
  <si>
    <t>Mirae Asset Hang Seng TECH ETF</t>
  </si>
  <si>
    <t>MAHKTECH</t>
  </si>
  <si>
    <t>SRM Energy Ltd</t>
  </si>
  <si>
    <t>SRMENERGY</t>
  </si>
  <si>
    <t>Creative Eye Ltd</t>
  </si>
  <si>
    <t>CREATIVEYE</t>
  </si>
  <si>
    <t>Sri Lakshmi Saraswathi Textiles (Arni) Ltd</t>
  </si>
  <si>
    <t>SLSTLQ</t>
  </si>
  <si>
    <t>Dalal Street Investments Ltd</t>
  </si>
  <si>
    <t>DSINVEST</t>
  </si>
  <si>
    <t>Arunis Abode Ltd</t>
  </si>
  <si>
    <t>ARUNIS</t>
  </si>
  <si>
    <t>Kakatiya Textiles Ltd</t>
  </si>
  <si>
    <t>KAKTEX</t>
  </si>
  <si>
    <t>Sun Retail Ltd</t>
  </si>
  <si>
    <t>SUNRETAIL</t>
  </si>
  <si>
    <t>Yashraj Containeurs Ltd</t>
  </si>
  <si>
    <t>YASHRAJC</t>
  </si>
  <si>
    <t>Esaar (India) Ltd</t>
  </si>
  <si>
    <t>ESARIND</t>
  </si>
  <si>
    <t>Disha Resources Ltd</t>
  </si>
  <si>
    <t>Ace men engg works Ltd</t>
  </si>
  <si>
    <t>ACEMEN</t>
  </si>
  <si>
    <t>Omkar Speciality Chemicals Ltd</t>
  </si>
  <si>
    <t>OMKARCHEM</t>
  </si>
  <si>
    <t>Sumeru Industries Ltd</t>
  </si>
  <si>
    <t>SUMERUIND</t>
  </si>
  <si>
    <t>Prism Medico and Pharmacy Ltd</t>
  </si>
  <si>
    <t>PRISMMEDI</t>
  </si>
  <si>
    <t>Supreme (India) Impex Ltd</t>
  </si>
  <si>
    <t>SIIL</t>
  </si>
  <si>
    <t>Gilada Finance and Investments Ltd</t>
  </si>
  <si>
    <t>GILADAFINS</t>
  </si>
  <si>
    <t>Manav Infra Projects Ltd</t>
  </si>
  <si>
    <t>MANAV</t>
  </si>
  <si>
    <t>Future Supply Chain Solutions Ltd</t>
  </si>
  <si>
    <t>FSC</t>
  </si>
  <si>
    <t>Jointeca Education Solutions Ltd</t>
  </si>
  <si>
    <t>JOINTECAED</t>
  </si>
  <si>
    <t>Eastcoast Steel Ltd</t>
  </si>
  <si>
    <t>ECSTSTL</t>
  </si>
  <si>
    <t>Phyto Chem (India) Ltd</t>
  </si>
  <si>
    <t>PHYTO</t>
  </si>
  <si>
    <t>Jakharia Fabric Ltd</t>
  </si>
  <si>
    <t>JAKHARIA</t>
  </si>
  <si>
    <t>ICICI Prudential Nifty50 Value 20 ETF</t>
  </si>
  <si>
    <t>NV20IETF</t>
  </si>
  <si>
    <t>RAP Media Ltd</t>
  </si>
  <si>
    <t>RAP</t>
  </si>
  <si>
    <t>BCL Enterprises Ltd</t>
  </si>
  <si>
    <t>BCLENTERPR</t>
  </si>
  <si>
    <t>Deccan Bearings Ltd</t>
  </si>
  <si>
    <t>DECANBRG</t>
  </si>
  <si>
    <t>National Plywood Industries Ltd</t>
  </si>
  <si>
    <t>NATPLY</t>
  </si>
  <si>
    <t>Bhudevi Infra Projects Ltd</t>
  </si>
  <si>
    <t>BHUDEVI</t>
  </si>
  <si>
    <t>Vikalp Securities Ltd</t>
  </si>
  <si>
    <t>VIKALPS</t>
  </si>
  <si>
    <t>Radha Madhav Corp Ltd</t>
  </si>
  <si>
    <t>RMCL</t>
  </si>
  <si>
    <t>Beryl Securities Ltd</t>
  </si>
  <si>
    <t>BERYLSE</t>
  </si>
  <si>
    <t>Gemstone Investments Ltd</t>
  </si>
  <si>
    <t>GEMSI</t>
  </si>
  <si>
    <t>DCM Financial Services Ltd</t>
  </si>
  <si>
    <t>DCMFINSERV</t>
  </si>
  <si>
    <t>Jattashankar Industries Ltd</t>
  </si>
  <si>
    <t>JATTAINDUS</t>
  </si>
  <si>
    <t>Raj Packaging Industries Ltd</t>
  </si>
  <si>
    <t>RAJPACK</t>
  </si>
  <si>
    <t>Norris Medicines Ltd</t>
  </si>
  <si>
    <t>NORRIS</t>
  </si>
  <si>
    <t>Velox Industries Ltd</t>
  </si>
  <si>
    <t>VELOXIND</t>
  </si>
  <si>
    <t>Sarup Industries Ltd</t>
  </si>
  <si>
    <t>SARUPINDUS</t>
  </si>
  <si>
    <t>Kotia Enterprises Ltd</t>
  </si>
  <si>
    <t>Shree Ganesh Elastoplast Ltd</t>
  </si>
  <si>
    <t>SHGANEL</t>
  </si>
  <si>
    <t>Asia Pack Ltd</t>
  </si>
  <si>
    <t>ASIAPAK</t>
  </si>
  <si>
    <t>Shukra Bullions Ltd</t>
  </si>
  <si>
    <t>SKRABUL</t>
  </si>
  <si>
    <t>Trinity League India Ltd</t>
  </si>
  <si>
    <t>TRINITYLEA</t>
  </si>
  <si>
    <t>Panth Infinity Ltd</t>
  </si>
  <si>
    <t>PANTH</t>
  </si>
  <si>
    <t>Premier Ltd</t>
  </si>
  <si>
    <t>PREMIER</t>
  </si>
  <si>
    <t>Sterling Greenwoods Ltd</t>
  </si>
  <si>
    <t>STRGRENWO</t>
  </si>
  <si>
    <t>GSB Finance Ltd</t>
  </si>
  <si>
    <t>GSBFIN</t>
  </si>
  <si>
    <t>York Exports Ltd</t>
  </si>
  <si>
    <t>YORKEXP</t>
  </si>
  <si>
    <t>Sirohia &amp; Sons Ltd</t>
  </si>
  <si>
    <t>SIROHIA</t>
  </si>
  <si>
    <t>Pasari Spinning Mills Ltd</t>
  </si>
  <si>
    <t>PASARI</t>
  </si>
  <si>
    <t>SK International Export Ltd</t>
  </si>
  <si>
    <t>SKIEL</t>
  </si>
  <si>
    <t>Bharat Bhushan Finance And Commodity Brokers Ltd</t>
  </si>
  <si>
    <t>BHARAT</t>
  </si>
  <si>
    <t>Gowra Leasing and Finance Ltd</t>
  </si>
  <si>
    <t>GOWRALE</t>
  </si>
  <si>
    <t>NPR Finance Ltd</t>
  </si>
  <si>
    <t>NPRFIN</t>
  </si>
  <si>
    <t>Indo Euro Indchem Ltd</t>
  </si>
  <si>
    <t>INDOEURO</t>
  </si>
  <si>
    <t>Anjani Finance Ltd</t>
  </si>
  <si>
    <t>ANJANIFIN</t>
  </si>
  <si>
    <t>ICICI Prudential Nifty India Consumption ETF</t>
  </si>
  <si>
    <t>CONSUMIETF</t>
  </si>
  <si>
    <t>Prabhat Dairy Ltd</t>
  </si>
  <si>
    <t>PRABHAT</t>
  </si>
  <si>
    <t>MPAgro Industries Ltd</t>
  </si>
  <si>
    <t>MPAGI</t>
  </si>
  <si>
    <t>Suryavanshi Spinning Mills Ltd</t>
  </si>
  <si>
    <t>SURYVANSP</t>
  </si>
  <si>
    <t>Shree Steel Wire Ropes Ltd</t>
  </si>
  <si>
    <t>SSWRL</t>
  </si>
  <si>
    <t>Lords Ishwar Hotels Ltd</t>
  </si>
  <si>
    <t>LORDSHOTL</t>
  </si>
  <si>
    <t>Rajasthan Cylinders and Containers Ltd</t>
  </si>
  <si>
    <t>RCCL</t>
  </si>
  <si>
    <t>SC Agrotech Ltd</t>
  </si>
  <si>
    <t>SCAGRO</t>
  </si>
  <si>
    <t>Richirich Inventures Ltd</t>
  </si>
  <si>
    <t>KISAAN</t>
  </si>
  <si>
    <t>Maitri Enterprises Ltd</t>
  </si>
  <si>
    <t>MAITRI</t>
  </si>
  <si>
    <t>Asian Petro Products and Exports Ltd</t>
  </si>
  <si>
    <t>ASINPET</t>
  </si>
  <si>
    <t>Rajasthan Tube Manufacturing Co Ltd</t>
  </si>
  <si>
    <t>RAJTUBE</t>
  </si>
  <si>
    <t>Pratiksha Chemicals Ltd</t>
  </si>
  <si>
    <t>PRATIKSH</t>
  </si>
  <si>
    <t>DSP Nifty 50 ETF</t>
  </si>
  <si>
    <t>NIFTY50ADD</t>
  </si>
  <si>
    <t>HDFC Nifty Private Bank ETF</t>
  </si>
  <si>
    <t>HDFCPVTBAN</t>
  </si>
  <si>
    <t>Surya India Ltd</t>
  </si>
  <si>
    <t>SURYAINDIA</t>
  </si>
  <si>
    <t>Step Two Corporation Ltd</t>
  </si>
  <si>
    <t>STEP2COR</t>
  </si>
  <si>
    <t>SMVD Poly Pack Ltd</t>
  </si>
  <si>
    <t>SMVD</t>
  </si>
  <si>
    <t>Vani Commercials Ltd</t>
  </si>
  <si>
    <t>VANICOM</t>
  </si>
  <si>
    <t>Shyamkamal Investments Ltd</t>
  </si>
  <si>
    <t>SHYMINV</t>
  </si>
  <si>
    <t>Aditya BSL S&amp;P BSE Sensex ETF</t>
  </si>
  <si>
    <t>BSLSENETFG</t>
  </si>
  <si>
    <t>Stratmont Industries Ltd</t>
  </si>
  <si>
    <t>STRATMONT</t>
  </si>
  <si>
    <t>Seasons Textiles Ltd</t>
  </si>
  <si>
    <t>SEASONST</t>
  </si>
  <si>
    <t>Nippon IN ETF Nifty 8-13 yr G-Sec Long Term Gilt</t>
  </si>
  <si>
    <t>LTGILTBEES</t>
  </si>
  <si>
    <t>S V Trading and Agencies Ltd</t>
  </si>
  <si>
    <t>ZSVTRADI</t>
  </si>
  <si>
    <t>Natural Biocon (India) Ltd</t>
  </si>
  <si>
    <t>NATURAL</t>
  </si>
  <si>
    <t>Longview Tea Co Ltd</t>
  </si>
  <si>
    <t>LONTE</t>
  </si>
  <si>
    <t>Times Green Energy (India) Ltd</t>
  </si>
  <si>
    <t>TIMESGREEN</t>
  </si>
  <si>
    <t>Millennium Online Solutions (India) Ltd</t>
  </si>
  <si>
    <t>MILLENNIUM</t>
  </si>
  <si>
    <t>RLF Ltd</t>
  </si>
  <si>
    <t>RLF</t>
  </si>
  <si>
    <t>Blue Coast Hotels Ltd</t>
  </si>
  <si>
    <t>BLUECOAST</t>
  </si>
  <si>
    <t>Organic Coatings Ltd</t>
  </si>
  <si>
    <t>ORGCOAT</t>
  </si>
  <si>
    <t>Bacil Pharma Ltd</t>
  </si>
  <si>
    <t>BACPHAR</t>
  </si>
  <si>
    <t>Coastal Roadways Ltd</t>
  </si>
  <si>
    <t>COARO</t>
  </si>
  <si>
    <t>Sanco Industries Ltd</t>
  </si>
  <si>
    <t>SANCO</t>
  </si>
  <si>
    <t>Quantum Nifty 50 ETF</t>
  </si>
  <si>
    <t>QNIFTY</t>
  </si>
  <si>
    <t>GCM Capital Advisors Ltd</t>
  </si>
  <si>
    <t>GCMCAPI</t>
  </si>
  <si>
    <t>Harmony Capital Services Ltd</t>
  </si>
  <si>
    <t>HRMNYCP</t>
  </si>
  <si>
    <t>Octal Credit Capital Ltd</t>
  </si>
  <si>
    <t>OCTAL</t>
  </si>
  <si>
    <t>Shivagrico Implements Ltd</t>
  </si>
  <si>
    <t>SHIVAGR</t>
  </si>
  <si>
    <t>Motilal Oswal S&amp;P BSE Low Volatility ETF</t>
  </si>
  <si>
    <t>MOLOWVOL</t>
  </si>
  <si>
    <t>Elegant Floriculture &amp; Agrotech (India) Ltd</t>
  </si>
  <si>
    <t>ELEFLOR</t>
  </si>
  <si>
    <t>Synthiko Foils Ltd</t>
  </si>
  <si>
    <t>SYNTHFO</t>
  </si>
  <si>
    <t>Simplex Mills Company Ltd</t>
  </si>
  <si>
    <t>SIMPLXMIL</t>
  </si>
  <si>
    <t>Ganga Pharmaceuticals Ltd</t>
  </si>
  <si>
    <t>GANGAPHARM</t>
  </si>
  <si>
    <t>Kashyap Tele-Medicines Ltd</t>
  </si>
  <si>
    <t>KASHYAP</t>
  </si>
  <si>
    <t>Kalyani Commercials Ltd</t>
  </si>
  <si>
    <t>Galaxy Agrico Exports Ltd</t>
  </si>
  <si>
    <t>GALAGEX</t>
  </si>
  <si>
    <t>Gagan Gases Ltd</t>
  </si>
  <si>
    <t>GAGAN</t>
  </si>
  <si>
    <t>Supertex Industries Ltd</t>
  </si>
  <si>
    <t>SUPERTEX</t>
  </si>
  <si>
    <t>Consecutive Investments &amp; Trading Co Ltd</t>
  </si>
  <si>
    <t>CITL</t>
  </si>
  <si>
    <t>Universal Office Automation Ltd</t>
  </si>
  <si>
    <t>UNIOFFICE</t>
  </si>
  <si>
    <t>Eurotex Industries and Exports Ltd</t>
  </si>
  <si>
    <t>EUROTEXIND</t>
  </si>
  <si>
    <t>EPIC Energy Ltd</t>
  </si>
  <si>
    <t>EPIC</t>
  </si>
  <si>
    <t>Indra Industries Ltd</t>
  </si>
  <si>
    <t>INDRAIND</t>
  </si>
  <si>
    <t>Moongipa Capital Finance Ltd</t>
  </si>
  <si>
    <t>MONGIPA</t>
  </si>
  <si>
    <t>Radaan Media Works India Ltd</t>
  </si>
  <si>
    <t>RADAAN</t>
  </si>
  <si>
    <t>Sharpline Broadcast Ltd</t>
  </si>
  <si>
    <t>SHARPLINE</t>
  </si>
  <si>
    <t>Arihant's Securities Ltd</t>
  </si>
  <si>
    <t>ARISE</t>
  </si>
  <si>
    <t>SRU Steels Ltd</t>
  </si>
  <si>
    <t>SRUSTEELS</t>
  </si>
  <si>
    <t>Sonalis Consumer Products Ltd</t>
  </si>
  <si>
    <t>SONALIS</t>
  </si>
  <si>
    <t>Kotak Nifty Alpha 50 ETF</t>
  </si>
  <si>
    <t>ALPHA</t>
  </si>
  <si>
    <t>Mac Hotels Ltd</t>
  </si>
  <si>
    <t>MACH</t>
  </si>
  <si>
    <t>Niraj Ispat Industries Ltd</t>
  </si>
  <si>
    <t>NIRAJISPAT</t>
  </si>
  <si>
    <t>Polycon International Ltd</t>
  </si>
  <si>
    <t>POLYCON</t>
  </si>
  <si>
    <t>Sailani Tours N Travel Limited</t>
  </si>
  <si>
    <t>SAILANI</t>
  </si>
  <si>
    <t>Mipco Seamless Rings (Gujarat) Ltd</t>
  </si>
  <si>
    <t>MPCOSEMB</t>
  </si>
  <si>
    <t>Konark Synthetic Ltd</t>
  </si>
  <si>
    <t>KONARKSY</t>
  </si>
  <si>
    <t>Munoth Communication Ltd</t>
  </si>
  <si>
    <t>MCLTD</t>
  </si>
  <si>
    <t>Kotak Nifty 100 Low Volatility 30 ETF</t>
  </si>
  <si>
    <t>LOWVOL1</t>
  </si>
  <si>
    <t>Nippon India ETF Nifty 100</t>
  </si>
  <si>
    <t>NIF100BEES</t>
  </si>
  <si>
    <t>Garware Synthetics Ltd</t>
  </si>
  <si>
    <t>GARWSYN</t>
  </si>
  <si>
    <t>Kuwer Industries Ltd</t>
  </si>
  <si>
    <t>KUWERIN</t>
  </si>
  <si>
    <t>Pyxis Finvest Ltd</t>
  </si>
  <si>
    <t>PYXISFIN</t>
  </si>
  <si>
    <t>Transpact Enterprises Ltd</t>
  </si>
  <si>
    <t>TRANSPACT</t>
  </si>
  <si>
    <t>BGIL Films &amp; Technologies Ltd</t>
  </si>
  <si>
    <t>BGIL</t>
  </si>
  <si>
    <t>Midwest Gold Ltd</t>
  </si>
  <si>
    <t>MIDWEST</t>
  </si>
  <si>
    <t>Bridge Securities Ltd</t>
  </si>
  <si>
    <t>BRIDGESE</t>
  </si>
  <si>
    <t>Sea TV Network Ltd</t>
  </si>
  <si>
    <t>SEATV</t>
  </si>
  <si>
    <t>Bhagawati Oxygen Ltd</t>
  </si>
  <si>
    <t>BHAGWOX</t>
  </si>
  <si>
    <t>RGF Capital Markets Ltd</t>
  </si>
  <si>
    <t>RGF</t>
  </si>
  <si>
    <t>Lippi Systems Ltd</t>
  </si>
  <si>
    <t>LIPPISYS</t>
  </si>
  <si>
    <t>Shakti Press Ltd</t>
  </si>
  <si>
    <t>SHAKTIPR</t>
  </si>
  <si>
    <t>Panabyte Technologies Ltd</t>
  </si>
  <si>
    <t>PANABYTE</t>
  </si>
  <si>
    <t>Vedant Asset Ltd</t>
  </si>
  <si>
    <t>VEDANTASSET</t>
  </si>
  <si>
    <t>Unjha Formulations Ltd</t>
  </si>
  <si>
    <t>UNJHAFOR</t>
  </si>
  <si>
    <t>Rajasthan Petro Synthetics Ltd</t>
  </si>
  <si>
    <t>RAJSPTR</t>
  </si>
  <si>
    <t>Risa International Ltd</t>
  </si>
  <si>
    <t>RISAINTL</t>
  </si>
  <si>
    <t>Pankaj Piyush Trade and Investment Ltd</t>
  </si>
  <si>
    <t>PANKAJPIYUS</t>
  </si>
  <si>
    <t>Nippon India ETF Hang Seng BeES</t>
  </si>
  <si>
    <t>HNGSNGBEES</t>
  </si>
  <si>
    <t>Gallops Enterprise Ltd</t>
  </si>
  <si>
    <t>GALLOPENT</t>
  </si>
  <si>
    <t>Ashiana Agro Industries Ltd</t>
  </si>
  <si>
    <t>ASHAI</t>
  </si>
  <si>
    <t>Market Creators Ltd</t>
  </si>
  <si>
    <t>MKTCREAT</t>
  </si>
  <si>
    <t>SI Capital &amp; Financial Services Ltd</t>
  </si>
  <si>
    <t>SICAPIT</t>
  </si>
  <si>
    <t>Kothari Industrial Corp Ltd</t>
  </si>
  <si>
    <t>KOTIC</t>
  </si>
  <si>
    <t>Setubandhan Infrastructure Ltd</t>
  </si>
  <si>
    <t>SETUINFRA</t>
  </si>
  <si>
    <t>Soni Medicare Ltd</t>
  </si>
  <si>
    <t>SML</t>
  </si>
  <si>
    <t>Univa Foods Ltd</t>
  </si>
  <si>
    <t>UNIVAFOODS</t>
  </si>
  <si>
    <t>Motilal Oswal Nasdaq Q50 ETF</t>
  </si>
  <si>
    <t>MONQ50</t>
  </si>
  <si>
    <t>Parmax Pharma Ltd</t>
  </si>
  <si>
    <t>PARMAX</t>
  </si>
  <si>
    <t>Anna Infrastructures Ltd</t>
  </si>
  <si>
    <t>ANNAINFRA</t>
  </si>
  <si>
    <t>Navigant Corporate Advisors Ltd</t>
  </si>
  <si>
    <t>NAVIGANT</t>
  </si>
  <si>
    <t>VCU Data Management Ltd</t>
  </si>
  <si>
    <t>VCU</t>
  </si>
  <si>
    <t>Kandagiri Spinning Millis Ltd</t>
  </si>
  <si>
    <t>KANDAGIRI</t>
  </si>
  <si>
    <t>Stellar Capital Services Ltd</t>
  </si>
  <si>
    <t>STELLAR</t>
  </si>
  <si>
    <t>Bazel International Ltd</t>
  </si>
  <si>
    <t>BAZELINTER</t>
  </si>
  <si>
    <t>Adinath Exim Resources Ltd</t>
  </si>
  <si>
    <t>ADIEXRE</t>
  </si>
  <si>
    <t>Ushakiran Finance Ltd</t>
  </si>
  <si>
    <t>USHAKIRA</t>
  </si>
  <si>
    <t>Glittek Granites Ltd</t>
  </si>
  <si>
    <t>GLITTEKG</t>
  </si>
  <si>
    <t>HDFC Nifty100 Quality 30 ETF</t>
  </si>
  <si>
    <t>HDFCQUAL</t>
  </si>
  <si>
    <t>Goenka Business &amp; Finance Ltd</t>
  </si>
  <si>
    <t>GBFL</t>
  </si>
  <si>
    <t>Vision Cinemas Ltd</t>
  </si>
  <si>
    <t>VISIONCINE</t>
  </si>
  <si>
    <t>Photon Capital Advisors Ltd</t>
  </si>
  <si>
    <t>PHOTON</t>
  </si>
  <si>
    <t>Chemo Pharma Laboratories Ltd</t>
  </si>
  <si>
    <t>CHEMOPH</t>
  </si>
  <si>
    <t>Senthil Infotek Ltd</t>
  </si>
  <si>
    <t>SENINFO</t>
  </si>
  <si>
    <t>CDG Petchem Ltd</t>
  </si>
  <si>
    <t>CDG</t>
  </si>
  <si>
    <t>VB Industries Ltd</t>
  </si>
  <si>
    <t>VBIND</t>
  </si>
  <si>
    <t>Libord Securities Ltd</t>
  </si>
  <si>
    <t>LIBORD</t>
  </si>
  <si>
    <t>C J Gelatine Products Ltd</t>
  </si>
  <si>
    <t>CJGEL</t>
  </si>
  <si>
    <t>Siddha Ventures Ltd</t>
  </si>
  <si>
    <t>SIDDHA</t>
  </si>
  <si>
    <t>Suumaya Corporation Ltd</t>
  </si>
  <si>
    <t>SUUMAYA</t>
  </si>
  <si>
    <t>Uniroyal Marine Exports Ltd</t>
  </si>
  <si>
    <t>UNRYLMA</t>
  </si>
  <si>
    <t>Tulasee Bio-Ethanol Ltd</t>
  </si>
  <si>
    <t>TULASEEBIOE</t>
  </si>
  <si>
    <t>Soma Papers and Industries Ltd</t>
  </si>
  <si>
    <t>SOMAPPR</t>
  </si>
  <si>
    <t>Goyal Associates Ltd</t>
  </si>
  <si>
    <t>GOYALASS</t>
  </si>
  <si>
    <t>Flora Corporation Ltd</t>
  </si>
  <si>
    <t>FLORACORP</t>
  </si>
  <si>
    <t>Panafic Industrials Ltd</t>
  </si>
  <si>
    <t>PANAFIC</t>
  </si>
  <si>
    <t>Dr Lalchandani Labs Ltd</t>
  </si>
  <si>
    <t>DLCL</t>
  </si>
  <si>
    <t>Longspur International Ventures Ltd</t>
  </si>
  <si>
    <t>CONFINT</t>
  </si>
  <si>
    <t>Zinema Media and Entertainment Ltd</t>
  </si>
  <si>
    <t>ZINEMA</t>
  </si>
  <si>
    <t>Southern Infosys Ltd</t>
  </si>
  <si>
    <t>SOUTHERNIN</t>
  </si>
  <si>
    <t>Swagtam Trading and Services Ltd</t>
  </si>
  <si>
    <t>SWAGTAM</t>
  </si>
  <si>
    <t>Vaksons Automobiles Ltd</t>
  </si>
  <si>
    <t>NAKSH</t>
  </si>
  <si>
    <t>Net Pix Shorts Digital Media Ltd</t>
  </si>
  <si>
    <t>NETPIX</t>
  </si>
  <si>
    <t>OTCO International Ltd</t>
  </si>
  <si>
    <t>OTCO</t>
  </si>
  <si>
    <t>Rajputana Investment &amp; Finance Ltd</t>
  </si>
  <si>
    <t>RAJPUTANA</t>
  </si>
  <si>
    <t>Dhyaani Tradeventtures Ltd</t>
  </si>
  <si>
    <t>DHYAANITR</t>
  </si>
  <si>
    <t>Ashtasidhhi Industries Ltd</t>
  </si>
  <si>
    <t>GUJINV</t>
  </si>
  <si>
    <t>Ladam Affordable Housing Ltd</t>
  </si>
  <si>
    <t>LAHL</t>
  </si>
  <si>
    <t>KOBO Biotech Ltd</t>
  </si>
  <si>
    <t>KOBO</t>
  </si>
  <si>
    <t>Subhash Silk Mills Ltd</t>
  </si>
  <si>
    <t>SUBSM</t>
  </si>
  <si>
    <t>Euro-Leder Fashion Ltd</t>
  </si>
  <si>
    <t>EUROLED</t>
  </si>
  <si>
    <t>Accord Synergy Ltd</t>
  </si>
  <si>
    <t>ACCORD</t>
  </si>
  <si>
    <t>Lexoraa Industries Ltd</t>
  </si>
  <si>
    <t>SERVOTEACH</t>
  </si>
  <si>
    <t>Sab Events &amp; Governance Now Media Ltd</t>
  </si>
  <si>
    <t>SABEVENTS</t>
  </si>
  <si>
    <t>Esha Media Research Ltd</t>
  </si>
  <si>
    <t>ESHAMEDIA</t>
  </si>
  <si>
    <t>Bindal Exports Ltd</t>
  </si>
  <si>
    <t>BINDALEXPO</t>
  </si>
  <si>
    <t>Shangar Decor Ltd</t>
  </si>
  <si>
    <t>SHANGAR</t>
  </si>
  <si>
    <t>BKM Industries Ltd</t>
  </si>
  <si>
    <t>BKMINDST</t>
  </si>
  <si>
    <t>VR Woodart Ltd</t>
  </si>
  <si>
    <t>VRWODAR</t>
  </si>
  <si>
    <t>Chemiesynth (Vapi) Ltd</t>
  </si>
  <si>
    <t>CHEMIESYNT</t>
  </si>
  <si>
    <t>HDFC Nifty Growth Sectors 15 ETF</t>
  </si>
  <si>
    <t>HDFCGROWTH</t>
  </si>
  <si>
    <t>KMF Builders and Developers Ltd</t>
  </si>
  <si>
    <t>KMFBLDR</t>
  </si>
  <si>
    <t>K Z Leasing and Finance Ltd</t>
  </si>
  <si>
    <t>KZLFIN</t>
  </si>
  <si>
    <t>ANS Industries Ltd</t>
  </si>
  <si>
    <t>ANSINDUS</t>
  </si>
  <si>
    <t>Kiran Print Pack Ltd</t>
  </si>
  <si>
    <t>KIRANPR</t>
  </si>
  <si>
    <t>Monind Ltd</t>
  </si>
  <si>
    <t>MONIND</t>
  </si>
  <si>
    <t>Gujarat Cotex Ltd</t>
  </si>
  <si>
    <t>GUJCOTEX</t>
  </si>
  <si>
    <t>Aravali Securities and Finance Ltd</t>
  </si>
  <si>
    <t>ARAVALIS</t>
  </si>
  <si>
    <t>Neo Infracon Ltd</t>
  </si>
  <si>
    <t>NEOINFRA</t>
  </si>
  <si>
    <t>First Fintec Ltd</t>
  </si>
  <si>
    <t>FIRSTFIN</t>
  </si>
  <si>
    <t>Amanaya Ventures Ltd</t>
  </si>
  <si>
    <t>AMANAYA</t>
  </si>
  <si>
    <t>Mukta Agriculture Ltd</t>
  </si>
  <si>
    <t>MUKTA</t>
  </si>
  <si>
    <t>F G P Ltd</t>
  </si>
  <si>
    <t>FGP</t>
  </si>
  <si>
    <t>Virgo Global Ltd</t>
  </si>
  <si>
    <t>VIRGOGLOB</t>
  </si>
  <si>
    <t>Hasti Finance Ltd</t>
  </si>
  <si>
    <t>HASTIFIN</t>
  </si>
  <si>
    <t>Nouveau Global Ventures Ltd</t>
  </si>
  <si>
    <t>NOUVEAU</t>
  </si>
  <si>
    <t>G K Consultants Ltd</t>
  </si>
  <si>
    <t>GKCONS</t>
  </si>
  <si>
    <t>Mount Housing and Infrastructure Ltd</t>
  </si>
  <si>
    <t>MOUNT</t>
  </si>
  <si>
    <t>NB Footwear Ltd</t>
  </si>
  <si>
    <t>NBFOOT</t>
  </si>
  <si>
    <t>Symbiox Investment &amp; Trading Co Ltd</t>
  </si>
  <si>
    <t>SYMBIOX</t>
  </si>
  <si>
    <t>Agarwal Fortune India Ltd</t>
  </si>
  <si>
    <t>AGARWAL</t>
  </si>
  <si>
    <t>Quantum Build-Tech Ltd</t>
  </si>
  <si>
    <t>QUANTBUILD</t>
  </si>
  <si>
    <t>Mystic Electronics Ltd</t>
  </si>
  <si>
    <t>MYSTICELE</t>
  </si>
  <si>
    <t>Devine Impex Ltd</t>
  </si>
  <si>
    <t>DEVINE</t>
  </si>
  <si>
    <t>Shashwat Furnishing Solutions Ltd</t>
  </si>
  <si>
    <t>SFSL</t>
  </si>
  <si>
    <t>Integra Capital Ltd</t>
  </si>
  <si>
    <t>INTCAPL</t>
  </si>
  <si>
    <t>Chadha Papers Ltd</t>
  </si>
  <si>
    <t>CHADPAP</t>
  </si>
  <si>
    <t>Peeti Securities Ltd</t>
  </si>
  <si>
    <t>PEETISEC</t>
  </si>
  <si>
    <t>Santosh Fine Fab Ltd</t>
  </si>
  <si>
    <t>SANTOSHF</t>
  </si>
  <si>
    <t>Ashram Online.com Ltd</t>
  </si>
  <si>
    <t>ASHRAM</t>
  </si>
  <si>
    <t>Promact Impex Ltd</t>
  </si>
  <si>
    <t>PROMACT</t>
  </si>
  <si>
    <t>Worldwide Aluminium Limited</t>
  </si>
  <si>
    <t>WWALUM</t>
  </si>
  <si>
    <t>Jonjua Overseas Ltd</t>
  </si>
  <si>
    <t>JONJUA</t>
  </si>
  <si>
    <t>Kore Foods Ltd</t>
  </si>
  <si>
    <t>Sanchay Finvest Ltd</t>
  </si>
  <si>
    <t>SANCF</t>
  </si>
  <si>
    <t>V B Desai Financial Services Ltd</t>
  </si>
  <si>
    <t>VBDESAI</t>
  </si>
  <si>
    <t>Rajath Finance Ltd</t>
  </si>
  <si>
    <t>RAJATH</t>
  </si>
  <si>
    <t>Karnimata Cold Storage Ltd</t>
  </si>
  <si>
    <t>KCSL</t>
  </si>
  <si>
    <t>Parker Agro Chem Exports Ltd</t>
  </si>
  <si>
    <t>PARKERAC</t>
  </si>
  <si>
    <t>Dhanvantri Jeevan Rekha Ltd</t>
  </si>
  <si>
    <t>ZDHJERK</t>
  </si>
  <si>
    <t>Tashi India Ltd</t>
  </si>
  <si>
    <t>TASHIND</t>
  </si>
  <si>
    <t>IGC Industries Ltd</t>
  </si>
  <si>
    <t>IGCIL</t>
  </si>
  <si>
    <t>Hittco Tools Ltd</t>
  </si>
  <si>
    <t>HITTCO</t>
  </si>
  <si>
    <t>Super Bakers Ltd</t>
  </si>
  <si>
    <t>SUPERBAK</t>
  </si>
  <si>
    <t>Wagend Infra Venture Ltd</t>
  </si>
  <si>
    <t>WAGEND</t>
  </si>
  <si>
    <t>HDFC Nifty NEXT 50 ETF</t>
  </si>
  <si>
    <t>HDFCNEXT50</t>
  </si>
  <si>
    <t>Jet infraventure Ltd</t>
  </si>
  <si>
    <t>JETINFRA</t>
  </si>
  <si>
    <t>AMS Polymers Ltd</t>
  </si>
  <si>
    <t>AMS</t>
  </si>
  <si>
    <t>Vinayak Polycon International Ltd</t>
  </si>
  <si>
    <t>VINAYAKPOL</t>
  </si>
  <si>
    <t>Perfect-Octave Media Projects Ltd</t>
  </si>
  <si>
    <t>OCTAVE</t>
  </si>
  <si>
    <t>Bloom Dekor Ltd</t>
  </si>
  <si>
    <t>BLOOM</t>
  </si>
  <si>
    <t>Hindustan Bio Sciences Ltd</t>
  </si>
  <si>
    <t>HINDBIO</t>
  </si>
  <si>
    <t>Foundry Fuel Products Ltd</t>
  </si>
  <si>
    <t>FFPL</t>
  </si>
  <si>
    <t>Vaxfab Enterprises Ltd</t>
  </si>
  <si>
    <t>VEL</t>
  </si>
  <si>
    <t>Fone4 Communications(India) Ltd</t>
  </si>
  <si>
    <t>FONE4</t>
  </si>
  <si>
    <t>Mehta Securities Ltd</t>
  </si>
  <si>
    <t>MEHSECU</t>
  </si>
  <si>
    <t>UTI S&amp;P BSE Sensex Next 50 Exchange Traded Fund</t>
  </si>
  <si>
    <t>UTISXN50</t>
  </si>
  <si>
    <t>Janus Corporation Ltd</t>
  </si>
  <si>
    <t>JANUSCORP</t>
  </si>
  <si>
    <t>Brawn Biotech Ltd</t>
  </si>
  <si>
    <t>BRAWN</t>
  </si>
  <si>
    <t>Haria Apparels Ltd</t>
  </si>
  <si>
    <t>HARIAAPL</t>
  </si>
  <si>
    <t>iStreet Network Ltd</t>
  </si>
  <si>
    <t>ISTRNETWK</t>
  </si>
  <si>
    <t>Shree Salasar Investments Ltd</t>
  </si>
  <si>
    <t>SALSAIN</t>
  </si>
  <si>
    <t>Nexus Surgical and Medicare Ltd</t>
  </si>
  <si>
    <t>NEXUSSURGL</t>
  </si>
  <si>
    <t>Golkonda Aluminium Extrusions Ltd</t>
  </si>
  <si>
    <t>GOLKONDA</t>
  </si>
  <si>
    <t>Ramsons Projects Ltd</t>
  </si>
  <si>
    <t>RAMSONS</t>
  </si>
  <si>
    <t>Mahan Industries Ltd</t>
  </si>
  <si>
    <t>MAHANIN</t>
  </si>
  <si>
    <t>Retro Green Revolution Ltd</t>
  </si>
  <si>
    <t>RGRL</t>
  </si>
  <si>
    <t>Adline Chem Lab Ltd</t>
  </si>
  <si>
    <t>ADLINE</t>
  </si>
  <si>
    <t>Enterprise International Ltd</t>
  </si>
  <si>
    <t>ENTRINT</t>
  </si>
  <si>
    <t>Vision Corporation Ltd</t>
  </si>
  <si>
    <t>VISIONCO</t>
  </si>
  <si>
    <t>Axis Silver ETF</t>
  </si>
  <si>
    <t>AXISILVER</t>
  </si>
  <si>
    <t>Continental Controls Ltd</t>
  </si>
  <si>
    <t>CONTICON</t>
  </si>
  <si>
    <t>Milestone Furniture Ltd</t>
  </si>
  <si>
    <t>MILEFUR</t>
  </si>
  <si>
    <t>Garware Marine Industries Ltd</t>
  </si>
  <si>
    <t>GARWAMAR</t>
  </si>
  <si>
    <t>Sri Amarnath Finance Ltd</t>
  </si>
  <si>
    <t>AMARNATH</t>
  </si>
  <si>
    <t>Oswal Yarns Ltd</t>
  </si>
  <si>
    <t>OSWAYRN</t>
  </si>
  <si>
    <t>Tranway Technologies Ltd</t>
  </si>
  <si>
    <t>TRANWAY</t>
  </si>
  <si>
    <t>GSL Securities Ltd</t>
  </si>
  <si>
    <t>GSLSEC</t>
  </si>
  <si>
    <t>Kumbhat Financial Services Ltd</t>
  </si>
  <si>
    <t>KUMPFIN</t>
  </si>
  <si>
    <t>CMI Ltd</t>
  </si>
  <si>
    <t>CMICABLES</t>
  </si>
  <si>
    <t>Ramgopal Polytex Ltd</t>
  </si>
  <si>
    <t>RAMGOPOLY</t>
  </si>
  <si>
    <t>Interactive Financial Services Ltd</t>
  </si>
  <si>
    <t>IFINSER</t>
  </si>
  <si>
    <t>Chambal Breweries and Distilleries Ltd</t>
  </si>
  <si>
    <t>CHMBBRW</t>
  </si>
  <si>
    <t>Kabra Commercial Ltd</t>
  </si>
  <si>
    <t>KCL</t>
  </si>
  <si>
    <t>Gratex Industries Ltd</t>
  </si>
  <si>
    <t>GRATEXI</t>
  </si>
  <si>
    <t>AVI Products India Ltd</t>
  </si>
  <si>
    <t>APIL</t>
  </si>
  <si>
    <t>Trio Mercantile And Trading Ltd</t>
  </si>
  <si>
    <t>TRIOMERC</t>
  </si>
  <si>
    <t>Welcure Drugs and Pharmaceuticals Ltd</t>
  </si>
  <si>
    <t>WELCURE</t>
  </si>
  <si>
    <t>Silver Pearl Hospitality &amp; Luxury Spaces Ltd</t>
  </si>
  <si>
    <t>SILVERPRL</t>
  </si>
  <si>
    <t>Wherrelz IT Solutions Ltd</t>
  </si>
  <si>
    <t>WITS</t>
  </si>
  <si>
    <t>Melstar Information Technologies Ltd</t>
  </si>
  <si>
    <t>MELSTAR</t>
  </si>
  <si>
    <t>Premier Synthetics Ltd</t>
  </si>
  <si>
    <t>PREMSYN</t>
  </si>
  <si>
    <t>Clio Infotech Ltd</t>
  </si>
  <si>
    <t>CLIOINFO</t>
  </si>
  <si>
    <t>Minolta Finance Ltd</t>
  </si>
  <si>
    <t>MINOLTAF</t>
  </si>
  <si>
    <t>Amit International Ltd</t>
  </si>
  <si>
    <t>AMITINT</t>
  </si>
  <si>
    <t>Datasoft Application Software (India) Ltd</t>
  </si>
  <si>
    <t>DATASOFT</t>
  </si>
  <si>
    <t>Krishna Capital and Securities Ltd</t>
  </si>
  <si>
    <t>KRISHNACAP</t>
  </si>
  <si>
    <t>Stanpacks (India) Ltd</t>
  </si>
  <si>
    <t>STANPACK</t>
  </si>
  <si>
    <t>SDC Techmedia Ltd</t>
  </si>
  <si>
    <t>SDC</t>
  </si>
  <si>
    <t>NCC Blue Water Products Ltd</t>
  </si>
  <si>
    <t>NCCBLUE</t>
  </si>
  <si>
    <t>Shamrock Industrial Company Ltd</t>
  </si>
  <si>
    <t>SHAMROIN</t>
  </si>
  <si>
    <t>Jain Marmo Industries Ltd</t>
  </si>
  <si>
    <t>JAINMARMO</t>
  </si>
  <si>
    <t>Agio Paper &amp; Industries Ltd</t>
  </si>
  <si>
    <t>AGIOPAPER</t>
  </si>
  <si>
    <t>Sabrimala Industries India Ltd</t>
  </si>
  <si>
    <t>Beeyu Overseas Ltd</t>
  </si>
  <si>
    <t>BEEYU</t>
  </si>
  <si>
    <t>Neelkanth Rock-Minerals Ltd</t>
  </si>
  <si>
    <t>NEELKAN</t>
  </si>
  <si>
    <t>CHD Chemicals Ltd</t>
  </si>
  <si>
    <t>CHDCHEM</t>
  </si>
  <si>
    <t>Thirani Projects Ltd</t>
  </si>
  <si>
    <t>TPROJECT</t>
  </si>
  <si>
    <t>Shukra Jewellery Ltd</t>
  </si>
  <si>
    <t>SHUKJEW</t>
  </si>
  <si>
    <t>Decillion Finance Ltd</t>
  </si>
  <si>
    <t>DFL</t>
  </si>
  <si>
    <t>Raghunath International Ltd</t>
  </si>
  <si>
    <t>RAGHUNAT</t>
  </si>
  <si>
    <t>Quasar India Ltd</t>
  </si>
  <si>
    <t>QUASAR</t>
  </si>
  <si>
    <t>Omni AX's Software Ltd</t>
  </si>
  <si>
    <t>OMNIAX</t>
  </si>
  <si>
    <t>Integrated Hitech Ltd</t>
  </si>
  <si>
    <t>INTEGHIT</t>
  </si>
  <si>
    <t>Mafia Trends Ltd</t>
  </si>
  <si>
    <t>MAFIA</t>
  </si>
  <si>
    <t>Ambassador Intra Holdings Ltd</t>
  </si>
  <si>
    <t>AIHL</t>
  </si>
  <si>
    <t>Bijoy Hans Ltd</t>
  </si>
  <si>
    <t>BIJHANS</t>
  </si>
  <si>
    <t>Shoora Designs Ltd</t>
  </si>
  <si>
    <t>SHOORA</t>
  </si>
  <si>
    <t>Narmada Macplast Drip Irrigation Systems Ltd</t>
  </si>
  <si>
    <t>NARMP</t>
  </si>
  <si>
    <t>Triliance Polymers Ltd</t>
  </si>
  <si>
    <t>TRILIANCE</t>
  </si>
  <si>
    <t>Looks Health Services Ltd</t>
  </si>
  <si>
    <t>LOOKS</t>
  </si>
  <si>
    <t>Kanungo Financiers Ltd</t>
  </si>
  <si>
    <t>KANUNGO</t>
  </si>
  <si>
    <t>Umiya Tubes Ltd</t>
  </si>
  <si>
    <t>UMIYA</t>
  </si>
  <si>
    <t>Ganon Products Ltd</t>
  </si>
  <si>
    <t>GANONPRO</t>
  </si>
  <si>
    <t>United Leasing &amp; Industries Ltd</t>
  </si>
  <si>
    <t>UNTTEMI</t>
  </si>
  <si>
    <t>VXL Instruments Ltd</t>
  </si>
  <si>
    <t>VXLINSTR</t>
  </si>
  <si>
    <t>HDFC Nifty200 Momentum 30 ETF</t>
  </si>
  <si>
    <t>HDFCMOMENT</t>
  </si>
  <si>
    <t>Modella Woollens Ltd</t>
  </si>
  <si>
    <t>MODWOOL</t>
  </si>
  <si>
    <t>Incon Engineers Ltd</t>
  </si>
  <si>
    <t>INCON</t>
  </si>
  <si>
    <t>Satiate Agri Ltd</t>
  </si>
  <si>
    <t>SATAGRI</t>
  </si>
  <si>
    <t>Sharanam Infraproject and Trading Ltd</t>
  </si>
  <si>
    <t>SIPTL</t>
  </si>
  <si>
    <t>Oswal Overseas Ltd</t>
  </si>
  <si>
    <t>OSWALOR</t>
  </si>
  <si>
    <t>Lakshmi Precision Screws Ltd</t>
  </si>
  <si>
    <t>LAKPRE</t>
  </si>
  <si>
    <t>Aadi Industries Ltd</t>
  </si>
  <si>
    <t>AADIIND</t>
  </si>
  <si>
    <t>TeleCanor Global Ltd</t>
  </si>
  <si>
    <t>TELECANOR</t>
  </si>
  <si>
    <t>Prashant India Ltd</t>
  </si>
  <si>
    <t>PRSNTIN</t>
  </si>
  <si>
    <t>Jainco Projects (India) Ltd</t>
  </si>
  <si>
    <t>JAINCO</t>
  </si>
  <si>
    <t>Ganesh Holdings Ltd</t>
  </si>
  <si>
    <t>GANHOLD</t>
  </si>
  <si>
    <t>Sheshadri Industries Ltd</t>
  </si>
  <si>
    <t>SHESHAINDS</t>
  </si>
  <si>
    <t>Taparia Tools Ltd</t>
  </si>
  <si>
    <t>TAPARIA</t>
  </si>
  <si>
    <t>Raconteur Global Resources Ltd</t>
  </si>
  <si>
    <t>RACONTEUR</t>
  </si>
  <si>
    <t>J J Finance Corporation Ltd</t>
  </si>
  <si>
    <t>JJFINCOR</t>
  </si>
  <si>
    <t>Sophia Traexpo Ltd</t>
  </si>
  <si>
    <t>STRAEXPO</t>
  </si>
  <si>
    <t>Nutech Global Ltd</t>
  </si>
  <si>
    <t>NUTECGLOB</t>
  </si>
  <si>
    <t>S G N Telecoms Ltd</t>
  </si>
  <si>
    <t>SGNTE</t>
  </si>
  <si>
    <t>Quintegra Solutions Ltd</t>
  </si>
  <si>
    <t>QUINTEGRA</t>
  </si>
  <si>
    <t>Sybly Industries Ltd</t>
  </si>
  <si>
    <t>SYBLY</t>
  </si>
  <si>
    <t>ICICI Prudential Nifty Infrastructure ETF</t>
  </si>
  <si>
    <t>INFRAIETF</t>
  </si>
  <si>
    <t>Shri Ram Switchgears Ltd</t>
  </si>
  <si>
    <t>SRIRAM</t>
  </si>
  <si>
    <t>Pankaj Polymers Ltd</t>
  </si>
  <si>
    <t>PANKAJPO</t>
  </si>
  <si>
    <t>Ramchandra Leasing and Finance Ltd</t>
  </si>
  <si>
    <t>RLFL</t>
  </si>
  <si>
    <t>Jetmall Spices and Masala Ltd</t>
  </si>
  <si>
    <t>JETMALL</t>
  </si>
  <si>
    <t>Jayatma Industries Ltd</t>
  </si>
  <si>
    <t>JAYIND</t>
  </si>
  <si>
    <t>Vardhman Concrete Ltd</t>
  </si>
  <si>
    <t>VARDHMAN</t>
  </si>
  <si>
    <t>Mathew Easow Research Securities Ltd</t>
  </si>
  <si>
    <t>MATHEWE</t>
  </si>
  <si>
    <t>Shree Precoated Steels Ltd</t>
  </si>
  <si>
    <t>SPSL</t>
  </si>
  <si>
    <t>Mahasagar Travels Ltd</t>
  </si>
  <si>
    <t>MHSGRMS</t>
  </si>
  <si>
    <t>Jagsonpal Finance and Leasing Ltd</t>
  </si>
  <si>
    <t>JAGSONFI</t>
  </si>
  <si>
    <t>Vintage Securities Ltd</t>
  </si>
  <si>
    <t>VINTAGES</t>
  </si>
  <si>
    <t>Williamson Financial Services Ltd</t>
  </si>
  <si>
    <t>WILLIMFI</t>
  </si>
  <si>
    <t>Motilal Oswal S&amp;P BSE Enhanced Value ETF</t>
  </si>
  <si>
    <t>MOVALUE</t>
  </si>
  <si>
    <t>ADITYA BSL Nifty 200 Momentum 30 ETF</t>
  </si>
  <si>
    <t>MOMENTUM</t>
  </si>
  <si>
    <t>Unishire Urban Infra Ltd</t>
  </si>
  <si>
    <t>UNISHIRE</t>
  </si>
  <si>
    <t>52 Weeks Entertainment Ltd</t>
  </si>
  <si>
    <t>SHAQUAK</t>
  </si>
  <si>
    <t>Vallabh Steels Ltd</t>
  </si>
  <si>
    <t>VALLABHSQ</t>
  </si>
  <si>
    <t>Skyline Ventures India Ltd</t>
  </si>
  <si>
    <t>SKILVEN</t>
  </si>
  <si>
    <t>Haria Exports Ltd</t>
  </si>
  <si>
    <t>HARIAEXPO</t>
  </si>
  <si>
    <t>Ontic Finserve Ltd</t>
  </si>
  <si>
    <t>ONTIC</t>
  </si>
  <si>
    <t>Jayabharat Credit Ltd</t>
  </si>
  <si>
    <t>JAYBHCR</t>
  </si>
  <si>
    <t>SW Investments Ltd</t>
  </si>
  <si>
    <t>SW1</t>
  </si>
  <si>
    <t>Tamil Nadu Steel Tubes Ltd</t>
  </si>
  <si>
    <t>TNSTLTU</t>
  </si>
  <si>
    <t>Navoday Enterprises Ltd</t>
  </si>
  <si>
    <t>NAVODAYENT</t>
  </si>
  <si>
    <t>Lead Financial Services Ltd</t>
  </si>
  <si>
    <t>LEADFIN</t>
  </si>
  <si>
    <t>Fabino Enterprises Ltd</t>
  </si>
  <si>
    <t>FABINO</t>
  </si>
  <si>
    <t>Shyama Infosys Ltd</t>
  </si>
  <si>
    <t>SHYAMAINFO</t>
  </si>
  <si>
    <t>Ramasigns Industries Ltd</t>
  </si>
  <si>
    <t>RAMASIGNS</t>
  </si>
  <si>
    <t>Suryo Foods and Industries Ltd</t>
  </si>
  <si>
    <t>SURFI</t>
  </si>
  <si>
    <t>Coral Newsprints Ltd</t>
  </si>
  <si>
    <t>CORNE</t>
  </si>
  <si>
    <t>Rahul Merchandising Ltd</t>
  </si>
  <si>
    <t>RAHME</t>
  </si>
  <si>
    <t>Nihar Info Global Ltd</t>
  </si>
  <si>
    <t>NIHARINF</t>
  </si>
  <si>
    <t>Khandelwal Extractions Ltd</t>
  </si>
  <si>
    <t>ZKHANDEN</t>
  </si>
  <si>
    <t>Sunraj Diamond Exports Ltd</t>
  </si>
  <si>
    <t>SUNRAJDI</t>
  </si>
  <si>
    <t>Shantai Industries Ltd</t>
  </si>
  <si>
    <t>SHANTAI</t>
  </si>
  <si>
    <t>Konndor Industries Ltd</t>
  </si>
  <si>
    <t>KONNDOR</t>
  </si>
  <si>
    <t>RCI Industries &amp; Technologies Ltd</t>
  </si>
  <si>
    <t>RCIIND</t>
  </si>
  <si>
    <t>Omnipotent Industries Ltd</t>
  </si>
  <si>
    <t>OMNIPOTENT</t>
  </si>
  <si>
    <t>Mega Nirman &amp; Industries Ltd</t>
  </si>
  <si>
    <t>MNIL</t>
  </si>
  <si>
    <t>Voltaire Leasing and Finance Ltd</t>
  </si>
  <si>
    <t>VOLLF</t>
  </si>
  <si>
    <t>Jalan Transolutions (India) Ltd</t>
  </si>
  <si>
    <t>JALAN</t>
  </si>
  <si>
    <t>Relic Technologies Ltd</t>
  </si>
  <si>
    <t>RELICTEC</t>
  </si>
  <si>
    <t>Motilal Oswal S&amp;P BSE Quality ETF</t>
  </si>
  <si>
    <t>MOQUALITY</t>
  </si>
  <si>
    <t>Aryan Share &amp; Stock Brokers Ltd</t>
  </si>
  <si>
    <t>ARYAN</t>
  </si>
  <si>
    <t>Motilal Oswal S&amp;P BSE Healthcare ETF</t>
  </si>
  <si>
    <t>MOHEALTH</t>
  </si>
  <si>
    <t>Starlite Components Ltd</t>
  </si>
  <si>
    <t>STARLITE</t>
  </si>
  <si>
    <t>Mahalaxmi Seamless Ltd</t>
  </si>
  <si>
    <t>MAHALXSE</t>
  </si>
  <si>
    <t>Typhoon Financial Services Ltd</t>
  </si>
  <si>
    <t>TFSL</t>
  </si>
  <si>
    <t>Citi Port Financial Services Ltd</t>
  </si>
  <si>
    <t>CITIPOR</t>
  </si>
  <si>
    <t>Garodia Chemicals Ltd</t>
  </si>
  <si>
    <t>GARODCH</t>
  </si>
  <si>
    <t>HDFC Nifty100 Low Volatility 30 ETF</t>
  </si>
  <si>
    <t>HDFCLOWVOL</t>
  </si>
  <si>
    <t>Space Incubatrics Technologies Ltd</t>
  </si>
  <si>
    <t>SPACEINCUBA</t>
  </si>
  <si>
    <t>Woodsvilla Ltd</t>
  </si>
  <si>
    <t>WOODSVILA</t>
  </si>
  <si>
    <t>Explicit Finance Ltd</t>
  </si>
  <si>
    <t>EXPLICITFIN</t>
  </si>
  <si>
    <t>P M Telelinnks Ltd</t>
  </si>
  <si>
    <t>PMTELELIN</t>
  </si>
  <si>
    <t>Patidar Buildcon Ltd</t>
  </si>
  <si>
    <t>PATIDAR</t>
  </si>
  <si>
    <t>Ishaan Infrastructures and Shelters Ltd</t>
  </si>
  <si>
    <t>IISL</t>
  </si>
  <si>
    <t>Olympic Cards Ltd</t>
  </si>
  <si>
    <t>OLPCL</t>
  </si>
  <si>
    <t>Pradip Overseas Ltd</t>
  </si>
  <si>
    <t>PRADIP</t>
  </si>
  <si>
    <t>Aditya Ispat Ltd</t>
  </si>
  <si>
    <t>ADITYA</t>
  </si>
  <si>
    <t>Saffron Industries Ltd</t>
  </si>
  <si>
    <t>SAFFRON</t>
  </si>
  <si>
    <t>Mayur Floorings Ltd</t>
  </si>
  <si>
    <t>MAYURFL</t>
  </si>
  <si>
    <t>Penta Gold Ltd</t>
  </si>
  <si>
    <t>PENTAGOLD</t>
  </si>
  <si>
    <t>Mideast Portfolio Management Ltd</t>
  </si>
  <si>
    <t>MIDEASTP</t>
  </si>
  <si>
    <t>Corporate Merchant Bankers Ltd</t>
  </si>
  <si>
    <t>CMBL</t>
  </si>
  <si>
    <t>Afloat Enterprises Ltd</t>
  </si>
  <si>
    <t>ADISHAKTI</t>
  </si>
  <si>
    <t>Sungold Capital Ltd</t>
  </si>
  <si>
    <t>SUNGOLD</t>
  </si>
  <si>
    <t>Siddheswari Garments Ltd</t>
  </si>
  <si>
    <t>SIDDHEGA</t>
  </si>
  <si>
    <t>Kotak Nifty MNC ETF</t>
  </si>
  <si>
    <t>MNC</t>
  </si>
  <si>
    <t>Quantum Digital Vision (India) Ltd</t>
  </si>
  <si>
    <t>QUANTDIA</t>
  </si>
  <si>
    <t>Epsom Properties Ltd</t>
  </si>
  <si>
    <t>EPSOMPRO</t>
  </si>
  <si>
    <t>Kotak Nifty India Consumption ETF</t>
  </si>
  <si>
    <t>CONS</t>
  </si>
  <si>
    <t>International Data Management Ltd</t>
  </si>
  <si>
    <t>IDM</t>
  </si>
  <si>
    <t>GCM Commodity &amp; Derivatives Ltd</t>
  </si>
  <si>
    <t>GCMCOMM</t>
  </si>
  <si>
    <t>ADITYA BSL Nifty 200 Quality 30 ETF</t>
  </si>
  <si>
    <t>NIFTYQLITY</t>
  </si>
  <si>
    <t>Ken Financial Services Ltd</t>
  </si>
  <si>
    <t>KENFIN</t>
  </si>
  <si>
    <t>Vas Infrastructure Ltd (cn)</t>
  </si>
  <si>
    <t>VASINFRA</t>
  </si>
  <si>
    <t>Unitech International Ltd</t>
  </si>
  <si>
    <t>UNITINT</t>
  </si>
  <si>
    <t>AVI Polymers Ltd</t>
  </si>
  <si>
    <t>AVI</t>
  </si>
  <si>
    <t>Ortel Communications Ltd</t>
  </si>
  <si>
    <t>ORTEL</t>
  </si>
  <si>
    <t>Elango Industries Ltd</t>
  </si>
  <si>
    <t>ELANGO</t>
  </si>
  <si>
    <t>Starlit Power Systems Ltd</t>
  </si>
  <si>
    <t>STARLIT</t>
  </si>
  <si>
    <t>Bharatiya Global Infomedia Ltd</t>
  </si>
  <si>
    <t>BGLOBAL</t>
  </si>
  <si>
    <t>Simplex Papers Ltd</t>
  </si>
  <si>
    <t>SIMPLXPAP</t>
  </si>
  <si>
    <t>Svam Software Ltd</t>
  </si>
  <si>
    <t>SVAMSOF</t>
  </si>
  <si>
    <t>Asia Capital Ltd</t>
  </si>
  <si>
    <t>ASIACAP</t>
  </si>
  <si>
    <t>Scintilla Commercial &amp; Credit Ltd</t>
  </si>
  <si>
    <t>SCC</t>
  </si>
  <si>
    <t>Galada Finance Ltd</t>
  </si>
  <si>
    <t>GALADAFIN</t>
  </si>
  <si>
    <t>Jayatma Enterprises Ltd</t>
  </si>
  <si>
    <t>JAYATMA</t>
  </si>
  <si>
    <t>Sujana Universal Industries Ltd</t>
  </si>
  <si>
    <t>SUJANAUNI</t>
  </si>
  <si>
    <t>Pushpanjali Realms and Infratech Ltd</t>
  </si>
  <si>
    <t>PUSHPREALM</t>
  </si>
  <si>
    <t>Superior Finlease Ltd</t>
  </si>
  <si>
    <t>SUPERIOR</t>
  </si>
  <si>
    <t>Cindrella Financial Services Ltd</t>
  </si>
  <si>
    <t>CINDRELL</t>
  </si>
  <si>
    <t>Padmalaya Telefilms Ltd</t>
  </si>
  <si>
    <t>PADMALAYAT</t>
  </si>
  <si>
    <t>Kuber Udyog Ltd</t>
  </si>
  <si>
    <t>KUBERJI</t>
  </si>
  <si>
    <t>Aananda Lakshmi Spinning Mills Ltd</t>
  </si>
  <si>
    <t>AANANDALAK</t>
  </si>
  <si>
    <t>Athena Constructions Ltd</t>
  </si>
  <si>
    <t>ATHCON</t>
  </si>
  <si>
    <t>Datiware Maritime Infra Ltd</t>
  </si>
  <si>
    <t>DATIWARE</t>
  </si>
  <si>
    <t>Checkpoint Trends Ltd</t>
  </si>
  <si>
    <t>CHECKPOINT</t>
  </si>
  <si>
    <t>Brijlaxmi Leasing &amp; Finance Ltd</t>
  </si>
  <si>
    <t>BRIJLEAS</t>
  </si>
  <si>
    <t>Atharv Enterprises Ltd</t>
  </si>
  <si>
    <t>ATHARVENT</t>
  </si>
  <si>
    <t>IMP Powers Ltd</t>
  </si>
  <si>
    <t>INDLMETER</t>
  </si>
  <si>
    <t>Ambitious Plastomac Company Ltd</t>
  </si>
  <si>
    <t>AMBIT</t>
  </si>
  <si>
    <t>Sree Jayalakshmi Autospin Ltd</t>
  </si>
  <si>
    <t>SREEJAYA</t>
  </si>
  <si>
    <t>Mercury Trade Links Ltd</t>
  </si>
  <si>
    <t>MERCTRD</t>
  </si>
  <si>
    <t>Amerise Biosciences Ltd</t>
  </si>
  <si>
    <t>AMERISE</t>
  </si>
  <si>
    <t>Chandrima Mercantiles Ltd</t>
  </si>
  <si>
    <t>CHANDRIMA</t>
  </si>
  <si>
    <t>Encode Packaging India Ltd</t>
  </si>
  <si>
    <t>ENCODE</t>
  </si>
  <si>
    <t>T Spiritual World Ltd</t>
  </si>
  <si>
    <t>TSPIRITUAL</t>
  </si>
  <si>
    <t>Priya Ltd</t>
  </si>
  <si>
    <t>PRIYALT</t>
  </si>
  <si>
    <t>Padmanabh Industries Ltd</t>
  </si>
  <si>
    <t>PADMAIND</t>
  </si>
  <si>
    <t>JMG Corporation Ltd</t>
  </si>
  <si>
    <t>JMGCORP</t>
  </si>
  <si>
    <t>Manipal Finance Corp Ltd</t>
  </si>
  <si>
    <t>MNPLFIN</t>
  </si>
  <si>
    <t>Gyan Developers and Builders Ltd</t>
  </si>
  <si>
    <t>GYANDEV</t>
  </si>
  <si>
    <t>Mahaveer Infoway Ltd</t>
  </si>
  <si>
    <t>MINFY</t>
  </si>
  <si>
    <t>Integrated Proteins Ltd</t>
  </si>
  <si>
    <t>INTEGFD</t>
  </si>
  <si>
    <t>S K S Textiles Ltd</t>
  </si>
  <si>
    <t>SKSTEXTILE</t>
  </si>
  <si>
    <t>Pro Clb Global Ltd</t>
  </si>
  <si>
    <t>PROCLB</t>
  </si>
  <si>
    <t>Sikozy Realtors Ltd</t>
  </si>
  <si>
    <t>SIKOZY</t>
  </si>
  <si>
    <t>Gravity (India) Ltd</t>
  </si>
  <si>
    <t>GRAVITY</t>
  </si>
  <si>
    <t>Aarcon Facilities Ltd</t>
  </si>
  <si>
    <t>RBGUPTA</t>
  </si>
  <si>
    <t>Gangotri Textiles Ltd</t>
  </si>
  <si>
    <t>GANGOTRI</t>
  </si>
  <si>
    <t>Ashoka Refineries Ltd</t>
  </si>
  <si>
    <t>ASHOKRE</t>
  </si>
  <si>
    <t>Multipurpose Trading and Agencies Ltd</t>
  </si>
  <si>
    <t>ZMULTIPU</t>
  </si>
  <si>
    <t>MFS Intercorp Ltd</t>
  </si>
  <si>
    <t>MFSINTRCRP</t>
  </si>
  <si>
    <t>New Light Apparels Ltd</t>
  </si>
  <si>
    <t>NEWLIGHT</t>
  </si>
  <si>
    <t>Classic Leasing &amp; Finance Ltd</t>
  </si>
  <si>
    <t>CLFL</t>
  </si>
  <si>
    <t>Purple Entertainment Ltd</t>
  </si>
  <si>
    <t>PURPLE</t>
  </si>
  <si>
    <t>EMA India Ltd</t>
  </si>
  <si>
    <t>EMAINDIA</t>
  </si>
  <si>
    <t>Shelter Infra Projects Ltd</t>
  </si>
  <si>
    <t>SIPL</t>
  </si>
  <si>
    <t>Diksha Greens Ltd</t>
  </si>
  <si>
    <t>DGL</t>
  </si>
  <si>
    <t>Innocorp Ltd</t>
  </si>
  <si>
    <t>INNOCORP</t>
  </si>
  <si>
    <t>Kaarya Facilities &amp; Services Ltd</t>
  </si>
  <si>
    <t>KAARYAFSL</t>
  </si>
  <si>
    <t>Desh Rakshak Aushdhalaya Ltd</t>
  </si>
  <si>
    <t>DESHRAK</t>
  </si>
  <si>
    <t>Jyothi Infraventures Ltd</t>
  </si>
  <si>
    <t>JYOTHI</t>
  </si>
  <si>
    <t>Futuristic Securities Ltd</t>
  </si>
  <si>
    <t>FUTURSEC</t>
  </si>
  <si>
    <t>Hemo Organic Ltd</t>
  </si>
  <si>
    <t>HEMORGANIC</t>
  </si>
  <si>
    <t>Pioneer Agro Extracts Ltd</t>
  </si>
  <si>
    <t>PIONAGR</t>
  </si>
  <si>
    <t>Rajkot Investment Trust Ltd</t>
  </si>
  <si>
    <t>RAJKOTINV</t>
  </si>
  <si>
    <t>Regency Trust Ltd</t>
  </si>
  <si>
    <t>REGTRUS</t>
  </si>
  <si>
    <t>Crimson Metal Engineering Company Ltd</t>
  </si>
  <si>
    <t>CRIMSON</t>
  </si>
  <si>
    <t>Kiran Syntex Ltd</t>
  </si>
  <si>
    <t>KIRANSY-B</t>
  </si>
  <si>
    <t>Gopal Iron and Steels Company (Gujarat) Ltd</t>
  </si>
  <si>
    <t>GOPAIST</t>
  </si>
  <si>
    <t>CKP Leisure Ltd</t>
  </si>
  <si>
    <t>CKPLEISURE</t>
  </si>
  <si>
    <t>Nippon India ETF Nifty 50 Shariah BeES</t>
  </si>
  <si>
    <t>SHARIABEES</t>
  </si>
  <si>
    <t>Jauss Polymers Ltd</t>
  </si>
  <si>
    <t>JAUSPOL</t>
  </si>
  <si>
    <t>Adjia Technologies Ltd</t>
  </si>
  <si>
    <t>ADJIA</t>
  </si>
  <si>
    <t>Shiva Suitings Ltd</t>
  </si>
  <si>
    <t>SHVSUIT</t>
  </si>
  <si>
    <t>Abhishek Infraventures Ltd</t>
  </si>
  <si>
    <t>ABHIINFRA</t>
  </si>
  <si>
    <t>Fraser and Co Ltd</t>
  </si>
  <si>
    <t>FRASER</t>
  </si>
  <si>
    <t>SS Infrastructure Development Consultants Ltd</t>
  </si>
  <si>
    <t>SSINFRA</t>
  </si>
  <si>
    <t>Autoriders International Ltd</t>
  </si>
  <si>
    <t>AUTOINT</t>
  </si>
  <si>
    <t>Pagaria Energy Ltd</t>
  </si>
  <si>
    <t>WOMENNET</t>
  </si>
  <si>
    <t>Heera Ispat Ltd</t>
  </si>
  <si>
    <t>HEERAISP</t>
  </si>
  <si>
    <t>Jumbo Bag Ltd</t>
  </si>
  <si>
    <t>JUMBO</t>
  </si>
  <si>
    <t>Inertia Steel Ltd</t>
  </si>
  <si>
    <t>INERTIAST</t>
  </si>
  <si>
    <t>R R Securities Ltd</t>
  </si>
  <si>
    <t>RRSECUR</t>
  </si>
  <si>
    <t>Systematix Securities Ltd</t>
  </si>
  <si>
    <t>SYTIXSE</t>
  </si>
  <si>
    <t>Radhagobind Commercial Ltd</t>
  </si>
  <si>
    <t>RCL</t>
  </si>
  <si>
    <t>Vasa Retail and Overseas Ltd</t>
  </si>
  <si>
    <t>VASA</t>
  </si>
  <si>
    <t>Spectra Industries Ltd</t>
  </si>
  <si>
    <t>SPECTRA</t>
  </si>
  <si>
    <t>Edelweiss Nifty 50 ETF</t>
  </si>
  <si>
    <t>NIFTYEES</t>
  </si>
  <si>
    <t>Hanman Fit Ltd</t>
  </si>
  <si>
    <t>HANMAN</t>
  </si>
  <si>
    <t>Hi-Klass Trading and Investment Ltd</t>
  </si>
  <si>
    <t>HIKLASS</t>
  </si>
  <si>
    <t>Richa Industries Ltd</t>
  </si>
  <si>
    <t>RICHAIND</t>
  </si>
  <si>
    <t>Dharani Finance Ltd</t>
  </si>
  <si>
    <t>DHARFIN</t>
  </si>
  <si>
    <t>Adarsh Mercantile Ltd</t>
  </si>
  <si>
    <t>ADARSH</t>
  </si>
  <si>
    <t>Eureka Industries Ltd</t>
  </si>
  <si>
    <t>EUREKAI</t>
  </si>
  <si>
    <t>Invesco India Nifty 50 ETF</t>
  </si>
  <si>
    <t>IVZINNIFTY</t>
  </si>
  <si>
    <t>CMM Infraprojects Ltd</t>
  </si>
  <si>
    <t>CMMIPL</t>
  </si>
  <si>
    <t>Ekam Leasing and Finance Co Ltd</t>
  </si>
  <si>
    <t>EKAMLEA</t>
  </si>
  <si>
    <t>Saptak Chem and Business Ltd</t>
  </si>
  <si>
    <t>SCBL</t>
  </si>
  <si>
    <t>Natura Hue Chem Ltd</t>
  </si>
  <si>
    <t>NATHUEC</t>
  </si>
  <si>
    <t>Universal Arts Ltd</t>
  </si>
  <si>
    <t>UNIVARTS</t>
  </si>
  <si>
    <t>Kuberan Global Edu Solutions Ltd</t>
  </si>
  <si>
    <t>KGES</t>
  </si>
  <si>
    <t>SSPN Finance Ltd</t>
  </si>
  <si>
    <t>SSPNFIN</t>
  </si>
  <si>
    <t>Manor Estates and Industries Ltd</t>
  </si>
  <si>
    <t>KARANWO</t>
  </si>
  <si>
    <t>Khyati Multimedia Entertainment Ltd</t>
  </si>
  <si>
    <t>KHYATI</t>
  </si>
  <si>
    <t>Nippon India ETF Nifty Dividend Opportunities 50</t>
  </si>
  <si>
    <t>DIVOPPBEES</t>
  </si>
  <si>
    <t>Arcee Industries Ltd</t>
  </si>
  <si>
    <t>ARCEEIN</t>
  </si>
  <si>
    <t>Shri Kalyan Holdings Ltd</t>
  </si>
  <si>
    <t>SHKALYN</t>
  </si>
  <si>
    <t>Krishna Filament Industries Ltd</t>
  </si>
  <si>
    <t>KRIFILIND</t>
  </si>
  <si>
    <t>Decorous Investment and Trading Co Ltd</t>
  </si>
  <si>
    <t>DITCO</t>
  </si>
  <si>
    <t>Rajeswari Infrastructure Ltd</t>
  </si>
  <si>
    <t>RAJINFRA</t>
  </si>
  <si>
    <t>Tricom Fruit Products Ltd</t>
  </si>
  <si>
    <t>TRICOMFRU</t>
  </si>
  <si>
    <t>Capfin India Ltd</t>
  </si>
  <si>
    <t>CAPFIN</t>
  </si>
  <si>
    <t>Ahimsa Industries Ltd</t>
  </si>
  <si>
    <t>AHIMSA</t>
  </si>
  <si>
    <t>Kovalam Investment and Trading Co Ltd</t>
  </si>
  <si>
    <t>ZKOVALIN</t>
  </si>
  <si>
    <t>Shivansh Finserve Ltd</t>
  </si>
  <si>
    <t>SHIVA</t>
  </si>
  <si>
    <t>SBL Infratech Ltd</t>
  </si>
  <si>
    <t>SBLI</t>
  </si>
  <si>
    <t>JLA Infraville Shoppers Ltd</t>
  </si>
  <si>
    <t>JSHL</t>
  </si>
  <si>
    <t>Source Industries (India) Ltd</t>
  </si>
  <si>
    <t>SOURCEIND</t>
  </si>
  <si>
    <t>Thakkers Group Limited</t>
  </si>
  <si>
    <t>THAKKERS</t>
  </si>
  <si>
    <t>AAR Shyam India Investment Company Ltd</t>
  </si>
  <si>
    <t>AARSHYAM</t>
  </si>
  <si>
    <t>IDFC Nifty 50 ETF</t>
  </si>
  <si>
    <t>IDFNIFTYET</t>
  </si>
  <si>
    <t>Rajvir Industries Ltd</t>
  </si>
  <si>
    <t>RAJVIR</t>
  </si>
  <si>
    <t>Kanel Industries Ltd</t>
  </si>
  <si>
    <t>KANELIND</t>
  </si>
  <si>
    <t>S R Industries Ltd</t>
  </si>
  <si>
    <t>SRIND</t>
  </si>
  <si>
    <t>Oscar Global Ltd</t>
  </si>
  <si>
    <t>OSCARGLO</t>
  </si>
  <si>
    <t>Nikki Global Finance Ltd</t>
  </si>
  <si>
    <t>NIKKIGL</t>
  </si>
  <si>
    <t>Tiaan Consumer Ltd</t>
  </si>
  <si>
    <t>TIAANC</t>
  </si>
  <si>
    <t>Gleam Fabmat Ltd</t>
  </si>
  <si>
    <t>GLEAM</t>
  </si>
  <si>
    <t>SPV Global Trading Ltd</t>
  </si>
  <si>
    <t>SPVGLOBAL</t>
  </si>
  <si>
    <t>SVA India Ltd</t>
  </si>
  <si>
    <t>SVAINDIA</t>
  </si>
  <si>
    <t>People's Investment Ltd</t>
  </si>
  <si>
    <t>PEOPLIN</t>
  </si>
  <si>
    <t>Euro Asia Exports Ltd</t>
  </si>
  <si>
    <t>EUROASIA</t>
  </si>
  <si>
    <t>G D L Leasing and Finance Ltd</t>
  </si>
  <si>
    <t>GDLLEAS</t>
  </si>
  <si>
    <t>Gaekwar Mills Ltd</t>
  </si>
  <si>
    <t>ZGAEKWAR</t>
  </si>
  <si>
    <t>Bansisons Tea Industries Ltd</t>
  </si>
  <si>
    <t>BANSTEA</t>
  </si>
  <si>
    <t>Darjeeling Ropeway Co Ltd</t>
  </si>
  <si>
    <t>DARJEELING</t>
  </si>
  <si>
    <t>Jaihind Projects Ltd</t>
  </si>
  <si>
    <t>JAIHINDPRO</t>
  </si>
  <si>
    <t>Anand Projects Ltd</t>
  </si>
  <si>
    <t>ANANDPROJ</t>
  </si>
  <si>
    <t>Hindusthan Udyog Ltd</t>
  </si>
  <si>
    <t>ZHINUDYP</t>
  </si>
  <si>
    <t>M Lakhamsi Industries Ltd</t>
  </si>
  <si>
    <t>MLINDLTD</t>
  </si>
  <si>
    <t>Motilal Oswal Nifty 200 Momentum 30 ETF</t>
  </si>
  <si>
    <t>MOMOMENTUM</t>
  </si>
  <si>
    <t>Brilliant Portfolios Ltd</t>
  </si>
  <si>
    <t>BRIPORT</t>
  </si>
  <si>
    <t>Tridev Infraestates Ltd</t>
  </si>
  <si>
    <t>ASHUTPM</t>
  </si>
  <si>
    <t>Goldcoin Health Foods Ltd</t>
  </si>
  <si>
    <t>GOLDCOINHF</t>
  </si>
  <si>
    <t>Mudra Financial Services Ltd</t>
  </si>
  <si>
    <t>MUDRA</t>
  </si>
  <si>
    <t>Transglobe Foods Ltd</t>
  </si>
  <si>
    <t>TRANSFD</t>
  </si>
  <si>
    <t>ID Info Business Services Ltd</t>
  </si>
  <si>
    <t>IDINFO</t>
  </si>
  <si>
    <t>Sagar Systech Ltd</t>
  </si>
  <si>
    <t>SAGARSYST</t>
  </si>
  <si>
    <t>Powerful Technologies Ltd</t>
  </si>
  <si>
    <t>POWERFUL</t>
  </si>
  <si>
    <t>TMT (India) Ltd</t>
  </si>
  <si>
    <t>TMTIND-B1</t>
  </si>
  <si>
    <t>Edelweiss ETF-Nifty Bank</t>
  </si>
  <si>
    <t>EBANK</t>
  </si>
  <si>
    <t>Pasupati Fincap Ltd</t>
  </si>
  <si>
    <t>PASUFIN</t>
  </si>
  <si>
    <t>CES Ltd</t>
  </si>
  <si>
    <t>CESL</t>
  </si>
  <si>
    <t>Surbhi Industries Ltd</t>
  </si>
  <si>
    <t>SURBHIN</t>
  </si>
  <si>
    <t>Sheraton Properties and Finance Ltd</t>
  </si>
  <si>
    <t>ZSHERAPR</t>
  </si>
  <si>
    <t>Valley Magnesite Company Ltd</t>
  </si>
  <si>
    <t>VALLEY</t>
  </si>
  <si>
    <t>Stellant Securities (India) Ltd</t>
  </si>
  <si>
    <t>STELLANT</t>
  </si>
  <si>
    <t>Sindu Valley Technologies Ltd</t>
  </si>
  <si>
    <t>SINDUVA</t>
  </si>
  <si>
    <t>IDream Film Infrastructure Company Ltd</t>
  </si>
  <si>
    <t>SOFTBPO</t>
  </si>
  <si>
    <t>Elitecon International Ltd</t>
  </si>
  <si>
    <t>ELITECON</t>
  </si>
  <si>
    <t>Indoworth Holdings Ltd</t>
  </si>
  <si>
    <t>UNIWSEC</t>
  </si>
  <si>
    <t>Hind Commerce Ltd</t>
  </si>
  <si>
    <t>HCLTD</t>
  </si>
  <si>
    <t>Rajvi Logitrade Ltd</t>
  </si>
  <si>
    <t>RAJVI</t>
  </si>
  <si>
    <t>Bansal Multiflex Ltd</t>
  </si>
  <si>
    <t>BANSAL</t>
  </si>
  <si>
    <t>Shaw Construction Pvt Ltd</t>
  </si>
  <si>
    <t>SHAHCON</t>
  </si>
  <si>
    <t>Speedage Commercials Ltd</t>
  </si>
  <si>
    <t>ZSPEEDCO</t>
  </si>
  <si>
    <t>Gold Rock Investments Ltd</t>
  </si>
  <si>
    <t>ZGOLDINV</t>
  </si>
  <si>
    <t>Kedia Construction Co Ltd</t>
  </si>
  <si>
    <t>KEDIACN</t>
  </si>
  <si>
    <t>India Radiators Ltd</t>
  </si>
  <si>
    <t>INRADIA</t>
  </si>
  <si>
    <t>KSHITIJ Investments Ltd</t>
  </si>
  <si>
    <t>KSHITIJ</t>
  </si>
  <si>
    <t>ICICI Prudential Nifty 200 Momentum 30 ETF</t>
  </si>
  <si>
    <t>MOM30IETF</t>
  </si>
  <si>
    <t>Ridhi Synthetics Ltd</t>
  </si>
  <si>
    <t>RIDHISYN</t>
  </si>
  <si>
    <t>Yash Trading and Finance Ltd</t>
  </si>
  <si>
    <t>YASTF</t>
  </si>
  <si>
    <t>Apollo Ingredients Ltd</t>
  </si>
  <si>
    <t>INDSOYA</t>
  </si>
  <si>
    <t>Dugar Housing Developments Ltd</t>
  </si>
  <si>
    <t>DUGARHOU</t>
  </si>
  <si>
    <t>Magnanimous Trade &amp; Finance Ltd</t>
  </si>
  <si>
    <t>MAGANTR</t>
  </si>
  <si>
    <t>Sunrise Industrial Traders Ltd</t>
  </si>
  <si>
    <t>SUNRINV</t>
  </si>
  <si>
    <t>Jupiter Industries and Leasing Ltd</t>
  </si>
  <si>
    <t>JPTRLES</t>
  </si>
  <si>
    <t>Nirbhay Colours India Ltd</t>
  </si>
  <si>
    <t>NIRBHAYIND</t>
  </si>
  <si>
    <t>Swastik Safe Deposit and Investments Ltd</t>
  </si>
  <si>
    <t>ZSWASTSA</t>
  </si>
  <si>
    <t>Purity Flexpack Ltd</t>
  </si>
  <si>
    <t>PURITY</t>
  </si>
  <si>
    <t>Varun Mercantile Ltd</t>
  </si>
  <si>
    <t>VARUNME</t>
  </si>
  <si>
    <t>Coromandel Agro Products and Oils Ltd</t>
  </si>
  <si>
    <t>CORAGRO</t>
  </si>
  <si>
    <t>RRP Semiconductor Ltd</t>
  </si>
  <si>
    <t>GDTRAGN</t>
  </si>
  <si>
    <t>Anshuni Commercials Ltd</t>
  </si>
  <si>
    <t>ANSHNCO</t>
  </si>
  <si>
    <t>Kusam Electrical Industries Ltd</t>
  </si>
  <si>
    <t>KUSUMEL</t>
  </si>
  <si>
    <t>Pervasive Commodities Ltd</t>
  </si>
  <si>
    <t>PERVASIVE</t>
  </si>
  <si>
    <t>Viksit Engineering Ltd</t>
  </si>
  <si>
    <t>VIKSHEN</t>
  </si>
  <si>
    <t>PH Trading Ltd</t>
  </si>
  <si>
    <t>PHTRADING</t>
  </si>
  <si>
    <t>Mrugesh Trading Ltd</t>
  </si>
  <si>
    <t>MRUTR</t>
  </si>
  <si>
    <t>Unijolly Investments Company Ltd</t>
  </si>
  <si>
    <t>UNIJOLL</t>
  </si>
  <si>
    <t>Western Ministil Ltd</t>
  </si>
  <si>
    <t>WMINIMT</t>
  </si>
  <si>
    <t>Hindustan Housing Company Ltd</t>
  </si>
  <si>
    <t>ZHINDHSG</t>
  </si>
  <si>
    <t>Megh Mayur Infra Ltd</t>
  </si>
  <si>
    <t>TRANOCE</t>
  </si>
  <si>
    <t>Elcid Investments Ltd</t>
  </si>
  <si>
    <t>ELCIDIN</t>
  </si>
  <si>
    <t>Southern Gas Ltd</t>
  </si>
  <si>
    <t>ZSOUTGAS</t>
  </si>
  <si>
    <t>Sagar Soya Products Ltd</t>
  </si>
  <si>
    <t>SAGRSOY-B</t>
  </si>
  <si>
    <t>Antariksh Industries Ltd</t>
  </si>
  <si>
    <t>ANTARIKSH</t>
  </si>
  <si>
    <t>Bengal Steel Industries Ltd</t>
  </si>
  <si>
    <t>BENGALS</t>
  </si>
  <si>
    <t>Whitehall Commercial Company Ltd</t>
  </si>
  <si>
    <t>WHITHAL</t>
  </si>
  <si>
    <t>BHARAT Bond ETF-April 2031-Growth</t>
  </si>
  <si>
    <t>EBBETF0431</t>
  </si>
  <si>
    <t>BHARAT Bond ETF-April 2025-Growth</t>
  </si>
  <si>
    <t>EBBETF0425</t>
  </si>
  <si>
    <t>HDFC Nifty Bank ETF</t>
  </si>
  <si>
    <t>HDFCNIFBAN</t>
  </si>
  <si>
    <t>ICICI Prudential Nifty Private Bank ETF</t>
  </si>
  <si>
    <t>PVTBANIETF</t>
  </si>
  <si>
    <t>ICICI Prudential Nifty Midcap 150 ETF</t>
  </si>
  <si>
    <t>MIDCAPIETF</t>
  </si>
  <si>
    <t>ICICI Pru Nifty Alpha Low- Volatility 30 ETF</t>
  </si>
  <si>
    <t>ALPL30IETF</t>
  </si>
  <si>
    <t>ICICI Prudential Nifty IT ETF</t>
  </si>
  <si>
    <t>ITIETF</t>
  </si>
  <si>
    <t>ICICI Prudential S&amp;P BSE 500 ETF</t>
  </si>
  <si>
    <t>BSE500IETF</t>
  </si>
  <si>
    <t>ICICI Prudential Nifty Bank ETF</t>
  </si>
  <si>
    <t>BANKIETF</t>
  </si>
  <si>
    <t>Kotak Nifty 50 Value 20 ETF</t>
  </si>
  <si>
    <t>NV20</t>
  </si>
  <si>
    <t>Indokem Ltd</t>
  </si>
  <si>
    <t>INDOKEM</t>
  </si>
  <si>
    <t>LIC MF Nifty 100 ETF</t>
  </si>
  <si>
    <t>LICNFNHGP</t>
  </si>
  <si>
    <t>Lakshmi Electrical Control Systems Ltd</t>
  </si>
  <si>
    <t>LAKSELEC</t>
  </si>
  <si>
    <t>LIC MF Nifty 50 ETF</t>
  </si>
  <si>
    <t>LICNETFN50</t>
  </si>
  <si>
    <t>Mirae Asset Nifty Next 50 ETF</t>
  </si>
  <si>
    <t>NEXT50</t>
  </si>
  <si>
    <t>Tata Nifty 50 ETF</t>
  </si>
  <si>
    <t>NETF</t>
  </si>
  <si>
    <t>Tata Nifty Private Bank Exchange Traded Fund</t>
  </si>
  <si>
    <t>NPBET</t>
  </si>
  <si>
    <t>UTI Nifty 50 ETF</t>
  </si>
  <si>
    <t>UTINIFTETF</t>
  </si>
  <si>
    <t>Data Infrastructure Trust</t>
  </si>
  <si>
    <t>DATAINFRA</t>
  </si>
  <si>
    <t>SBI S&amp;P BSE Sensex Next 50 ETF</t>
  </si>
  <si>
    <t>SETFSN50</t>
  </si>
  <si>
    <t>IDFC S&amp;P BSE Sensex ETF</t>
  </si>
  <si>
    <t>IDFSENSEXE</t>
  </si>
  <si>
    <t>SBI S&amp;P BSE 100 ETF</t>
  </si>
  <si>
    <t>SETFBSE100</t>
  </si>
  <si>
    <t>Nippon India ETF S&amp;P BSE Sensex</t>
  </si>
  <si>
    <t>SENSEXBEES</t>
  </si>
  <si>
    <t>SBI S&amp;P BSE Sensex ETF</t>
  </si>
  <si>
    <t>SBISENSEX</t>
  </si>
  <si>
    <t>SBI Nifty Private Bank ETF</t>
  </si>
  <si>
    <t>SBIETFPB</t>
  </si>
  <si>
    <t>SBI Nifty IT ETF</t>
  </si>
  <si>
    <t>SBIETFIT</t>
  </si>
  <si>
    <t>Axis NIFTY Bank ETF</t>
  </si>
  <si>
    <t>AXISBNKETF</t>
  </si>
  <si>
    <t>NipponETFNifty CPSE Bond Plus SDL Sep 2024 50:50</t>
  </si>
  <si>
    <t>SDL24BEES</t>
  </si>
  <si>
    <t>Mirae Asset Nifty 100 ESG Sector Leaders ETF</t>
  </si>
  <si>
    <t>ESG</t>
  </si>
  <si>
    <t>Motilal Oswal 5 Year G-Sec ETF</t>
  </si>
  <si>
    <t>MOGSEC</t>
  </si>
  <si>
    <t>Bhalchandram Clothing Ltd</t>
  </si>
  <si>
    <t>BHALCHANDR</t>
  </si>
  <si>
    <t>Empee Distilleries Ltd</t>
  </si>
  <si>
    <t>EDL</t>
  </si>
  <si>
    <t>MIG Media Neurons Ltd</t>
  </si>
  <si>
    <t>MMNL</t>
  </si>
  <si>
    <t>Girdharilal Sugar and Allied Industries Ltd</t>
  </si>
  <si>
    <t>GIRDSGA</t>
  </si>
  <si>
    <t>Shilpi Cable Technologies Ltd</t>
  </si>
  <si>
    <t>SHILPI</t>
  </si>
  <si>
    <t>Tulsyan NEC Ltd</t>
  </si>
  <si>
    <t>TULSYAN</t>
  </si>
  <si>
    <t>Legacy Mercantile Ltd</t>
  </si>
  <si>
    <t>LEGACY</t>
  </si>
  <si>
    <t>Web Element Solutions Ltd</t>
  </si>
  <si>
    <t>WEBSL</t>
  </si>
  <si>
    <t>Has Lifestyle Ltd</t>
  </si>
  <si>
    <t>HASJUICE</t>
  </si>
  <si>
    <t>Supernova Advertising Ltd</t>
  </si>
  <si>
    <t>SUPERNOVA</t>
  </si>
  <si>
    <t>Dekson Castings Ltd</t>
  </si>
  <si>
    <t>DEKSON</t>
  </si>
  <si>
    <t>Parnav Sports Academy Ltd</t>
  </si>
  <si>
    <t>PSAL</t>
  </si>
  <si>
    <t>Kanak Krishi Implements Ltd</t>
  </si>
  <si>
    <t>KKIL</t>
  </si>
  <si>
    <t>Gracious Software Ltd</t>
  </si>
  <si>
    <t>GSL</t>
  </si>
  <si>
    <t>Abhijit Trading Co Ltd</t>
  </si>
  <si>
    <t>ABHIJIT</t>
  </si>
  <si>
    <t>Real Growth Corporation Ltd</t>
  </si>
  <si>
    <t>RGCORP</t>
  </si>
  <si>
    <t>Sharp Investments Ltd</t>
  </si>
  <si>
    <t>SHARPINV</t>
  </si>
  <si>
    <t>Prabhu Steel Industries Ltd</t>
  </si>
  <si>
    <t>ZPRBHSTE</t>
  </si>
  <si>
    <t>Wardwizard Healthcare Ltd</t>
  </si>
  <si>
    <t>AYOME</t>
  </si>
  <si>
    <t>Shiv Kamal Impex Ltd</t>
  </si>
  <si>
    <t>SHIVKAMAL</t>
  </si>
  <si>
    <t>Vinayak Vanijya Ltd</t>
  </si>
  <si>
    <t>VINVANI</t>
  </si>
  <si>
    <t>Jeet Machine Tools Ltd</t>
  </si>
  <si>
    <t>ZJEETMAC</t>
  </si>
  <si>
    <t>Vsd Confin Ltd</t>
  </si>
  <si>
    <t>VSDCONF</t>
  </si>
  <si>
    <t>Sueryaa Knitwear Ltd</t>
  </si>
  <si>
    <t>SUERYAAKNI</t>
  </si>
  <si>
    <t>Tirupati Finlease Ltd</t>
  </si>
  <si>
    <t>TFLL</t>
  </si>
  <si>
    <t>Parmeshwari Silk Mills Ltd</t>
  </si>
  <si>
    <t>PARMSILK</t>
  </si>
  <si>
    <t>Shikhar Leasing and Trading Ltd</t>
  </si>
  <si>
    <t>SHIKHARLETR</t>
  </si>
  <si>
    <t>Raideep Industries Ltd</t>
  </si>
  <si>
    <t>RAIDEEPIND</t>
  </si>
  <si>
    <t>Vardhan Capital and Finance Ltd</t>
  </si>
  <si>
    <t>VARDHANCFL</t>
  </si>
  <si>
    <t>Hari Govind International Ltd</t>
  </si>
  <si>
    <t>HARIGOV</t>
  </si>
  <si>
    <t>Tivoli Construction Ltd</t>
  </si>
  <si>
    <t>TVOLCON</t>
  </si>
  <si>
    <t>B J Duplex Boards Ltd</t>
  </si>
  <si>
    <t>BJDUP</t>
  </si>
  <si>
    <t>Jyot International Marketing Ltd</t>
  </si>
  <si>
    <t>JYOTIN</t>
  </si>
  <si>
    <t>Sarvamangal Marcantile Company Ltd</t>
  </si>
  <si>
    <t>ZSARVAMA</t>
  </si>
  <si>
    <t>Alna Trading and Exports Ltd</t>
  </si>
  <si>
    <t>ALNATRD</t>
  </si>
  <si>
    <t>Ventura Guaranty Ltd</t>
  </si>
  <si>
    <t>SHYAM</t>
  </si>
  <si>
    <t>Healthy Investments Ltd</t>
  </si>
  <si>
    <t>HEALINV</t>
  </si>
  <si>
    <t>IEC Education Ltd</t>
  </si>
  <si>
    <t>IECEDU</t>
  </si>
  <si>
    <t>Sharma East India Hospitals and Medical Research Ltd</t>
  </si>
  <si>
    <t>SHARMEH</t>
  </si>
  <si>
    <t>Vivid Global Industries Ltd</t>
  </si>
  <si>
    <t>VIVIDIND</t>
  </si>
  <si>
    <t>Revati Organics Ltd</t>
  </si>
  <si>
    <t>REVAORG</t>
  </si>
  <si>
    <t>TTL Enterprises Ltd</t>
  </si>
  <si>
    <t>TTLEL</t>
  </si>
  <si>
    <t>Multiplus Holdings Ltd</t>
  </si>
  <si>
    <t>MULTIIN</t>
  </si>
  <si>
    <t>Jumbo Finance Ltd</t>
  </si>
  <si>
    <t>JUMBFNL</t>
  </si>
  <si>
    <t>Punctual Trading Ltd</t>
  </si>
  <si>
    <t>PUNCTRD</t>
  </si>
  <si>
    <t>Hariyana Ventures Ltd</t>
  </si>
  <si>
    <t>HVL</t>
  </si>
  <si>
    <t>Sanmitra Commercial Ltd</t>
  </si>
  <si>
    <t>ZSANMCOM</t>
  </si>
  <si>
    <t>Bajaj Global Ltd</t>
  </si>
  <si>
    <t>BAJGLOB</t>
  </si>
  <si>
    <t>Twin Roses Trades and Agencies Ltd</t>
  </si>
  <si>
    <t>TWIROST</t>
  </si>
  <si>
    <t>Nivi Trading Ltd</t>
  </si>
  <si>
    <t>ZNIVITRD</t>
  </si>
  <si>
    <t>Meenakshi Steel Industries Ltd</t>
  </si>
  <si>
    <t>MEENST</t>
  </si>
  <si>
    <t>Asutosh Enterprises Ltd</t>
  </si>
  <si>
    <t>ASUTENT</t>
  </si>
  <si>
    <t>Terraform Realstate Ltd</t>
  </si>
  <si>
    <t>TERRAREAL</t>
  </si>
  <si>
    <t>Terraform Magnum Ltd</t>
  </si>
  <si>
    <t>TERRAFORM</t>
  </si>
  <si>
    <t>Microse India Ltd</t>
  </si>
  <si>
    <t>MICROSE</t>
  </si>
  <si>
    <t>Bentley Commercial Enterprises Ltd</t>
  </si>
  <si>
    <t>BENTCOM</t>
  </si>
  <si>
    <t>Nilkanth Engineering Ltd</t>
  </si>
  <si>
    <t>ZNILKENG</t>
  </si>
  <si>
    <t>Kajal Synthetics and Silk Mills Ltd</t>
  </si>
  <si>
    <t>KAJALSY</t>
  </si>
  <si>
    <t>Devinsu Trading Ltd</t>
  </si>
  <si>
    <t>DEVITRD</t>
  </si>
  <si>
    <t>Satyam Silk Mills Ltd</t>
  </si>
  <si>
    <t>ZSATYASL</t>
  </si>
  <si>
    <t>Ishwarshakti Holding &amp; Traders Ltd</t>
  </si>
  <si>
    <t>ISHWATR</t>
  </si>
  <si>
    <t>Triochem Products Ltd</t>
  </si>
  <si>
    <t>TRIPR</t>
  </si>
  <si>
    <t>Technojet Consultants Ltd</t>
  </si>
  <si>
    <t>TECHCON</t>
  </si>
  <si>
    <t>Oseaspre Consultants Ltd</t>
  </si>
  <si>
    <t>OSEASPR</t>
  </si>
  <si>
    <t>Classic Electricals Ltd</t>
  </si>
  <si>
    <t>CLASELE</t>
  </si>
  <si>
    <t>Mansoon Trading Co Ltd</t>
  </si>
  <si>
    <t>ZMANSOON</t>
  </si>
  <si>
    <t>Shreenath Investment Company Ltd</t>
  </si>
  <si>
    <t>SHRENTI</t>
  </si>
  <si>
    <t>Pet Plastics Ltd</t>
  </si>
  <si>
    <t>PETPLST</t>
  </si>
  <si>
    <t>Indo Gulf Industries Ltd</t>
  </si>
  <si>
    <t>IGLFXPL-B</t>
  </si>
  <si>
    <t>Oriental InfraTrust</t>
  </si>
  <si>
    <t>OSEINTRUST</t>
  </si>
  <si>
    <t>AIRTELPP</t>
  </si>
  <si>
    <t>Aurum PropTech Ltd Partly Paidup</t>
  </si>
  <si>
    <t>AURUMPP1</t>
  </si>
  <si>
    <t>SMC Credits Limited</t>
  </si>
  <si>
    <t>SMCREDT</t>
  </si>
  <si>
    <t>Highway Infrastructure Ltd</t>
  </si>
  <si>
    <t>HIGHWAYS</t>
  </si>
  <si>
    <t>Anzen India Energy Yield Plus Trust</t>
  </si>
  <si>
    <t>ANZEN</t>
  </si>
  <si>
    <t>ICICI Pru Nifty Financial Services Ex-Bank ETF</t>
  </si>
  <si>
    <t>FINIETF</t>
  </si>
  <si>
    <t>Kotak Silver ETF</t>
  </si>
  <si>
    <t>SILVER1</t>
  </si>
  <si>
    <t>ICICI Pru Nifty 10 yr Benchmark G-sec ETF</t>
  </si>
  <si>
    <t>GSEC10IETF</t>
  </si>
  <si>
    <t>BHARAT Bond ETF - April 2033</t>
  </si>
  <si>
    <t>EBBETF0433</t>
  </si>
  <si>
    <t>ICICI Pru Nifty Commodities ETF</t>
  </si>
  <si>
    <t>COMMOIETF</t>
  </si>
  <si>
    <t>DSP Nifty Bank ETF</t>
  </si>
  <si>
    <t>BANKETFADD</t>
  </si>
  <si>
    <t>Kotak Nifty 1D Rate Liquid ETF</t>
  </si>
  <si>
    <t>LIQUID1</t>
  </si>
  <si>
    <t>HDFC NIFTY Smallcap 250 ETF</t>
  </si>
  <si>
    <t>HDFCSML250</t>
  </si>
  <si>
    <t>HDFC NIFTY Midcap 150 ETF</t>
  </si>
  <si>
    <t>HDFCMID150</t>
  </si>
  <si>
    <t>HDFC S&amp;P BSE 500 ETF</t>
  </si>
  <si>
    <t>HDFCBSE500</t>
  </si>
  <si>
    <t>Mirae Asset Gold ETF</t>
  </si>
  <si>
    <t>GOLDETF</t>
  </si>
  <si>
    <t>Aditya BSL CRISIL Overnight AI Index ETF</t>
  </si>
  <si>
    <t>ABSLLIQUID</t>
  </si>
  <si>
    <t>ICICI Prudential Nifty PSU Bank ETF</t>
  </si>
  <si>
    <t>PSUBNKIETF</t>
  </si>
  <si>
    <t>Axis S&amp;P BSE Sensex ETF</t>
  </si>
  <si>
    <t>AXSENSEX</t>
  </si>
  <si>
    <t>Mirae Asset Nifty 100 Low Volatility 30 ETF</t>
  </si>
  <si>
    <t>LOWVOL</t>
  </si>
  <si>
    <t>Digital Fibre Infrastructure Trust</t>
  </si>
  <si>
    <t>DIGIFIBRE</t>
  </si>
  <si>
    <t>Mirae Asset Nifty 8-13 yr G-Sec ETF</t>
  </si>
  <si>
    <t>GSEC10YEAR</t>
  </si>
  <si>
    <t>UTI Silver Exchange Traded Fund</t>
  </si>
  <si>
    <t>SILVERETF</t>
  </si>
  <si>
    <t>DSP Gold ETF</t>
  </si>
  <si>
    <t>GOLDETFADD</t>
  </si>
  <si>
    <t>Krishca Strapping Solutions Ltd</t>
  </si>
  <si>
    <t>KRISHCA</t>
  </si>
  <si>
    <t>Mirae Asset Silver ETF</t>
  </si>
  <si>
    <t>SILVRETF</t>
  </si>
  <si>
    <t>Indian Highway Concessions Trust</t>
  </si>
  <si>
    <t>IHCT</t>
  </si>
  <si>
    <t>Automobile Products of India Ltd</t>
  </si>
  <si>
    <t>AUTOPRD</t>
  </si>
  <si>
    <t>DSP Nifty IT ETF</t>
  </si>
  <si>
    <t>ITETFADD</t>
  </si>
  <si>
    <t>Mirae Asset Nifty Bank ETF</t>
  </si>
  <si>
    <t>BANKETF</t>
  </si>
  <si>
    <t>Mirae Asset Nifty 1D Rate Liquid ETF</t>
  </si>
  <si>
    <t>LIQUID</t>
  </si>
  <si>
    <t>DSP Nifty PSU Bank ETF</t>
  </si>
  <si>
    <t>PSUBANKADD</t>
  </si>
  <si>
    <t>DSP Nifty Private Bank ETF</t>
  </si>
  <si>
    <t>PVTBANKADD</t>
  </si>
  <si>
    <t>DSP S&amp;P BSE Sensex ETF</t>
  </si>
  <si>
    <t>SENSEXADD</t>
  </si>
  <si>
    <t>ICICI Prudential Nifty 200 Quality 30 ETF Regular</t>
  </si>
  <si>
    <t>QUAL30IETF</t>
  </si>
  <si>
    <t>HDFC Nifty 1D Rate Liquid ETF</t>
  </si>
  <si>
    <t>HDFCLIQUID</t>
  </si>
  <si>
    <t>IRB Infrastructure Trust</t>
  </si>
  <si>
    <t>IRBIT</t>
  </si>
  <si>
    <t>UTI Nifty Midcap 150 Exchange Traded Fund</t>
  </si>
  <si>
    <t>NIFMID150</t>
  </si>
  <si>
    <t>Navi NIFTY 50 ETF</t>
  </si>
  <si>
    <t>NAVINIFTY</t>
  </si>
  <si>
    <t>Motilal Oswal Nifty 500 ETF</t>
  </si>
  <si>
    <t>MONIFTY500</t>
  </si>
  <si>
    <t>Mirae Asset S&amp;P BSE Sensex ETF</t>
  </si>
  <si>
    <t>SENSEXETF</t>
  </si>
  <si>
    <t>Intelligent Supply Chain Infrastructure Trust</t>
  </si>
  <si>
    <t>ISCITRUST</t>
  </si>
  <si>
    <t>Mirae Asset Nifty 200 Alpha 30 ETF</t>
  </si>
  <si>
    <t>ALPHAETF</t>
  </si>
  <si>
    <t>Mirae Asset Nifty IT ETF</t>
  </si>
  <si>
    <t>ITETF</t>
  </si>
  <si>
    <t>SBI Nifty 1D Rate ETF</t>
  </si>
  <si>
    <t>LIQUIDSBI</t>
  </si>
  <si>
    <t>Edelweiss Gold ETF</t>
  </si>
  <si>
    <t>EGOLD</t>
  </si>
  <si>
    <t>Edelweiss Silver ETF</t>
  </si>
  <si>
    <t>ESILVER</t>
  </si>
  <si>
    <t>Baroda BNP Paribas Gold ETF</t>
  </si>
  <si>
    <t>BBNPPGOLD</t>
  </si>
  <si>
    <t>Sustainable Energy Infra Trust</t>
  </si>
  <si>
    <t>SEITINVIT</t>
  </si>
  <si>
    <t>Tata Gold Exchange Traded Fund</t>
  </si>
  <si>
    <t>TATAGOLD</t>
  </si>
  <si>
    <t>Tata Silver Exchange Traded Fund</t>
  </si>
  <si>
    <t>TATSILV</t>
  </si>
  <si>
    <t>Zerodha Nifty 1D Rate Liquid ETF</t>
  </si>
  <si>
    <t>LIQUIDCASE</t>
  </si>
  <si>
    <t>Bajaj Finserv Nifty Bank ETF</t>
  </si>
  <si>
    <t>BANKBETF</t>
  </si>
  <si>
    <t>Bajaj Finserv Nifty 50 ETF</t>
  </si>
  <si>
    <t>NIFTYBETF</t>
  </si>
  <si>
    <t>UTI Nifty IT ETF</t>
  </si>
  <si>
    <t>NIFITETF</t>
  </si>
  <si>
    <t>UTI Nifty 10 yr Benchmark G-Sec ETF</t>
  </si>
  <si>
    <t>NIF10GETF</t>
  </si>
  <si>
    <t>UTI Nifty 5 yr Benchmark G-Sec ETF</t>
  </si>
  <si>
    <t>NIF5GETF</t>
  </si>
  <si>
    <t>HDFC Nifty PSU Bank ETF</t>
  </si>
  <si>
    <t>HDFCPSUBK</t>
  </si>
  <si>
    <t>DSP Nifty Healthcare ETF</t>
  </si>
  <si>
    <t>HEALTHADD</t>
  </si>
  <si>
    <t>NDR InvIT Trust</t>
  </si>
  <si>
    <t>NDRINVIT</t>
  </si>
  <si>
    <t>LIC MF Nifty Midcap 100 ETF</t>
  </si>
  <si>
    <t>LICNMID100</t>
  </si>
  <si>
    <t>Indiabulls Housing Finance Ltd Partly Paidup</t>
  </si>
  <si>
    <t>IBULPP</t>
  </si>
  <si>
    <t>Skipper Ltd Partly Paidup</t>
  </si>
  <si>
    <t>SKIPPERPP</t>
  </si>
  <si>
    <t>Mirae Asset Nifty Smallcap 250 Momen.Quali. 100ETF</t>
  </si>
  <si>
    <t>SMALLCAP</t>
  </si>
  <si>
    <t>Zerodha Gold ETF</t>
  </si>
  <si>
    <t>GOLDCASE</t>
  </si>
  <si>
    <t>Shree Ajit Pulp and Paper Ltd Partly Paidup</t>
  </si>
  <si>
    <t>SAPPLPP</t>
  </si>
  <si>
    <t>Adroit Infotech Ltd Partly Paidup</t>
  </si>
  <si>
    <t>ADROITPP</t>
  </si>
  <si>
    <t>Yarn Syndicate Ltd Partly Paidup</t>
  </si>
  <si>
    <t>YARNPP</t>
  </si>
  <si>
    <t>Bharat Highways InvIT</t>
  </si>
  <si>
    <t>BHINVIT</t>
  </si>
  <si>
    <t>Motilal Oswal Nifty Smallcap 250 ETF</t>
  </si>
  <si>
    <t>MOSMALL250</t>
  </si>
  <si>
    <t>Motilal Oswal Nifty Realty ETF</t>
  </si>
  <si>
    <t>MOREALTY</t>
  </si>
  <si>
    <t>DSP S&amp;P BSE Liquid Rate ETF</t>
  </si>
  <si>
    <t>LIQUIDADD</t>
  </si>
  <si>
    <t>Aditya Birla Sun Life Nifty PSE ETF</t>
  </si>
  <si>
    <t>ABSLPSE</t>
  </si>
  <si>
    <t>Iykot Hitech Toolroom Ltd Partly Paidup</t>
  </si>
  <si>
    <t>IYKOTPP</t>
  </si>
  <si>
    <t>Mirae AN Midsmallcap400 Momentum Quality 100 ETF</t>
  </si>
  <si>
    <t>MIDSMALL</t>
  </si>
  <si>
    <t>Hem Holdings and Trading Ltd</t>
  </si>
  <si>
    <t>ZHEMHOLD</t>
  </si>
  <si>
    <t>Haryana Financial Corp</t>
  </si>
  <si>
    <t>HARAFIN</t>
  </si>
  <si>
    <t>Bajaj Finserv Nifty 1D Rate Liquid ETF</t>
  </si>
  <si>
    <t>LIQUIDBETF</t>
  </si>
  <si>
    <t>Savani Financials Ltd Partly Paidup</t>
  </si>
  <si>
    <t>SAVFIPP</t>
  </si>
  <si>
    <t>Zerodha Nifty 100 ETF</t>
  </si>
  <si>
    <t>TOP100CASE</t>
  </si>
  <si>
    <t>Zerodha Nifty Midcap 150 ETF</t>
  </si>
  <si>
    <t>MID150CASE</t>
  </si>
  <si>
    <t>Baroda BNP Paribas Nifty Bank ETF</t>
  </si>
  <si>
    <t>BBNPNBETF</t>
  </si>
  <si>
    <t>Solara Active Pharma Sciences Ltd Partly Paidup</t>
  </si>
  <si>
    <t>SOLARAPP</t>
  </si>
  <si>
    <t>Shivalic Power Control Ltd</t>
  </si>
  <si>
    <t>SPCL</t>
  </si>
  <si>
    <t>Mason Infratech Ltd</t>
  </si>
  <si>
    <t>MASON</t>
  </si>
  <si>
    <t>Visaman Global Sales Ltd</t>
  </si>
  <si>
    <t>VISAMAN</t>
  </si>
  <si>
    <t>Sylvan Plyboard India Ltd</t>
  </si>
  <si>
    <t>SYLVANPLY</t>
  </si>
  <si>
    <t>Divine Power Energy Ltd</t>
  </si>
  <si>
    <t>DPEL</t>
  </si>
  <si>
    <t>Akiko Global Services Ltd</t>
  </si>
  <si>
    <t>AKIKO</t>
  </si>
  <si>
    <t>Allied Blenders and Distillers Ltd</t>
  </si>
  <si>
    <t>ABDL</t>
  </si>
  <si>
    <t>Petro Carbon and Chemicals Ltd</t>
  </si>
  <si>
    <t>PCCL</t>
  </si>
  <si>
    <t>NXT-Infra Trust</t>
  </si>
  <si>
    <t>NXT-INFRA</t>
  </si>
  <si>
    <t>Vraj Iron &amp; Steel Ltd</t>
  </si>
  <si>
    <t>VRAJ</t>
  </si>
  <si>
    <t>Diensten Tech Ltd</t>
  </si>
  <si>
    <t>DTL</t>
  </si>
  <si>
    <t>National Peroxide Ltd</t>
  </si>
  <si>
    <t>NPL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</si>
  <si>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</si>
  <si>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</si>
  <si>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</si>
  <si>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</si>
  <si>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</si>
  <si>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</si>
  <si>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</si>
  <si>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Automobile and Auto Components</t>
  </si>
  <si>
    <t>Healthcare</t>
  </si>
  <si>
    <t>Capital Goods</t>
  </si>
  <si>
    <t>Metals &amp; Mining</t>
  </si>
  <si>
    <t>Power</t>
  </si>
  <si>
    <t>Construction Materials</t>
  </si>
  <si>
    <t>Services</t>
  </si>
  <si>
    <t>Consumer Services</t>
  </si>
  <si>
    <t>Consumer Durables</t>
  </si>
  <si>
    <t>Realty</t>
  </si>
  <si>
    <t>Chemicals</t>
  </si>
  <si>
    <t>Diversified</t>
  </si>
  <si>
    <t>Media Entertainment &amp; Publication</t>
  </si>
  <si>
    <t>Forest Materials</t>
  </si>
  <si>
    <t>Utilities</t>
  </si>
  <si>
    <t>1Y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</si>
  <si>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</si>
  <si>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</si>
  <si>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</si>
  <si>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</si>
  <si>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</si>
  <si>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</si>
  <si>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</si>
  <si>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</si>
  <si>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</si>
  <si>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</si>
  <si>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</si>
  <si>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</si>
  <si>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</si>
  <si>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</si>
  <si>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</si>
  <si>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</si>
  <si>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</si>
  <si>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</si>
  <si>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</si>
  <si>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</si>
  <si>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</si>
  <si>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</si>
  <si>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</si>
  <si>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Positive</t>
  </si>
  <si>
    <t>Negative</t>
  </si>
  <si>
    <t>Neutral</t>
  </si>
  <si>
    <t>Sharpe Ratio Z-Score</t>
  </si>
  <si>
    <t>Score</t>
  </si>
  <si>
    <t>1M Return vs Nifty Z-Score</t>
  </si>
  <si>
    <t>Count</t>
  </si>
  <si>
    <t>1W Out-Performance</t>
  </si>
  <si>
    <t>1M Out-Performance</t>
  </si>
  <si>
    <t>RSI</t>
  </si>
  <si>
    <t>% Price above 20D 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</si>
</sst>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Market%20Data\ind_niftytotalmarket_list.xlsx" TargetMode="External"/><Relationship Id="rId1" Type="http://schemas.openxmlformats.org/officeDocument/2006/relationships/externalLinkPath" Target="ind_niftytotalmarket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_niftytotalmarket_list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8DC98B-EE4B-417C-A951-0147F80C2F62}" name="Table3" displayName="Table3" ref="A1:V122" totalsRowShown="0">
  <sortState xmlns:xlrd2="http://schemas.microsoft.com/office/spreadsheetml/2017/richdata2" ref="A2:V122">
    <sortCondition descending="1" ref="B1:B122"/>
  </sortState>
  <tableColumns count="22">
    <tableColumn id="1" xr3:uid="{037B08F3-F34A-44B3-9C55-FEDA501DE629}" name="Sub-Sector"/>
    <tableColumn id="2" xr3:uid="{CA14DFD2-8A06-47E8-BA80-53D4E8C122DE}" name="Count" dataDxfId="48">
      <calculatedColumnFormula>COUNTIFS(Table2[Sub-Sector],Table3[[#This Row],[Sub-Sector]])</calculatedColumnFormula>
    </tableColumn>
    <tableColumn id="3" xr3:uid="{48EBAE0F-58AC-4FD8-A4DF-9BC6015B775F}" name="Uptrend" dataDxfId="47">
      <calculatedColumnFormula>COUNTIFS(Table2[Sub-Sector],Table3[[#This Row],[Sub-Sector]],Table2[Uptrend],"Uptrend")/Table3[[#This Row],[Count]]</calculatedColumnFormula>
    </tableColumn>
    <tableColumn id="4" xr3:uid="{BD47AE7F-21C1-4AFE-ABED-FAE6DDD456B5}" name="1W Out-Performance" dataDxfId="46">
      <calculatedColumnFormula>COUNTIFS(Table2[Sub-Sector],Table3[[#This Row],[Sub-Sector]],Table2[1W Return vs Nifty],"&gt;=5")/Table3[[#This Row],[Count]]</calculatedColumnFormula>
    </tableColumn>
    <tableColumn id="5" xr3:uid="{24EB9267-7D01-43A9-A430-FCDF0E8232C8}" name="1M Out-Performance" dataDxfId="45">
      <calculatedColumnFormula>COUNTIFS(Table2[Sub-Sector],Table3[[#This Row],[Sub-Sector]],Table2[1M Return vs Nifty],"&gt;=5")/Table3[[#This Row],[Count]]</calculatedColumnFormula>
    </tableColumn>
    <tableColumn id="6" xr3:uid="{0B1BD0E8-841A-4864-B4BA-7B27EBEA0213}" name="6M Return vs Nifty" dataDxfId="44">
      <calculatedColumnFormula>COUNTIFS(Table2[Sub-Sector],Table3[[#This Row],[Sub-Sector]],Table2[6M Return vs Nifty],"&gt;=10")/Table3[[#This Row],[Count]]</calculatedColumnFormula>
    </tableColumn>
    <tableColumn id="7" xr3:uid="{9A8B9B11-AD02-4463-AC05-EF15FD428DC7}" name="1Y Return vs Nifty" dataDxfId="43">
      <calculatedColumnFormula>COUNTIFS(Table2[Sub-Sector],Table3[[#This Row],[Sub-Sector]],Table2[1Y Return vs Nifty],"&gt;=10")/Table3[[#This Row],[Count]]</calculatedColumnFormula>
    </tableColumn>
    <tableColumn id="8" xr3:uid="{AD55085B-DBD9-412B-A4DD-10BF31956B90}" name="RSI" dataDxfId="0">
      <calculatedColumnFormula>COUNTIFS(Table2[Sub-Sector],Table3[[#This Row],[Sub-Sector]],Table2[RSI Exponential â€“ 14D],"&gt;=50")/Table3[[#This Row],[Count]]</calculatedColumnFormula>
    </tableColumn>
    <tableColumn id="9" xr3:uid="{74BE998D-DC04-4247-BD67-CA198C46343E}" name="Relative Volume" dataDxfId="42">
      <calculatedColumnFormula>COUNTIFS(Table2[Sub-Sector],Table3[[#This Row],[Sub-Sector]],Table2[Relative Volume],"&gt;=2")/Table3[[#This Row],[Count]]</calculatedColumnFormula>
    </tableColumn>
    <tableColumn id="10" xr3:uid="{0022F8FA-5C47-4A7A-80FB-7E1431634B64}" name="% Away From Day Low" dataDxfId="41">
      <calculatedColumnFormula>COUNTIFS(Table2[Sub-Sector],Table3[[#This Row],[Sub-Sector]],Table2[% Away From Day Low],"&gt;=0.05")/Table3[[#This Row],[Count]]</calculatedColumnFormula>
    </tableColumn>
    <tableColumn id="11" xr3:uid="{181FEBB2-1F1A-46FB-B627-030959047BE1}" name="% Away From Day High" dataDxfId="40">
      <calculatedColumnFormula>COUNTIFS(Table2[Sub-Sector],Table3[[#This Row],[Sub-Sector]],Table2[% Away From Day High],"&lt;=0.05")/Table3[[#This Row],[Count]]</calculatedColumnFormula>
    </tableColumn>
    <tableColumn id="12" xr3:uid="{5FFC43D1-26A6-4173-AAD1-8FCA011D4ED8}" name="% Away From Current Week Low" dataDxfId="39">
      <calculatedColumnFormula>COUNTIFS(Table2[Sub-Sector],Table3[[#This Row],[Sub-Sector]],Table2[% Away From Current Week Low],"&gt;=0.05")/Table3[[#This Row],[Count]]</calculatedColumnFormula>
    </tableColumn>
    <tableColumn id="13" xr3:uid="{8E8313A7-13DE-4FDD-9786-425B0FBAF64D}" name="% Away From Current Week High" dataDxfId="38">
      <calculatedColumnFormula>COUNTIFS(Table2[Sub-Sector],Table3[[#This Row],[Sub-Sector]],Table2[% Away From Current Week High],"&lt;=0.05")/Table3[[#This Row],[Count]]</calculatedColumnFormula>
    </tableColumn>
    <tableColumn id="14" xr3:uid="{83DBB403-D316-4897-965B-1D01B9F565FE}" name="% Away From Current Month Low" dataDxfId="37">
      <calculatedColumnFormula>COUNTIFS(Table2[Sub-Sector],Table3[[#This Row],[Sub-Sector]],Table2[% Away From Current Month Low],"&gt;=0.05")/Table3[[#This Row],[Count]]</calculatedColumnFormula>
    </tableColumn>
    <tableColumn id="15" xr3:uid="{2B522A43-42E1-4446-8AE4-B325AE3C0405}" name="% Away From Current Month High" dataDxfId="36">
      <calculatedColumnFormula>COUNTIFS(Table2[Sub-Sector],Table3[[#This Row],[Sub-Sector]],Table2[% Away From Current Month High],"&lt;=0.05")/Table3[[#This Row],[Count]]</calculatedColumnFormula>
    </tableColumn>
    <tableColumn id="16" xr3:uid="{21E5DB68-99E2-4D31-80E8-103FCEED81E5}" name="% Away From 52W High" dataDxfId="35">
      <calculatedColumnFormula>COUNTIFS(Table2[Sub-Sector],Table3[[#This Row],[Sub-Sector]],Table2[% Away From 52W High],"&lt;=10")/Table3[[#This Row],[Count]]</calculatedColumnFormula>
    </tableColumn>
    <tableColumn id="17" xr3:uid="{39E51CF2-7185-4A85-B79D-98B5577B33B5}" name="% Away From 52W Low" dataDxfId="34">
      <calculatedColumnFormula>COUNTIFS(Table2[Sub-Sector],Table3[[#This Row],[Sub-Sector]],Table2[% Away From 52W Low],"&gt;=10")/Table3[[#This Row],[Count]]</calculatedColumnFormula>
    </tableColumn>
    <tableColumn id="18" xr3:uid="{90246BC4-C571-427C-93CA-CE3D6A54A106}" name="% Price above 20D EMA" dataDxfId="33">
      <calculatedColumnFormula>COUNTIFS(Table2[Sub-Sector],Table3[[#This Row],[Sub-Sector]],Table2[% Price above 20 EMA],"&gt;=0")/Table3[[#This Row],[Count]]</calculatedColumnFormula>
    </tableColumn>
    <tableColumn id="19" xr3:uid="{D2EC32B1-51B5-453B-B8C7-86DBE1796CBB}" name="% Price above 50 EMA" dataDxfId="32">
      <calculatedColumnFormula>COUNTIFS(Table2[Sub-Sector],Table3[[#This Row],[Sub-Sector]],Table2[% Price above 50 EMA],"&gt;=0")/Table3[[#This Row],[Count]]</calculatedColumnFormula>
    </tableColumn>
    <tableColumn id="20" xr3:uid="{57D77E2C-77E0-45EF-AF66-3D78E26590CD}" name="% Price above 200 EMA" dataDxfId="31">
      <calculatedColumnFormula>COUNTIFS(Table2[Sub-Sector],Table3[[#This Row],[Sub-Sector]],Table2[% Price above 200 EMA],"&gt;=0")/Table3[[#This Row],[Count]]</calculatedColumnFormula>
    </tableColumn>
    <tableColumn id="21" xr3:uid="{9723B435-6E7D-4A20-A516-BFF2B07F0569}" name="Rate of Change - Zone" dataDxfId="30">
      <calculatedColumnFormula>COUNTIFS(Table2[Sub-Sector],Table3[[#This Row],[Sub-Sector]],Table2[Rate of Change - Zone],"Positive")/Table3[[#This Row],[Count]]</calculatedColumnFormula>
    </tableColumn>
    <tableColumn id="22" xr3:uid="{B08EDB28-915A-47E5-82FF-85D30CB3CEA2}" name="Sharpe Ratio" dataDxfId="29">
      <calculatedColumnFormula>COUNTIFS(Table2[Sub-Sector],Table3[[#This Row],[Sub-Sector]],Table2[Sharpe Ratio],"&gt;=0.10")/Table3[[#This Row],[Count]]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719A69-5B95-45D5-9189-C39FFF1F9F0B}" name="Table2" displayName="Table2" ref="A1:AR726" totalsRowShown="0">
  <autoFilter ref="A1:AR726" xr:uid="{D0719A69-5B95-45D5-9189-C39FFF1F9F0B}">
    <filterColumn colId="42">
      <customFilters>
        <customFilter operator="greaterThanOrEqual" val="1"/>
      </customFilters>
    </filterColumn>
  </autoFilter>
  <sortState xmlns:xlrd2="http://schemas.microsoft.com/office/spreadsheetml/2017/richdata2" ref="A5:AR684">
    <sortCondition descending="1" ref="AR1:AR726"/>
  </sortState>
  <tableColumns count="44">
    <tableColumn id="1" xr3:uid="{E1480761-F476-4154-BF0B-1B9F8ED81688}" name="Name"/>
    <tableColumn id="2" xr3:uid="{676A98EB-5D51-4B74-98AB-1963BFE8D355}" name="Ticker"/>
    <tableColumn id="3" xr3:uid="{C989719E-86D7-4F67-887F-F6B80CBB9539}" name="Industry"/>
    <tableColumn id="4" xr3:uid="{7DF6EA45-4A99-4278-9746-F65E90FCAA00}" name="Sub-Sector"/>
    <tableColumn id="5" xr3:uid="{1017DEA3-5A98-4BD1-AC8B-7204A0CC03A1}" name="Market Cap"/>
    <tableColumn id="6" xr3:uid="{881FFB66-B7E5-4A4E-9F12-51991851CDC8}" name="Close Price"/>
    <tableColumn id="7" xr3:uid="{68AC3176-2B40-4C86-8191-AFAD47BC68D3}" name="1Y Return vs Nifty"/>
    <tableColumn id="18" xr3:uid="{AEB9E796-4757-4C23-B2F2-B4331767D495}" name="1Y Return vs Nifty Z-Score" dataDxfId="28">
      <calculatedColumnFormula>(Table2[[#This Row],[1Y Return vs Nifty]]-AVERAGE(Table2[1Y Return vs Nifty]))/_xlfn.STDEV.P(Table2[1Y Return vs Nifty])</calculatedColumnFormula>
    </tableColumn>
    <tableColumn id="8" xr3:uid="{9FF02C6B-F2DF-4744-BC99-AAAE20065F36}" name="1M Return vs Nifty"/>
    <tableColumn id="20" xr3:uid="{7DC06F99-FCB7-4442-A2B9-3ECC7E4CFA2D}" name="1M Return vs Nifty Z-Score" dataDxfId="27">
      <calculatedColumnFormula>(Table2[[#This Row],[1M Return vs Nifty]]-AVERAGE(Table2[1M Return vs Nifty]))/_xlfn.STDEV.P(Table2[1M Return vs Nifty])</calculatedColumnFormula>
    </tableColumn>
    <tableColumn id="9" xr3:uid="{A15C82F7-A35F-40F5-A587-26C7DBC5D7F5}" name="6M Return vs Nifty"/>
    <tableColumn id="21" xr3:uid="{D2107247-F7C7-4521-A64D-29DEA71D8D41}" name="6M Return vs Nifty Z-Score" dataDxfId="26">
      <calculatedColumnFormula>(Table2[[#This Row],[6M Return vs Nifty]]-AVERAGE(Table2[6M Return vs Nifty]))/_xlfn.STDEV.P(Table2[6M Return vs Nifty])</calculatedColumnFormula>
    </tableColumn>
    <tableColumn id="10" xr3:uid="{0786B84C-B071-4DDB-8A1D-A47A7CD9BDD1}" name="1W Return vs Nifty"/>
    <tableColumn id="22" xr3:uid="{0AAC52E8-B6A9-4F6D-8747-3229ACA0BF0F}" name="1W Return vs Nifty Z-Score" dataDxfId="25">
      <calculatedColumnFormula>(Table2[[#This Row],[1W Return vs Nifty]]-AVERAGE(Table2[1W Return vs Nifty]))/_xlfn.STDEV.P(Table2[1W Return vs Nifty])</calculatedColumnFormula>
    </tableColumn>
    <tableColumn id="23" xr3:uid="{DCFEB9EA-E958-4AC3-8773-4123D12144CF}" name="20D EMA" dataDxfId="24"/>
    <tableColumn id="11" xr3:uid="{8358C583-B6A3-4E3F-A7D4-307FBB6E6A6A}" name="50D EMA"/>
    <tableColumn id="12" xr3:uid="{21830F6F-0611-4ABE-8D32-A69D05553822}" name="200D EMA"/>
    <tableColumn id="13" xr3:uid="{75D633DB-4C57-4F4E-85CE-29E01EF9354D}" name="RSI Exponential â€“ 14D"/>
    <tableColumn id="26" xr3:uid="{81A4F63B-39FE-48E8-A3B4-E24C428BB2E9}" name="% Price above 20 EMA" dataDxfId="23"/>
    <tableColumn id="25" xr3:uid="{F23E494B-165F-4579-B45F-90843A9CF668}" name="% Price above 50 EMA" dataDxfId="22"/>
    <tableColumn id="24" xr3:uid="{00B1430C-53F3-4C63-9631-24697A40CAB8}" name="% Price above 200 EMA" dataDxfId="21"/>
    <tableColumn id="14" xr3:uid="{2CA92DE1-DF66-4BBC-AC2E-DC9A0F3ACBF6}" name="Relative Volume"/>
    <tableColumn id="38" xr3:uid="{5A78C0B9-7079-413B-917E-2FD51C206C4D}" name="Day Low" dataDxfId="20"/>
    <tableColumn id="37" xr3:uid="{22992F07-CFAF-4127-AD96-F40DFB36D995}" name="Day High" dataDxfId="19"/>
    <tableColumn id="36" xr3:uid="{E40FF4D0-EAEA-4117-81CA-CEBA0C3F8F33}" name="Current Week Low" dataDxfId="18"/>
    <tableColumn id="35" xr3:uid="{34106C52-BD2B-4FAA-8C52-AC0FD5B0B8E2}" name="Current Week High" dataDxfId="17"/>
    <tableColumn id="34" xr3:uid="{8B787592-A51C-41B7-929A-0FE96E93E3DC}" name="Current Month Low" dataDxfId="16"/>
    <tableColumn id="33" xr3:uid="{4E4D2E2D-6CD5-4F36-88B9-E5DF367E143A}" name="Current Month High" dataDxfId="15"/>
    <tableColumn id="32" xr3:uid="{19D814ED-C0AF-4718-83F2-9BFED7E65C4A}" name="% Away From Day Low" dataDxfId="14">
      <calculatedColumnFormula>(Table2[[#This Row],[Close Price]]/Table2[[#This Row],[Day Low]])-1</calculatedColumnFormula>
    </tableColumn>
    <tableColumn id="31" xr3:uid="{72EDAF80-1502-48AC-BF82-FDD3E787A454}" name="% Away From Day High" dataDxfId="13">
      <calculatedColumnFormula>(Table2[[#This Row],[Day High]]/Table2[[#This Row],[Close Price]])-1</calculatedColumnFormula>
    </tableColumn>
    <tableColumn id="30" xr3:uid="{6A17E43E-105F-49F6-ABA4-535C9F4EFBCE}" name="% Away From Current Week Low" dataDxfId="12">
      <calculatedColumnFormula>(Table2[[#This Row],[Close Price]]/Table2[[#This Row],[Current Week Low]])-1</calculatedColumnFormula>
    </tableColumn>
    <tableColumn id="29" xr3:uid="{3576F0C6-B7A9-4590-A342-50050E3BC495}" name="% Away From Current Week High" dataDxfId="11">
      <calculatedColumnFormula>(Table2[[#This Row],[Current Week High]]/Table2[[#This Row],[Close Price]])-1</calculatedColumnFormula>
    </tableColumn>
    <tableColumn id="28" xr3:uid="{F365FA00-8945-46E0-BC93-A8AB2489236C}" name="% Away From Current Month Low" dataDxfId="10">
      <calculatedColumnFormula>(Table2[[#This Row],[Close Price]]/Table2[[#This Row],[Current Month Low]])-1</calculatedColumnFormula>
    </tableColumn>
    <tableColumn id="27" xr3:uid="{FCF2BB16-8A0B-4C41-8721-44961A7862B5}" name="% Away From Current Month High" dataDxfId="9">
      <calculatedColumnFormula>(Table2[[#This Row],[Current Month High]]/Table2[[#This Row],[Close Price]])-1</calculatedColumnFormula>
    </tableColumn>
    <tableColumn id="15" xr3:uid="{248EEF6B-A6BA-4BC6-B211-90D65B6E6122}" name="% Away From 52W High"/>
    <tableColumn id="16" xr3:uid="{930A004C-C43C-4583-B9FF-35D59D746CC6}" name="% Away From 52W Low"/>
    <tableColumn id="43" xr3:uid="{018E59BB-FBC4-4699-B008-62705C7D3994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C442C687-67EA-4F4D-9131-830571217BA0}" name="Relative Strength Sector Index" dataDxfId="7"/>
    <tableColumn id="41" xr3:uid="{77252C79-26C5-46C8-9EF9-267782E0FA88}" name="Relative Strength Sector Index - Zone" dataDxfId="6"/>
    <tableColumn id="40" xr3:uid="{5FD98FE5-882B-4762-B1FE-09DC0D9AD832}" name="Rate of Change" dataDxfId="5"/>
    <tableColumn id="39" xr3:uid="{DF87EF8B-FE60-4100-89D1-3DF7D1EBEBEC}" name="Rate of Change - Zone" dataDxfId="4"/>
    <tableColumn id="17" xr3:uid="{242F2D03-7FCB-43EA-851C-37451E8BF8E3}" name="Sharpe Ratio"/>
    <tableColumn id="45" xr3:uid="{DF606B44-242A-45B6-B171-A71CEA568521}" name="Sharpe Ratio Z-Score" dataDxfId="3">
      <calculatedColumnFormula>(Table2[[#This Row],[Sharpe Ratio]]-AVERAGE(Table2[Sharpe Ratio]))/_xlfn.STDEV.P(Table2[Sharpe Ratio])</calculatedColumnFormula>
    </tableColumn>
    <tableColumn id="46" xr3:uid="{7D375E7C-0BCA-40BE-B676-ABA0B8F55BBA}" name="Score" dataDxfId="2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2F81AB-B962-4F7C-95B3-95E43DC3150C}" name="Table1" displayName="Table1" ref="A1:Q4971" totalsRowShown="0">
  <autoFilter ref="A1:Q4971" xr:uid="{322F81AB-B962-4F7C-95B3-95E43DC3150C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17A56049-4688-45B0-A830-55EE8897D051}" name="Name"/>
    <tableColumn id="2" xr3:uid="{232798EC-196E-4E35-BA64-4AD2420F160B}" name="Ticker"/>
    <tableColumn id="17" xr3:uid="{58302947-5121-4985-8B95-A4CBD67CF499}" name="Industry" dataDxfId="1">
      <calculatedColumnFormula>IFERROR(VLOOKUP(Table1[[#This Row],[Ticker]],[1]!Table1[[Symbol]:[Industry]],2,FALSE),"-")</calculatedColumnFormula>
    </tableColumn>
    <tableColumn id="3" xr3:uid="{5A8D7445-5A71-44AA-8EB5-46525670D629}" name="Sub-Sector"/>
    <tableColumn id="4" xr3:uid="{2DC9A78E-9F5F-4CF0-B91B-03B8ACAF0E8F}" name="Market Cap"/>
    <tableColumn id="5" xr3:uid="{686BA3AD-75BB-475D-A134-EBC0E43D90DC}" name="Close Price"/>
    <tableColumn id="6" xr3:uid="{0C3B1AE7-9AA3-468A-9716-6F2DC8550B39}" name="1Y Return vs Nifty"/>
    <tableColumn id="7" xr3:uid="{84640CC2-993C-4B02-9ED6-838C2163A6FF}" name="1M Return vs Nifty"/>
    <tableColumn id="8" xr3:uid="{D51722AC-2068-4151-8884-19B111760D84}" name="6M Return vs Nifty"/>
    <tableColumn id="9" xr3:uid="{E164E1E9-A14C-4344-A62C-7D81AEFAF022}" name="1W Return vs Nifty"/>
    <tableColumn id="10" xr3:uid="{CFB9032E-755D-43E1-8220-07D63AECD06C}" name="50D EMA"/>
    <tableColumn id="11" xr3:uid="{F46C9F67-3B52-4FF0-89D4-39968FD11874}" name="200D EMA"/>
    <tableColumn id="12" xr3:uid="{DFC1760D-1A45-4C25-BFB3-DE34EAC1C03A}" name="RSI Exponential â€“ 14D"/>
    <tableColumn id="13" xr3:uid="{49399826-CA47-4017-B19B-CFB934A2D536}" name="Relative Volume"/>
    <tableColumn id="14" xr3:uid="{909086B5-56B8-4512-853F-0AF74F2A5683}" name="% Away From 52W High"/>
    <tableColumn id="15" xr3:uid="{A1B46FCC-134B-468C-B166-2FFACE9BF730}" name="% Away From 52W Low"/>
    <tableColumn id="16" xr3:uid="{1A024499-6CDA-4EE7-9884-DDB047F7795F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B629-ED03-4008-B07F-71580C80AFC2}">
  <dimension ref="A1:V122"/>
  <sheetViews>
    <sheetView tabSelected="1" workbookViewId="0">
      <selection activeCell="H2" sqref="H2"/>
    </sheetView>
  </sheetViews>
  <sheetFormatPr defaultRowHeight="14.4" x14ac:dyDescent="0.3"/>
  <cols>
    <col min="1" max="1" width="34.44140625" bestFit="1" customWidth="1"/>
    <col min="2" max="2" width="8.33203125" bestFit="1" customWidth="1"/>
    <col min="3" max="3" width="10.33203125" bestFit="1" customWidth="1"/>
    <col min="4" max="5" width="21.44140625" bestFit="1" customWidth="1"/>
    <col min="6" max="6" width="19.109375" bestFit="1" customWidth="1"/>
    <col min="7" max="7" width="18.33203125" bestFit="1" customWidth="1"/>
    <col min="8" max="8" width="8" bestFit="1" customWidth="1"/>
    <col min="9" max="9" width="17.109375" bestFit="1" customWidth="1"/>
    <col min="10" max="10" width="22.44140625" bestFit="1" customWidth="1"/>
    <col min="11" max="11" width="22.77734375" bestFit="1" customWidth="1"/>
    <col min="12" max="12" width="31" bestFit="1" customWidth="1"/>
    <col min="13" max="13" width="31.33203125" bestFit="1" customWidth="1"/>
    <col min="14" max="14" width="32.109375" bestFit="1" customWidth="1"/>
    <col min="15" max="15" width="32.44140625" bestFit="1" customWidth="1"/>
    <col min="16" max="16" width="23.33203125" bestFit="1" customWidth="1"/>
    <col min="17" max="17" width="23" bestFit="1" customWidth="1"/>
    <col min="18" max="18" width="23.33203125" bestFit="1" customWidth="1"/>
    <col min="19" max="19" width="22.109375" bestFit="1" customWidth="1"/>
    <col min="20" max="20" width="23.109375" bestFit="1" customWidth="1"/>
    <col min="21" max="21" width="22.109375" bestFit="1" customWidth="1"/>
    <col min="22" max="22" width="14" bestFit="1" customWidth="1"/>
  </cols>
  <sheetData>
    <row r="1" spans="1:22" x14ac:dyDescent="0.3">
      <c r="A1" t="s">
        <v>2</v>
      </c>
      <c r="B1" t="s">
        <v>10151</v>
      </c>
      <c r="C1" s="2" t="s">
        <v>10140</v>
      </c>
      <c r="D1" s="2" t="s">
        <v>10152</v>
      </c>
      <c r="E1" s="2" t="s">
        <v>10153</v>
      </c>
      <c r="F1" s="2" t="s">
        <v>7</v>
      </c>
      <c r="G1" s="2" t="s">
        <v>5</v>
      </c>
      <c r="H1" s="2" t="s">
        <v>10154</v>
      </c>
      <c r="I1" s="2" t="s">
        <v>12</v>
      </c>
      <c r="J1" s="2" t="s">
        <v>10134</v>
      </c>
      <c r="K1" s="2" t="s">
        <v>10135</v>
      </c>
      <c r="L1" s="2" t="s">
        <v>10136</v>
      </c>
      <c r="M1" s="2" t="s">
        <v>10137</v>
      </c>
      <c r="N1" s="2" t="s">
        <v>10138</v>
      </c>
      <c r="O1" s="2" t="s">
        <v>10139</v>
      </c>
      <c r="P1" s="2" t="s">
        <v>13</v>
      </c>
      <c r="Q1" s="2" t="s">
        <v>14</v>
      </c>
      <c r="R1" s="2" t="s">
        <v>10155</v>
      </c>
      <c r="S1" s="2" t="s">
        <v>10126</v>
      </c>
      <c r="T1" s="2" t="s">
        <v>10127</v>
      </c>
      <c r="U1" s="2" t="s">
        <v>10144</v>
      </c>
      <c r="V1" s="2" t="s">
        <v>15</v>
      </c>
    </row>
    <row r="2" spans="1:22" x14ac:dyDescent="0.3">
      <c r="A2" t="s">
        <v>59</v>
      </c>
      <c r="B2">
        <f>COUNTIFS(Table2[Sub-Sector],Table3[[#This Row],[Sub-Sector]])</f>
        <v>43</v>
      </c>
      <c r="C2" s="2">
        <f>COUNTIFS(Table2[Sub-Sector],Table3[[#This Row],[Sub-Sector]],Table2[Uptrend],"Uptrend")/Table3[[#This Row],[Count]]</f>
        <v>0.83720930232558144</v>
      </c>
      <c r="D2" s="2">
        <f>COUNTIFS(Table2[Sub-Sector],Table3[[#This Row],[Sub-Sector]],Table2[1W Return vs Nifty],"&gt;=5")/Table3[[#This Row],[Count]]</f>
        <v>6.9767441860465115E-2</v>
      </c>
      <c r="E2" s="2">
        <f>COUNTIFS(Table2[Sub-Sector],Table3[[#This Row],[Sub-Sector]],Table2[1M Return vs Nifty],"&gt;=5")/Table3[[#This Row],[Count]]</f>
        <v>0.37209302325581395</v>
      </c>
      <c r="F2" s="2">
        <f>COUNTIFS(Table2[Sub-Sector],Table3[[#This Row],[Sub-Sector]],Table2[6M Return vs Nifty],"&gt;=10")/Table3[[#This Row],[Count]]</f>
        <v>0.27906976744186046</v>
      </c>
      <c r="G2" s="2">
        <f>COUNTIFS(Table2[Sub-Sector],Table3[[#This Row],[Sub-Sector]],Table2[1Y Return vs Nifty],"&gt;=10")/Table3[[#This Row],[Count]]</f>
        <v>0.79069767441860461</v>
      </c>
      <c r="H2" s="2">
        <f>COUNTIFS(Table2[Sub-Sector],Table3[[#This Row],[Sub-Sector]],Table2[RSI Exponential â€“ 14D],"&gt;=50")/Table3[[#This Row],[Count]]</f>
        <v>0.88372093023255816</v>
      </c>
      <c r="I2" s="2">
        <f>COUNTIFS(Table2[Sub-Sector],Table3[[#This Row],[Sub-Sector]],Table2[Relative Volume],"&gt;=2")/Table3[[#This Row],[Count]]</f>
        <v>0.11627906976744186</v>
      </c>
      <c r="J2" s="2">
        <f>COUNTIFS(Table2[Sub-Sector],Table3[[#This Row],[Sub-Sector]],Table2[% Away From Day Low],"&gt;=0.05")/Table3[[#This Row],[Count]]</f>
        <v>0</v>
      </c>
      <c r="K2" s="2">
        <f>COUNTIFS(Table2[Sub-Sector],Table3[[#This Row],[Sub-Sector]],Table2[% Away From Day High],"&lt;=0.05")/Table3[[#This Row],[Count]]</f>
        <v>0.90697674418604646</v>
      </c>
      <c r="L2" s="2">
        <f>COUNTIFS(Table2[Sub-Sector],Table3[[#This Row],[Sub-Sector]],Table2[% Away From Current Week Low],"&gt;=0.05")/Table3[[#This Row],[Count]]</f>
        <v>0.23255813953488372</v>
      </c>
      <c r="M2" s="2">
        <f>COUNTIFS(Table2[Sub-Sector],Table3[[#This Row],[Sub-Sector]],Table2[% Away From Current Week High],"&lt;=0.05")/Table3[[#This Row],[Count]]</f>
        <v>0.86046511627906974</v>
      </c>
      <c r="N2" s="2">
        <f>COUNTIFS(Table2[Sub-Sector],Table3[[#This Row],[Sub-Sector]],Table2[% Away From Current Month Low],"&gt;=0.05")/Table3[[#This Row],[Count]]</f>
        <v>0.23255813953488372</v>
      </c>
      <c r="O2" s="2">
        <f>COUNTIFS(Table2[Sub-Sector],Table3[[#This Row],[Sub-Sector]],Table2[% Away From Current Month High],"&lt;=0.05")/Table3[[#This Row],[Count]]</f>
        <v>0.86046511627906974</v>
      </c>
      <c r="P2" s="2">
        <f>COUNTIFS(Table2[Sub-Sector],Table3[[#This Row],[Sub-Sector]],Table2[% Away From 52W High],"&lt;=10")/Table3[[#This Row],[Count]]</f>
        <v>0.67441860465116277</v>
      </c>
      <c r="Q2" s="2">
        <f>COUNTIFS(Table2[Sub-Sector],Table3[[#This Row],[Sub-Sector]],Table2[% Away From 52W Low],"&gt;=10")/Table3[[#This Row],[Count]]</f>
        <v>1</v>
      </c>
      <c r="R2" s="2">
        <f>COUNTIFS(Table2[Sub-Sector],Table3[[#This Row],[Sub-Sector]],Table2[% Price above 20 EMA],"&gt;=0")/Table3[[#This Row],[Count]]</f>
        <v>0.83720930232558144</v>
      </c>
      <c r="S2" s="2">
        <f>COUNTIFS(Table2[Sub-Sector],Table3[[#This Row],[Sub-Sector]],Table2[% Price above 50 EMA],"&gt;=0")/Table3[[#This Row],[Count]]</f>
        <v>0.86046511627906974</v>
      </c>
      <c r="T2" s="2">
        <f>COUNTIFS(Table2[Sub-Sector],Table3[[#This Row],[Sub-Sector]],Table2[% Price above 200 EMA],"&gt;=0")/Table3[[#This Row],[Count]]</f>
        <v>0.97674418604651159</v>
      </c>
      <c r="U2" s="2">
        <f>COUNTIFS(Table2[Sub-Sector],Table3[[#This Row],[Sub-Sector]],Table2[Rate of Change - Zone],"Positive")/Table3[[#This Row],[Count]]</f>
        <v>0.65116279069767447</v>
      </c>
      <c r="V2" s="2">
        <f>COUNTIFS(Table2[Sub-Sector],Table3[[#This Row],[Sub-Sector]],Table2[Sharpe Ratio],"&gt;=0.10")/Table3[[#This Row],[Count]]</f>
        <v>4.6511627906976744E-2</v>
      </c>
    </row>
    <row r="3" spans="1:22" x14ac:dyDescent="0.3">
      <c r="A3" t="s">
        <v>46</v>
      </c>
      <c r="B3">
        <f>COUNTIFS(Table2[Sub-Sector],Table3[[#This Row],[Sub-Sector]])</f>
        <v>27</v>
      </c>
      <c r="C3" s="2">
        <f>COUNTIFS(Table2[Sub-Sector],Table3[[#This Row],[Sub-Sector]],Table2[Uptrend],"Uptrend")/Table3[[#This Row],[Count]]</f>
        <v>0.85185185185185186</v>
      </c>
      <c r="D3" s="2">
        <f>COUNTIFS(Table2[Sub-Sector],Table3[[#This Row],[Sub-Sector]],Table2[1W Return vs Nifty],"&gt;=5")/Table3[[#This Row],[Count]]</f>
        <v>0.14814814814814814</v>
      </c>
      <c r="E3" s="2">
        <f>COUNTIFS(Table2[Sub-Sector],Table3[[#This Row],[Sub-Sector]],Table2[1M Return vs Nifty],"&gt;=5")/Table3[[#This Row],[Count]]</f>
        <v>0.44444444444444442</v>
      </c>
      <c r="F3" s="2">
        <f>COUNTIFS(Table2[Sub-Sector],Table3[[#This Row],[Sub-Sector]],Table2[6M Return vs Nifty],"&gt;=10")/Table3[[#This Row],[Count]]</f>
        <v>0.70370370370370372</v>
      </c>
      <c r="G3" s="2">
        <f>COUNTIFS(Table2[Sub-Sector],Table3[[#This Row],[Sub-Sector]],Table2[1Y Return vs Nifty],"&gt;=10")/Table3[[#This Row],[Count]]</f>
        <v>0.92592592592592593</v>
      </c>
      <c r="H3" s="2">
        <f>COUNTIFS(Table2[Sub-Sector],Table3[[#This Row],[Sub-Sector]],Table2[RSI Exponential â€“ 14D],"&gt;=50")/Table3[[#This Row],[Count]]</f>
        <v>0.88888888888888884</v>
      </c>
      <c r="I3" s="2">
        <f>COUNTIFS(Table2[Sub-Sector],Table3[[#This Row],[Sub-Sector]],Table2[Relative Volume],"&gt;=2")/Table3[[#This Row],[Count]]</f>
        <v>7.407407407407407E-2</v>
      </c>
      <c r="J3" s="2">
        <f>COUNTIFS(Table2[Sub-Sector],Table3[[#This Row],[Sub-Sector]],Table2[% Away From Day Low],"&gt;=0.05")/Table3[[#This Row],[Count]]</f>
        <v>3.7037037037037035E-2</v>
      </c>
      <c r="K3" s="2">
        <f>COUNTIFS(Table2[Sub-Sector],Table3[[#This Row],[Sub-Sector]],Table2[% Away From Day High],"&lt;=0.05")/Table3[[#This Row],[Count]]</f>
        <v>1</v>
      </c>
      <c r="L3" s="2">
        <f>COUNTIFS(Table2[Sub-Sector],Table3[[#This Row],[Sub-Sector]],Table2[% Away From Current Week Low],"&gt;=0.05")/Table3[[#This Row],[Count]]</f>
        <v>0.40740740740740738</v>
      </c>
      <c r="M3" s="2">
        <f>COUNTIFS(Table2[Sub-Sector],Table3[[#This Row],[Sub-Sector]],Table2[% Away From Current Week High],"&lt;=0.05")/Table3[[#This Row],[Count]]</f>
        <v>0.96296296296296291</v>
      </c>
      <c r="N3" s="2">
        <f>COUNTIFS(Table2[Sub-Sector],Table3[[#This Row],[Sub-Sector]],Table2[% Away From Current Month Low],"&gt;=0.05")/Table3[[#This Row],[Count]]</f>
        <v>0.40740740740740738</v>
      </c>
      <c r="O3" s="2">
        <f>COUNTIFS(Table2[Sub-Sector],Table3[[#This Row],[Sub-Sector]],Table2[% Away From Current Month High],"&lt;=0.05")/Table3[[#This Row],[Count]]</f>
        <v>0.96296296296296291</v>
      </c>
      <c r="P3" s="2">
        <f>COUNTIFS(Table2[Sub-Sector],Table3[[#This Row],[Sub-Sector]],Table2[% Away From 52W High],"&lt;=10")/Table3[[#This Row],[Count]]</f>
        <v>0.62962962962962965</v>
      </c>
      <c r="Q3" s="2">
        <f>COUNTIFS(Table2[Sub-Sector],Table3[[#This Row],[Sub-Sector]],Table2[% Away From 52W Low],"&gt;=10")/Table3[[#This Row],[Count]]</f>
        <v>1</v>
      </c>
      <c r="R3" s="2">
        <f>COUNTIFS(Table2[Sub-Sector],Table3[[#This Row],[Sub-Sector]],Table2[% Price above 20 EMA],"&gt;=0")/Table3[[#This Row],[Count]]</f>
        <v>0.88888888888888884</v>
      </c>
      <c r="S3" s="2">
        <f>COUNTIFS(Table2[Sub-Sector],Table3[[#This Row],[Sub-Sector]],Table2[% Price above 50 EMA],"&gt;=0")/Table3[[#This Row],[Count]]</f>
        <v>0.88888888888888884</v>
      </c>
      <c r="T3" s="2">
        <f>COUNTIFS(Table2[Sub-Sector],Table3[[#This Row],[Sub-Sector]],Table2[% Price above 200 EMA],"&gt;=0")/Table3[[#This Row],[Count]]</f>
        <v>0.96296296296296291</v>
      </c>
      <c r="U3" s="2">
        <f>COUNTIFS(Table2[Sub-Sector],Table3[[#This Row],[Sub-Sector]],Table2[Rate of Change - Zone],"Positive")/Table3[[#This Row],[Count]]</f>
        <v>0.62962962962962965</v>
      </c>
      <c r="V3" s="2">
        <f>COUNTIFS(Table2[Sub-Sector],Table3[[#This Row],[Sub-Sector]],Table2[Sharpe Ratio],"&gt;=0.10")/Table3[[#This Row],[Count]]</f>
        <v>0.66666666666666663</v>
      </c>
    </row>
    <row r="4" spans="1:22" x14ac:dyDescent="0.3">
      <c r="A4" t="s">
        <v>187</v>
      </c>
      <c r="B4">
        <f>COUNTIFS(Table2[Sub-Sector],Table3[[#This Row],[Sub-Sector]])</f>
        <v>25</v>
      </c>
      <c r="C4" s="2">
        <f>COUNTIFS(Table2[Sub-Sector],Table3[[#This Row],[Sub-Sector]],Table2[Uptrend],"Uptrend")/Table3[[#This Row],[Count]]</f>
        <v>0.92</v>
      </c>
      <c r="D4" s="2">
        <f>COUNTIFS(Table2[Sub-Sector],Table3[[#This Row],[Sub-Sector]],Table2[1W Return vs Nifty],"&gt;=5")/Table3[[#This Row],[Count]]</f>
        <v>0.12</v>
      </c>
      <c r="E4" s="2">
        <f>COUNTIFS(Table2[Sub-Sector],Table3[[#This Row],[Sub-Sector]],Table2[1M Return vs Nifty],"&gt;=5")/Table3[[#This Row],[Count]]</f>
        <v>0.72</v>
      </c>
      <c r="F4" s="2">
        <f>COUNTIFS(Table2[Sub-Sector],Table3[[#This Row],[Sub-Sector]],Table2[6M Return vs Nifty],"&gt;=10")/Table3[[#This Row],[Count]]</f>
        <v>0.6</v>
      </c>
      <c r="G4" s="2">
        <f>COUNTIFS(Table2[Sub-Sector],Table3[[#This Row],[Sub-Sector]],Table2[1Y Return vs Nifty],"&gt;=10")/Table3[[#This Row],[Count]]</f>
        <v>0.72</v>
      </c>
      <c r="H4" s="2">
        <f>COUNTIFS(Table2[Sub-Sector],Table3[[#This Row],[Sub-Sector]],Table2[RSI Exponential â€“ 14D],"&gt;=50")/Table3[[#This Row],[Count]]</f>
        <v>0.92</v>
      </c>
      <c r="I4" s="2">
        <f>COUNTIFS(Table2[Sub-Sector],Table3[[#This Row],[Sub-Sector]],Table2[Relative Volume],"&gt;=2")/Table3[[#This Row],[Count]]</f>
        <v>0.12</v>
      </c>
      <c r="J4" s="2">
        <f>COUNTIFS(Table2[Sub-Sector],Table3[[#This Row],[Sub-Sector]],Table2[% Away From Day Low],"&gt;=0.05")/Table3[[#This Row],[Count]]</f>
        <v>0</v>
      </c>
      <c r="K4" s="2">
        <f>COUNTIFS(Table2[Sub-Sector],Table3[[#This Row],[Sub-Sector]],Table2[% Away From Day High],"&lt;=0.05")/Table3[[#This Row],[Count]]</f>
        <v>1</v>
      </c>
      <c r="L4" s="2">
        <f>COUNTIFS(Table2[Sub-Sector],Table3[[#This Row],[Sub-Sector]],Table2[% Away From Current Week Low],"&gt;=0.05")/Table3[[#This Row],[Count]]</f>
        <v>0.2</v>
      </c>
      <c r="M4" s="2">
        <f>COUNTIFS(Table2[Sub-Sector],Table3[[#This Row],[Sub-Sector]],Table2[% Away From Current Week High],"&lt;=0.05")/Table3[[#This Row],[Count]]</f>
        <v>0.84</v>
      </c>
      <c r="N4" s="2">
        <f>COUNTIFS(Table2[Sub-Sector],Table3[[#This Row],[Sub-Sector]],Table2[% Away From Current Month Low],"&gt;=0.05")/Table3[[#This Row],[Count]]</f>
        <v>0.2</v>
      </c>
      <c r="O4" s="2">
        <f>COUNTIFS(Table2[Sub-Sector],Table3[[#This Row],[Sub-Sector]],Table2[% Away From Current Month High],"&lt;=0.05")/Table3[[#This Row],[Count]]</f>
        <v>0.84</v>
      </c>
      <c r="P4" s="2">
        <f>COUNTIFS(Table2[Sub-Sector],Table3[[#This Row],[Sub-Sector]],Table2[% Away From 52W High],"&lt;=10")/Table3[[#This Row],[Count]]</f>
        <v>0.8</v>
      </c>
      <c r="Q4" s="2">
        <f>COUNTIFS(Table2[Sub-Sector],Table3[[#This Row],[Sub-Sector]],Table2[% Away From 52W Low],"&gt;=10")/Table3[[#This Row],[Count]]</f>
        <v>1</v>
      </c>
      <c r="R4" s="2">
        <f>COUNTIFS(Table2[Sub-Sector],Table3[[#This Row],[Sub-Sector]],Table2[% Price above 20 EMA],"&gt;=0")/Table3[[#This Row],[Count]]</f>
        <v>0.92</v>
      </c>
      <c r="S4" s="2">
        <f>COUNTIFS(Table2[Sub-Sector],Table3[[#This Row],[Sub-Sector]],Table2[% Price above 50 EMA],"&gt;=0")/Table3[[#This Row],[Count]]</f>
        <v>0.96</v>
      </c>
      <c r="T4" s="2">
        <f>COUNTIFS(Table2[Sub-Sector],Table3[[#This Row],[Sub-Sector]],Table2[% Price above 200 EMA],"&gt;=0")/Table3[[#This Row],[Count]]</f>
        <v>0.96</v>
      </c>
      <c r="U4" s="2">
        <f>COUNTIFS(Table2[Sub-Sector],Table3[[#This Row],[Sub-Sector]],Table2[Rate of Change - Zone],"Positive")/Table3[[#This Row],[Count]]</f>
        <v>0.84</v>
      </c>
      <c r="V4" s="2">
        <f>COUNTIFS(Table2[Sub-Sector],Table3[[#This Row],[Sub-Sector]],Table2[Sharpe Ratio],"&gt;=0.10")/Table3[[#This Row],[Count]]</f>
        <v>0.44</v>
      </c>
    </row>
    <row r="5" spans="1:22" x14ac:dyDescent="0.3">
      <c r="A5" t="s">
        <v>234</v>
      </c>
      <c r="B5">
        <f>COUNTIFS(Table2[Sub-Sector],Table3[[#This Row],[Sub-Sector]])</f>
        <v>23</v>
      </c>
      <c r="C5" s="2">
        <f>COUNTIFS(Table2[Sub-Sector],Table3[[#This Row],[Sub-Sector]],Table2[Uptrend],"Uptrend")/Table3[[#This Row],[Count]]</f>
        <v>0.78260869565217395</v>
      </c>
      <c r="D5" s="2">
        <f>COUNTIFS(Table2[Sub-Sector],Table3[[#This Row],[Sub-Sector]],Table2[1W Return vs Nifty],"&gt;=5")/Table3[[#This Row],[Count]]</f>
        <v>0.13043478260869565</v>
      </c>
      <c r="E5" s="2">
        <f>COUNTIFS(Table2[Sub-Sector],Table3[[#This Row],[Sub-Sector]],Table2[1M Return vs Nifty],"&gt;=5")/Table3[[#This Row],[Count]]</f>
        <v>0.39130434782608697</v>
      </c>
      <c r="F5" s="2">
        <f>COUNTIFS(Table2[Sub-Sector],Table3[[#This Row],[Sub-Sector]],Table2[6M Return vs Nifty],"&gt;=10")/Table3[[#This Row],[Count]]</f>
        <v>0.56521739130434778</v>
      </c>
      <c r="G5" s="2">
        <f>COUNTIFS(Table2[Sub-Sector],Table3[[#This Row],[Sub-Sector]],Table2[1Y Return vs Nifty],"&gt;=10")/Table3[[#This Row],[Count]]</f>
        <v>0.56521739130434778</v>
      </c>
      <c r="H5" s="2">
        <f>COUNTIFS(Table2[Sub-Sector],Table3[[#This Row],[Sub-Sector]],Table2[RSI Exponential â€“ 14D],"&gt;=50")/Table3[[#This Row],[Count]]</f>
        <v>0.86956521739130432</v>
      </c>
      <c r="I5" s="2">
        <f>COUNTIFS(Table2[Sub-Sector],Table3[[#This Row],[Sub-Sector]],Table2[Relative Volume],"&gt;=2")/Table3[[#This Row],[Count]]</f>
        <v>0.13043478260869565</v>
      </c>
      <c r="J5" s="2">
        <f>COUNTIFS(Table2[Sub-Sector],Table3[[#This Row],[Sub-Sector]],Table2[% Away From Day Low],"&gt;=0.05")/Table3[[#This Row],[Count]]</f>
        <v>0</v>
      </c>
      <c r="K5" s="2">
        <f>COUNTIFS(Table2[Sub-Sector],Table3[[#This Row],[Sub-Sector]],Table2[% Away From Day High],"&lt;=0.05")/Table3[[#This Row],[Count]]</f>
        <v>0.91304347826086951</v>
      </c>
      <c r="L5" s="2">
        <f>COUNTIFS(Table2[Sub-Sector],Table3[[#This Row],[Sub-Sector]],Table2[% Away From Current Week Low],"&gt;=0.05")/Table3[[#This Row],[Count]]</f>
        <v>0.17391304347826086</v>
      </c>
      <c r="M5" s="2">
        <f>COUNTIFS(Table2[Sub-Sector],Table3[[#This Row],[Sub-Sector]],Table2[% Away From Current Week High],"&lt;=0.05")/Table3[[#This Row],[Count]]</f>
        <v>1</v>
      </c>
      <c r="N5" s="2">
        <f>COUNTIFS(Table2[Sub-Sector],Table3[[#This Row],[Sub-Sector]],Table2[% Away From Current Month Low],"&gt;=0.05")/Table3[[#This Row],[Count]]</f>
        <v>0.17391304347826086</v>
      </c>
      <c r="O5" s="2">
        <f>COUNTIFS(Table2[Sub-Sector],Table3[[#This Row],[Sub-Sector]],Table2[% Away From Current Month High],"&lt;=0.05")/Table3[[#This Row],[Count]]</f>
        <v>1</v>
      </c>
      <c r="P5" s="2">
        <f>COUNTIFS(Table2[Sub-Sector],Table3[[#This Row],[Sub-Sector]],Table2[% Away From 52W High],"&lt;=10")/Table3[[#This Row],[Count]]</f>
        <v>0.65217391304347827</v>
      </c>
      <c r="Q5" s="2">
        <f>COUNTIFS(Table2[Sub-Sector],Table3[[#This Row],[Sub-Sector]],Table2[% Away From 52W Low],"&gt;=10")/Table3[[#This Row],[Count]]</f>
        <v>1</v>
      </c>
      <c r="R5" s="2">
        <f>COUNTIFS(Table2[Sub-Sector],Table3[[#This Row],[Sub-Sector]],Table2[% Price above 20 EMA],"&gt;=0")/Table3[[#This Row],[Count]]</f>
        <v>0.91304347826086951</v>
      </c>
      <c r="S5" s="2">
        <f>COUNTIFS(Table2[Sub-Sector],Table3[[#This Row],[Sub-Sector]],Table2[% Price above 50 EMA],"&gt;=0")/Table3[[#This Row],[Count]]</f>
        <v>0.95652173913043481</v>
      </c>
      <c r="T5" s="2">
        <f>COUNTIFS(Table2[Sub-Sector],Table3[[#This Row],[Sub-Sector]],Table2[% Price above 200 EMA],"&gt;=0")/Table3[[#This Row],[Count]]</f>
        <v>0.86956521739130432</v>
      </c>
      <c r="U5" s="2">
        <f>COUNTIFS(Table2[Sub-Sector],Table3[[#This Row],[Sub-Sector]],Table2[Rate of Change - Zone],"Positive")/Table3[[#This Row],[Count]]</f>
        <v>0.69565217391304346</v>
      </c>
      <c r="V5" s="2">
        <f>COUNTIFS(Table2[Sub-Sector],Table3[[#This Row],[Sub-Sector]],Table2[Sharpe Ratio],"&gt;=0.10")/Table3[[#This Row],[Count]]</f>
        <v>0.56521739130434778</v>
      </c>
    </row>
    <row r="6" spans="1:22" x14ac:dyDescent="0.3">
      <c r="A6" t="s">
        <v>257</v>
      </c>
      <c r="B6">
        <f>COUNTIFS(Table2[Sub-Sector],Table3[[#This Row],[Sub-Sector]])</f>
        <v>21</v>
      </c>
      <c r="C6" s="2">
        <f>COUNTIFS(Table2[Sub-Sector],Table3[[#This Row],[Sub-Sector]],Table2[Uptrend],"Uptrend")/Table3[[#This Row],[Count]]</f>
        <v>0.76190476190476186</v>
      </c>
      <c r="D6" s="2">
        <f>COUNTIFS(Table2[Sub-Sector],Table3[[#This Row],[Sub-Sector]],Table2[1W Return vs Nifty],"&gt;=5")/Table3[[#This Row],[Count]]</f>
        <v>0.2857142857142857</v>
      </c>
      <c r="E6" s="2">
        <f>COUNTIFS(Table2[Sub-Sector],Table3[[#This Row],[Sub-Sector]],Table2[1M Return vs Nifty],"&gt;=5")/Table3[[#This Row],[Count]]</f>
        <v>0.7142857142857143</v>
      </c>
      <c r="F6" s="2">
        <f>COUNTIFS(Table2[Sub-Sector],Table3[[#This Row],[Sub-Sector]],Table2[6M Return vs Nifty],"&gt;=10")/Table3[[#This Row],[Count]]</f>
        <v>0.42857142857142855</v>
      </c>
      <c r="G6" s="2">
        <f>COUNTIFS(Table2[Sub-Sector],Table3[[#This Row],[Sub-Sector]],Table2[1Y Return vs Nifty],"&gt;=10")/Table3[[#This Row],[Count]]</f>
        <v>0.5714285714285714</v>
      </c>
      <c r="H6" s="2">
        <f>COUNTIFS(Table2[Sub-Sector],Table3[[#This Row],[Sub-Sector]],Table2[RSI Exponential â€“ 14D],"&gt;=50")/Table3[[#This Row],[Count]]</f>
        <v>1</v>
      </c>
      <c r="I6" s="2">
        <f>COUNTIFS(Table2[Sub-Sector],Table3[[#This Row],[Sub-Sector]],Table2[Relative Volume],"&gt;=2")/Table3[[#This Row],[Count]]</f>
        <v>0.38095238095238093</v>
      </c>
      <c r="J6" s="2">
        <f>COUNTIFS(Table2[Sub-Sector],Table3[[#This Row],[Sub-Sector]],Table2[% Away From Day Low],"&gt;=0.05")/Table3[[#This Row],[Count]]</f>
        <v>0</v>
      </c>
      <c r="K6" s="2">
        <f>COUNTIFS(Table2[Sub-Sector],Table3[[#This Row],[Sub-Sector]],Table2[% Away From Day High],"&lt;=0.05")/Table3[[#This Row],[Count]]</f>
        <v>0.95238095238095233</v>
      </c>
      <c r="L6" s="2">
        <f>COUNTIFS(Table2[Sub-Sector],Table3[[#This Row],[Sub-Sector]],Table2[% Away From Current Week Low],"&gt;=0.05")/Table3[[#This Row],[Count]]</f>
        <v>0.5714285714285714</v>
      </c>
      <c r="M6" s="2">
        <f>COUNTIFS(Table2[Sub-Sector],Table3[[#This Row],[Sub-Sector]],Table2[% Away From Current Week High],"&lt;=0.05")/Table3[[#This Row],[Count]]</f>
        <v>0.95238095238095233</v>
      </c>
      <c r="N6" s="2">
        <f>COUNTIFS(Table2[Sub-Sector],Table3[[#This Row],[Sub-Sector]],Table2[% Away From Current Month Low],"&gt;=0.05")/Table3[[#This Row],[Count]]</f>
        <v>0.5714285714285714</v>
      </c>
      <c r="O6" s="2">
        <f>COUNTIFS(Table2[Sub-Sector],Table3[[#This Row],[Sub-Sector]],Table2[% Away From Current Month High],"&lt;=0.05")/Table3[[#This Row],[Count]]</f>
        <v>0.95238095238095233</v>
      </c>
      <c r="P6" s="2">
        <f>COUNTIFS(Table2[Sub-Sector],Table3[[#This Row],[Sub-Sector]],Table2[% Away From 52W High],"&lt;=10")/Table3[[#This Row],[Count]]</f>
        <v>0.61904761904761907</v>
      </c>
      <c r="Q6" s="2">
        <f>COUNTIFS(Table2[Sub-Sector],Table3[[#This Row],[Sub-Sector]],Table2[% Away From 52W Low],"&gt;=10")/Table3[[#This Row],[Count]]</f>
        <v>1</v>
      </c>
      <c r="R6" s="2">
        <f>COUNTIFS(Table2[Sub-Sector],Table3[[#This Row],[Sub-Sector]],Table2[% Price above 20 EMA],"&gt;=0")/Table3[[#This Row],[Count]]</f>
        <v>1</v>
      </c>
      <c r="S6" s="2">
        <f>COUNTIFS(Table2[Sub-Sector],Table3[[#This Row],[Sub-Sector]],Table2[% Price above 50 EMA],"&gt;=0")/Table3[[#This Row],[Count]]</f>
        <v>0.95238095238095233</v>
      </c>
      <c r="T6" s="2">
        <f>COUNTIFS(Table2[Sub-Sector],Table3[[#This Row],[Sub-Sector]],Table2[% Price above 200 EMA],"&gt;=0")/Table3[[#This Row],[Count]]</f>
        <v>0.95238095238095233</v>
      </c>
      <c r="U6" s="2">
        <f>COUNTIFS(Table2[Sub-Sector],Table3[[#This Row],[Sub-Sector]],Table2[Rate of Change - Zone],"Positive")/Table3[[#This Row],[Count]]</f>
        <v>0.8571428571428571</v>
      </c>
      <c r="V6" s="2">
        <f>COUNTIFS(Table2[Sub-Sector],Table3[[#This Row],[Sub-Sector]],Table2[Sharpe Ratio],"&gt;=0.10")/Table3[[#This Row],[Count]]</f>
        <v>0.23809523809523808</v>
      </c>
    </row>
    <row r="7" spans="1:22" x14ac:dyDescent="0.3">
      <c r="A7" t="s">
        <v>21</v>
      </c>
      <c r="B7">
        <f>COUNTIFS(Table2[Sub-Sector],Table3[[#This Row],[Sub-Sector]])</f>
        <v>20</v>
      </c>
      <c r="C7" s="2">
        <f>COUNTIFS(Table2[Sub-Sector],Table3[[#This Row],[Sub-Sector]],Table2[Uptrend],"Uptrend")/Table3[[#This Row],[Count]]</f>
        <v>0.75</v>
      </c>
      <c r="D7" s="2">
        <f>COUNTIFS(Table2[Sub-Sector],Table3[[#This Row],[Sub-Sector]],Table2[1W Return vs Nifty],"&gt;=5")/Table3[[#This Row],[Count]]</f>
        <v>0.15</v>
      </c>
      <c r="E7" s="2">
        <f>COUNTIFS(Table2[Sub-Sector],Table3[[#This Row],[Sub-Sector]],Table2[1M Return vs Nifty],"&gt;=5")/Table3[[#This Row],[Count]]</f>
        <v>0.7</v>
      </c>
      <c r="F7" s="2">
        <f>COUNTIFS(Table2[Sub-Sector],Table3[[#This Row],[Sub-Sector]],Table2[6M Return vs Nifty],"&gt;=10")/Table3[[#This Row],[Count]]</f>
        <v>0.2</v>
      </c>
      <c r="G7" s="2">
        <f>COUNTIFS(Table2[Sub-Sector],Table3[[#This Row],[Sub-Sector]],Table2[1Y Return vs Nifty],"&gt;=10")/Table3[[#This Row],[Count]]</f>
        <v>0.4</v>
      </c>
      <c r="H7" s="2">
        <f>COUNTIFS(Table2[Sub-Sector],Table3[[#This Row],[Sub-Sector]],Table2[RSI Exponential â€“ 14D],"&gt;=50")/Table3[[#This Row],[Count]]</f>
        <v>0.85</v>
      </c>
      <c r="I7" s="2">
        <f>COUNTIFS(Table2[Sub-Sector],Table3[[#This Row],[Sub-Sector]],Table2[Relative Volume],"&gt;=2")/Table3[[#This Row],[Count]]</f>
        <v>0.15</v>
      </c>
      <c r="J7" s="2">
        <f>COUNTIFS(Table2[Sub-Sector],Table3[[#This Row],[Sub-Sector]],Table2[% Away From Day Low],"&gt;=0.05")/Table3[[#This Row],[Count]]</f>
        <v>0</v>
      </c>
      <c r="K7" s="2">
        <f>COUNTIFS(Table2[Sub-Sector],Table3[[#This Row],[Sub-Sector]],Table2[% Away From Day High],"&lt;=0.05")/Table3[[#This Row],[Count]]</f>
        <v>0.95</v>
      </c>
      <c r="L7" s="2">
        <f>COUNTIFS(Table2[Sub-Sector],Table3[[#This Row],[Sub-Sector]],Table2[% Away From Current Week Low],"&gt;=0.05")/Table3[[#This Row],[Count]]</f>
        <v>0.1</v>
      </c>
      <c r="M7" s="2">
        <f>COUNTIFS(Table2[Sub-Sector],Table3[[#This Row],[Sub-Sector]],Table2[% Away From Current Week High],"&lt;=0.05")/Table3[[#This Row],[Count]]</f>
        <v>0.85</v>
      </c>
      <c r="N7" s="2">
        <f>COUNTIFS(Table2[Sub-Sector],Table3[[#This Row],[Sub-Sector]],Table2[% Away From Current Month Low],"&gt;=0.05")/Table3[[#This Row],[Count]]</f>
        <v>0.1</v>
      </c>
      <c r="O7" s="2">
        <f>COUNTIFS(Table2[Sub-Sector],Table3[[#This Row],[Sub-Sector]],Table2[% Away From Current Month High],"&lt;=0.05")/Table3[[#This Row],[Count]]</f>
        <v>0.85</v>
      </c>
      <c r="P7" s="2">
        <f>COUNTIFS(Table2[Sub-Sector],Table3[[#This Row],[Sub-Sector]],Table2[% Away From 52W High],"&lt;=10")/Table3[[#This Row],[Count]]</f>
        <v>0.45</v>
      </c>
      <c r="Q7" s="2">
        <f>COUNTIFS(Table2[Sub-Sector],Table3[[#This Row],[Sub-Sector]],Table2[% Away From 52W Low],"&gt;=10")/Table3[[#This Row],[Count]]</f>
        <v>1</v>
      </c>
      <c r="R7" s="2">
        <f>COUNTIFS(Table2[Sub-Sector],Table3[[#This Row],[Sub-Sector]],Table2[% Price above 20 EMA],"&gt;=0")/Table3[[#This Row],[Count]]</f>
        <v>0.9</v>
      </c>
      <c r="S7" s="2">
        <f>COUNTIFS(Table2[Sub-Sector],Table3[[#This Row],[Sub-Sector]],Table2[% Price above 50 EMA],"&gt;=0")/Table3[[#This Row],[Count]]</f>
        <v>0.9</v>
      </c>
      <c r="T7" s="2">
        <f>COUNTIFS(Table2[Sub-Sector],Table3[[#This Row],[Sub-Sector]],Table2[% Price above 200 EMA],"&gt;=0")/Table3[[#This Row],[Count]]</f>
        <v>0.9</v>
      </c>
      <c r="U7" s="2">
        <f>COUNTIFS(Table2[Sub-Sector],Table3[[#This Row],[Sub-Sector]],Table2[Rate of Change - Zone],"Positive")/Table3[[#This Row],[Count]]</f>
        <v>0.85</v>
      </c>
      <c r="V7" s="2">
        <f>COUNTIFS(Table2[Sub-Sector],Table3[[#This Row],[Sub-Sector]],Table2[Sharpe Ratio],"&gt;=0.10")/Table3[[#This Row],[Count]]</f>
        <v>0.15</v>
      </c>
    </row>
    <row r="8" spans="1:22" x14ac:dyDescent="0.3">
      <c r="A8" t="s">
        <v>24</v>
      </c>
      <c r="B8">
        <f>COUNTIFS(Table2[Sub-Sector],Table3[[#This Row],[Sub-Sector]])</f>
        <v>20</v>
      </c>
      <c r="C8" s="2">
        <f>COUNTIFS(Table2[Sub-Sector],Table3[[#This Row],[Sub-Sector]],Table2[Uptrend],"Uptrend")/Table3[[#This Row],[Count]]</f>
        <v>0.55000000000000004</v>
      </c>
      <c r="D8" s="2">
        <f>COUNTIFS(Table2[Sub-Sector],Table3[[#This Row],[Sub-Sector]],Table2[1W Return vs Nifty],"&gt;=5")/Table3[[#This Row],[Count]]</f>
        <v>0.05</v>
      </c>
      <c r="E8" s="2">
        <f>COUNTIFS(Table2[Sub-Sector],Table3[[#This Row],[Sub-Sector]],Table2[1M Return vs Nifty],"&gt;=5")/Table3[[#This Row],[Count]]</f>
        <v>0.15</v>
      </c>
      <c r="F8" s="2">
        <f>COUNTIFS(Table2[Sub-Sector],Table3[[#This Row],[Sub-Sector]],Table2[6M Return vs Nifty],"&gt;=10")/Table3[[#This Row],[Count]]</f>
        <v>0.05</v>
      </c>
      <c r="G8" s="2">
        <f>COUNTIFS(Table2[Sub-Sector],Table3[[#This Row],[Sub-Sector]],Table2[1Y Return vs Nifty],"&gt;=10")/Table3[[#This Row],[Count]]</f>
        <v>0.3</v>
      </c>
      <c r="H8" s="2">
        <f>COUNTIFS(Table2[Sub-Sector],Table3[[#This Row],[Sub-Sector]],Table2[RSI Exponential â€“ 14D],"&gt;=50")/Table3[[#This Row],[Count]]</f>
        <v>0.65</v>
      </c>
      <c r="I8" s="2">
        <f>COUNTIFS(Table2[Sub-Sector],Table3[[#This Row],[Sub-Sector]],Table2[Relative Volume],"&gt;=2")/Table3[[#This Row],[Count]]</f>
        <v>0.05</v>
      </c>
      <c r="J8" s="2">
        <f>COUNTIFS(Table2[Sub-Sector],Table3[[#This Row],[Sub-Sector]],Table2[% Away From Day Low],"&gt;=0.05")/Table3[[#This Row],[Count]]</f>
        <v>0</v>
      </c>
      <c r="K8" s="2">
        <f>COUNTIFS(Table2[Sub-Sector],Table3[[#This Row],[Sub-Sector]],Table2[% Away From Day High],"&lt;=0.05")/Table3[[#This Row],[Count]]</f>
        <v>1</v>
      </c>
      <c r="L8" s="2">
        <f>COUNTIFS(Table2[Sub-Sector],Table3[[#This Row],[Sub-Sector]],Table2[% Away From Current Week Low],"&gt;=0.05")/Table3[[#This Row],[Count]]</f>
        <v>0.1</v>
      </c>
      <c r="M8" s="2">
        <f>COUNTIFS(Table2[Sub-Sector],Table3[[#This Row],[Sub-Sector]],Table2[% Away From Current Week High],"&lt;=0.05")/Table3[[#This Row],[Count]]</f>
        <v>0.95</v>
      </c>
      <c r="N8" s="2">
        <f>COUNTIFS(Table2[Sub-Sector],Table3[[#This Row],[Sub-Sector]],Table2[% Away From Current Month Low],"&gt;=0.05")/Table3[[#This Row],[Count]]</f>
        <v>0.1</v>
      </c>
      <c r="O8" s="2">
        <f>COUNTIFS(Table2[Sub-Sector],Table3[[#This Row],[Sub-Sector]],Table2[% Away From Current Month High],"&lt;=0.05")/Table3[[#This Row],[Count]]</f>
        <v>0.95</v>
      </c>
      <c r="P8" s="2">
        <f>COUNTIFS(Table2[Sub-Sector],Table3[[#This Row],[Sub-Sector]],Table2[% Away From 52W High],"&lt;=10")/Table3[[#This Row],[Count]]</f>
        <v>0.35</v>
      </c>
      <c r="Q8" s="2">
        <f>COUNTIFS(Table2[Sub-Sector],Table3[[#This Row],[Sub-Sector]],Table2[% Away From 52W Low],"&gt;=10")/Table3[[#This Row],[Count]]</f>
        <v>0.95</v>
      </c>
      <c r="R8" s="2">
        <f>COUNTIFS(Table2[Sub-Sector],Table3[[#This Row],[Sub-Sector]],Table2[% Price above 20 EMA],"&gt;=0")/Table3[[#This Row],[Count]]</f>
        <v>0.75</v>
      </c>
      <c r="S8" s="2">
        <f>COUNTIFS(Table2[Sub-Sector],Table3[[#This Row],[Sub-Sector]],Table2[% Price above 50 EMA],"&gt;=0")/Table3[[#This Row],[Count]]</f>
        <v>0.7</v>
      </c>
      <c r="T8" s="2">
        <f>COUNTIFS(Table2[Sub-Sector],Table3[[#This Row],[Sub-Sector]],Table2[% Price above 200 EMA],"&gt;=0")/Table3[[#This Row],[Count]]</f>
        <v>0.75</v>
      </c>
      <c r="U8" s="2">
        <f>COUNTIFS(Table2[Sub-Sector],Table3[[#This Row],[Sub-Sector]],Table2[Rate of Change - Zone],"Positive")/Table3[[#This Row],[Count]]</f>
        <v>0.7</v>
      </c>
      <c r="V8" s="2">
        <f>COUNTIFS(Table2[Sub-Sector],Table3[[#This Row],[Sub-Sector]],Table2[Sharpe Ratio],"&gt;=0.10")/Table3[[#This Row],[Count]]</f>
        <v>0.15</v>
      </c>
    </row>
    <row r="9" spans="1:22" x14ac:dyDescent="0.3">
      <c r="A9" t="s">
        <v>124</v>
      </c>
      <c r="B9">
        <f>COUNTIFS(Table2[Sub-Sector],Table3[[#This Row],[Sub-Sector]])</f>
        <v>20</v>
      </c>
      <c r="C9" s="2">
        <f>COUNTIFS(Table2[Sub-Sector],Table3[[#This Row],[Sub-Sector]],Table2[Uptrend],"Uptrend")/Table3[[#This Row],[Count]]</f>
        <v>0.7</v>
      </c>
      <c r="D9" s="2">
        <f>COUNTIFS(Table2[Sub-Sector],Table3[[#This Row],[Sub-Sector]],Table2[1W Return vs Nifty],"&gt;=5")/Table3[[#This Row],[Count]]</f>
        <v>0.2</v>
      </c>
      <c r="E9" s="2">
        <f>COUNTIFS(Table2[Sub-Sector],Table3[[#This Row],[Sub-Sector]],Table2[1M Return vs Nifty],"&gt;=5")/Table3[[#This Row],[Count]]</f>
        <v>0.2</v>
      </c>
      <c r="F9" s="2">
        <f>COUNTIFS(Table2[Sub-Sector],Table3[[#This Row],[Sub-Sector]],Table2[6M Return vs Nifty],"&gt;=10")/Table3[[#This Row],[Count]]</f>
        <v>0.45</v>
      </c>
      <c r="G9" s="2">
        <f>COUNTIFS(Table2[Sub-Sector],Table3[[#This Row],[Sub-Sector]],Table2[1Y Return vs Nifty],"&gt;=10")/Table3[[#This Row],[Count]]</f>
        <v>0.75</v>
      </c>
      <c r="H9" s="2">
        <f>COUNTIFS(Table2[Sub-Sector],Table3[[#This Row],[Sub-Sector]],Table2[RSI Exponential â€“ 14D],"&gt;=50")/Table3[[#This Row],[Count]]</f>
        <v>0.8</v>
      </c>
      <c r="I9" s="2">
        <f>COUNTIFS(Table2[Sub-Sector],Table3[[#This Row],[Sub-Sector]],Table2[Relative Volume],"&gt;=2")/Table3[[#This Row],[Count]]</f>
        <v>0.05</v>
      </c>
      <c r="J9" s="2">
        <f>COUNTIFS(Table2[Sub-Sector],Table3[[#This Row],[Sub-Sector]],Table2[% Away From Day Low],"&gt;=0.05")/Table3[[#This Row],[Count]]</f>
        <v>0</v>
      </c>
      <c r="K9" s="2">
        <f>COUNTIFS(Table2[Sub-Sector],Table3[[#This Row],[Sub-Sector]],Table2[% Away From Day High],"&lt;=0.05")/Table3[[#This Row],[Count]]</f>
        <v>0.95</v>
      </c>
      <c r="L9" s="2">
        <f>COUNTIFS(Table2[Sub-Sector],Table3[[#This Row],[Sub-Sector]],Table2[% Away From Current Week Low],"&gt;=0.05")/Table3[[#This Row],[Count]]</f>
        <v>0.3</v>
      </c>
      <c r="M9" s="2">
        <f>COUNTIFS(Table2[Sub-Sector],Table3[[#This Row],[Sub-Sector]],Table2[% Away From Current Week High],"&lt;=0.05")/Table3[[#This Row],[Count]]</f>
        <v>0.95</v>
      </c>
      <c r="N9" s="2">
        <f>COUNTIFS(Table2[Sub-Sector],Table3[[#This Row],[Sub-Sector]],Table2[% Away From Current Month Low],"&gt;=0.05")/Table3[[#This Row],[Count]]</f>
        <v>0.3</v>
      </c>
      <c r="O9" s="2">
        <f>COUNTIFS(Table2[Sub-Sector],Table3[[#This Row],[Sub-Sector]],Table2[% Away From Current Month High],"&lt;=0.05")/Table3[[#This Row],[Count]]</f>
        <v>0.95</v>
      </c>
      <c r="P9" s="2">
        <f>COUNTIFS(Table2[Sub-Sector],Table3[[#This Row],[Sub-Sector]],Table2[% Away From 52W High],"&lt;=10")/Table3[[#This Row],[Count]]</f>
        <v>0.6</v>
      </c>
      <c r="Q9" s="2">
        <f>COUNTIFS(Table2[Sub-Sector],Table3[[#This Row],[Sub-Sector]],Table2[% Away From 52W Low],"&gt;=10")/Table3[[#This Row],[Count]]</f>
        <v>1</v>
      </c>
      <c r="R9" s="2">
        <f>COUNTIFS(Table2[Sub-Sector],Table3[[#This Row],[Sub-Sector]],Table2[% Price above 20 EMA],"&gt;=0")/Table3[[#This Row],[Count]]</f>
        <v>0.85</v>
      </c>
      <c r="S9" s="2">
        <f>COUNTIFS(Table2[Sub-Sector],Table3[[#This Row],[Sub-Sector]],Table2[% Price above 50 EMA],"&gt;=0")/Table3[[#This Row],[Count]]</f>
        <v>0.9</v>
      </c>
      <c r="T9" s="2">
        <f>COUNTIFS(Table2[Sub-Sector],Table3[[#This Row],[Sub-Sector]],Table2[% Price above 200 EMA],"&gt;=0")/Table3[[#This Row],[Count]]</f>
        <v>1</v>
      </c>
      <c r="U9" s="2">
        <f>COUNTIFS(Table2[Sub-Sector],Table3[[#This Row],[Sub-Sector]],Table2[Rate of Change - Zone],"Positive")/Table3[[#This Row],[Count]]</f>
        <v>0.65</v>
      </c>
      <c r="V9" s="2">
        <f>COUNTIFS(Table2[Sub-Sector],Table3[[#This Row],[Sub-Sector]],Table2[Sharpe Ratio],"&gt;=0.10")/Table3[[#This Row],[Count]]</f>
        <v>0.45</v>
      </c>
    </row>
    <row r="10" spans="1:22" x14ac:dyDescent="0.3">
      <c r="A10" t="s">
        <v>80</v>
      </c>
      <c r="B10">
        <f>COUNTIFS(Table2[Sub-Sector],Table3[[#This Row],[Sub-Sector]])</f>
        <v>19</v>
      </c>
      <c r="C10" s="2">
        <f>COUNTIFS(Table2[Sub-Sector],Table3[[#This Row],[Sub-Sector]],Table2[Uptrend],"Uptrend")/Table3[[#This Row],[Count]]</f>
        <v>0.68421052631578949</v>
      </c>
      <c r="D10" s="2">
        <f>COUNTIFS(Table2[Sub-Sector],Table3[[#This Row],[Sub-Sector]],Table2[1W Return vs Nifty],"&gt;=5")/Table3[[#This Row],[Count]]</f>
        <v>0.26315789473684209</v>
      </c>
      <c r="E10" s="2">
        <f>COUNTIFS(Table2[Sub-Sector],Table3[[#This Row],[Sub-Sector]],Table2[1M Return vs Nifty],"&gt;=5")/Table3[[#This Row],[Count]]</f>
        <v>0.63157894736842102</v>
      </c>
      <c r="F10" s="2">
        <f>COUNTIFS(Table2[Sub-Sector],Table3[[#This Row],[Sub-Sector]],Table2[6M Return vs Nifty],"&gt;=10")/Table3[[#This Row],[Count]]</f>
        <v>0.10526315789473684</v>
      </c>
      <c r="G10" s="2">
        <f>COUNTIFS(Table2[Sub-Sector],Table3[[#This Row],[Sub-Sector]],Table2[1Y Return vs Nifty],"&gt;=10")/Table3[[#This Row],[Count]]</f>
        <v>0.36842105263157893</v>
      </c>
      <c r="H10" s="2">
        <f>COUNTIFS(Table2[Sub-Sector],Table3[[#This Row],[Sub-Sector]],Table2[RSI Exponential â€“ 14D],"&gt;=50")/Table3[[#This Row],[Count]]</f>
        <v>0.73684210526315785</v>
      </c>
      <c r="I10" s="2">
        <f>COUNTIFS(Table2[Sub-Sector],Table3[[#This Row],[Sub-Sector]],Table2[Relative Volume],"&gt;=2")/Table3[[#This Row],[Count]]</f>
        <v>0.21052631578947367</v>
      </c>
      <c r="J10" s="2">
        <f>COUNTIFS(Table2[Sub-Sector],Table3[[#This Row],[Sub-Sector]],Table2[% Away From Day Low],"&gt;=0.05")/Table3[[#This Row],[Count]]</f>
        <v>0</v>
      </c>
      <c r="K10" s="2">
        <f>COUNTIFS(Table2[Sub-Sector],Table3[[#This Row],[Sub-Sector]],Table2[% Away From Day High],"&lt;=0.05")/Table3[[#This Row],[Count]]</f>
        <v>0.94736842105263153</v>
      </c>
      <c r="L10" s="2">
        <f>COUNTIFS(Table2[Sub-Sector],Table3[[#This Row],[Sub-Sector]],Table2[% Away From Current Week Low],"&gt;=0.05")/Table3[[#This Row],[Count]]</f>
        <v>0.10526315789473684</v>
      </c>
      <c r="M10" s="2">
        <f>COUNTIFS(Table2[Sub-Sector],Table3[[#This Row],[Sub-Sector]],Table2[% Away From Current Week High],"&lt;=0.05")/Table3[[#This Row],[Count]]</f>
        <v>0.84210526315789469</v>
      </c>
      <c r="N10" s="2">
        <f>COUNTIFS(Table2[Sub-Sector],Table3[[#This Row],[Sub-Sector]],Table2[% Away From Current Month Low],"&gt;=0.05")/Table3[[#This Row],[Count]]</f>
        <v>0.10526315789473684</v>
      </c>
      <c r="O10" s="2">
        <f>COUNTIFS(Table2[Sub-Sector],Table3[[#This Row],[Sub-Sector]],Table2[% Away From Current Month High],"&lt;=0.05")/Table3[[#This Row],[Count]]</f>
        <v>0.84210526315789469</v>
      </c>
      <c r="P10" s="2">
        <f>COUNTIFS(Table2[Sub-Sector],Table3[[#This Row],[Sub-Sector]],Table2[% Away From 52W High],"&lt;=10")/Table3[[#This Row],[Count]]</f>
        <v>0.42105263157894735</v>
      </c>
      <c r="Q10" s="2">
        <f>COUNTIFS(Table2[Sub-Sector],Table3[[#This Row],[Sub-Sector]],Table2[% Away From 52W Low],"&gt;=10")/Table3[[#This Row],[Count]]</f>
        <v>1</v>
      </c>
      <c r="R10" s="2">
        <f>COUNTIFS(Table2[Sub-Sector],Table3[[#This Row],[Sub-Sector]],Table2[% Price above 20 EMA],"&gt;=0")/Table3[[#This Row],[Count]]</f>
        <v>0.89473684210526316</v>
      </c>
      <c r="S10" s="2">
        <f>COUNTIFS(Table2[Sub-Sector],Table3[[#This Row],[Sub-Sector]],Table2[% Price above 50 EMA],"&gt;=0")/Table3[[#This Row],[Count]]</f>
        <v>0.89473684210526316</v>
      </c>
      <c r="T10" s="2">
        <f>COUNTIFS(Table2[Sub-Sector],Table3[[#This Row],[Sub-Sector]],Table2[% Price above 200 EMA],"&gt;=0")/Table3[[#This Row],[Count]]</f>
        <v>0.84210526315789469</v>
      </c>
      <c r="U10" s="2">
        <f>COUNTIFS(Table2[Sub-Sector],Table3[[#This Row],[Sub-Sector]],Table2[Rate of Change - Zone],"Positive")/Table3[[#This Row],[Count]]</f>
        <v>0.57894736842105265</v>
      </c>
      <c r="V10" s="2">
        <f>COUNTIFS(Table2[Sub-Sector],Table3[[#This Row],[Sub-Sector]],Table2[Sharpe Ratio],"&gt;=0.10")/Table3[[#This Row],[Count]]</f>
        <v>0</v>
      </c>
    </row>
    <row r="11" spans="1:22" x14ac:dyDescent="0.3">
      <c r="A11" t="s">
        <v>140</v>
      </c>
      <c r="B11">
        <f>COUNTIFS(Table2[Sub-Sector],Table3[[#This Row],[Sub-Sector]])</f>
        <v>19</v>
      </c>
      <c r="C11" s="2">
        <f>COUNTIFS(Table2[Sub-Sector],Table3[[#This Row],[Sub-Sector]],Table2[Uptrend],"Uptrend")/Table3[[#This Row],[Count]]</f>
        <v>0.78947368421052633</v>
      </c>
      <c r="D11" s="2">
        <f>COUNTIFS(Table2[Sub-Sector],Table3[[#This Row],[Sub-Sector]],Table2[1W Return vs Nifty],"&gt;=5")/Table3[[#This Row],[Count]]</f>
        <v>0.15789473684210525</v>
      </c>
      <c r="E11" s="2">
        <f>COUNTIFS(Table2[Sub-Sector],Table3[[#This Row],[Sub-Sector]],Table2[1M Return vs Nifty],"&gt;=5")/Table3[[#This Row],[Count]]</f>
        <v>0.42105263157894735</v>
      </c>
      <c r="F11" s="2">
        <f>COUNTIFS(Table2[Sub-Sector],Table3[[#This Row],[Sub-Sector]],Table2[6M Return vs Nifty],"&gt;=10")/Table3[[#This Row],[Count]]</f>
        <v>0.73684210526315785</v>
      </c>
      <c r="G11" s="2">
        <f>COUNTIFS(Table2[Sub-Sector],Table3[[#This Row],[Sub-Sector]],Table2[1Y Return vs Nifty],"&gt;=10")/Table3[[#This Row],[Count]]</f>
        <v>0.89473684210526316</v>
      </c>
      <c r="H11" s="2">
        <f>COUNTIFS(Table2[Sub-Sector],Table3[[#This Row],[Sub-Sector]],Table2[RSI Exponential â€“ 14D],"&gt;=50")/Table3[[#This Row],[Count]]</f>
        <v>0.63157894736842102</v>
      </c>
      <c r="I11" s="2">
        <f>COUNTIFS(Table2[Sub-Sector],Table3[[#This Row],[Sub-Sector]],Table2[Relative Volume],"&gt;=2")/Table3[[#This Row],[Count]]</f>
        <v>0</v>
      </c>
      <c r="J11" s="2">
        <f>COUNTIFS(Table2[Sub-Sector],Table3[[#This Row],[Sub-Sector]],Table2[% Away From Day Low],"&gt;=0.05")/Table3[[#This Row],[Count]]</f>
        <v>0</v>
      </c>
      <c r="K11" s="2">
        <f>COUNTIFS(Table2[Sub-Sector],Table3[[#This Row],[Sub-Sector]],Table2[% Away From Day High],"&lt;=0.05")/Table3[[#This Row],[Count]]</f>
        <v>1</v>
      </c>
      <c r="L11" s="2">
        <f>COUNTIFS(Table2[Sub-Sector],Table3[[#This Row],[Sub-Sector]],Table2[% Away From Current Week Low],"&gt;=0.05")/Table3[[#This Row],[Count]]</f>
        <v>0.36842105263157893</v>
      </c>
      <c r="M11" s="2">
        <f>COUNTIFS(Table2[Sub-Sector],Table3[[#This Row],[Sub-Sector]],Table2[% Away From Current Week High],"&lt;=0.05")/Table3[[#This Row],[Count]]</f>
        <v>0.89473684210526316</v>
      </c>
      <c r="N11" s="2">
        <f>COUNTIFS(Table2[Sub-Sector],Table3[[#This Row],[Sub-Sector]],Table2[% Away From Current Month Low],"&gt;=0.05")/Table3[[#This Row],[Count]]</f>
        <v>0.36842105263157893</v>
      </c>
      <c r="O11" s="2">
        <f>COUNTIFS(Table2[Sub-Sector],Table3[[#This Row],[Sub-Sector]],Table2[% Away From Current Month High],"&lt;=0.05")/Table3[[#This Row],[Count]]</f>
        <v>0.89473684210526316</v>
      </c>
      <c r="P11" s="2">
        <f>COUNTIFS(Table2[Sub-Sector],Table3[[#This Row],[Sub-Sector]],Table2[% Away From 52W High],"&lt;=10")/Table3[[#This Row],[Count]]</f>
        <v>0.52631578947368418</v>
      </c>
      <c r="Q11" s="2">
        <f>COUNTIFS(Table2[Sub-Sector],Table3[[#This Row],[Sub-Sector]],Table2[% Away From 52W Low],"&gt;=10")/Table3[[#This Row],[Count]]</f>
        <v>1</v>
      </c>
      <c r="R11" s="2">
        <f>COUNTIFS(Table2[Sub-Sector],Table3[[#This Row],[Sub-Sector]],Table2[% Price above 20 EMA],"&gt;=0")/Table3[[#This Row],[Count]]</f>
        <v>0.68421052631578949</v>
      </c>
      <c r="S11" s="2">
        <f>COUNTIFS(Table2[Sub-Sector],Table3[[#This Row],[Sub-Sector]],Table2[% Price above 50 EMA],"&gt;=0")/Table3[[#This Row],[Count]]</f>
        <v>0.78947368421052633</v>
      </c>
      <c r="T11" s="2">
        <f>COUNTIFS(Table2[Sub-Sector],Table3[[#This Row],[Sub-Sector]],Table2[% Price above 200 EMA],"&gt;=0")/Table3[[#This Row],[Count]]</f>
        <v>0.94736842105263153</v>
      </c>
      <c r="U11" s="2">
        <f>COUNTIFS(Table2[Sub-Sector],Table3[[#This Row],[Sub-Sector]],Table2[Rate of Change - Zone],"Positive")/Table3[[#This Row],[Count]]</f>
        <v>0.47368421052631576</v>
      </c>
      <c r="V11" s="2">
        <f>COUNTIFS(Table2[Sub-Sector],Table3[[#This Row],[Sub-Sector]],Table2[Sharpe Ratio],"&gt;=0.10")/Table3[[#This Row],[Count]]</f>
        <v>0.68421052631578949</v>
      </c>
    </row>
    <row r="12" spans="1:22" x14ac:dyDescent="0.3">
      <c r="A12" t="s">
        <v>49</v>
      </c>
      <c r="B12">
        <f>COUNTIFS(Table2[Sub-Sector],Table3[[#This Row],[Sub-Sector]])</f>
        <v>17</v>
      </c>
      <c r="C12" s="2">
        <f>COUNTIFS(Table2[Sub-Sector],Table3[[#This Row],[Sub-Sector]],Table2[Uptrend],"Uptrend")/Table3[[#This Row],[Count]]</f>
        <v>0.6470588235294118</v>
      </c>
      <c r="D12" s="2">
        <f>COUNTIFS(Table2[Sub-Sector],Table3[[#This Row],[Sub-Sector]],Table2[1W Return vs Nifty],"&gt;=5")/Table3[[#This Row],[Count]]</f>
        <v>0</v>
      </c>
      <c r="E12" s="2">
        <f>COUNTIFS(Table2[Sub-Sector],Table3[[#This Row],[Sub-Sector]],Table2[1M Return vs Nifty],"&gt;=5")/Table3[[#This Row],[Count]]</f>
        <v>0.35294117647058826</v>
      </c>
      <c r="F12" s="2">
        <f>COUNTIFS(Table2[Sub-Sector],Table3[[#This Row],[Sub-Sector]],Table2[6M Return vs Nifty],"&gt;=10")/Table3[[#This Row],[Count]]</f>
        <v>0.23529411764705882</v>
      </c>
      <c r="G12" s="2">
        <f>COUNTIFS(Table2[Sub-Sector],Table3[[#This Row],[Sub-Sector]],Table2[1Y Return vs Nifty],"&gt;=10")/Table3[[#This Row],[Count]]</f>
        <v>0.41176470588235292</v>
      </c>
      <c r="H12" s="2">
        <f>COUNTIFS(Table2[Sub-Sector],Table3[[#This Row],[Sub-Sector]],Table2[RSI Exponential â€“ 14D],"&gt;=50")/Table3[[#This Row],[Count]]</f>
        <v>0.58823529411764708</v>
      </c>
      <c r="I12" s="2">
        <f>COUNTIFS(Table2[Sub-Sector],Table3[[#This Row],[Sub-Sector]],Table2[Relative Volume],"&gt;=2")/Table3[[#This Row],[Count]]</f>
        <v>0</v>
      </c>
      <c r="J12" s="2">
        <f>COUNTIFS(Table2[Sub-Sector],Table3[[#This Row],[Sub-Sector]],Table2[% Away From Day Low],"&gt;=0.05")/Table3[[#This Row],[Count]]</f>
        <v>0</v>
      </c>
      <c r="K12" s="2">
        <f>COUNTIFS(Table2[Sub-Sector],Table3[[#This Row],[Sub-Sector]],Table2[% Away From Day High],"&lt;=0.05")/Table3[[#This Row],[Count]]</f>
        <v>1</v>
      </c>
      <c r="L12" s="2">
        <f>COUNTIFS(Table2[Sub-Sector],Table3[[#This Row],[Sub-Sector]],Table2[% Away From Current Week Low],"&gt;=0.05")/Table3[[#This Row],[Count]]</f>
        <v>5.8823529411764705E-2</v>
      </c>
      <c r="M12" s="2">
        <f>COUNTIFS(Table2[Sub-Sector],Table3[[#This Row],[Sub-Sector]],Table2[% Away From Current Week High],"&lt;=0.05")/Table3[[#This Row],[Count]]</f>
        <v>0.88235294117647056</v>
      </c>
      <c r="N12" s="2">
        <f>COUNTIFS(Table2[Sub-Sector],Table3[[#This Row],[Sub-Sector]],Table2[% Away From Current Month Low],"&gt;=0.05")/Table3[[#This Row],[Count]]</f>
        <v>5.8823529411764705E-2</v>
      </c>
      <c r="O12" s="2">
        <f>COUNTIFS(Table2[Sub-Sector],Table3[[#This Row],[Sub-Sector]],Table2[% Away From Current Month High],"&lt;=0.05")/Table3[[#This Row],[Count]]</f>
        <v>0.88235294117647056</v>
      </c>
      <c r="P12" s="2">
        <f>COUNTIFS(Table2[Sub-Sector],Table3[[#This Row],[Sub-Sector]],Table2[% Away From 52W High],"&lt;=10")/Table3[[#This Row],[Count]]</f>
        <v>0.41176470588235292</v>
      </c>
      <c r="Q12" s="2">
        <f>COUNTIFS(Table2[Sub-Sector],Table3[[#This Row],[Sub-Sector]],Table2[% Away From 52W Low],"&gt;=10")/Table3[[#This Row],[Count]]</f>
        <v>0.94117647058823528</v>
      </c>
      <c r="R12" s="2">
        <f>COUNTIFS(Table2[Sub-Sector],Table3[[#This Row],[Sub-Sector]],Table2[% Price above 20 EMA],"&gt;=0")/Table3[[#This Row],[Count]]</f>
        <v>0.58823529411764708</v>
      </c>
      <c r="S12" s="2">
        <f>COUNTIFS(Table2[Sub-Sector],Table3[[#This Row],[Sub-Sector]],Table2[% Price above 50 EMA],"&gt;=0")/Table3[[#This Row],[Count]]</f>
        <v>0.6470588235294118</v>
      </c>
      <c r="T12" s="2">
        <f>COUNTIFS(Table2[Sub-Sector],Table3[[#This Row],[Sub-Sector]],Table2[% Price above 200 EMA],"&gt;=0")/Table3[[#This Row],[Count]]</f>
        <v>0.76470588235294112</v>
      </c>
      <c r="U12" s="2">
        <f>COUNTIFS(Table2[Sub-Sector],Table3[[#This Row],[Sub-Sector]],Table2[Rate of Change - Zone],"Positive")/Table3[[#This Row],[Count]]</f>
        <v>0.52941176470588236</v>
      </c>
      <c r="V12" s="2">
        <f>COUNTIFS(Table2[Sub-Sector],Table3[[#This Row],[Sub-Sector]],Table2[Sharpe Ratio],"&gt;=0.10")/Table3[[#This Row],[Count]]</f>
        <v>5.8823529411764705E-2</v>
      </c>
    </row>
    <row r="13" spans="1:22" x14ac:dyDescent="0.3">
      <c r="A13" t="s">
        <v>541</v>
      </c>
      <c r="B13">
        <f>COUNTIFS(Table2[Sub-Sector],Table3[[#This Row],[Sub-Sector]])</f>
        <v>17</v>
      </c>
      <c r="C13" s="2">
        <f>COUNTIFS(Table2[Sub-Sector],Table3[[#This Row],[Sub-Sector]],Table2[Uptrend],"Uptrend")/Table3[[#This Row],[Count]]</f>
        <v>0.41176470588235292</v>
      </c>
      <c r="D13" s="2">
        <f>COUNTIFS(Table2[Sub-Sector],Table3[[#This Row],[Sub-Sector]],Table2[1W Return vs Nifty],"&gt;=5")/Table3[[#This Row],[Count]]</f>
        <v>5.8823529411764705E-2</v>
      </c>
      <c r="E13" s="2">
        <f>COUNTIFS(Table2[Sub-Sector],Table3[[#This Row],[Sub-Sector]],Table2[1M Return vs Nifty],"&gt;=5")/Table3[[#This Row],[Count]]</f>
        <v>0.58823529411764708</v>
      </c>
      <c r="F13" s="2">
        <f>COUNTIFS(Table2[Sub-Sector],Table3[[#This Row],[Sub-Sector]],Table2[6M Return vs Nifty],"&gt;=10")/Table3[[#This Row],[Count]]</f>
        <v>5.8823529411764705E-2</v>
      </c>
      <c r="G13" s="2">
        <f>COUNTIFS(Table2[Sub-Sector],Table3[[#This Row],[Sub-Sector]],Table2[1Y Return vs Nifty],"&gt;=10")/Table3[[#This Row],[Count]]</f>
        <v>0.11764705882352941</v>
      </c>
      <c r="H13" s="2">
        <f>COUNTIFS(Table2[Sub-Sector],Table3[[#This Row],[Sub-Sector]],Table2[RSI Exponential â€“ 14D],"&gt;=50")/Table3[[#This Row],[Count]]</f>
        <v>0.76470588235294112</v>
      </c>
      <c r="I13" s="2">
        <f>COUNTIFS(Table2[Sub-Sector],Table3[[#This Row],[Sub-Sector]],Table2[Relative Volume],"&gt;=2")/Table3[[#This Row],[Count]]</f>
        <v>0.29411764705882354</v>
      </c>
      <c r="J13" s="2">
        <f>COUNTIFS(Table2[Sub-Sector],Table3[[#This Row],[Sub-Sector]],Table2[% Away From Day Low],"&gt;=0.05")/Table3[[#This Row],[Count]]</f>
        <v>0</v>
      </c>
      <c r="K13" s="2">
        <f>COUNTIFS(Table2[Sub-Sector],Table3[[#This Row],[Sub-Sector]],Table2[% Away From Day High],"&lt;=0.05")/Table3[[#This Row],[Count]]</f>
        <v>0.94117647058823528</v>
      </c>
      <c r="L13" s="2">
        <f>COUNTIFS(Table2[Sub-Sector],Table3[[#This Row],[Sub-Sector]],Table2[% Away From Current Week Low],"&gt;=0.05")/Table3[[#This Row],[Count]]</f>
        <v>0.17647058823529413</v>
      </c>
      <c r="M13" s="2">
        <f>COUNTIFS(Table2[Sub-Sector],Table3[[#This Row],[Sub-Sector]],Table2[% Away From Current Week High],"&lt;=0.05")/Table3[[#This Row],[Count]]</f>
        <v>0.94117647058823528</v>
      </c>
      <c r="N13" s="2">
        <f>COUNTIFS(Table2[Sub-Sector],Table3[[#This Row],[Sub-Sector]],Table2[% Away From Current Month Low],"&gt;=0.05")/Table3[[#This Row],[Count]]</f>
        <v>0.17647058823529413</v>
      </c>
      <c r="O13" s="2">
        <f>COUNTIFS(Table2[Sub-Sector],Table3[[#This Row],[Sub-Sector]],Table2[% Away From Current Month High],"&lt;=0.05")/Table3[[#This Row],[Count]]</f>
        <v>0.94117647058823528</v>
      </c>
      <c r="P13" s="2">
        <f>COUNTIFS(Table2[Sub-Sector],Table3[[#This Row],[Sub-Sector]],Table2[% Away From 52W High],"&lt;=10")/Table3[[#This Row],[Count]]</f>
        <v>0.35294117647058826</v>
      </c>
      <c r="Q13" s="2">
        <f>COUNTIFS(Table2[Sub-Sector],Table3[[#This Row],[Sub-Sector]],Table2[% Away From 52W Low],"&gt;=10")/Table3[[#This Row],[Count]]</f>
        <v>0.94117647058823528</v>
      </c>
      <c r="R13" s="2">
        <f>COUNTIFS(Table2[Sub-Sector],Table3[[#This Row],[Sub-Sector]],Table2[% Price above 20 EMA],"&gt;=0")/Table3[[#This Row],[Count]]</f>
        <v>0.76470588235294112</v>
      </c>
      <c r="S13" s="2">
        <f>COUNTIFS(Table2[Sub-Sector],Table3[[#This Row],[Sub-Sector]],Table2[% Price above 50 EMA],"&gt;=0")/Table3[[#This Row],[Count]]</f>
        <v>0.82352941176470584</v>
      </c>
      <c r="T13" s="2">
        <f>COUNTIFS(Table2[Sub-Sector],Table3[[#This Row],[Sub-Sector]],Table2[% Price above 200 EMA],"&gt;=0")/Table3[[#This Row],[Count]]</f>
        <v>0.76470588235294112</v>
      </c>
      <c r="U13" s="2">
        <f>COUNTIFS(Table2[Sub-Sector],Table3[[#This Row],[Sub-Sector]],Table2[Rate of Change - Zone],"Positive")/Table3[[#This Row],[Count]]</f>
        <v>0.76470588235294112</v>
      </c>
      <c r="V13" s="2">
        <f>COUNTIFS(Table2[Sub-Sector],Table3[[#This Row],[Sub-Sector]],Table2[Sharpe Ratio],"&gt;=0.10")/Table3[[#This Row],[Count]]</f>
        <v>5.8823529411764705E-2</v>
      </c>
    </row>
    <row r="14" spans="1:22" x14ac:dyDescent="0.3">
      <c r="A14" t="s">
        <v>287</v>
      </c>
      <c r="B14">
        <f>COUNTIFS(Table2[Sub-Sector],Table3[[#This Row],[Sub-Sector]])</f>
        <v>14</v>
      </c>
      <c r="C14" s="2">
        <f>COUNTIFS(Table2[Sub-Sector],Table3[[#This Row],[Sub-Sector]],Table2[Uptrend],"Uptrend")/Table3[[#This Row],[Count]]</f>
        <v>0.7857142857142857</v>
      </c>
      <c r="D14" s="2">
        <f>COUNTIFS(Table2[Sub-Sector],Table3[[#This Row],[Sub-Sector]],Table2[1W Return vs Nifty],"&gt;=5")/Table3[[#This Row],[Count]]</f>
        <v>7.1428571428571425E-2</v>
      </c>
      <c r="E14" s="2">
        <f>COUNTIFS(Table2[Sub-Sector],Table3[[#This Row],[Sub-Sector]],Table2[1M Return vs Nifty],"&gt;=5")/Table3[[#This Row],[Count]]</f>
        <v>0.5</v>
      </c>
      <c r="F14" s="2">
        <f>COUNTIFS(Table2[Sub-Sector],Table3[[#This Row],[Sub-Sector]],Table2[6M Return vs Nifty],"&gt;=10")/Table3[[#This Row],[Count]]</f>
        <v>0.42857142857142855</v>
      </c>
      <c r="G14" s="2">
        <f>COUNTIFS(Table2[Sub-Sector],Table3[[#This Row],[Sub-Sector]],Table2[1Y Return vs Nifty],"&gt;=10")/Table3[[#This Row],[Count]]</f>
        <v>0.5714285714285714</v>
      </c>
      <c r="H14" s="2">
        <f>COUNTIFS(Table2[Sub-Sector],Table3[[#This Row],[Sub-Sector]],Table2[RSI Exponential â€“ 14D],"&gt;=50")/Table3[[#This Row],[Count]]</f>
        <v>0.8571428571428571</v>
      </c>
      <c r="I14" s="2">
        <f>COUNTIFS(Table2[Sub-Sector],Table3[[#This Row],[Sub-Sector]],Table2[Relative Volume],"&gt;=2")/Table3[[#This Row],[Count]]</f>
        <v>7.1428571428571425E-2</v>
      </c>
      <c r="J14" s="2">
        <f>COUNTIFS(Table2[Sub-Sector],Table3[[#This Row],[Sub-Sector]],Table2[% Away From Day Low],"&gt;=0.05")/Table3[[#This Row],[Count]]</f>
        <v>0</v>
      </c>
      <c r="K14" s="2">
        <f>COUNTIFS(Table2[Sub-Sector],Table3[[#This Row],[Sub-Sector]],Table2[% Away From Day High],"&lt;=0.05")/Table3[[#This Row],[Count]]</f>
        <v>0.9285714285714286</v>
      </c>
      <c r="L14" s="2">
        <f>COUNTIFS(Table2[Sub-Sector],Table3[[#This Row],[Sub-Sector]],Table2[% Away From Current Week Low],"&gt;=0.05")/Table3[[#This Row],[Count]]</f>
        <v>0.14285714285714285</v>
      </c>
      <c r="M14" s="2">
        <f>COUNTIFS(Table2[Sub-Sector],Table3[[#This Row],[Sub-Sector]],Table2[% Away From Current Week High],"&lt;=0.05")/Table3[[#This Row],[Count]]</f>
        <v>1</v>
      </c>
      <c r="N14" s="2">
        <f>COUNTIFS(Table2[Sub-Sector],Table3[[#This Row],[Sub-Sector]],Table2[% Away From Current Month Low],"&gt;=0.05")/Table3[[#This Row],[Count]]</f>
        <v>0.14285714285714285</v>
      </c>
      <c r="O14" s="2">
        <f>COUNTIFS(Table2[Sub-Sector],Table3[[#This Row],[Sub-Sector]],Table2[% Away From Current Month High],"&lt;=0.05")/Table3[[#This Row],[Count]]</f>
        <v>1</v>
      </c>
      <c r="P14" s="2">
        <f>COUNTIFS(Table2[Sub-Sector],Table3[[#This Row],[Sub-Sector]],Table2[% Away From 52W High],"&lt;=10")/Table3[[#This Row],[Count]]</f>
        <v>0.42857142857142855</v>
      </c>
      <c r="Q14" s="2">
        <f>COUNTIFS(Table2[Sub-Sector],Table3[[#This Row],[Sub-Sector]],Table2[% Away From 52W Low],"&gt;=10")/Table3[[#This Row],[Count]]</f>
        <v>1</v>
      </c>
      <c r="R14" s="2">
        <f>COUNTIFS(Table2[Sub-Sector],Table3[[#This Row],[Sub-Sector]],Table2[% Price above 20 EMA],"&gt;=0")/Table3[[#This Row],[Count]]</f>
        <v>0.8571428571428571</v>
      </c>
      <c r="S14" s="2">
        <f>COUNTIFS(Table2[Sub-Sector],Table3[[#This Row],[Sub-Sector]],Table2[% Price above 50 EMA],"&gt;=0")/Table3[[#This Row],[Count]]</f>
        <v>0.8571428571428571</v>
      </c>
      <c r="T14" s="2">
        <f>COUNTIFS(Table2[Sub-Sector],Table3[[#This Row],[Sub-Sector]],Table2[% Price above 200 EMA],"&gt;=0")/Table3[[#This Row],[Count]]</f>
        <v>0.8571428571428571</v>
      </c>
      <c r="U14" s="2">
        <f>COUNTIFS(Table2[Sub-Sector],Table3[[#This Row],[Sub-Sector]],Table2[Rate of Change - Zone],"Positive")/Table3[[#This Row],[Count]]</f>
        <v>0.7142857142857143</v>
      </c>
      <c r="V14" s="2">
        <f>COUNTIFS(Table2[Sub-Sector],Table3[[#This Row],[Sub-Sector]],Table2[Sharpe Ratio],"&gt;=0.10")/Table3[[#This Row],[Count]]</f>
        <v>0.14285714285714285</v>
      </c>
    </row>
    <row r="15" spans="1:22" x14ac:dyDescent="0.3">
      <c r="A15" t="s">
        <v>371</v>
      </c>
      <c r="B15">
        <f>COUNTIFS(Table2[Sub-Sector],Table3[[#This Row],[Sub-Sector]])</f>
        <v>14</v>
      </c>
      <c r="C15" s="2">
        <f>COUNTIFS(Table2[Sub-Sector],Table3[[#This Row],[Sub-Sector]],Table2[Uptrend],"Uptrend")/Table3[[#This Row],[Count]]</f>
        <v>0.8571428571428571</v>
      </c>
      <c r="D15" s="2">
        <f>COUNTIFS(Table2[Sub-Sector],Table3[[#This Row],[Sub-Sector]],Table2[1W Return vs Nifty],"&gt;=5")/Table3[[#This Row],[Count]]</f>
        <v>0</v>
      </c>
      <c r="E15" s="2">
        <f>COUNTIFS(Table2[Sub-Sector],Table3[[#This Row],[Sub-Sector]],Table2[1M Return vs Nifty],"&gt;=5")/Table3[[#This Row],[Count]]</f>
        <v>0.8571428571428571</v>
      </c>
      <c r="F15" s="2">
        <f>COUNTIFS(Table2[Sub-Sector],Table3[[#This Row],[Sub-Sector]],Table2[6M Return vs Nifty],"&gt;=10")/Table3[[#This Row],[Count]]</f>
        <v>0.42857142857142855</v>
      </c>
      <c r="G15" s="2">
        <f>COUNTIFS(Table2[Sub-Sector],Table3[[#This Row],[Sub-Sector]],Table2[1Y Return vs Nifty],"&gt;=10")/Table3[[#This Row],[Count]]</f>
        <v>0.6428571428571429</v>
      </c>
      <c r="H15" s="2">
        <f>COUNTIFS(Table2[Sub-Sector],Table3[[#This Row],[Sub-Sector]],Table2[RSI Exponential â€“ 14D],"&gt;=50")/Table3[[#This Row],[Count]]</f>
        <v>0.9285714285714286</v>
      </c>
      <c r="I15" s="2">
        <f>COUNTIFS(Table2[Sub-Sector],Table3[[#This Row],[Sub-Sector]],Table2[Relative Volume],"&gt;=2")/Table3[[#This Row],[Count]]</f>
        <v>0.5714285714285714</v>
      </c>
      <c r="J15" s="2">
        <f>COUNTIFS(Table2[Sub-Sector],Table3[[#This Row],[Sub-Sector]],Table2[% Away From Day Low],"&gt;=0.05")/Table3[[#This Row],[Count]]</f>
        <v>0</v>
      </c>
      <c r="K15" s="2">
        <f>COUNTIFS(Table2[Sub-Sector],Table3[[#This Row],[Sub-Sector]],Table2[% Away From Day High],"&lt;=0.05")/Table3[[#This Row],[Count]]</f>
        <v>1</v>
      </c>
      <c r="L15" s="2">
        <f>COUNTIFS(Table2[Sub-Sector],Table3[[#This Row],[Sub-Sector]],Table2[% Away From Current Week Low],"&gt;=0.05")/Table3[[#This Row],[Count]]</f>
        <v>0.14285714285714285</v>
      </c>
      <c r="M15" s="2">
        <f>COUNTIFS(Table2[Sub-Sector],Table3[[#This Row],[Sub-Sector]],Table2[% Away From Current Week High],"&lt;=0.05")/Table3[[#This Row],[Count]]</f>
        <v>0.9285714285714286</v>
      </c>
      <c r="N15" s="2">
        <f>COUNTIFS(Table2[Sub-Sector],Table3[[#This Row],[Sub-Sector]],Table2[% Away From Current Month Low],"&gt;=0.05")/Table3[[#This Row],[Count]]</f>
        <v>0.14285714285714285</v>
      </c>
      <c r="O15" s="2">
        <f>COUNTIFS(Table2[Sub-Sector],Table3[[#This Row],[Sub-Sector]],Table2[% Away From Current Month High],"&lt;=0.05")/Table3[[#This Row],[Count]]</f>
        <v>0.9285714285714286</v>
      </c>
      <c r="P15" s="2">
        <f>COUNTIFS(Table2[Sub-Sector],Table3[[#This Row],[Sub-Sector]],Table2[% Away From 52W High],"&lt;=10")/Table3[[#This Row],[Count]]</f>
        <v>0.35714285714285715</v>
      </c>
      <c r="Q15" s="2">
        <f>COUNTIFS(Table2[Sub-Sector],Table3[[#This Row],[Sub-Sector]],Table2[% Away From 52W Low],"&gt;=10")/Table3[[#This Row],[Count]]</f>
        <v>1</v>
      </c>
      <c r="R15" s="2">
        <f>COUNTIFS(Table2[Sub-Sector],Table3[[#This Row],[Sub-Sector]],Table2[% Price above 20 EMA],"&gt;=0")/Table3[[#This Row],[Count]]</f>
        <v>0.9285714285714286</v>
      </c>
      <c r="S15" s="2">
        <f>COUNTIFS(Table2[Sub-Sector],Table3[[#This Row],[Sub-Sector]],Table2[% Price above 50 EMA],"&gt;=0")/Table3[[#This Row],[Count]]</f>
        <v>0.9285714285714286</v>
      </c>
      <c r="T15" s="2">
        <f>COUNTIFS(Table2[Sub-Sector],Table3[[#This Row],[Sub-Sector]],Table2[% Price above 200 EMA],"&gt;=0")/Table3[[#This Row],[Count]]</f>
        <v>0.9285714285714286</v>
      </c>
      <c r="U15" s="2">
        <f>COUNTIFS(Table2[Sub-Sector],Table3[[#This Row],[Sub-Sector]],Table2[Rate of Change - Zone],"Positive")/Table3[[#This Row],[Count]]</f>
        <v>0.9285714285714286</v>
      </c>
      <c r="V15" s="2">
        <f>COUNTIFS(Table2[Sub-Sector],Table3[[#This Row],[Sub-Sector]],Table2[Sharpe Ratio],"&gt;=0.10")/Table3[[#This Row],[Count]]</f>
        <v>7.1428571428571425E-2</v>
      </c>
    </row>
    <row r="16" spans="1:22" x14ac:dyDescent="0.3">
      <c r="A16" t="s">
        <v>293</v>
      </c>
      <c r="B16">
        <f>COUNTIFS(Table2[Sub-Sector],Table3[[#This Row],[Sub-Sector]])</f>
        <v>13</v>
      </c>
      <c r="C16" s="2">
        <f>COUNTIFS(Table2[Sub-Sector],Table3[[#This Row],[Sub-Sector]],Table2[Uptrend],"Uptrend")/Table3[[#This Row],[Count]]</f>
        <v>0.53846153846153844</v>
      </c>
      <c r="D16" s="2">
        <f>COUNTIFS(Table2[Sub-Sector],Table3[[#This Row],[Sub-Sector]],Table2[1W Return vs Nifty],"&gt;=5")/Table3[[#This Row],[Count]]</f>
        <v>0</v>
      </c>
      <c r="E16" s="2">
        <f>COUNTIFS(Table2[Sub-Sector],Table3[[#This Row],[Sub-Sector]],Table2[1M Return vs Nifty],"&gt;=5")/Table3[[#This Row],[Count]]</f>
        <v>0.15384615384615385</v>
      </c>
      <c r="F16" s="2">
        <f>COUNTIFS(Table2[Sub-Sector],Table3[[#This Row],[Sub-Sector]],Table2[6M Return vs Nifty],"&gt;=10")/Table3[[#This Row],[Count]]</f>
        <v>0.15384615384615385</v>
      </c>
      <c r="G16" s="2">
        <f>COUNTIFS(Table2[Sub-Sector],Table3[[#This Row],[Sub-Sector]],Table2[1Y Return vs Nifty],"&gt;=10")/Table3[[#This Row],[Count]]</f>
        <v>0.38461538461538464</v>
      </c>
      <c r="H16" s="2">
        <f>COUNTIFS(Table2[Sub-Sector],Table3[[#This Row],[Sub-Sector]],Table2[RSI Exponential â€“ 14D],"&gt;=50")/Table3[[#This Row],[Count]]</f>
        <v>0.69230769230769229</v>
      </c>
      <c r="I16" s="2">
        <f>COUNTIFS(Table2[Sub-Sector],Table3[[#This Row],[Sub-Sector]],Table2[Relative Volume],"&gt;=2")/Table3[[#This Row],[Count]]</f>
        <v>0</v>
      </c>
      <c r="J16" s="2">
        <f>COUNTIFS(Table2[Sub-Sector],Table3[[#This Row],[Sub-Sector]],Table2[% Away From Day Low],"&gt;=0.05")/Table3[[#This Row],[Count]]</f>
        <v>0</v>
      </c>
      <c r="K16" s="2">
        <f>COUNTIFS(Table2[Sub-Sector],Table3[[#This Row],[Sub-Sector]],Table2[% Away From Day High],"&lt;=0.05")/Table3[[#This Row],[Count]]</f>
        <v>1</v>
      </c>
      <c r="L16" s="2">
        <f>COUNTIFS(Table2[Sub-Sector],Table3[[#This Row],[Sub-Sector]],Table2[% Away From Current Week Low],"&gt;=0.05")/Table3[[#This Row],[Count]]</f>
        <v>0.15384615384615385</v>
      </c>
      <c r="M16" s="2">
        <f>COUNTIFS(Table2[Sub-Sector],Table3[[#This Row],[Sub-Sector]],Table2[% Away From Current Week High],"&lt;=0.05")/Table3[[#This Row],[Count]]</f>
        <v>1</v>
      </c>
      <c r="N16" s="2">
        <f>COUNTIFS(Table2[Sub-Sector],Table3[[#This Row],[Sub-Sector]],Table2[% Away From Current Month Low],"&gt;=0.05")/Table3[[#This Row],[Count]]</f>
        <v>0.15384615384615385</v>
      </c>
      <c r="O16" s="2">
        <f>COUNTIFS(Table2[Sub-Sector],Table3[[#This Row],[Sub-Sector]],Table2[% Away From Current Month High],"&lt;=0.05")/Table3[[#This Row],[Count]]</f>
        <v>1</v>
      </c>
      <c r="P16" s="2">
        <f>COUNTIFS(Table2[Sub-Sector],Table3[[#This Row],[Sub-Sector]],Table2[% Away From 52W High],"&lt;=10")/Table3[[#This Row],[Count]]</f>
        <v>0.30769230769230771</v>
      </c>
      <c r="Q16" s="2">
        <f>COUNTIFS(Table2[Sub-Sector],Table3[[#This Row],[Sub-Sector]],Table2[% Away From 52W Low],"&gt;=10")/Table3[[#This Row],[Count]]</f>
        <v>1</v>
      </c>
      <c r="R16" s="2">
        <f>COUNTIFS(Table2[Sub-Sector],Table3[[#This Row],[Sub-Sector]],Table2[% Price above 20 EMA],"&gt;=0")/Table3[[#This Row],[Count]]</f>
        <v>0.69230769230769229</v>
      </c>
      <c r="S16" s="2">
        <f>COUNTIFS(Table2[Sub-Sector],Table3[[#This Row],[Sub-Sector]],Table2[% Price above 50 EMA],"&gt;=0")/Table3[[#This Row],[Count]]</f>
        <v>0.69230769230769229</v>
      </c>
      <c r="T16" s="2">
        <f>COUNTIFS(Table2[Sub-Sector],Table3[[#This Row],[Sub-Sector]],Table2[% Price above 200 EMA],"&gt;=0")/Table3[[#This Row],[Count]]</f>
        <v>0.92307692307692313</v>
      </c>
      <c r="U16" s="2">
        <f>COUNTIFS(Table2[Sub-Sector],Table3[[#This Row],[Sub-Sector]],Table2[Rate of Change - Zone],"Positive")/Table3[[#This Row],[Count]]</f>
        <v>0.30769230769230771</v>
      </c>
      <c r="V16" s="2">
        <f>COUNTIFS(Table2[Sub-Sector],Table3[[#This Row],[Sub-Sector]],Table2[Sharpe Ratio],"&gt;=0.10")/Table3[[#This Row],[Count]]</f>
        <v>0.30769230769230771</v>
      </c>
    </row>
    <row r="17" spans="1:22" x14ac:dyDescent="0.3">
      <c r="A17" t="s">
        <v>620</v>
      </c>
      <c r="B17">
        <f>COUNTIFS(Table2[Sub-Sector],Table3[[#This Row],[Sub-Sector]])</f>
        <v>13</v>
      </c>
      <c r="C17" s="2">
        <f>COUNTIFS(Table2[Sub-Sector],Table3[[#This Row],[Sub-Sector]],Table2[Uptrend],"Uptrend")/Table3[[#This Row],[Count]]</f>
        <v>0.84615384615384615</v>
      </c>
      <c r="D17" s="2">
        <f>COUNTIFS(Table2[Sub-Sector],Table3[[#This Row],[Sub-Sector]],Table2[1W Return vs Nifty],"&gt;=5")/Table3[[#This Row],[Count]]</f>
        <v>0.23076923076923078</v>
      </c>
      <c r="E17" s="2">
        <f>COUNTIFS(Table2[Sub-Sector],Table3[[#This Row],[Sub-Sector]],Table2[1M Return vs Nifty],"&gt;=5")/Table3[[#This Row],[Count]]</f>
        <v>0.46153846153846156</v>
      </c>
      <c r="F17" s="2">
        <f>COUNTIFS(Table2[Sub-Sector],Table3[[#This Row],[Sub-Sector]],Table2[6M Return vs Nifty],"&gt;=10")/Table3[[#This Row],[Count]]</f>
        <v>0.38461538461538464</v>
      </c>
      <c r="G17" s="2">
        <f>COUNTIFS(Table2[Sub-Sector],Table3[[#This Row],[Sub-Sector]],Table2[1Y Return vs Nifty],"&gt;=10")/Table3[[#This Row],[Count]]</f>
        <v>0.61538461538461542</v>
      </c>
      <c r="H17" s="2">
        <f>COUNTIFS(Table2[Sub-Sector],Table3[[#This Row],[Sub-Sector]],Table2[RSI Exponential â€“ 14D],"&gt;=50")/Table3[[#This Row],[Count]]</f>
        <v>0.84615384615384615</v>
      </c>
      <c r="I17" s="2">
        <f>COUNTIFS(Table2[Sub-Sector],Table3[[#This Row],[Sub-Sector]],Table2[Relative Volume],"&gt;=2")/Table3[[#This Row],[Count]]</f>
        <v>0.30769230769230771</v>
      </c>
      <c r="J17" s="2">
        <f>COUNTIFS(Table2[Sub-Sector],Table3[[#This Row],[Sub-Sector]],Table2[% Away From Day Low],"&gt;=0.05")/Table3[[#This Row],[Count]]</f>
        <v>0</v>
      </c>
      <c r="K17" s="2">
        <f>COUNTIFS(Table2[Sub-Sector],Table3[[#This Row],[Sub-Sector]],Table2[% Away From Day High],"&lt;=0.05")/Table3[[#This Row],[Count]]</f>
        <v>1</v>
      </c>
      <c r="L17" s="2">
        <f>COUNTIFS(Table2[Sub-Sector],Table3[[#This Row],[Sub-Sector]],Table2[% Away From Current Week Low],"&gt;=0.05")/Table3[[#This Row],[Count]]</f>
        <v>0.38461538461538464</v>
      </c>
      <c r="M17" s="2">
        <f>COUNTIFS(Table2[Sub-Sector],Table3[[#This Row],[Sub-Sector]],Table2[% Away From Current Week High],"&lt;=0.05")/Table3[[#This Row],[Count]]</f>
        <v>0.76923076923076927</v>
      </c>
      <c r="N17" s="2">
        <f>COUNTIFS(Table2[Sub-Sector],Table3[[#This Row],[Sub-Sector]],Table2[% Away From Current Month Low],"&gt;=0.05")/Table3[[#This Row],[Count]]</f>
        <v>0.38461538461538464</v>
      </c>
      <c r="O17" s="2">
        <f>COUNTIFS(Table2[Sub-Sector],Table3[[#This Row],[Sub-Sector]],Table2[% Away From Current Month High],"&lt;=0.05")/Table3[[#This Row],[Count]]</f>
        <v>0.76923076923076927</v>
      </c>
      <c r="P17" s="2">
        <f>COUNTIFS(Table2[Sub-Sector],Table3[[#This Row],[Sub-Sector]],Table2[% Away From 52W High],"&lt;=10")/Table3[[#This Row],[Count]]</f>
        <v>0.46153846153846156</v>
      </c>
      <c r="Q17" s="2">
        <f>COUNTIFS(Table2[Sub-Sector],Table3[[#This Row],[Sub-Sector]],Table2[% Away From 52W Low],"&gt;=10")/Table3[[#This Row],[Count]]</f>
        <v>1</v>
      </c>
      <c r="R17" s="2">
        <f>COUNTIFS(Table2[Sub-Sector],Table3[[#This Row],[Sub-Sector]],Table2[% Price above 20 EMA],"&gt;=0")/Table3[[#This Row],[Count]]</f>
        <v>0.84615384615384615</v>
      </c>
      <c r="S17" s="2">
        <f>COUNTIFS(Table2[Sub-Sector],Table3[[#This Row],[Sub-Sector]],Table2[% Price above 50 EMA],"&gt;=0")/Table3[[#This Row],[Count]]</f>
        <v>0.84615384615384615</v>
      </c>
      <c r="T17" s="2">
        <f>COUNTIFS(Table2[Sub-Sector],Table3[[#This Row],[Sub-Sector]],Table2[% Price above 200 EMA],"&gt;=0")/Table3[[#This Row],[Count]]</f>
        <v>0.92307692307692313</v>
      </c>
      <c r="U17" s="2">
        <f>COUNTIFS(Table2[Sub-Sector],Table3[[#This Row],[Sub-Sector]],Table2[Rate of Change - Zone],"Positive")/Table3[[#This Row],[Count]]</f>
        <v>0.69230769230769229</v>
      </c>
      <c r="V17" s="2">
        <f>COUNTIFS(Table2[Sub-Sector],Table3[[#This Row],[Sub-Sector]],Table2[Sharpe Ratio],"&gt;=0.10")/Table3[[#This Row],[Count]]</f>
        <v>0.23076923076923078</v>
      </c>
    </row>
    <row r="18" spans="1:22" x14ac:dyDescent="0.3">
      <c r="A18" t="s">
        <v>32</v>
      </c>
      <c r="B18">
        <f>COUNTIFS(Table2[Sub-Sector],Table3[[#This Row],[Sub-Sector]])</f>
        <v>11</v>
      </c>
      <c r="C18" s="2">
        <f>COUNTIFS(Table2[Sub-Sector],Table3[[#This Row],[Sub-Sector]],Table2[Uptrend],"Uptrend")/Table3[[#This Row],[Count]]</f>
        <v>0.72727272727272729</v>
      </c>
      <c r="D18" s="2">
        <f>COUNTIFS(Table2[Sub-Sector],Table3[[#This Row],[Sub-Sector]],Table2[1W Return vs Nifty],"&gt;=5")/Table3[[#This Row],[Count]]</f>
        <v>0</v>
      </c>
      <c r="E18" s="2">
        <f>COUNTIFS(Table2[Sub-Sector],Table3[[#This Row],[Sub-Sector]],Table2[1M Return vs Nifty],"&gt;=5")/Table3[[#This Row],[Count]]</f>
        <v>0</v>
      </c>
      <c r="F18" s="2">
        <f>COUNTIFS(Table2[Sub-Sector],Table3[[#This Row],[Sub-Sector]],Table2[6M Return vs Nifty],"&gt;=10")/Table3[[#This Row],[Count]]</f>
        <v>0.63636363636363635</v>
      </c>
      <c r="G18" s="2">
        <f>COUNTIFS(Table2[Sub-Sector],Table3[[#This Row],[Sub-Sector]],Table2[1Y Return vs Nifty],"&gt;=10")/Table3[[#This Row],[Count]]</f>
        <v>0.90909090909090906</v>
      </c>
      <c r="H18" s="2">
        <f>COUNTIFS(Table2[Sub-Sector],Table3[[#This Row],[Sub-Sector]],Table2[RSI Exponential â€“ 14D],"&gt;=50")/Table3[[#This Row],[Count]]</f>
        <v>9.0909090909090912E-2</v>
      </c>
      <c r="I18" s="2">
        <f>COUNTIFS(Table2[Sub-Sector],Table3[[#This Row],[Sub-Sector]],Table2[Relative Volume],"&gt;=2")/Table3[[#This Row],[Count]]</f>
        <v>0</v>
      </c>
      <c r="J18" s="2">
        <f>COUNTIFS(Table2[Sub-Sector],Table3[[#This Row],[Sub-Sector]],Table2[% Away From Day Low],"&gt;=0.05")/Table3[[#This Row],[Count]]</f>
        <v>0</v>
      </c>
      <c r="K18" s="2">
        <f>COUNTIFS(Table2[Sub-Sector],Table3[[#This Row],[Sub-Sector]],Table2[% Away From Day High],"&lt;=0.05")/Table3[[#This Row],[Count]]</f>
        <v>1</v>
      </c>
      <c r="L18" s="2">
        <f>COUNTIFS(Table2[Sub-Sector],Table3[[#This Row],[Sub-Sector]],Table2[% Away From Current Week Low],"&gt;=0.05")/Table3[[#This Row],[Count]]</f>
        <v>0</v>
      </c>
      <c r="M18" s="2">
        <f>COUNTIFS(Table2[Sub-Sector],Table3[[#This Row],[Sub-Sector]],Table2[% Away From Current Week High],"&lt;=0.05")/Table3[[#This Row],[Count]]</f>
        <v>0.90909090909090906</v>
      </c>
      <c r="N18" s="2">
        <f>COUNTIFS(Table2[Sub-Sector],Table3[[#This Row],[Sub-Sector]],Table2[% Away From Current Month Low],"&gt;=0.05")/Table3[[#This Row],[Count]]</f>
        <v>0</v>
      </c>
      <c r="O18" s="2">
        <f>COUNTIFS(Table2[Sub-Sector],Table3[[#This Row],[Sub-Sector]],Table2[% Away From Current Month High],"&lt;=0.05")/Table3[[#This Row],[Count]]</f>
        <v>0.90909090909090906</v>
      </c>
      <c r="P18" s="2">
        <f>COUNTIFS(Table2[Sub-Sector],Table3[[#This Row],[Sub-Sector]],Table2[% Away From 52W High],"&lt;=10")/Table3[[#This Row],[Count]]</f>
        <v>9.0909090909090912E-2</v>
      </c>
      <c r="Q18" s="2">
        <f>COUNTIFS(Table2[Sub-Sector],Table3[[#This Row],[Sub-Sector]],Table2[% Away From 52W Low],"&gt;=10")/Table3[[#This Row],[Count]]</f>
        <v>1</v>
      </c>
      <c r="R18" s="2">
        <f>COUNTIFS(Table2[Sub-Sector],Table3[[#This Row],[Sub-Sector]],Table2[% Price above 20 EMA],"&gt;=0")/Table3[[#This Row],[Count]]</f>
        <v>9.0909090909090912E-2</v>
      </c>
      <c r="S18" s="2">
        <f>COUNTIFS(Table2[Sub-Sector],Table3[[#This Row],[Sub-Sector]],Table2[% Price above 50 EMA],"&gt;=0")/Table3[[#This Row],[Count]]</f>
        <v>9.0909090909090912E-2</v>
      </c>
      <c r="T18" s="2">
        <f>COUNTIFS(Table2[Sub-Sector],Table3[[#This Row],[Sub-Sector]],Table2[% Price above 200 EMA],"&gt;=0")/Table3[[#This Row],[Count]]</f>
        <v>0.90909090909090906</v>
      </c>
      <c r="U18" s="2">
        <f>COUNTIFS(Table2[Sub-Sector],Table3[[#This Row],[Sub-Sector]],Table2[Rate of Change - Zone],"Positive")/Table3[[#This Row],[Count]]</f>
        <v>9.0909090909090912E-2</v>
      </c>
      <c r="V18" s="2">
        <f>COUNTIFS(Table2[Sub-Sector],Table3[[#This Row],[Sub-Sector]],Table2[Sharpe Ratio],"&gt;=0.10")/Table3[[#This Row],[Count]]</f>
        <v>0.54545454545454541</v>
      </c>
    </row>
    <row r="19" spans="1:22" x14ac:dyDescent="0.3">
      <c r="A19" t="s">
        <v>496</v>
      </c>
      <c r="B19">
        <f>COUNTIFS(Table2[Sub-Sector],Table3[[#This Row],[Sub-Sector]])</f>
        <v>11</v>
      </c>
      <c r="C19" s="2">
        <f>COUNTIFS(Table2[Sub-Sector],Table3[[#This Row],[Sub-Sector]],Table2[Uptrend],"Uptrend")/Table3[[#This Row],[Count]]</f>
        <v>0.63636363636363635</v>
      </c>
      <c r="D19" s="2">
        <f>COUNTIFS(Table2[Sub-Sector],Table3[[#This Row],[Sub-Sector]],Table2[1W Return vs Nifty],"&gt;=5")/Table3[[#This Row],[Count]]</f>
        <v>0</v>
      </c>
      <c r="E19" s="2">
        <f>COUNTIFS(Table2[Sub-Sector],Table3[[#This Row],[Sub-Sector]],Table2[1M Return vs Nifty],"&gt;=5")/Table3[[#This Row],[Count]]</f>
        <v>0.36363636363636365</v>
      </c>
      <c r="F19" s="2">
        <f>COUNTIFS(Table2[Sub-Sector],Table3[[#This Row],[Sub-Sector]],Table2[6M Return vs Nifty],"&gt;=10")/Table3[[#This Row],[Count]]</f>
        <v>0.27272727272727271</v>
      </c>
      <c r="G19" s="2">
        <f>COUNTIFS(Table2[Sub-Sector],Table3[[#This Row],[Sub-Sector]],Table2[1Y Return vs Nifty],"&gt;=10")/Table3[[#This Row],[Count]]</f>
        <v>0.36363636363636365</v>
      </c>
      <c r="H19" s="2">
        <f>COUNTIFS(Table2[Sub-Sector],Table3[[#This Row],[Sub-Sector]],Table2[RSI Exponential â€“ 14D],"&gt;=50")/Table3[[#This Row],[Count]]</f>
        <v>0.63636363636363635</v>
      </c>
      <c r="I19" s="2">
        <f>COUNTIFS(Table2[Sub-Sector],Table3[[#This Row],[Sub-Sector]],Table2[Relative Volume],"&gt;=2")/Table3[[#This Row],[Count]]</f>
        <v>9.0909090909090912E-2</v>
      </c>
      <c r="J19" s="2">
        <f>COUNTIFS(Table2[Sub-Sector],Table3[[#This Row],[Sub-Sector]],Table2[% Away From Day Low],"&gt;=0.05")/Table3[[#This Row],[Count]]</f>
        <v>0</v>
      </c>
      <c r="K19" s="2">
        <f>COUNTIFS(Table2[Sub-Sector],Table3[[#This Row],[Sub-Sector]],Table2[% Away From Day High],"&lt;=0.05")/Table3[[#This Row],[Count]]</f>
        <v>1</v>
      </c>
      <c r="L19" s="2">
        <f>COUNTIFS(Table2[Sub-Sector],Table3[[#This Row],[Sub-Sector]],Table2[% Away From Current Week Low],"&gt;=0.05")/Table3[[#This Row],[Count]]</f>
        <v>9.0909090909090912E-2</v>
      </c>
      <c r="M19" s="2">
        <f>COUNTIFS(Table2[Sub-Sector],Table3[[#This Row],[Sub-Sector]],Table2[% Away From Current Week High],"&lt;=0.05")/Table3[[#This Row],[Count]]</f>
        <v>0.81818181818181823</v>
      </c>
      <c r="N19" s="2">
        <f>COUNTIFS(Table2[Sub-Sector],Table3[[#This Row],[Sub-Sector]],Table2[% Away From Current Month Low],"&gt;=0.05")/Table3[[#This Row],[Count]]</f>
        <v>9.0909090909090912E-2</v>
      </c>
      <c r="O19" s="2">
        <f>COUNTIFS(Table2[Sub-Sector],Table3[[#This Row],[Sub-Sector]],Table2[% Away From Current Month High],"&lt;=0.05")/Table3[[#This Row],[Count]]</f>
        <v>0.81818181818181823</v>
      </c>
      <c r="P19" s="2">
        <f>COUNTIFS(Table2[Sub-Sector],Table3[[#This Row],[Sub-Sector]],Table2[% Away From 52W High],"&lt;=10")/Table3[[#This Row],[Count]]</f>
        <v>0.45454545454545453</v>
      </c>
      <c r="Q19" s="2">
        <f>COUNTIFS(Table2[Sub-Sector],Table3[[#This Row],[Sub-Sector]],Table2[% Away From 52W Low],"&gt;=10")/Table3[[#This Row],[Count]]</f>
        <v>1</v>
      </c>
      <c r="R19" s="2">
        <f>COUNTIFS(Table2[Sub-Sector],Table3[[#This Row],[Sub-Sector]],Table2[% Price above 20 EMA],"&gt;=0")/Table3[[#This Row],[Count]]</f>
        <v>0.63636363636363635</v>
      </c>
      <c r="S19" s="2">
        <f>COUNTIFS(Table2[Sub-Sector],Table3[[#This Row],[Sub-Sector]],Table2[% Price above 50 EMA],"&gt;=0")/Table3[[#This Row],[Count]]</f>
        <v>0.72727272727272729</v>
      </c>
      <c r="T19" s="2">
        <f>COUNTIFS(Table2[Sub-Sector],Table3[[#This Row],[Sub-Sector]],Table2[% Price above 200 EMA],"&gt;=0")/Table3[[#This Row],[Count]]</f>
        <v>0.72727272727272729</v>
      </c>
      <c r="U19" s="2">
        <f>COUNTIFS(Table2[Sub-Sector],Table3[[#This Row],[Sub-Sector]],Table2[Rate of Change - Zone],"Positive")/Table3[[#This Row],[Count]]</f>
        <v>0.63636363636363635</v>
      </c>
      <c r="V19" s="2">
        <f>COUNTIFS(Table2[Sub-Sector],Table3[[#This Row],[Sub-Sector]],Table2[Sharpe Ratio],"&gt;=0.10")/Table3[[#This Row],[Count]]</f>
        <v>0.36363636363636365</v>
      </c>
    </row>
    <row r="20" spans="1:22" x14ac:dyDescent="0.3">
      <c r="A20" t="s">
        <v>37</v>
      </c>
      <c r="B20">
        <f>COUNTIFS(Table2[Sub-Sector],Table3[[#This Row],[Sub-Sector]])</f>
        <v>10</v>
      </c>
      <c r="C20" s="2">
        <f>COUNTIFS(Table2[Sub-Sector],Table3[[#This Row],[Sub-Sector]],Table2[Uptrend],"Uptrend")/Table3[[#This Row],[Count]]</f>
        <v>0.7</v>
      </c>
      <c r="D20" s="2">
        <f>COUNTIFS(Table2[Sub-Sector],Table3[[#This Row],[Sub-Sector]],Table2[1W Return vs Nifty],"&gt;=5")/Table3[[#This Row],[Count]]</f>
        <v>0.1</v>
      </c>
      <c r="E20" s="2">
        <f>COUNTIFS(Table2[Sub-Sector],Table3[[#This Row],[Sub-Sector]],Table2[1M Return vs Nifty],"&gt;=5")/Table3[[#This Row],[Count]]</f>
        <v>0.2</v>
      </c>
      <c r="F20" s="2">
        <f>COUNTIFS(Table2[Sub-Sector],Table3[[#This Row],[Sub-Sector]],Table2[6M Return vs Nifty],"&gt;=10")/Table3[[#This Row],[Count]]</f>
        <v>0.2</v>
      </c>
      <c r="G20" s="2">
        <f>COUNTIFS(Table2[Sub-Sector],Table3[[#This Row],[Sub-Sector]],Table2[1Y Return vs Nifty],"&gt;=10")/Table3[[#This Row],[Count]]</f>
        <v>0.4</v>
      </c>
      <c r="H20" s="2">
        <f>COUNTIFS(Table2[Sub-Sector],Table3[[#This Row],[Sub-Sector]],Table2[RSI Exponential â€“ 14D],"&gt;=50")/Table3[[#This Row],[Count]]</f>
        <v>0.9</v>
      </c>
      <c r="I20" s="2">
        <f>COUNTIFS(Table2[Sub-Sector],Table3[[#This Row],[Sub-Sector]],Table2[Relative Volume],"&gt;=2")/Table3[[#This Row],[Count]]</f>
        <v>0</v>
      </c>
      <c r="J20" s="2">
        <f>COUNTIFS(Table2[Sub-Sector],Table3[[#This Row],[Sub-Sector]],Table2[% Away From Day Low],"&gt;=0.05")/Table3[[#This Row],[Count]]</f>
        <v>0</v>
      </c>
      <c r="K20" s="2">
        <f>COUNTIFS(Table2[Sub-Sector],Table3[[#This Row],[Sub-Sector]],Table2[% Away From Day High],"&lt;=0.05")/Table3[[#This Row],[Count]]</f>
        <v>1</v>
      </c>
      <c r="L20" s="2">
        <f>COUNTIFS(Table2[Sub-Sector],Table3[[#This Row],[Sub-Sector]],Table2[% Away From Current Week Low],"&gt;=0.05")/Table3[[#This Row],[Count]]</f>
        <v>0.1</v>
      </c>
      <c r="M20" s="2">
        <f>COUNTIFS(Table2[Sub-Sector],Table3[[#This Row],[Sub-Sector]],Table2[% Away From Current Week High],"&lt;=0.05")/Table3[[#This Row],[Count]]</f>
        <v>1</v>
      </c>
      <c r="N20" s="2">
        <f>COUNTIFS(Table2[Sub-Sector],Table3[[#This Row],[Sub-Sector]],Table2[% Away From Current Month Low],"&gt;=0.05")/Table3[[#This Row],[Count]]</f>
        <v>0.1</v>
      </c>
      <c r="O20" s="2">
        <f>COUNTIFS(Table2[Sub-Sector],Table3[[#This Row],[Sub-Sector]],Table2[% Away From Current Month High],"&lt;=0.05")/Table3[[#This Row],[Count]]</f>
        <v>1</v>
      </c>
      <c r="P20" s="2">
        <f>COUNTIFS(Table2[Sub-Sector],Table3[[#This Row],[Sub-Sector]],Table2[% Away From 52W High],"&lt;=10")/Table3[[#This Row],[Count]]</f>
        <v>0.5</v>
      </c>
      <c r="Q20" s="2">
        <f>COUNTIFS(Table2[Sub-Sector],Table3[[#This Row],[Sub-Sector]],Table2[% Away From 52W Low],"&gt;=10")/Table3[[#This Row],[Count]]</f>
        <v>1</v>
      </c>
      <c r="R20" s="2">
        <f>COUNTIFS(Table2[Sub-Sector],Table3[[#This Row],[Sub-Sector]],Table2[% Price above 20 EMA],"&gt;=0")/Table3[[#This Row],[Count]]</f>
        <v>0.9</v>
      </c>
      <c r="S20" s="2">
        <f>COUNTIFS(Table2[Sub-Sector],Table3[[#This Row],[Sub-Sector]],Table2[% Price above 50 EMA],"&gt;=0")/Table3[[#This Row],[Count]]</f>
        <v>0.9</v>
      </c>
      <c r="T20" s="2">
        <f>COUNTIFS(Table2[Sub-Sector],Table3[[#This Row],[Sub-Sector]],Table2[% Price above 200 EMA],"&gt;=0")/Table3[[#This Row],[Count]]</f>
        <v>0.9</v>
      </c>
      <c r="U20" s="2">
        <f>COUNTIFS(Table2[Sub-Sector],Table3[[#This Row],[Sub-Sector]],Table2[Rate of Change - Zone],"Positive")/Table3[[#This Row],[Count]]</f>
        <v>0.7</v>
      </c>
      <c r="V20" s="2">
        <f>COUNTIFS(Table2[Sub-Sector],Table3[[#This Row],[Sub-Sector]],Table2[Sharpe Ratio],"&gt;=0.10")/Table3[[#This Row],[Count]]</f>
        <v>0</v>
      </c>
    </row>
    <row r="21" spans="1:22" x14ac:dyDescent="0.3">
      <c r="A21" t="s">
        <v>148</v>
      </c>
      <c r="B21">
        <f>COUNTIFS(Table2[Sub-Sector],Table3[[#This Row],[Sub-Sector]])</f>
        <v>10</v>
      </c>
      <c r="C21" s="2">
        <f>COUNTIFS(Table2[Sub-Sector],Table3[[#This Row],[Sub-Sector]],Table2[Uptrend],"Uptrend")/Table3[[#This Row],[Count]]</f>
        <v>1</v>
      </c>
      <c r="D21" s="2">
        <f>COUNTIFS(Table2[Sub-Sector],Table3[[#This Row],[Sub-Sector]],Table2[1W Return vs Nifty],"&gt;=5")/Table3[[#This Row],[Count]]</f>
        <v>0.1</v>
      </c>
      <c r="E21" s="2">
        <f>COUNTIFS(Table2[Sub-Sector],Table3[[#This Row],[Sub-Sector]],Table2[1M Return vs Nifty],"&gt;=5")/Table3[[#This Row],[Count]]</f>
        <v>0.3</v>
      </c>
      <c r="F21" s="2">
        <f>COUNTIFS(Table2[Sub-Sector],Table3[[#This Row],[Sub-Sector]],Table2[6M Return vs Nifty],"&gt;=10")/Table3[[#This Row],[Count]]</f>
        <v>0.9</v>
      </c>
      <c r="G21" s="2">
        <f>COUNTIFS(Table2[Sub-Sector],Table3[[#This Row],[Sub-Sector]],Table2[1Y Return vs Nifty],"&gt;=10")/Table3[[#This Row],[Count]]</f>
        <v>1</v>
      </c>
      <c r="H21" s="2">
        <f>COUNTIFS(Table2[Sub-Sector],Table3[[#This Row],[Sub-Sector]],Table2[RSI Exponential â€“ 14D],"&gt;=50")/Table3[[#This Row],[Count]]</f>
        <v>0.9</v>
      </c>
      <c r="I21" s="2">
        <f>COUNTIFS(Table2[Sub-Sector],Table3[[#This Row],[Sub-Sector]],Table2[Relative Volume],"&gt;=2")/Table3[[#This Row],[Count]]</f>
        <v>0</v>
      </c>
      <c r="J21" s="2">
        <f>COUNTIFS(Table2[Sub-Sector],Table3[[#This Row],[Sub-Sector]],Table2[% Away From Day Low],"&gt;=0.05")/Table3[[#This Row],[Count]]</f>
        <v>0</v>
      </c>
      <c r="K21" s="2">
        <f>COUNTIFS(Table2[Sub-Sector],Table3[[#This Row],[Sub-Sector]],Table2[% Away From Day High],"&lt;=0.05")/Table3[[#This Row],[Count]]</f>
        <v>0.8</v>
      </c>
      <c r="L21" s="2">
        <f>COUNTIFS(Table2[Sub-Sector],Table3[[#This Row],[Sub-Sector]],Table2[% Away From Current Week Low],"&gt;=0.05")/Table3[[#This Row],[Count]]</f>
        <v>0.6</v>
      </c>
      <c r="M21" s="2">
        <f>COUNTIFS(Table2[Sub-Sector],Table3[[#This Row],[Sub-Sector]],Table2[% Away From Current Week High],"&lt;=0.05")/Table3[[#This Row],[Count]]</f>
        <v>1</v>
      </c>
      <c r="N21" s="2">
        <f>COUNTIFS(Table2[Sub-Sector],Table3[[#This Row],[Sub-Sector]],Table2[% Away From Current Month Low],"&gt;=0.05")/Table3[[#This Row],[Count]]</f>
        <v>0.6</v>
      </c>
      <c r="O21" s="2">
        <f>COUNTIFS(Table2[Sub-Sector],Table3[[#This Row],[Sub-Sector]],Table2[% Away From Current Month High],"&lt;=0.05")/Table3[[#This Row],[Count]]</f>
        <v>1</v>
      </c>
      <c r="P21" s="2">
        <f>COUNTIFS(Table2[Sub-Sector],Table3[[#This Row],[Sub-Sector]],Table2[% Away From 52W High],"&lt;=10")/Table3[[#This Row],[Count]]</f>
        <v>0.9</v>
      </c>
      <c r="Q21" s="2">
        <f>COUNTIFS(Table2[Sub-Sector],Table3[[#This Row],[Sub-Sector]],Table2[% Away From 52W Low],"&gt;=10")/Table3[[#This Row],[Count]]</f>
        <v>1</v>
      </c>
      <c r="R21" s="2">
        <f>COUNTIFS(Table2[Sub-Sector],Table3[[#This Row],[Sub-Sector]],Table2[% Price above 20 EMA],"&gt;=0")/Table3[[#This Row],[Count]]</f>
        <v>0.9</v>
      </c>
      <c r="S21" s="2">
        <f>COUNTIFS(Table2[Sub-Sector],Table3[[#This Row],[Sub-Sector]],Table2[% Price above 50 EMA],"&gt;=0")/Table3[[#This Row],[Count]]</f>
        <v>0.9</v>
      </c>
      <c r="T21" s="2">
        <f>COUNTIFS(Table2[Sub-Sector],Table3[[#This Row],[Sub-Sector]],Table2[% Price above 200 EMA],"&gt;=0")/Table3[[#This Row],[Count]]</f>
        <v>1</v>
      </c>
      <c r="U21" s="2">
        <f>COUNTIFS(Table2[Sub-Sector],Table3[[#This Row],[Sub-Sector]],Table2[Rate of Change - Zone],"Positive")/Table3[[#This Row],[Count]]</f>
        <v>0.8</v>
      </c>
      <c r="V21" s="2">
        <f>COUNTIFS(Table2[Sub-Sector],Table3[[#This Row],[Sub-Sector]],Table2[Sharpe Ratio],"&gt;=0.10")/Table3[[#This Row],[Count]]</f>
        <v>1</v>
      </c>
    </row>
    <row r="22" spans="1:22" x14ac:dyDescent="0.3">
      <c r="A22" t="s">
        <v>325</v>
      </c>
      <c r="B22">
        <f>COUNTIFS(Table2[Sub-Sector],Table3[[#This Row],[Sub-Sector]])</f>
        <v>10</v>
      </c>
      <c r="C22" s="2">
        <f>COUNTIFS(Table2[Sub-Sector],Table3[[#This Row],[Sub-Sector]],Table2[Uptrend],"Uptrend")/Table3[[#This Row],[Count]]</f>
        <v>0.9</v>
      </c>
      <c r="D22" s="2">
        <f>COUNTIFS(Table2[Sub-Sector],Table3[[#This Row],[Sub-Sector]],Table2[1W Return vs Nifty],"&gt;=5")/Table3[[#This Row],[Count]]</f>
        <v>0.4</v>
      </c>
      <c r="E22" s="2">
        <f>COUNTIFS(Table2[Sub-Sector],Table3[[#This Row],[Sub-Sector]],Table2[1M Return vs Nifty],"&gt;=5")/Table3[[#This Row],[Count]]</f>
        <v>0.6</v>
      </c>
      <c r="F22" s="2">
        <f>COUNTIFS(Table2[Sub-Sector],Table3[[#This Row],[Sub-Sector]],Table2[6M Return vs Nifty],"&gt;=10")/Table3[[#This Row],[Count]]</f>
        <v>0.7</v>
      </c>
      <c r="G22" s="2">
        <f>COUNTIFS(Table2[Sub-Sector],Table3[[#This Row],[Sub-Sector]],Table2[1Y Return vs Nifty],"&gt;=10")/Table3[[#This Row],[Count]]</f>
        <v>0.7</v>
      </c>
      <c r="H22" s="2">
        <f>COUNTIFS(Table2[Sub-Sector],Table3[[#This Row],[Sub-Sector]],Table2[RSI Exponential â€“ 14D],"&gt;=50")/Table3[[#This Row],[Count]]</f>
        <v>0.6</v>
      </c>
      <c r="I22" s="2">
        <f>COUNTIFS(Table2[Sub-Sector],Table3[[#This Row],[Sub-Sector]],Table2[Relative Volume],"&gt;=2")/Table3[[#This Row],[Count]]</f>
        <v>0</v>
      </c>
      <c r="J22" s="2">
        <f>COUNTIFS(Table2[Sub-Sector],Table3[[#This Row],[Sub-Sector]],Table2[% Away From Day Low],"&gt;=0.05")/Table3[[#This Row],[Count]]</f>
        <v>0</v>
      </c>
      <c r="K22" s="2">
        <f>COUNTIFS(Table2[Sub-Sector],Table3[[#This Row],[Sub-Sector]],Table2[% Away From Day High],"&lt;=0.05")/Table3[[#This Row],[Count]]</f>
        <v>1</v>
      </c>
      <c r="L22" s="2">
        <f>COUNTIFS(Table2[Sub-Sector],Table3[[#This Row],[Sub-Sector]],Table2[% Away From Current Week Low],"&gt;=0.05")/Table3[[#This Row],[Count]]</f>
        <v>0.1</v>
      </c>
      <c r="M22" s="2">
        <f>COUNTIFS(Table2[Sub-Sector],Table3[[#This Row],[Sub-Sector]],Table2[% Away From Current Week High],"&lt;=0.05")/Table3[[#This Row],[Count]]</f>
        <v>0.9</v>
      </c>
      <c r="N22" s="2">
        <f>COUNTIFS(Table2[Sub-Sector],Table3[[#This Row],[Sub-Sector]],Table2[% Away From Current Month Low],"&gt;=0.05")/Table3[[#This Row],[Count]]</f>
        <v>0.1</v>
      </c>
      <c r="O22" s="2">
        <f>COUNTIFS(Table2[Sub-Sector],Table3[[#This Row],[Sub-Sector]],Table2[% Away From Current Month High],"&lt;=0.05")/Table3[[#This Row],[Count]]</f>
        <v>0.9</v>
      </c>
      <c r="P22" s="2">
        <f>COUNTIFS(Table2[Sub-Sector],Table3[[#This Row],[Sub-Sector]],Table2[% Away From 52W High],"&lt;=10")/Table3[[#This Row],[Count]]</f>
        <v>0.8</v>
      </c>
      <c r="Q22" s="2">
        <f>COUNTIFS(Table2[Sub-Sector],Table3[[#This Row],[Sub-Sector]],Table2[% Away From 52W Low],"&gt;=10")/Table3[[#This Row],[Count]]</f>
        <v>1</v>
      </c>
      <c r="R22" s="2">
        <f>COUNTIFS(Table2[Sub-Sector],Table3[[#This Row],[Sub-Sector]],Table2[% Price above 20 EMA],"&gt;=0")/Table3[[#This Row],[Count]]</f>
        <v>0.7</v>
      </c>
      <c r="S22" s="2">
        <f>COUNTIFS(Table2[Sub-Sector],Table3[[#This Row],[Sub-Sector]],Table2[% Price above 50 EMA],"&gt;=0")/Table3[[#This Row],[Count]]</f>
        <v>1</v>
      </c>
      <c r="T22" s="2">
        <f>COUNTIFS(Table2[Sub-Sector],Table3[[#This Row],[Sub-Sector]],Table2[% Price above 200 EMA],"&gt;=0")/Table3[[#This Row],[Count]]</f>
        <v>1</v>
      </c>
      <c r="U22" s="2">
        <f>COUNTIFS(Table2[Sub-Sector],Table3[[#This Row],[Sub-Sector]],Table2[Rate of Change - Zone],"Positive")/Table3[[#This Row],[Count]]</f>
        <v>0.6</v>
      </c>
      <c r="V22" s="2">
        <f>COUNTIFS(Table2[Sub-Sector],Table3[[#This Row],[Sub-Sector]],Table2[Sharpe Ratio],"&gt;=0.10")/Table3[[#This Row],[Count]]</f>
        <v>0.2</v>
      </c>
    </row>
    <row r="23" spans="1:22" x14ac:dyDescent="0.3">
      <c r="A23" t="s">
        <v>387</v>
      </c>
      <c r="B23">
        <f>COUNTIFS(Table2[Sub-Sector],Table3[[#This Row],[Sub-Sector]])</f>
        <v>10</v>
      </c>
      <c r="C23" s="2">
        <f>COUNTIFS(Table2[Sub-Sector],Table3[[#This Row],[Sub-Sector]],Table2[Uptrend],"Uptrend")/Table3[[#This Row],[Count]]</f>
        <v>0.4</v>
      </c>
      <c r="D23" s="2">
        <f>COUNTIFS(Table2[Sub-Sector],Table3[[#This Row],[Sub-Sector]],Table2[1W Return vs Nifty],"&gt;=5")/Table3[[#This Row],[Count]]</f>
        <v>0.2</v>
      </c>
      <c r="E23" s="2">
        <f>COUNTIFS(Table2[Sub-Sector],Table3[[#This Row],[Sub-Sector]],Table2[1M Return vs Nifty],"&gt;=5")/Table3[[#This Row],[Count]]</f>
        <v>0.2</v>
      </c>
      <c r="F23" s="2">
        <f>COUNTIFS(Table2[Sub-Sector],Table3[[#This Row],[Sub-Sector]],Table2[6M Return vs Nifty],"&gt;=10")/Table3[[#This Row],[Count]]</f>
        <v>0.1</v>
      </c>
      <c r="G23" s="2">
        <f>COUNTIFS(Table2[Sub-Sector],Table3[[#This Row],[Sub-Sector]],Table2[1Y Return vs Nifty],"&gt;=10")/Table3[[#This Row],[Count]]</f>
        <v>0.4</v>
      </c>
      <c r="H23" s="2">
        <f>COUNTIFS(Table2[Sub-Sector],Table3[[#This Row],[Sub-Sector]],Table2[RSI Exponential â€“ 14D],"&gt;=50")/Table3[[#This Row],[Count]]</f>
        <v>0.7</v>
      </c>
      <c r="I23" s="2">
        <f>COUNTIFS(Table2[Sub-Sector],Table3[[#This Row],[Sub-Sector]],Table2[Relative Volume],"&gt;=2")/Table3[[#This Row],[Count]]</f>
        <v>0</v>
      </c>
      <c r="J23" s="2">
        <f>COUNTIFS(Table2[Sub-Sector],Table3[[#This Row],[Sub-Sector]],Table2[% Away From Day Low],"&gt;=0.05")/Table3[[#This Row],[Count]]</f>
        <v>0</v>
      </c>
      <c r="K23" s="2">
        <f>COUNTIFS(Table2[Sub-Sector],Table3[[#This Row],[Sub-Sector]],Table2[% Away From Day High],"&lt;=0.05")/Table3[[#This Row],[Count]]</f>
        <v>0.9</v>
      </c>
      <c r="L23" s="2">
        <f>COUNTIFS(Table2[Sub-Sector],Table3[[#This Row],[Sub-Sector]],Table2[% Away From Current Week Low],"&gt;=0.05")/Table3[[#This Row],[Count]]</f>
        <v>0.2</v>
      </c>
      <c r="M23" s="2">
        <f>COUNTIFS(Table2[Sub-Sector],Table3[[#This Row],[Sub-Sector]],Table2[% Away From Current Week High],"&lt;=0.05")/Table3[[#This Row],[Count]]</f>
        <v>1</v>
      </c>
      <c r="N23" s="2">
        <f>COUNTIFS(Table2[Sub-Sector],Table3[[#This Row],[Sub-Sector]],Table2[% Away From Current Month Low],"&gt;=0.05")/Table3[[#This Row],[Count]]</f>
        <v>0.2</v>
      </c>
      <c r="O23" s="2">
        <f>COUNTIFS(Table2[Sub-Sector],Table3[[#This Row],[Sub-Sector]],Table2[% Away From Current Month High],"&lt;=0.05")/Table3[[#This Row],[Count]]</f>
        <v>1</v>
      </c>
      <c r="P23" s="2">
        <f>COUNTIFS(Table2[Sub-Sector],Table3[[#This Row],[Sub-Sector]],Table2[% Away From 52W High],"&lt;=10")/Table3[[#This Row],[Count]]</f>
        <v>0.2</v>
      </c>
      <c r="Q23" s="2">
        <f>COUNTIFS(Table2[Sub-Sector],Table3[[#This Row],[Sub-Sector]],Table2[% Away From 52W Low],"&gt;=10")/Table3[[#This Row],[Count]]</f>
        <v>0.8</v>
      </c>
      <c r="R23" s="2">
        <f>COUNTIFS(Table2[Sub-Sector],Table3[[#This Row],[Sub-Sector]],Table2[% Price above 20 EMA],"&gt;=0")/Table3[[#This Row],[Count]]</f>
        <v>0.7</v>
      </c>
      <c r="S23" s="2">
        <f>COUNTIFS(Table2[Sub-Sector],Table3[[#This Row],[Sub-Sector]],Table2[% Price above 50 EMA],"&gt;=0")/Table3[[#This Row],[Count]]</f>
        <v>0.6</v>
      </c>
      <c r="T23" s="2">
        <f>COUNTIFS(Table2[Sub-Sector],Table3[[#This Row],[Sub-Sector]],Table2[% Price above 200 EMA],"&gt;=0")/Table3[[#This Row],[Count]]</f>
        <v>0.5</v>
      </c>
      <c r="U23" s="2">
        <f>COUNTIFS(Table2[Sub-Sector],Table3[[#This Row],[Sub-Sector]],Table2[Rate of Change - Zone],"Positive")/Table3[[#This Row],[Count]]</f>
        <v>0.5</v>
      </c>
      <c r="V23" s="2">
        <f>COUNTIFS(Table2[Sub-Sector],Table3[[#This Row],[Sub-Sector]],Table2[Sharpe Ratio],"&gt;=0.10")/Table3[[#This Row],[Count]]</f>
        <v>0.1</v>
      </c>
    </row>
    <row r="24" spans="1:22" x14ac:dyDescent="0.3">
      <c r="A24" t="s">
        <v>390</v>
      </c>
      <c r="B24">
        <f>COUNTIFS(Table2[Sub-Sector],Table3[[#This Row],[Sub-Sector]])</f>
        <v>10</v>
      </c>
      <c r="C24" s="2">
        <f>COUNTIFS(Table2[Sub-Sector],Table3[[#This Row],[Sub-Sector]],Table2[Uptrend],"Uptrend")/Table3[[#This Row],[Count]]</f>
        <v>0.7</v>
      </c>
      <c r="D24" s="2">
        <f>COUNTIFS(Table2[Sub-Sector],Table3[[#This Row],[Sub-Sector]],Table2[1W Return vs Nifty],"&gt;=5")/Table3[[#This Row],[Count]]</f>
        <v>0.1</v>
      </c>
      <c r="E24" s="2">
        <f>COUNTIFS(Table2[Sub-Sector],Table3[[#This Row],[Sub-Sector]],Table2[1M Return vs Nifty],"&gt;=5")/Table3[[#This Row],[Count]]</f>
        <v>0.2</v>
      </c>
      <c r="F24" s="2">
        <f>COUNTIFS(Table2[Sub-Sector],Table3[[#This Row],[Sub-Sector]],Table2[6M Return vs Nifty],"&gt;=10")/Table3[[#This Row],[Count]]</f>
        <v>0.5</v>
      </c>
      <c r="G24" s="2">
        <f>COUNTIFS(Table2[Sub-Sector],Table3[[#This Row],[Sub-Sector]],Table2[1Y Return vs Nifty],"&gt;=10")/Table3[[#This Row],[Count]]</f>
        <v>0.4</v>
      </c>
      <c r="H24" s="2">
        <f>COUNTIFS(Table2[Sub-Sector],Table3[[#This Row],[Sub-Sector]],Table2[RSI Exponential â€“ 14D],"&gt;=50")/Table3[[#This Row],[Count]]</f>
        <v>0.6</v>
      </c>
      <c r="I24" s="2">
        <f>COUNTIFS(Table2[Sub-Sector],Table3[[#This Row],[Sub-Sector]],Table2[Relative Volume],"&gt;=2")/Table3[[#This Row],[Count]]</f>
        <v>0.1</v>
      </c>
      <c r="J24" s="2">
        <f>COUNTIFS(Table2[Sub-Sector],Table3[[#This Row],[Sub-Sector]],Table2[% Away From Day Low],"&gt;=0.05")/Table3[[#This Row],[Count]]</f>
        <v>0</v>
      </c>
      <c r="K24" s="2">
        <f>COUNTIFS(Table2[Sub-Sector],Table3[[#This Row],[Sub-Sector]],Table2[% Away From Day High],"&lt;=0.05")/Table3[[#This Row],[Count]]</f>
        <v>1</v>
      </c>
      <c r="L24" s="2">
        <f>COUNTIFS(Table2[Sub-Sector],Table3[[#This Row],[Sub-Sector]],Table2[% Away From Current Week Low],"&gt;=0.05")/Table3[[#This Row],[Count]]</f>
        <v>0.2</v>
      </c>
      <c r="M24" s="2">
        <f>COUNTIFS(Table2[Sub-Sector],Table3[[#This Row],[Sub-Sector]],Table2[% Away From Current Week High],"&lt;=0.05")/Table3[[#This Row],[Count]]</f>
        <v>0.8</v>
      </c>
      <c r="N24" s="2">
        <f>COUNTIFS(Table2[Sub-Sector],Table3[[#This Row],[Sub-Sector]],Table2[% Away From Current Month Low],"&gt;=0.05")/Table3[[#This Row],[Count]]</f>
        <v>0.2</v>
      </c>
      <c r="O24" s="2">
        <f>COUNTIFS(Table2[Sub-Sector],Table3[[#This Row],[Sub-Sector]],Table2[% Away From Current Month High],"&lt;=0.05")/Table3[[#This Row],[Count]]</f>
        <v>0.8</v>
      </c>
      <c r="P24" s="2">
        <f>COUNTIFS(Table2[Sub-Sector],Table3[[#This Row],[Sub-Sector]],Table2[% Away From 52W High],"&lt;=10")/Table3[[#This Row],[Count]]</f>
        <v>0.2</v>
      </c>
      <c r="Q24" s="2">
        <f>COUNTIFS(Table2[Sub-Sector],Table3[[#This Row],[Sub-Sector]],Table2[% Away From 52W Low],"&gt;=10")/Table3[[#This Row],[Count]]</f>
        <v>1</v>
      </c>
      <c r="R24" s="2">
        <f>COUNTIFS(Table2[Sub-Sector],Table3[[#This Row],[Sub-Sector]],Table2[% Price above 20 EMA],"&gt;=0")/Table3[[#This Row],[Count]]</f>
        <v>0.6</v>
      </c>
      <c r="S24" s="2">
        <f>COUNTIFS(Table2[Sub-Sector],Table3[[#This Row],[Sub-Sector]],Table2[% Price above 50 EMA],"&gt;=0")/Table3[[#This Row],[Count]]</f>
        <v>0.7</v>
      </c>
      <c r="T24" s="2">
        <f>COUNTIFS(Table2[Sub-Sector],Table3[[#This Row],[Sub-Sector]],Table2[% Price above 200 EMA],"&gt;=0")/Table3[[#This Row],[Count]]</f>
        <v>0.8</v>
      </c>
      <c r="U24" s="2">
        <f>COUNTIFS(Table2[Sub-Sector],Table3[[#This Row],[Sub-Sector]],Table2[Rate of Change - Zone],"Positive")/Table3[[#This Row],[Count]]</f>
        <v>0.4</v>
      </c>
      <c r="V24" s="2">
        <f>COUNTIFS(Table2[Sub-Sector],Table3[[#This Row],[Sub-Sector]],Table2[Sharpe Ratio],"&gt;=0.10")/Table3[[#This Row],[Count]]</f>
        <v>0.1</v>
      </c>
    </row>
    <row r="25" spans="1:22" x14ac:dyDescent="0.3">
      <c r="A25" t="s">
        <v>166</v>
      </c>
      <c r="B25">
        <f>COUNTIFS(Table2[Sub-Sector],Table3[[#This Row],[Sub-Sector]])</f>
        <v>9</v>
      </c>
      <c r="C25" s="2">
        <f>COUNTIFS(Table2[Sub-Sector],Table3[[#This Row],[Sub-Sector]],Table2[Uptrend],"Uptrend")/Table3[[#This Row],[Count]]</f>
        <v>0.88888888888888884</v>
      </c>
      <c r="D25" s="2">
        <f>COUNTIFS(Table2[Sub-Sector],Table3[[#This Row],[Sub-Sector]],Table2[1W Return vs Nifty],"&gt;=5")/Table3[[#This Row],[Count]]</f>
        <v>0.1111111111111111</v>
      </c>
      <c r="E25" s="2">
        <f>COUNTIFS(Table2[Sub-Sector],Table3[[#This Row],[Sub-Sector]],Table2[1M Return vs Nifty],"&gt;=5")/Table3[[#This Row],[Count]]</f>
        <v>0.44444444444444442</v>
      </c>
      <c r="F25" s="2">
        <f>COUNTIFS(Table2[Sub-Sector],Table3[[#This Row],[Sub-Sector]],Table2[6M Return vs Nifty],"&gt;=10")/Table3[[#This Row],[Count]]</f>
        <v>0.22222222222222221</v>
      </c>
      <c r="G25" s="2">
        <f>COUNTIFS(Table2[Sub-Sector],Table3[[#This Row],[Sub-Sector]],Table2[1Y Return vs Nifty],"&gt;=10")/Table3[[#This Row],[Count]]</f>
        <v>0.33333333333333331</v>
      </c>
      <c r="H25" s="2">
        <f>COUNTIFS(Table2[Sub-Sector],Table3[[#This Row],[Sub-Sector]],Table2[RSI Exponential â€“ 14D],"&gt;=50")/Table3[[#This Row],[Count]]</f>
        <v>0.77777777777777779</v>
      </c>
      <c r="I25" s="2">
        <f>COUNTIFS(Table2[Sub-Sector],Table3[[#This Row],[Sub-Sector]],Table2[Relative Volume],"&gt;=2")/Table3[[#This Row],[Count]]</f>
        <v>0</v>
      </c>
      <c r="J25" s="2">
        <f>COUNTIFS(Table2[Sub-Sector],Table3[[#This Row],[Sub-Sector]],Table2[% Away From Day Low],"&gt;=0.05")/Table3[[#This Row],[Count]]</f>
        <v>0</v>
      </c>
      <c r="K25" s="2">
        <f>COUNTIFS(Table2[Sub-Sector],Table3[[#This Row],[Sub-Sector]],Table2[% Away From Day High],"&lt;=0.05")/Table3[[#This Row],[Count]]</f>
        <v>1</v>
      </c>
      <c r="L25" s="2">
        <f>COUNTIFS(Table2[Sub-Sector],Table3[[#This Row],[Sub-Sector]],Table2[% Away From Current Week Low],"&gt;=0.05")/Table3[[#This Row],[Count]]</f>
        <v>0.1111111111111111</v>
      </c>
      <c r="M25" s="2">
        <f>COUNTIFS(Table2[Sub-Sector],Table3[[#This Row],[Sub-Sector]],Table2[% Away From Current Week High],"&lt;=0.05")/Table3[[#This Row],[Count]]</f>
        <v>1</v>
      </c>
      <c r="N25" s="2">
        <f>COUNTIFS(Table2[Sub-Sector],Table3[[#This Row],[Sub-Sector]],Table2[% Away From Current Month Low],"&gt;=0.05")/Table3[[#This Row],[Count]]</f>
        <v>0.1111111111111111</v>
      </c>
      <c r="O25" s="2">
        <f>COUNTIFS(Table2[Sub-Sector],Table3[[#This Row],[Sub-Sector]],Table2[% Away From Current Month High],"&lt;=0.05")/Table3[[#This Row],[Count]]</f>
        <v>1</v>
      </c>
      <c r="P25" s="2">
        <f>COUNTIFS(Table2[Sub-Sector],Table3[[#This Row],[Sub-Sector]],Table2[% Away From 52W High],"&lt;=10")/Table3[[#This Row],[Count]]</f>
        <v>0.44444444444444442</v>
      </c>
      <c r="Q25" s="2">
        <f>COUNTIFS(Table2[Sub-Sector],Table3[[#This Row],[Sub-Sector]],Table2[% Away From 52W Low],"&gt;=10")/Table3[[#This Row],[Count]]</f>
        <v>1</v>
      </c>
      <c r="R25" s="2">
        <f>COUNTIFS(Table2[Sub-Sector],Table3[[#This Row],[Sub-Sector]],Table2[% Price above 20 EMA],"&gt;=0")/Table3[[#This Row],[Count]]</f>
        <v>0.88888888888888884</v>
      </c>
      <c r="S25" s="2">
        <f>COUNTIFS(Table2[Sub-Sector],Table3[[#This Row],[Sub-Sector]],Table2[% Price above 50 EMA],"&gt;=0")/Table3[[#This Row],[Count]]</f>
        <v>0.88888888888888884</v>
      </c>
      <c r="T25" s="2">
        <f>COUNTIFS(Table2[Sub-Sector],Table3[[#This Row],[Sub-Sector]],Table2[% Price above 200 EMA],"&gt;=0")/Table3[[#This Row],[Count]]</f>
        <v>0.88888888888888884</v>
      </c>
      <c r="U25" s="2">
        <f>COUNTIFS(Table2[Sub-Sector],Table3[[#This Row],[Sub-Sector]],Table2[Rate of Change - Zone],"Positive")/Table3[[#This Row],[Count]]</f>
        <v>0.66666666666666663</v>
      </c>
      <c r="V25" s="2">
        <f>COUNTIFS(Table2[Sub-Sector],Table3[[#This Row],[Sub-Sector]],Table2[Sharpe Ratio],"&gt;=0.10")/Table3[[#This Row],[Count]]</f>
        <v>0</v>
      </c>
    </row>
    <row r="26" spans="1:22" x14ac:dyDescent="0.3">
      <c r="A26" t="s">
        <v>218</v>
      </c>
      <c r="B26">
        <f>COUNTIFS(Table2[Sub-Sector],Table3[[#This Row],[Sub-Sector]])</f>
        <v>9</v>
      </c>
      <c r="C26" s="2">
        <f>COUNTIFS(Table2[Sub-Sector],Table3[[#This Row],[Sub-Sector]],Table2[Uptrend],"Uptrend")/Table3[[#This Row],[Count]]</f>
        <v>0.77777777777777779</v>
      </c>
      <c r="D26" s="2">
        <f>COUNTIFS(Table2[Sub-Sector],Table3[[#This Row],[Sub-Sector]],Table2[1W Return vs Nifty],"&gt;=5")/Table3[[#This Row],[Count]]</f>
        <v>0</v>
      </c>
      <c r="E26" s="2">
        <f>COUNTIFS(Table2[Sub-Sector],Table3[[#This Row],[Sub-Sector]],Table2[1M Return vs Nifty],"&gt;=5")/Table3[[#This Row],[Count]]</f>
        <v>0.33333333333333331</v>
      </c>
      <c r="F26" s="2">
        <f>COUNTIFS(Table2[Sub-Sector],Table3[[#This Row],[Sub-Sector]],Table2[6M Return vs Nifty],"&gt;=10")/Table3[[#This Row],[Count]]</f>
        <v>0.66666666666666663</v>
      </c>
      <c r="G26" s="2">
        <f>COUNTIFS(Table2[Sub-Sector],Table3[[#This Row],[Sub-Sector]],Table2[1Y Return vs Nifty],"&gt;=10")/Table3[[#This Row],[Count]]</f>
        <v>0.88888888888888884</v>
      </c>
      <c r="H26" s="2">
        <f>COUNTIFS(Table2[Sub-Sector],Table3[[#This Row],[Sub-Sector]],Table2[RSI Exponential â€“ 14D],"&gt;=50")/Table3[[#This Row],[Count]]</f>
        <v>0.88888888888888884</v>
      </c>
      <c r="I26" s="2">
        <f>COUNTIFS(Table2[Sub-Sector],Table3[[#This Row],[Sub-Sector]],Table2[Relative Volume],"&gt;=2")/Table3[[#This Row],[Count]]</f>
        <v>0.1111111111111111</v>
      </c>
      <c r="J26" s="2">
        <f>COUNTIFS(Table2[Sub-Sector],Table3[[#This Row],[Sub-Sector]],Table2[% Away From Day Low],"&gt;=0.05")/Table3[[#This Row],[Count]]</f>
        <v>0</v>
      </c>
      <c r="K26" s="2">
        <f>COUNTIFS(Table2[Sub-Sector],Table3[[#This Row],[Sub-Sector]],Table2[% Away From Day High],"&lt;=0.05")/Table3[[#This Row],[Count]]</f>
        <v>1</v>
      </c>
      <c r="L26" s="2">
        <f>COUNTIFS(Table2[Sub-Sector],Table3[[#This Row],[Sub-Sector]],Table2[% Away From Current Week Low],"&gt;=0.05")/Table3[[#This Row],[Count]]</f>
        <v>0.1111111111111111</v>
      </c>
      <c r="M26" s="2">
        <f>COUNTIFS(Table2[Sub-Sector],Table3[[#This Row],[Sub-Sector]],Table2[% Away From Current Week High],"&lt;=0.05")/Table3[[#This Row],[Count]]</f>
        <v>1</v>
      </c>
      <c r="N26" s="2">
        <f>COUNTIFS(Table2[Sub-Sector],Table3[[#This Row],[Sub-Sector]],Table2[% Away From Current Month Low],"&gt;=0.05")/Table3[[#This Row],[Count]]</f>
        <v>0.1111111111111111</v>
      </c>
      <c r="O26" s="2">
        <f>COUNTIFS(Table2[Sub-Sector],Table3[[#This Row],[Sub-Sector]],Table2[% Away From Current Month High],"&lt;=0.05")/Table3[[#This Row],[Count]]</f>
        <v>1</v>
      </c>
      <c r="P26" s="2">
        <f>COUNTIFS(Table2[Sub-Sector],Table3[[#This Row],[Sub-Sector]],Table2[% Away From 52W High],"&lt;=10")/Table3[[#This Row],[Count]]</f>
        <v>0.55555555555555558</v>
      </c>
      <c r="Q26" s="2">
        <f>COUNTIFS(Table2[Sub-Sector],Table3[[#This Row],[Sub-Sector]],Table2[% Away From 52W Low],"&gt;=10")/Table3[[#This Row],[Count]]</f>
        <v>1</v>
      </c>
      <c r="R26" s="2">
        <f>COUNTIFS(Table2[Sub-Sector],Table3[[#This Row],[Sub-Sector]],Table2[% Price above 20 EMA],"&gt;=0")/Table3[[#This Row],[Count]]</f>
        <v>0.77777777777777779</v>
      </c>
      <c r="S26" s="2">
        <f>COUNTIFS(Table2[Sub-Sector],Table3[[#This Row],[Sub-Sector]],Table2[% Price above 50 EMA],"&gt;=0")/Table3[[#This Row],[Count]]</f>
        <v>0.77777777777777779</v>
      </c>
      <c r="T26" s="2">
        <f>COUNTIFS(Table2[Sub-Sector],Table3[[#This Row],[Sub-Sector]],Table2[% Price above 200 EMA],"&gt;=0")/Table3[[#This Row],[Count]]</f>
        <v>0.88888888888888884</v>
      </c>
      <c r="U26" s="2">
        <f>COUNTIFS(Table2[Sub-Sector],Table3[[#This Row],[Sub-Sector]],Table2[Rate of Change - Zone],"Positive")/Table3[[#This Row],[Count]]</f>
        <v>0.88888888888888884</v>
      </c>
      <c r="V26" s="2">
        <f>COUNTIFS(Table2[Sub-Sector],Table3[[#This Row],[Sub-Sector]],Table2[Sharpe Ratio],"&gt;=0.10")/Table3[[#This Row],[Count]]</f>
        <v>0.33333333333333331</v>
      </c>
    </row>
    <row r="27" spans="1:22" x14ac:dyDescent="0.3">
      <c r="A27" t="s">
        <v>380</v>
      </c>
      <c r="B27">
        <f>COUNTIFS(Table2[Sub-Sector],Table3[[#This Row],[Sub-Sector]])</f>
        <v>9</v>
      </c>
      <c r="C27" s="2">
        <f>COUNTIFS(Table2[Sub-Sector],Table3[[#This Row],[Sub-Sector]],Table2[Uptrend],"Uptrend")/Table3[[#This Row],[Count]]</f>
        <v>0.88888888888888884</v>
      </c>
      <c r="D27" s="2">
        <f>COUNTIFS(Table2[Sub-Sector],Table3[[#This Row],[Sub-Sector]],Table2[1W Return vs Nifty],"&gt;=5")/Table3[[#This Row],[Count]]</f>
        <v>0</v>
      </c>
      <c r="E27" s="2">
        <f>COUNTIFS(Table2[Sub-Sector],Table3[[#This Row],[Sub-Sector]],Table2[1M Return vs Nifty],"&gt;=5")/Table3[[#This Row],[Count]]</f>
        <v>0.44444444444444442</v>
      </c>
      <c r="F27" s="2">
        <f>COUNTIFS(Table2[Sub-Sector],Table3[[#This Row],[Sub-Sector]],Table2[6M Return vs Nifty],"&gt;=10")/Table3[[#This Row],[Count]]</f>
        <v>0.44444444444444442</v>
      </c>
      <c r="G27" s="2">
        <f>COUNTIFS(Table2[Sub-Sector],Table3[[#This Row],[Sub-Sector]],Table2[1Y Return vs Nifty],"&gt;=10")/Table3[[#This Row],[Count]]</f>
        <v>0.55555555555555558</v>
      </c>
      <c r="H27" s="2">
        <f>COUNTIFS(Table2[Sub-Sector],Table3[[#This Row],[Sub-Sector]],Table2[RSI Exponential â€“ 14D],"&gt;=50")/Table3[[#This Row],[Count]]</f>
        <v>0.88888888888888884</v>
      </c>
      <c r="I27" s="2">
        <f>COUNTIFS(Table2[Sub-Sector],Table3[[#This Row],[Sub-Sector]],Table2[Relative Volume],"&gt;=2")/Table3[[#This Row],[Count]]</f>
        <v>0</v>
      </c>
      <c r="J27" s="2">
        <f>COUNTIFS(Table2[Sub-Sector],Table3[[#This Row],[Sub-Sector]],Table2[% Away From Day Low],"&gt;=0.05")/Table3[[#This Row],[Count]]</f>
        <v>0</v>
      </c>
      <c r="K27" s="2">
        <f>COUNTIFS(Table2[Sub-Sector],Table3[[#This Row],[Sub-Sector]],Table2[% Away From Day High],"&lt;=0.05")/Table3[[#This Row],[Count]]</f>
        <v>1</v>
      </c>
      <c r="L27" s="2">
        <f>COUNTIFS(Table2[Sub-Sector],Table3[[#This Row],[Sub-Sector]],Table2[% Away From Current Week Low],"&gt;=0.05")/Table3[[#This Row],[Count]]</f>
        <v>0.22222222222222221</v>
      </c>
      <c r="M27" s="2">
        <f>COUNTIFS(Table2[Sub-Sector],Table3[[#This Row],[Sub-Sector]],Table2[% Away From Current Week High],"&lt;=0.05")/Table3[[#This Row],[Count]]</f>
        <v>1</v>
      </c>
      <c r="N27" s="2">
        <f>COUNTIFS(Table2[Sub-Sector],Table3[[#This Row],[Sub-Sector]],Table2[% Away From Current Month Low],"&gt;=0.05")/Table3[[#This Row],[Count]]</f>
        <v>0.22222222222222221</v>
      </c>
      <c r="O27" s="2">
        <f>COUNTIFS(Table2[Sub-Sector],Table3[[#This Row],[Sub-Sector]],Table2[% Away From Current Month High],"&lt;=0.05")/Table3[[#This Row],[Count]]</f>
        <v>1</v>
      </c>
      <c r="P27" s="2">
        <f>COUNTIFS(Table2[Sub-Sector],Table3[[#This Row],[Sub-Sector]],Table2[% Away From 52W High],"&lt;=10")/Table3[[#This Row],[Count]]</f>
        <v>0.44444444444444442</v>
      </c>
      <c r="Q27" s="2">
        <f>COUNTIFS(Table2[Sub-Sector],Table3[[#This Row],[Sub-Sector]],Table2[% Away From 52W Low],"&gt;=10")/Table3[[#This Row],[Count]]</f>
        <v>1</v>
      </c>
      <c r="R27" s="2">
        <f>COUNTIFS(Table2[Sub-Sector],Table3[[#This Row],[Sub-Sector]],Table2[% Price above 20 EMA],"&gt;=0")/Table3[[#This Row],[Count]]</f>
        <v>0.88888888888888884</v>
      </c>
      <c r="S27" s="2">
        <f>COUNTIFS(Table2[Sub-Sector],Table3[[#This Row],[Sub-Sector]],Table2[% Price above 50 EMA],"&gt;=0")/Table3[[#This Row],[Count]]</f>
        <v>0.88888888888888884</v>
      </c>
      <c r="T27" s="2">
        <f>COUNTIFS(Table2[Sub-Sector],Table3[[#This Row],[Sub-Sector]],Table2[% Price above 200 EMA],"&gt;=0")/Table3[[#This Row],[Count]]</f>
        <v>0.88888888888888884</v>
      </c>
      <c r="U27" s="2">
        <f>COUNTIFS(Table2[Sub-Sector],Table3[[#This Row],[Sub-Sector]],Table2[Rate of Change - Zone],"Positive")/Table3[[#This Row],[Count]]</f>
        <v>0.55555555555555558</v>
      </c>
      <c r="V27" s="2">
        <f>COUNTIFS(Table2[Sub-Sector],Table3[[#This Row],[Sub-Sector]],Table2[Sharpe Ratio],"&gt;=0.10")/Table3[[#This Row],[Count]]</f>
        <v>0.44444444444444442</v>
      </c>
    </row>
    <row r="28" spans="1:22" x14ac:dyDescent="0.3">
      <c r="A28" t="s">
        <v>552</v>
      </c>
      <c r="B28">
        <f>COUNTIFS(Table2[Sub-Sector],Table3[[#This Row],[Sub-Sector]])</f>
        <v>9</v>
      </c>
      <c r="C28" s="2">
        <f>COUNTIFS(Table2[Sub-Sector],Table3[[#This Row],[Sub-Sector]],Table2[Uptrend],"Uptrend")/Table3[[#This Row],[Count]]</f>
        <v>0.55555555555555558</v>
      </c>
      <c r="D28" s="2">
        <f>COUNTIFS(Table2[Sub-Sector],Table3[[#This Row],[Sub-Sector]],Table2[1W Return vs Nifty],"&gt;=5")/Table3[[#This Row],[Count]]</f>
        <v>0.44444444444444442</v>
      </c>
      <c r="E28" s="2">
        <f>COUNTIFS(Table2[Sub-Sector],Table3[[#This Row],[Sub-Sector]],Table2[1M Return vs Nifty],"&gt;=5")/Table3[[#This Row],[Count]]</f>
        <v>0.55555555555555558</v>
      </c>
      <c r="F28" s="2">
        <f>COUNTIFS(Table2[Sub-Sector],Table3[[#This Row],[Sub-Sector]],Table2[6M Return vs Nifty],"&gt;=10")/Table3[[#This Row],[Count]]</f>
        <v>0.33333333333333331</v>
      </c>
      <c r="G28" s="2">
        <f>COUNTIFS(Table2[Sub-Sector],Table3[[#This Row],[Sub-Sector]],Table2[1Y Return vs Nifty],"&gt;=10")/Table3[[#This Row],[Count]]</f>
        <v>0.44444444444444442</v>
      </c>
      <c r="H28" s="2">
        <f>COUNTIFS(Table2[Sub-Sector],Table3[[#This Row],[Sub-Sector]],Table2[RSI Exponential â€“ 14D],"&gt;=50")/Table3[[#This Row],[Count]]</f>
        <v>0.77777777777777779</v>
      </c>
      <c r="I28" s="2">
        <f>COUNTIFS(Table2[Sub-Sector],Table3[[#This Row],[Sub-Sector]],Table2[Relative Volume],"&gt;=2")/Table3[[#This Row],[Count]]</f>
        <v>0.1111111111111111</v>
      </c>
      <c r="J28" s="2">
        <f>COUNTIFS(Table2[Sub-Sector],Table3[[#This Row],[Sub-Sector]],Table2[% Away From Day Low],"&gt;=0.05")/Table3[[#This Row],[Count]]</f>
        <v>0</v>
      </c>
      <c r="K28" s="2">
        <f>COUNTIFS(Table2[Sub-Sector],Table3[[#This Row],[Sub-Sector]],Table2[% Away From Day High],"&lt;=0.05")/Table3[[#This Row],[Count]]</f>
        <v>1</v>
      </c>
      <c r="L28" s="2">
        <f>COUNTIFS(Table2[Sub-Sector],Table3[[#This Row],[Sub-Sector]],Table2[% Away From Current Week Low],"&gt;=0.05")/Table3[[#This Row],[Count]]</f>
        <v>0.1111111111111111</v>
      </c>
      <c r="M28" s="2">
        <f>COUNTIFS(Table2[Sub-Sector],Table3[[#This Row],[Sub-Sector]],Table2[% Away From Current Week High],"&lt;=0.05")/Table3[[#This Row],[Count]]</f>
        <v>0.66666666666666663</v>
      </c>
      <c r="N28" s="2">
        <f>COUNTIFS(Table2[Sub-Sector],Table3[[#This Row],[Sub-Sector]],Table2[% Away From Current Month Low],"&gt;=0.05")/Table3[[#This Row],[Count]]</f>
        <v>0.1111111111111111</v>
      </c>
      <c r="O28" s="2">
        <f>COUNTIFS(Table2[Sub-Sector],Table3[[#This Row],[Sub-Sector]],Table2[% Away From Current Month High],"&lt;=0.05")/Table3[[#This Row],[Count]]</f>
        <v>0.66666666666666663</v>
      </c>
      <c r="P28" s="2">
        <f>COUNTIFS(Table2[Sub-Sector],Table3[[#This Row],[Sub-Sector]],Table2[% Away From 52W High],"&lt;=10")/Table3[[#This Row],[Count]]</f>
        <v>0.1111111111111111</v>
      </c>
      <c r="Q28" s="2">
        <f>COUNTIFS(Table2[Sub-Sector],Table3[[#This Row],[Sub-Sector]],Table2[% Away From 52W Low],"&gt;=10")/Table3[[#This Row],[Count]]</f>
        <v>1</v>
      </c>
      <c r="R28" s="2">
        <f>COUNTIFS(Table2[Sub-Sector],Table3[[#This Row],[Sub-Sector]],Table2[% Price above 20 EMA],"&gt;=0")/Table3[[#This Row],[Count]]</f>
        <v>0.77777777777777779</v>
      </c>
      <c r="S28" s="2">
        <f>COUNTIFS(Table2[Sub-Sector],Table3[[#This Row],[Sub-Sector]],Table2[% Price above 50 EMA],"&gt;=0")/Table3[[#This Row],[Count]]</f>
        <v>0.77777777777777779</v>
      </c>
      <c r="T28" s="2">
        <f>COUNTIFS(Table2[Sub-Sector],Table3[[#This Row],[Sub-Sector]],Table2[% Price above 200 EMA],"&gt;=0")/Table3[[#This Row],[Count]]</f>
        <v>0.77777777777777779</v>
      </c>
      <c r="U28" s="2">
        <f>COUNTIFS(Table2[Sub-Sector],Table3[[#This Row],[Sub-Sector]],Table2[Rate of Change - Zone],"Positive")/Table3[[#This Row],[Count]]</f>
        <v>0.77777777777777779</v>
      </c>
      <c r="V28" s="2">
        <f>COUNTIFS(Table2[Sub-Sector],Table3[[#This Row],[Sub-Sector]],Table2[Sharpe Ratio],"&gt;=0.10")/Table3[[#This Row],[Count]]</f>
        <v>0.33333333333333331</v>
      </c>
    </row>
    <row r="29" spans="1:22" x14ac:dyDescent="0.3">
      <c r="A29" t="s">
        <v>119</v>
      </c>
      <c r="B29">
        <f>COUNTIFS(Table2[Sub-Sector],Table3[[#This Row],[Sub-Sector]])</f>
        <v>8</v>
      </c>
      <c r="C29" s="2">
        <f>COUNTIFS(Table2[Sub-Sector],Table3[[#This Row],[Sub-Sector]],Table2[Uptrend],"Uptrend")/Table3[[#This Row],[Count]]</f>
        <v>0.875</v>
      </c>
      <c r="D29" s="2">
        <f>COUNTIFS(Table2[Sub-Sector],Table3[[#This Row],[Sub-Sector]],Table2[1W Return vs Nifty],"&gt;=5")/Table3[[#This Row],[Count]]</f>
        <v>0</v>
      </c>
      <c r="E29" s="2">
        <f>COUNTIFS(Table2[Sub-Sector],Table3[[#This Row],[Sub-Sector]],Table2[1M Return vs Nifty],"&gt;=5")/Table3[[#This Row],[Count]]</f>
        <v>0.375</v>
      </c>
      <c r="F29" s="2">
        <f>COUNTIFS(Table2[Sub-Sector],Table3[[#This Row],[Sub-Sector]],Table2[6M Return vs Nifty],"&gt;=10")/Table3[[#This Row],[Count]]</f>
        <v>0.25</v>
      </c>
      <c r="G29" s="2">
        <f>COUNTIFS(Table2[Sub-Sector],Table3[[#This Row],[Sub-Sector]],Table2[1Y Return vs Nifty],"&gt;=10")/Table3[[#This Row],[Count]]</f>
        <v>0.625</v>
      </c>
      <c r="H29" s="2">
        <f>COUNTIFS(Table2[Sub-Sector],Table3[[#This Row],[Sub-Sector]],Table2[RSI Exponential â€“ 14D],"&gt;=50")/Table3[[#This Row],[Count]]</f>
        <v>0.75</v>
      </c>
      <c r="I29" s="2">
        <f>COUNTIFS(Table2[Sub-Sector],Table3[[#This Row],[Sub-Sector]],Table2[Relative Volume],"&gt;=2")/Table3[[#This Row],[Count]]</f>
        <v>0</v>
      </c>
      <c r="J29" s="2">
        <f>COUNTIFS(Table2[Sub-Sector],Table3[[#This Row],[Sub-Sector]],Table2[% Away From Day Low],"&gt;=0.05")/Table3[[#This Row],[Count]]</f>
        <v>0</v>
      </c>
      <c r="K29" s="2">
        <f>COUNTIFS(Table2[Sub-Sector],Table3[[#This Row],[Sub-Sector]],Table2[% Away From Day High],"&lt;=0.05")/Table3[[#This Row],[Count]]</f>
        <v>1</v>
      </c>
      <c r="L29" s="2">
        <f>COUNTIFS(Table2[Sub-Sector],Table3[[#This Row],[Sub-Sector]],Table2[% Away From Current Week Low],"&gt;=0.05")/Table3[[#This Row],[Count]]</f>
        <v>0.125</v>
      </c>
      <c r="M29" s="2">
        <f>COUNTIFS(Table2[Sub-Sector],Table3[[#This Row],[Sub-Sector]],Table2[% Away From Current Week High],"&lt;=0.05")/Table3[[#This Row],[Count]]</f>
        <v>1</v>
      </c>
      <c r="N29" s="2">
        <f>COUNTIFS(Table2[Sub-Sector],Table3[[#This Row],[Sub-Sector]],Table2[% Away From Current Month Low],"&gt;=0.05")/Table3[[#This Row],[Count]]</f>
        <v>0.125</v>
      </c>
      <c r="O29" s="2">
        <f>COUNTIFS(Table2[Sub-Sector],Table3[[#This Row],[Sub-Sector]],Table2[% Away From Current Month High],"&lt;=0.05")/Table3[[#This Row],[Count]]</f>
        <v>1</v>
      </c>
      <c r="P29" s="2">
        <f>COUNTIFS(Table2[Sub-Sector],Table3[[#This Row],[Sub-Sector]],Table2[% Away From 52W High],"&lt;=10")/Table3[[#This Row],[Count]]</f>
        <v>0.625</v>
      </c>
      <c r="Q29" s="2">
        <f>COUNTIFS(Table2[Sub-Sector],Table3[[#This Row],[Sub-Sector]],Table2[% Away From 52W Low],"&gt;=10")/Table3[[#This Row],[Count]]</f>
        <v>1</v>
      </c>
      <c r="R29" s="2">
        <f>COUNTIFS(Table2[Sub-Sector],Table3[[#This Row],[Sub-Sector]],Table2[% Price above 20 EMA],"&gt;=0")/Table3[[#This Row],[Count]]</f>
        <v>0.875</v>
      </c>
      <c r="S29" s="2">
        <f>COUNTIFS(Table2[Sub-Sector],Table3[[#This Row],[Sub-Sector]],Table2[% Price above 50 EMA],"&gt;=0")/Table3[[#This Row],[Count]]</f>
        <v>0.875</v>
      </c>
      <c r="T29" s="2">
        <f>COUNTIFS(Table2[Sub-Sector],Table3[[#This Row],[Sub-Sector]],Table2[% Price above 200 EMA],"&gt;=0")/Table3[[#This Row],[Count]]</f>
        <v>0.875</v>
      </c>
      <c r="U29" s="2">
        <f>COUNTIFS(Table2[Sub-Sector],Table3[[#This Row],[Sub-Sector]],Table2[Rate of Change - Zone],"Positive")/Table3[[#This Row],[Count]]</f>
        <v>0.625</v>
      </c>
      <c r="V29" s="2">
        <f>COUNTIFS(Table2[Sub-Sector],Table3[[#This Row],[Sub-Sector]],Table2[Sharpe Ratio],"&gt;=0.10")/Table3[[#This Row],[Count]]</f>
        <v>0.125</v>
      </c>
    </row>
    <row r="30" spans="1:22" x14ac:dyDescent="0.3">
      <c r="A30" t="s">
        <v>151</v>
      </c>
      <c r="B30">
        <f>COUNTIFS(Table2[Sub-Sector],Table3[[#This Row],[Sub-Sector]])</f>
        <v>8</v>
      </c>
      <c r="C30" s="2">
        <f>COUNTIFS(Table2[Sub-Sector],Table3[[#This Row],[Sub-Sector]],Table2[Uptrend],"Uptrend")/Table3[[#This Row],[Count]]</f>
        <v>0.625</v>
      </c>
      <c r="D30" s="2">
        <f>COUNTIFS(Table2[Sub-Sector],Table3[[#This Row],[Sub-Sector]],Table2[1W Return vs Nifty],"&gt;=5")/Table3[[#This Row],[Count]]</f>
        <v>0.125</v>
      </c>
      <c r="E30" s="2">
        <f>COUNTIFS(Table2[Sub-Sector],Table3[[#This Row],[Sub-Sector]],Table2[1M Return vs Nifty],"&gt;=5")/Table3[[#This Row],[Count]]</f>
        <v>0.375</v>
      </c>
      <c r="F30" s="2">
        <f>COUNTIFS(Table2[Sub-Sector],Table3[[#This Row],[Sub-Sector]],Table2[6M Return vs Nifty],"&gt;=10")/Table3[[#This Row],[Count]]</f>
        <v>0.5</v>
      </c>
      <c r="G30" s="2">
        <f>COUNTIFS(Table2[Sub-Sector],Table3[[#This Row],[Sub-Sector]],Table2[1Y Return vs Nifty],"&gt;=10")/Table3[[#This Row],[Count]]</f>
        <v>0.75</v>
      </c>
      <c r="H30" s="2">
        <f>COUNTIFS(Table2[Sub-Sector],Table3[[#This Row],[Sub-Sector]],Table2[RSI Exponential â€“ 14D],"&gt;=50")/Table3[[#This Row],[Count]]</f>
        <v>0.75</v>
      </c>
      <c r="I30" s="2">
        <f>COUNTIFS(Table2[Sub-Sector],Table3[[#This Row],[Sub-Sector]],Table2[Relative Volume],"&gt;=2")/Table3[[#This Row],[Count]]</f>
        <v>0</v>
      </c>
      <c r="J30" s="2">
        <f>COUNTIFS(Table2[Sub-Sector],Table3[[#This Row],[Sub-Sector]],Table2[% Away From Day Low],"&gt;=0.05")/Table3[[#This Row],[Count]]</f>
        <v>0</v>
      </c>
      <c r="K30" s="2">
        <f>COUNTIFS(Table2[Sub-Sector],Table3[[#This Row],[Sub-Sector]],Table2[% Away From Day High],"&lt;=0.05")/Table3[[#This Row],[Count]]</f>
        <v>1</v>
      </c>
      <c r="L30" s="2">
        <f>COUNTIFS(Table2[Sub-Sector],Table3[[#This Row],[Sub-Sector]],Table2[% Away From Current Week Low],"&gt;=0.05")/Table3[[#This Row],[Count]]</f>
        <v>0.125</v>
      </c>
      <c r="M30" s="2">
        <f>COUNTIFS(Table2[Sub-Sector],Table3[[#This Row],[Sub-Sector]],Table2[% Away From Current Week High],"&lt;=0.05")/Table3[[#This Row],[Count]]</f>
        <v>0.875</v>
      </c>
      <c r="N30" s="2">
        <f>COUNTIFS(Table2[Sub-Sector],Table3[[#This Row],[Sub-Sector]],Table2[% Away From Current Month Low],"&gt;=0.05")/Table3[[#This Row],[Count]]</f>
        <v>0.125</v>
      </c>
      <c r="O30" s="2">
        <f>COUNTIFS(Table2[Sub-Sector],Table3[[#This Row],[Sub-Sector]],Table2[% Away From Current Month High],"&lt;=0.05")/Table3[[#This Row],[Count]]</f>
        <v>0.875</v>
      </c>
      <c r="P30" s="2">
        <f>COUNTIFS(Table2[Sub-Sector],Table3[[#This Row],[Sub-Sector]],Table2[% Away From 52W High],"&lt;=10")/Table3[[#This Row],[Count]]</f>
        <v>0.375</v>
      </c>
      <c r="Q30" s="2">
        <f>COUNTIFS(Table2[Sub-Sector],Table3[[#This Row],[Sub-Sector]],Table2[% Away From 52W Low],"&gt;=10")/Table3[[#This Row],[Count]]</f>
        <v>1</v>
      </c>
      <c r="R30" s="2">
        <f>COUNTIFS(Table2[Sub-Sector],Table3[[#This Row],[Sub-Sector]],Table2[% Price above 20 EMA],"&gt;=0")/Table3[[#This Row],[Count]]</f>
        <v>0.625</v>
      </c>
      <c r="S30" s="2">
        <f>COUNTIFS(Table2[Sub-Sector],Table3[[#This Row],[Sub-Sector]],Table2[% Price above 50 EMA],"&gt;=0")/Table3[[#This Row],[Count]]</f>
        <v>0.625</v>
      </c>
      <c r="T30" s="2">
        <f>COUNTIFS(Table2[Sub-Sector],Table3[[#This Row],[Sub-Sector]],Table2[% Price above 200 EMA],"&gt;=0")/Table3[[#This Row],[Count]]</f>
        <v>0.875</v>
      </c>
      <c r="U30" s="2">
        <f>COUNTIFS(Table2[Sub-Sector],Table3[[#This Row],[Sub-Sector]],Table2[Rate of Change - Zone],"Positive")/Table3[[#This Row],[Count]]</f>
        <v>0.625</v>
      </c>
      <c r="V30" s="2">
        <f>COUNTIFS(Table2[Sub-Sector],Table3[[#This Row],[Sub-Sector]],Table2[Sharpe Ratio],"&gt;=0.10")/Table3[[#This Row],[Count]]</f>
        <v>0</v>
      </c>
    </row>
    <row r="31" spans="1:22" x14ac:dyDescent="0.3">
      <c r="A31" t="s">
        <v>184</v>
      </c>
      <c r="B31">
        <f>COUNTIFS(Table2[Sub-Sector],Table3[[#This Row],[Sub-Sector]])</f>
        <v>8</v>
      </c>
      <c r="C31" s="2">
        <f>COUNTIFS(Table2[Sub-Sector],Table3[[#This Row],[Sub-Sector]],Table2[Uptrend],"Uptrend")/Table3[[#This Row],[Count]]</f>
        <v>1</v>
      </c>
      <c r="D31" s="2">
        <f>COUNTIFS(Table2[Sub-Sector],Table3[[#This Row],[Sub-Sector]],Table2[1W Return vs Nifty],"&gt;=5")/Table3[[#This Row],[Count]]</f>
        <v>0</v>
      </c>
      <c r="E31" s="2">
        <f>COUNTIFS(Table2[Sub-Sector],Table3[[#This Row],[Sub-Sector]],Table2[1M Return vs Nifty],"&gt;=5")/Table3[[#This Row],[Count]]</f>
        <v>0.25</v>
      </c>
      <c r="F31" s="2">
        <f>COUNTIFS(Table2[Sub-Sector],Table3[[#This Row],[Sub-Sector]],Table2[6M Return vs Nifty],"&gt;=10")/Table3[[#This Row],[Count]]</f>
        <v>0.125</v>
      </c>
      <c r="G31" s="2">
        <f>COUNTIFS(Table2[Sub-Sector],Table3[[#This Row],[Sub-Sector]],Table2[1Y Return vs Nifty],"&gt;=10")/Table3[[#This Row],[Count]]</f>
        <v>0.5</v>
      </c>
      <c r="H31" s="2">
        <f>COUNTIFS(Table2[Sub-Sector],Table3[[#This Row],[Sub-Sector]],Table2[RSI Exponential â€“ 14D],"&gt;=50")/Table3[[#This Row],[Count]]</f>
        <v>0.625</v>
      </c>
      <c r="I31" s="2">
        <f>COUNTIFS(Table2[Sub-Sector],Table3[[#This Row],[Sub-Sector]],Table2[Relative Volume],"&gt;=2")/Table3[[#This Row],[Count]]</f>
        <v>0</v>
      </c>
      <c r="J31" s="2">
        <f>COUNTIFS(Table2[Sub-Sector],Table3[[#This Row],[Sub-Sector]],Table2[% Away From Day Low],"&gt;=0.05")/Table3[[#This Row],[Count]]</f>
        <v>0</v>
      </c>
      <c r="K31" s="2">
        <f>COUNTIFS(Table2[Sub-Sector],Table3[[#This Row],[Sub-Sector]],Table2[% Away From Day High],"&lt;=0.05")/Table3[[#This Row],[Count]]</f>
        <v>1</v>
      </c>
      <c r="L31" s="2">
        <f>COUNTIFS(Table2[Sub-Sector],Table3[[#This Row],[Sub-Sector]],Table2[% Away From Current Week Low],"&gt;=0.05")/Table3[[#This Row],[Count]]</f>
        <v>0.125</v>
      </c>
      <c r="M31" s="2">
        <f>COUNTIFS(Table2[Sub-Sector],Table3[[#This Row],[Sub-Sector]],Table2[% Away From Current Week High],"&lt;=0.05")/Table3[[#This Row],[Count]]</f>
        <v>0.875</v>
      </c>
      <c r="N31" s="2">
        <f>COUNTIFS(Table2[Sub-Sector],Table3[[#This Row],[Sub-Sector]],Table2[% Away From Current Month Low],"&gt;=0.05")/Table3[[#This Row],[Count]]</f>
        <v>0.125</v>
      </c>
      <c r="O31" s="2">
        <f>COUNTIFS(Table2[Sub-Sector],Table3[[#This Row],[Sub-Sector]],Table2[% Away From Current Month High],"&lt;=0.05")/Table3[[#This Row],[Count]]</f>
        <v>0.875</v>
      </c>
      <c r="P31" s="2">
        <f>COUNTIFS(Table2[Sub-Sector],Table3[[#This Row],[Sub-Sector]],Table2[% Away From 52W High],"&lt;=10")/Table3[[#This Row],[Count]]</f>
        <v>0.875</v>
      </c>
      <c r="Q31" s="2">
        <f>COUNTIFS(Table2[Sub-Sector],Table3[[#This Row],[Sub-Sector]],Table2[% Away From 52W Low],"&gt;=10")/Table3[[#This Row],[Count]]</f>
        <v>1</v>
      </c>
      <c r="R31" s="2">
        <f>COUNTIFS(Table2[Sub-Sector],Table3[[#This Row],[Sub-Sector]],Table2[% Price above 20 EMA],"&gt;=0")/Table3[[#This Row],[Count]]</f>
        <v>0.625</v>
      </c>
      <c r="S31" s="2">
        <f>COUNTIFS(Table2[Sub-Sector],Table3[[#This Row],[Sub-Sector]],Table2[% Price above 50 EMA],"&gt;=0")/Table3[[#This Row],[Count]]</f>
        <v>1</v>
      </c>
      <c r="T31" s="2">
        <f>COUNTIFS(Table2[Sub-Sector],Table3[[#This Row],[Sub-Sector]],Table2[% Price above 200 EMA],"&gt;=0")/Table3[[#This Row],[Count]]</f>
        <v>1</v>
      </c>
      <c r="U31" s="2">
        <f>COUNTIFS(Table2[Sub-Sector],Table3[[#This Row],[Sub-Sector]],Table2[Rate of Change - Zone],"Positive")/Table3[[#This Row],[Count]]</f>
        <v>0.25</v>
      </c>
      <c r="V31" s="2">
        <f>COUNTIFS(Table2[Sub-Sector],Table3[[#This Row],[Sub-Sector]],Table2[Sharpe Ratio],"&gt;=0.10")/Table3[[#This Row],[Count]]</f>
        <v>0</v>
      </c>
    </row>
    <row r="32" spans="1:22" x14ac:dyDescent="0.3">
      <c r="A32" t="s">
        <v>127</v>
      </c>
      <c r="B32">
        <f>COUNTIFS(Table2[Sub-Sector],Table3[[#This Row],[Sub-Sector]])</f>
        <v>7</v>
      </c>
      <c r="C32" s="2">
        <f>COUNTIFS(Table2[Sub-Sector],Table3[[#This Row],[Sub-Sector]],Table2[Uptrend],"Uptrend")/Table3[[#This Row],[Count]]</f>
        <v>0.8571428571428571</v>
      </c>
      <c r="D32" s="2">
        <f>COUNTIFS(Table2[Sub-Sector],Table3[[#This Row],[Sub-Sector]],Table2[1W Return vs Nifty],"&gt;=5")/Table3[[#This Row],[Count]]</f>
        <v>0</v>
      </c>
      <c r="E32" s="2">
        <f>COUNTIFS(Table2[Sub-Sector],Table3[[#This Row],[Sub-Sector]],Table2[1M Return vs Nifty],"&gt;=5")/Table3[[#This Row],[Count]]</f>
        <v>0</v>
      </c>
      <c r="F32" s="2">
        <f>COUNTIFS(Table2[Sub-Sector],Table3[[#This Row],[Sub-Sector]],Table2[6M Return vs Nifty],"&gt;=10")/Table3[[#This Row],[Count]]</f>
        <v>0.8571428571428571</v>
      </c>
      <c r="G32" s="2">
        <f>COUNTIFS(Table2[Sub-Sector],Table3[[#This Row],[Sub-Sector]],Table2[1Y Return vs Nifty],"&gt;=10")/Table3[[#This Row],[Count]]</f>
        <v>0.8571428571428571</v>
      </c>
      <c r="H32" s="2">
        <f>COUNTIFS(Table2[Sub-Sector],Table3[[#This Row],[Sub-Sector]],Table2[RSI Exponential â€“ 14D],"&gt;=50")/Table3[[#This Row],[Count]]</f>
        <v>0.7142857142857143</v>
      </c>
      <c r="I32" s="2">
        <f>COUNTIFS(Table2[Sub-Sector],Table3[[#This Row],[Sub-Sector]],Table2[Relative Volume],"&gt;=2")/Table3[[#This Row],[Count]]</f>
        <v>0</v>
      </c>
      <c r="J32" s="2">
        <f>COUNTIFS(Table2[Sub-Sector],Table3[[#This Row],[Sub-Sector]],Table2[% Away From Day Low],"&gt;=0.05")/Table3[[#This Row],[Count]]</f>
        <v>0</v>
      </c>
      <c r="K32" s="2">
        <f>COUNTIFS(Table2[Sub-Sector],Table3[[#This Row],[Sub-Sector]],Table2[% Away From Day High],"&lt;=0.05")/Table3[[#This Row],[Count]]</f>
        <v>0.8571428571428571</v>
      </c>
      <c r="L32" s="2">
        <f>COUNTIFS(Table2[Sub-Sector],Table3[[#This Row],[Sub-Sector]],Table2[% Away From Current Week Low],"&gt;=0.05")/Table3[[#This Row],[Count]]</f>
        <v>0.42857142857142855</v>
      </c>
      <c r="M32" s="2">
        <f>COUNTIFS(Table2[Sub-Sector],Table3[[#This Row],[Sub-Sector]],Table2[% Away From Current Week High],"&lt;=0.05")/Table3[[#This Row],[Count]]</f>
        <v>1</v>
      </c>
      <c r="N32" s="2">
        <f>COUNTIFS(Table2[Sub-Sector],Table3[[#This Row],[Sub-Sector]],Table2[% Away From Current Month Low],"&gt;=0.05")/Table3[[#This Row],[Count]]</f>
        <v>0.42857142857142855</v>
      </c>
      <c r="O32" s="2">
        <f>COUNTIFS(Table2[Sub-Sector],Table3[[#This Row],[Sub-Sector]],Table2[% Away From Current Month High],"&lt;=0.05")/Table3[[#This Row],[Count]]</f>
        <v>1</v>
      </c>
      <c r="P32" s="2">
        <f>COUNTIFS(Table2[Sub-Sector],Table3[[#This Row],[Sub-Sector]],Table2[% Away From 52W High],"&lt;=10")/Table3[[#This Row],[Count]]</f>
        <v>0.5714285714285714</v>
      </c>
      <c r="Q32" s="2">
        <f>COUNTIFS(Table2[Sub-Sector],Table3[[#This Row],[Sub-Sector]],Table2[% Away From 52W Low],"&gt;=10")/Table3[[#This Row],[Count]]</f>
        <v>1</v>
      </c>
      <c r="R32" s="2">
        <f>COUNTIFS(Table2[Sub-Sector],Table3[[#This Row],[Sub-Sector]],Table2[% Price above 20 EMA],"&gt;=0")/Table3[[#This Row],[Count]]</f>
        <v>0.7142857142857143</v>
      </c>
      <c r="S32" s="2">
        <f>COUNTIFS(Table2[Sub-Sector],Table3[[#This Row],[Sub-Sector]],Table2[% Price above 50 EMA],"&gt;=0")/Table3[[#This Row],[Count]]</f>
        <v>0.8571428571428571</v>
      </c>
      <c r="T32" s="2">
        <f>COUNTIFS(Table2[Sub-Sector],Table3[[#This Row],[Sub-Sector]],Table2[% Price above 200 EMA],"&gt;=0")/Table3[[#This Row],[Count]]</f>
        <v>0.8571428571428571</v>
      </c>
      <c r="U32" s="2">
        <f>COUNTIFS(Table2[Sub-Sector],Table3[[#This Row],[Sub-Sector]],Table2[Rate of Change - Zone],"Positive")/Table3[[#This Row],[Count]]</f>
        <v>0.7142857142857143</v>
      </c>
      <c r="V32" s="2">
        <f>COUNTIFS(Table2[Sub-Sector],Table3[[#This Row],[Sub-Sector]],Table2[Sharpe Ratio],"&gt;=0.10")/Table3[[#This Row],[Count]]</f>
        <v>0.8571428571428571</v>
      </c>
    </row>
    <row r="33" spans="1:22" x14ac:dyDescent="0.3">
      <c r="A33" t="s">
        <v>260</v>
      </c>
      <c r="B33">
        <f>COUNTIFS(Table2[Sub-Sector],Table3[[#This Row],[Sub-Sector]])</f>
        <v>7</v>
      </c>
      <c r="C33" s="2">
        <f>COUNTIFS(Table2[Sub-Sector],Table3[[#This Row],[Sub-Sector]],Table2[Uptrend],"Uptrend")/Table3[[#This Row],[Count]]</f>
        <v>1</v>
      </c>
      <c r="D33" s="2">
        <f>COUNTIFS(Table2[Sub-Sector],Table3[[#This Row],[Sub-Sector]],Table2[1W Return vs Nifty],"&gt;=5")/Table3[[#This Row],[Count]]</f>
        <v>0</v>
      </c>
      <c r="E33" s="2">
        <f>COUNTIFS(Table2[Sub-Sector],Table3[[#This Row],[Sub-Sector]],Table2[1M Return vs Nifty],"&gt;=5")/Table3[[#This Row],[Count]]</f>
        <v>0.42857142857142855</v>
      </c>
      <c r="F33" s="2">
        <f>COUNTIFS(Table2[Sub-Sector],Table3[[#This Row],[Sub-Sector]],Table2[6M Return vs Nifty],"&gt;=10")/Table3[[#This Row],[Count]]</f>
        <v>0.7142857142857143</v>
      </c>
      <c r="G33" s="2">
        <f>COUNTIFS(Table2[Sub-Sector],Table3[[#This Row],[Sub-Sector]],Table2[1Y Return vs Nifty],"&gt;=10")/Table3[[#This Row],[Count]]</f>
        <v>0.7142857142857143</v>
      </c>
      <c r="H33" s="2">
        <f>COUNTIFS(Table2[Sub-Sector],Table3[[#This Row],[Sub-Sector]],Table2[RSI Exponential â€“ 14D],"&gt;=50")/Table3[[#This Row],[Count]]</f>
        <v>0.7142857142857143</v>
      </c>
      <c r="I33" s="2">
        <f>COUNTIFS(Table2[Sub-Sector],Table3[[#This Row],[Sub-Sector]],Table2[Relative Volume],"&gt;=2")/Table3[[#This Row],[Count]]</f>
        <v>0.2857142857142857</v>
      </c>
      <c r="J33" s="2">
        <f>COUNTIFS(Table2[Sub-Sector],Table3[[#This Row],[Sub-Sector]],Table2[% Away From Day Low],"&gt;=0.05")/Table3[[#This Row],[Count]]</f>
        <v>0</v>
      </c>
      <c r="K33" s="2">
        <f>COUNTIFS(Table2[Sub-Sector],Table3[[#This Row],[Sub-Sector]],Table2[% Away From Day High],"&lt;=0.05")/Table3[[#This Row],[Count]]</f>
        <v>0.8571428571428571</v>
      </c>
      <c r="L33" s="2">
        <f>COUNTIFS(Table2[Sub-Sector],Table3[[#This Row],[Sub-Sector]],Table2[% Away From Current Week Low],"&gt;=0.05")/Table3[[#This Row],[Count]]</f>
        <v>0.14285714285714285</v>
      </c>
      <c r="M33" s="2">
        <f>COUNTIFS(Table2[Sub-Sector],Table3[[#This Row],[Sub-Sector]],Table2[% Away From Current Week High],"&lt;=0.05")/Table3[[#This Row],[Count]]</f>
        <v>1</v>
      </c>
      <c r="N33" s="2">
        <f>COUNTIFS(Table2[Sub-Sector],Table3[[#This Row],[Sub-Sector]],Table2[% Away From Current Month Low],"&gt;=0.05")/Table3[[#This Row],[Count]]</f>
        <v>0.14285714285714285</v>
      </c>
      <c r="O33" s="2">
        <f>COUNTIFS(Table2[Sub-Sector],Table3[[#This Row],[Sub-Sector]],Table2[% Away From Current Month High],"&lt;=0.05")/Table3[[#This Row],[Count]]</f>
        <v>1</v>
      </c>
      <c r="P33" s="2">
        <f>COUNTIFS(Table2[Sub-Sector],Table3[[#This Row],[Sub-Sector]],Table2[% Away From 52W High],"&lt;=10")/Table3[[#This Row],[Count]]</f>
        <v>0.7142857142857143</v>
      </c>
      <c r="Q33" s="2">
        <f>COUNTIFS(Table2[Sub-Sector],Table3[[#This Row],[Sub-Sector]],Table2[% Away From 52W Low],"&gt;=10")/Table3[[#This Row],[Count]]</f>
        <v>1</v>
      </c>
      <c r="R33" s="2">
        <f>COUNTIFS(Table2[Sub-Sector],Table3[[#This Row],[Sub-Sector]],Table2[% Price above 20 EMA],"&gt;=0")/Table3[[#This Row],[Count]]</f>
        <v>0.8571428571428571</v>
      </c>
      <c r="S33" s="2">
        <f>COUNTIFS(Table2[Sub-Sector],Table3[[#This Row],[Sub-Sector]],Table2[% Price above 50 EMA],"&gt;=0")/Table3[[#This Row],[Count]]</f>
        <v>0.8571428571428571</v>
      </c>
      <c r="T33" s="2">
        <f>COUNTIFS(Table2[Sub-Sector],Table3[[#This Row],[Sub-Sector]],Table2[% Price above 200 EMA],"&gt;=0")/Table3[[#This Row],[Count]]</f>
        <v>1</v>
      </c>
      <c r="U33" s="2">
        <f>COUNTIFS(Table2[Sub-Sector],Table3[[#This Row],[Sub-Sector]],Table2[Rate of Change - Zone],"Positive")/Table3[[#This Row],[Count]]</f>
        <v>0.7142857142857143</v>
      </c>
      <c r="V33" s="2">
        <f>COUNTIFS(Table2[Sub-Sector],Table3[[#This Row],[Sub-Sector]],Table2[Sharpe Ratio],"&gt;=0.10")/Table3[[#This Row],[Count]]</f>
        <v>0.2857142857142857</v>
      </c>
    </row>
    <row r="34" spans="1:22" x14ac:dyDescent="0.3">
      <c r="A34" t="s">
        <v>484</v>
      </c>
      <c r="B34">
        <f>COUNTIFS(Table2[Sub-Sector],Table3[[#This Row],[Sub-Sector]])</f>
        <v>7</v>
      </c>
      <c r="C34" s="2">
        <f>COUNTIFS(Table2[Sub-Sector],Table3[[#This Row],[Sub-Sector]],Table2[Uptrend],"Uptrend")/Table3[[#This Row],[Count]]</f>
        <v>1</v>
      </c>
      <c r="D34" s="2">
        <f>COUNTIFS(Table2[Sub-Sector],Table3[[#This Row],[Sub-Sector]],Table2[1W Return vs Nifty],"&gt;=5")/Table3[[#This Row],[Count]]</f>
        <v>0.14285714285714285</v>
      </c>
      <c r="E34" s="2">
        <f>COUNTIFS(Table2[Sub-Sector],Table3[[#This Row],[Sub-Sector]],Table2[1M Return vs Nifty],"&gt;=5")/Table3[[#This Row],[Count]]</f>
        <v>0.5714285714285714</v>
      </c>
      <c r="F34" s="2">
        <f>COUNTIFS(Table2[Sub-Sector],Table3[[#This Row],[Sub-Sector]],Table2[6M Return vs Nifty],"&gt;=10")/Table3[[#This Row],[Count]]</f>
        <v>0.14285714285714285</v>
      </c>
      <c r="G34" s="2">
        <f>COUNTIFS(Table2[Sub-Sector],Table3[[#This Row],[Sub-Sector]],Table2[1Y Return vs Nifty],"&gt;=10")/Table3[[#This Row],[Count]]</f>
        <v>0.7142857142857143</v>
      </c>
      <c r="H34" s="2">
        <f>COUNTIFS(Table2[Sub-Sector],Table3[[#This Row],[Sub-Sector]],Table2[RSI Exponential â€“ 14D],"&gt;=50")/Table3[[#This Row],[Count]]</f>
        <v>1</v>
      </c>
      <c r="I34" s="2">
        <f>COUNTIFS(Table2[Sub-Sector],Table3[[#This Row],[Sub-Sector]],Table2[Relative Volume],"&gt;=2")/Table3[[#This Row],[Count]]</f>
        <v>0.14285714285714285</v>
      </c>
      <c r="J34" s="2">
        <f>COUNTIFS(Table2[Sub-Sector],Table3[[#This Row],[Sub-Sector]],Table2[% Away From Day Low],"&gt;=0.05")/Table3[[#This Row],[Count]]</f>
        <v>0</v>
      </c>
      <c r="K34" s="2">
        <f>COUNTIFS(Table2[Sub-Sector],Table3[[#This Row],[Sub-Sector]],Table2[% Away From Day High],"&lt;=0.05")/Table3[[#This Row],[Count]]</f>
        <v>1</v>
      </c>
      <c r="L34" s="2">
        <f>COUNTIFS(Table2[Sub-Sector],Table3[[#This Row],[Sub-Sector]],Table2[% Away From Current Week Low],"&gt;=0.05")/Table3[[#This Row],[Count]]</f>
        <v>0.14285714285714285</v>
      </c>
      <c r="M34" s="2">
        <f>COUNTIFS(Table2[Sub-Sector],Table3[[#This Row],[Sub-Sector]],Table2[% Away From Current Week High],"&lt;=0.05")/Table3[[#This Row],[Count]]</f>
        <v>0.8571428571428571</v>
      </c>
      <c r="N34" s="2">
        <f>COUNTIFS(Table2[Sub-Sector],Table3[[#This Row],[Sub-Sector]],Table2[% Away From Current Month Low],"&gt;=0.05")/Table3[[#This Row],[Count]]</f>
        <v>0.14285714285714285</v>
      </c>
      <c r="O34" s="2">
        <f>COUNTIFS(Table2[Sub-Sector],Table3[[#This Row],[Sub-Sector]],Table2[% Away From Current Month High],"&lt;=0.05")/Table3[[#This Row],[Count]]</f>
        <v>0.8571428571428571</v>
      </c>
      <c r="P34" s="2">
        <f>COUNTIFS(Table2[Sub-Sector],Table3[[#This Row],[Sub-Sector]],Table2[% Away From 52W High],"&lt;=10")/Table3[[#This Row],[Count]]</f>
        <v>0.5714285714285714</v>
      </c>
      <c r="Q34" s="2">
        <f>COUNTIFS(Table2[Sub-Sector],Table3[[#This Row],[Sub-Sector]],Table2[% Away From 52W Low],"&gt;=10")/Table3[[#This Row],[Count]]</f>
        <v>1</v>
      </c>
      <c r="R34" s="2">
        <f>COUNTIFS(Table2[Sub-Sector],Table3[[#This Row],[Sub-Sector]],Table2[% Price above 20 EMA],"&gt;=0")/Table3[[#This Row],[Count]]</f>
        <v>1</v>
      </c>
      <c r="S34" s="2">
        <f>COUNTIFS(Table2[Sub-Sector],Table3[[#This Row],[Sub-Sector]],Table2[% Price above 50 EMA],"&gt;=0")/Table3[[#This Row],[Count]]</f>
        <v>1</v>
      </c>
      <c r="T34" s="2">
        <f>COUNTIFS(Table2[Sub-Sector],Table3[[#This Row],[Sub-Sector]],Table2[% Price above 200 EMA],"&gt;=0")/Table3[[#This Row],[Count]]</f>
        <v>1</v>
      </c>
      <c r="U34" s="2">
        <f>COUNTIFS(Table2[Sub-Sector],Table3[[#This Row],[Sub-Sector]],Table2[Rate of Change - Zone],"Positive")/Table3[[#This Row],[Count]]</f>
        <v>0.5714285714285714</v>
      </c>
      <c r="V34" s="2">
        <f>COUNTIFS(Table2[Sub-Sector],Table3[[#This Row],[Sub-Sector]],Table2[Sharpe Ratio],"&gt;=0.10")/Table3[[#This Row],[Count]]</f>
        <v>0</v>
      </c>
    </row>
    <row r="35" spans="1:22" x14ac:dyDescent="0.3">
      <c r="A35" t="s">
        <v>18</v>
      </c>
      <c r="B35">
        <f>COUNTIFS(Table2[Sub-Sector],Table3[[#This Row],[Sub-Sector]])</f>
        <v>6</v>
      </c>
      <c r="C35" s="2">
        <f>COUNTIFS(Table2[Sub-Sector],Table3[[#This Row],[Sub-Sector]],Table2[Uptrend],"Uptrend")/Table3[[#This Row],[Count]]</f>
        <v>0.66666666666666663</v>
      </c>
      <c r="D35" s="2">
        <f>COUNTIFS(Table2[Sub-Sector],Table3[[#This Row],[Sub-Sector]],Table2[1W Return vs Nifty],"&gt;=5")/Table3[[#This Row],[Count]]</f>
        <v>0.16666666666666666</v>
      </c>
      <c r="E35" s="2">
        <f>COUNTIFS(Table2[Sub-Sector],Table3[[#This Row],[Sub-Sector]],Table2[1M Return vs Nifty],"&gt;=5")/Table3[[#This Row],[Count]]</f>
        <v>0</v>
      </c>
      <c r="F35" s="2">
        <f>COUNTIFS(Table2[Sub-Sector],Table3[[#This Row],[Sub-Sector]],Table2[6M Return vs Nifty],"&gt;=10")/Table3[[#This Row],[Count]]</f>
        <v>0.66666666666666663</v>
      </c>
      <c r="G35" s="2">
        <f>COUNTIFS(Table2[Sub-Sector],Table3[[#This Row],[Sub-Sector]],Table2[1Y Return vs Nifty],"&gt;=10")/Table3[[#This Row],[Count]]</f>
        <v>0.83333333333333337</v>
      </c>
      <c r="H35" s="2">
        <f>COUNTIFS(Table2[Sub-Sector],Table3[[#This Row],[Sub-Sector]],Table2[RSI Exponential â€“ 14D],"&gt;=50")/Table3[[#This Row],[Count]]</f>
        <v>0.83333333333333337</v>
      </c>
      <c r="I35" s="2">
        <f>COUNTIFS(Table2[Sub-Sector],Table3[[#This Row],[Sub-Sector]],Table2[Relative Volume],"&gt;=2")/Table3[[#This Row],[Count]]</f>
        <v>0</v>
      </c>
      <c r="J35" s="2">
        <f>COUNTIFS(Table2[Sub-Sector],Table3[[#This Row],[Sub-Sector]],Table2[% Away From Day Low],"&gt;=0.05")/Table3[[#This Row],[Count]]</f>
        <v>0</v>
      </c>
      <c r="K35" s="2">
        <f>COUNTIFS(Table2[Sub-Sector],Table3[[#This Row],[Sub-Sector]],Table2[% Away From Day High],"&lt;=0.05")/Table3[[#This Row],[Count]]</f>
        <v>1</v>
      </c>
      <c r="L35" s="2">
        <f>COUNTIFS(Table2[Sub-Sector],Table3[[#This Row],[Sub-Sector]],Table2[% Away From Current Week Low],"&gt;=0.05")/Table3[[#This Row],[Count]]</f>
        <v>0</v>
      </c>
      <c r="M35" s="2">
        <f>COUNTIFS(Table2[Sub-Sector],Table3[[#This Row],[Sub-Sector]],Table2[% Away From Current Week High],"&lt;=0.05")/Table3[[#This Row],[Count]]</f>
        <v>1</v>
      </c>
      <c r="N35" s="2">
        <f>COUNTIFS(Table2[Sub-Sector],Table3[[#This Row],[Sub-Sector]],Table2[% Away From Current Month Low],"&gt;=0.05")/Table3[[#This Row],[Count]]</f>
        <v>0</v>
      </c>
      <c r="O35" s="2">
        <f>COUNTIFS(Table2[Sub-Sector],Table3[[#This Row],[Sub-Sector]],Table2[% Away From Current Month High],"&lt;=0.05")/Table3[[#This Row],[Count]]</f>
        <v>1</v>
      </c>
      <c r="P35" s="2">
        <f>COUNTIFS(Table2[Sub-Sector],Table3[[#This Row],[Sub-Sector]],Table2[% Away From 52W High],"&lt;=10")/Table3[[#This Row],[Count]]</f>
        <v>0.16666666666666666</v>
      </c>
      <c r="Q35" s="2">
        <f>COUNTIFS(Table2[Sub-Sector],Table3[[#This Row],[Sub-Sector]],Table2[% Away From 52W Low],"&gt;=10")/Table3[[#This Row],[Count]]</f>
        <v>1</v>
      </c>
      <c r="R35" s="2">
        <f>COUNTIFS(Table2[Sub-Sector],Table3[[#This Row],[Sub-Sector]],Table2[% Price above 20 EMA],"&gt;=0")/Table3[[#This Row],[Count]]</f>
        <v>0.83333333333333337</v>
      </c>
      <c r="S35" s="2">
        <f>COUNTIFS(Table2[Sub-Sector],Table3[[#This Row],[Sub-Sector]],Table2[% Price above 50 EMA],"&gt;=0")/Table3[[#This Row],[Count]]</f>
        <v>0.83333333333333337</v>
      </c>
      <c r="T35" s="2">
        <f>COUNTIFS(Table2[Sub-Sector],Table3[[#This Row],[Sub-Sector]],Table2[% Price above 200 EMA],"&gt;=0")/Table3[[#This Row],[Count]]</f>
        <v>1</v>
      </c>
      <c r="U35" s="2">
        <f>COUNTIFS(Table2[Sub-Sector],Table3[[#This Row],[Sub-Sector]],Table2[Rate of Change - Zone],"Positive")/Table3[[#This Row],[Count]]</f>
        <v>0.33333333333333331</v>
      </c>
      <c r="V35" s="2">
        <f>COUNTIFS(Table2[Sub-Sector],Table3[[#This Row],[Sub-Sector]],Table2[Sharpe Ratio],"&gt;=0.10")/Table3[[#This Row],[Count]]</f>
        <v>0.33333333333333331</v>
      </c>
    </row>
    <row r="36" spans="1:22" x14ac:dyDescent="0.3">
      <c r="A36" t="s">
        <v>68</v>
      </c>
      <c r="B36">
        <f>COUNTIFS(Table2[Sub-Sector],Table3[[#This Row],[Sub-Sector]])</f>
        <v>6</v>
      </c>
      <c r="C36" s="2">
        <f>COUNTIFS(Table2[Sub-Sector],Table3[[#This Row],[Sub-Sector]],Table2[Uptrend],"Uptrend")/Table3[[#This Row],[Count]]</f>
        <v>1</v>
      </c>
      <c r="D36" s="2">
        <f>COUNTIFS(Table2[Sub-Sector],Table3[[#This Row],[Sub-Sector]],Table2[1W Return vs Nifty],"&gt;=5")/Table3[[#This Row],[Count]]</f>
        <v>0</v>
      </c>
      <c r="E36" s="2">
        <f>COUNTIFS(Table2[Sub-Sector],Table3[[#This Row],[Sub-Sector]],Table2[1M Return vs Nifty],"&gt;=5")/Table3[[#This Row],[Count]]</f>
        <v>0.33333333333333331</v>
      </c>
      <c r="F36" s="2">
        <f>COUNTIFS(Table2[Sub-Sector],Table3[[#This Row],[Sub-Sector]],Table2[6M Return vs Nifty],"&gt;=10")/Table3[[#This Row],[Count]]</f>
        <v>0.5</v>
      </c>
      <c r="G36" s="2">
        <f>COUNTIFS(Table2[Sub-Sector],Table3[[#This Row],[Sub-Sector]],Table2[1Y Return vs Nifty],"&gt;=10")/Table3[[#This Row],[Count]]</f>
        <v>1</v>
      </c>
      <c r="H36" s="2">
        <f>COUNTIFS(Table2[Sub-Sector],Table3[[#This Row],[Sub-Sector]],Table2[RSI Exponential â€“ 14D],"&gt;=50")/Table3[[#This Row],[Count]]</f>
        <v>0.5</v>
      </c>
      <c r="I36" s="2">
        <f>COUNTIFS(Table2[Sub-Sector],Table3[[#This Row],[Sub-Sector]],Table2[Relative Volume],"&gt;=2")/Table3[[#This Row],[Count]]</f>
        <v>0</v>
      </c>
      <c r="J36" s="2">
        <f>COUNTIFS(Table2[Sub-Sector],Table3[[#This Row],[Sub-Sector]],Table2[% Away From Day Low],"&gt;=0.05")/Table3[[#This Row],[Count]]</f>
        <v>0</v>
      </c>
      <c r="K36" s="2">
        <f>COUNTIFS(Table2[Sub-Sector],Table3[[#This Row],[Sub-Sector]],Table2[% Away From Day High],"&lt;=0.05")/Table3[[#This Row],[Count]]</f>
        <v>1</v>
      </c>
      <c r="L36" s="2">
        <f>COUNTIFS(Table2[Sub-Sector],Table3[[#This Row],[Sub-Sector]],Table2[% Away From Current Week Low],"&gt;=0.05")/Table3[[#This Row],[Count]]</f>
        <v>0</v>
      </c>
      <c r="M36" s="2">
        <f>COUNTIFS(Table2[Sub-Sector],Table3[[#This Row],[Sub-Sector]],Table2[% Away From Current Week High],"&lt;=0.05")/Table3[[#This Row],[Count]]</f>
        <v>0.83333333333333337</v>
      </c>
      <c r="N36" s="2">
        <f>COUNTIFS(Table2[Sub-Sector],Table3[[#This Row],[Sub-Sector]],Table2[% Away From Current Month Low],"&gt;=0.05")/Table3[[#This Row],[Count]]</f>
        <v>0</v>
      </c>
      <c r="O36" s="2">
        <f>COUNTIFS(Table2[Sub-Sector],Table3[[#This Row],[Sub-Sector]],Table2[% Away From Current Month High],"&lt;=0.05")/Table3[[#This Row],[Count]]</f>
        <v>0.83333333333333337</v>
      </c>
      <c r="P36" s="2">
        <f>COUNTIFS(Table2[Sub-Sector],Table3[[#This Row],[Sub-Sector]],Table2[% Away From 52W High],"&lt;=10")/Table3[[#This Row],[Count]]</f>
        <v>0.5</v>
      </c>
      <c r="Q36" s="2">
        <f>COUNTIFS(Table2[Sub-Sector],Table3[[#This Row],[Sub-Sector]],Table2[% Away From 52W Low],"&gt;=10")/Table3[[#This Row],[Count]]</f>
        <v>1</v>
      </c>
      <c r="R36" s="2">
        <f>COUNTIFS(Table2[Sub-Sector],Table3[[#This Row],[Sub-Sector]],Table2[% Price above 20 EMA],"&gt;=0")/Table3[[#This Row],[Count]]</f>
        <v>0.5</v>
      </c>
      <c r="S36" s="2">
        <f>COUNTIFS(Table2[Sub-Sector],Table3[[#This Row],[Sub-Sector]],Table2[% Price above 50 EMA],"&gt;=0")/Table3[[#This Row],[Count]]</f>
        <v>1</v>
      </c>
      <c r="T36" s="2">
        <f>COUNTIFS(Table2[Sub-Sector],Table3[[#This Row],[Sub-Sector]],Table2[% Price above 200 EMA],"&gt;=0")/Table3[[#This Row],[Count]]</f>
        <v>1</v>
      </c>
      <c r="U36" s="2">
        <f>COUNTIFS(Table2[Sub-Sector],Table3[[#This Row],[Sub-Sector]],Table2[Rate of Change - Zone],"Positive")/Table3[[#This Row],[Count]]</f>
        <v>0.5</v>
      </c>
      <c r="V36" s="2">
        <f>COUNTIFS(Table2[Sub-Sector],Table3[[#This Row],[Sub-Sector]],Table2[Sharpe Ratio],"&gt;=0.10")/Table3[[#This Row],[Count]]</f>
        <v>0.5</v>
      </c>
    </row>
    <row r="37" spans="1:22" x14ac:dyDescent="0.3">
      <c r="A37" t="s">
        <v>130</v>
      </c>
      <c r="B37">
        <f>COUNTIFS(Table2[Sub-Sector],Table3[[#This Row],[Sub-Sector]])</f>
        <v>6</v>
      </c>
      <c r="C37" s="2">
        <f>COUNTIFS(Table2[Sub-Sector],Table3[[#This Row],[Sub-Sector]],Table2[Uptrend],"Uptrend")/Table3[[#This Row],[Count]]</f>
        <v>0.83333333333333337</v>
      </c>
      <c r="D37" s="2">
        <f>COUNTIFS(Table2[Sub-Sector],Table3[[#This Row],[Sub-Sector]],Table2[1W Return vs Nifty],"&gt;=5")/Table3[[#This Row],[Count]]</f>
        <v>0.33333333333333331</v>
      </c>
      <c r="E37" s="2">
        <f>COUNTIFS(Table2[Sub-Sector],Table3[[#This Row],[Sub-Sector]],Table2[1M Return vs Nifty],"&gt;=5")/Table3[[#This Row],[Count]]</f>
        <v>0.5</v>
      </c>
      <c r="F37" s="2">
        <f>COUNTIFS(Table2[Sub-Sector],Table3[[#This Row],[Sub-Sector]],Table2[6M Return vs Nifty],"&gt;=10")/Table3[[#This Row],[Count]]</f>
        <v>0.66666666666666663</v>
      </c>
      <c r="G37" s="2">
        <f>COUNTIFS(Table2[Sub-Sector],Table3[[#This Row],[Sub-Sector]],Table2[1Y Return vs Nifty],"&gt;=10")/Table3[[#This Row],[Count]]</f>
        <v>0.66666666666666663</v>
      </c>
      <c r="H37" s="2">
        <f>COUNTIFS(Table2[Sub-Sector],Table3[[#This Row],[Sub-Sector]],Table2[RSI Exponential â€“ 14D],"&gt;=50")/Table3[[#This Row],[Count]]</f>
        <v>1</v>
      </c>
      <c r="I37" s="2">
        <f>COUNTIFS(Table2[Sub-Sector],Table3[[#This Row],[Sub-Sector]],Table2[Relative Volume],"&gt;=2")/Table3[[#This Row],[Count]]</f>
        <v>0</v>
      </c>
      <c r="J37" s="2">
        <f>COUNTIFS(Table2[Sub-Sector],Table3[[#This Row],[Sub-Sector]],Table2[% Away From Day Low],"&gt;=0.05")/Table3[[#This Row],[Count]]</f>
        <v>0</v>
      </c>
      <c r="K37" s="2">
        <f>COUNTIFS(Table2[Sub-Sector],Table3[[#This Row],[Sub-Sector]],Table2[% Away From Day High],"&lt;=0.05")/Table3[[#This Row],[Count]]</f>
        <v>1</v>
      </c>
      <c r="L37" s="2">
        <f>COUNTIFS(Table2[Sub-Sector],Table3[[#This Row],[Sub-Sector]],Table2[% Away From Current Week Low],"&gt;=0.05")/Table3[[#This Row],[Count]]</f>
        <v>0.16666666666666666</v>
      </c>
      <c r="M37" s="2">
        <f>COUNTIFS(Table2[Sub-Sector],Table3[[#This Row],[Sub-Sector]],Table2[% Away From Current Week High],"&lt;=0.05")/Table3[[#This Row],[Count]]</f>
        <v>0.83333333333333337</v>
      </c>
      <c r="N37" s="2">
        <f>COUNTIFS(Table2[Sub-Sector],Table3[[#This Row],[Sub-Sector]],Table2[% Away From Current Month Low],"&gt;=0.05")/Table3[[#This Row],[Count]]</f>
        <v>0.16666666666666666</v>
      </c>
      <c r="O37" s="2">
        <f>COUNTIFS(Table2[Sub-Sector],Table3[[#This Row],[Sub-Sector]],Table2[% Away From Current Month High],"&lt;=0.05")/Table3[[#This Row],[Count]]</f>
        <v>0.83333333333333337</v>
      </c>
      <c r="P37" s="2">
        <f>COUNTIFS(Table2[Sub-Sector],Table3[[#This Row],[Sub-Sector]],Table2[% Away From 52W High],"&lt;=10")/Table3[[#This Row],[Count]]</f>
        <v>0.66666666666666663</v>
      </c>
      <c r="Q37" s="2">
        <f>COUNTIFS(Table2[Sub-Sector],Table3[[#This Row],[Sub-Sector]],Table2[% Away From 52W Low],"&gt;=10")/Table3[[#This Row],[Count]]</f>
        <v>1</v>
      </c>
      <c r="R37" s="2">
        <f>COUNTIFS(Table2[Sub-Sector],Table3[[#This Row],[Sub-Sector]],Table2[% Price above 20 EMA],"&gt;=0")/Table3[[#This Row],[Count]]</f>
        <v>1</v>
      </c>
      <c r="S37" s="2">
        <f>COUNTIFS(Table2[Sub-Sector],Table3[[#This Row],[Sub-Sector]],Table2[% Price above 50 EMA],"&gt;=0")/Table3[[#This Row],[Count]]</f>
        <v>1</v>
      </c>
      <c r="T37" s="2">
        <f>COUNTIFS(Table2[Sub-Sector],Table3[[#This Row],[Sub-Sector]],Table2[% Price above 200 EMA],"&gt;=0")/Table3[[#This Row],[Count]]</f>
        <v>1</v>
      </c>
      <c r="U37" s="2">
        <f>COUNTIFS(Table2[Sub-Sector],Table3[[#This Row],[Sub-Sector]],Table2[Rate of Change - Zone],"Positive")/Table3[[#This Row],[Count]]</f>
        <v>0.83333333333333337</v>
      </c>
      <c r="V37" s="2">
        <f>COUNTIFS(Table2[Sub-Sector],Table3[[#This Row],[Sub-Sector]],Table2[Sharpe Ratio],"&gt;=0.10")/Table3[[#This Row],[Count]]</f>
        <v>0.5</v>
      </c>
    </row>
    <row r="38" spans="1:22" x14ac:dyDescent="0.3">
      <c r="A38" t="s">
        <v>179</v>
      </c>
      <c r="B38">
        <f>COUNTIFS(Table2[Sub-Sector],Table3[[#This Row],[Sub-Sector]])</f>
        <v>6</v>
      </c>
      <c r="C38" s="2">
        <f>COUNTIFS(Table2[Sub-Sector],Table3[[#This Row],[Sub-Sector]],Table2[Uptrend],"Uptrend")/Table3[[#This Row],[Count]]</f>
        <v>0.66666666666666663</v>
      </c>
      <c r="D38" s="2">
        <f>COUNTIFS(Table2[Sub-Sector],Table3[[#This Row],[Sub-Sector]],Table2[1W Return vs Nifty],"&gt;=5")/Table3[[#This Row],[Count]]</f>
        <v>0.33333333333333331</v>
      </c>
      <c r="E38" s="2">
        <f>COUNTIFS(Table2[Sub-Sector],Table3[[#This Row],[Sub-Sector]],Table2[1M Return vs Nifty],"&gt;=5")/Table3[[#This Row],[Count]]</f>
        <v>0.5</v>
      </c>
      <c r="F38" s="2">
        <f>COUNTIFS(Table2[Sub-Sector],Table3[[#This Row],[Sub-Sector]],Table2[6M Return vs Nifty],"&gt;=10")/Table3[[#This Row],[Count]]</f>
        <v>0.5</v>
      </c>
      <c r="G38" s="2">
        <f>COUNTIFS(Table2[Sub-Sector],Table3[[#This Row],[Sub-Sector]],Table2[1Y Return vs Nifty],"&gt;=10")/Table3[[#This Row],[Count]]</f>
        <v>0.5</v>
      </c>
      <c r="H38" s="2">
        <f>COUNTIFS(Table2[Sub-Sector],Table3[[#This Row],[Sub-Sector]],Table2[RSI Exponential â€“ 14D],"&gt;=50")/Table3[[#This Row],[Count]]</f>
        <v>0.83333333333333337</v>
      </c>
      <c r="I38" s="2">
        <f>COUNTIFS(Table2[Sub-Sector],Table3[[#This Row],[Sub-Sector]],Table2[Relative Volume],"&gt;=2")/Table3[[#This Row],[Count]]</f>
        <v>0.16666666666666666</v>
      </c>
      <c r="J38" s="2">
        <f>COUNTIFS(Table2[Sub-Sector],Table3[[#This Row],[Sub-Sector]],Table2[% Away From Day Low],"&gt;=0.05")/Table3[[#This Row],[Count]]</f>
        <v>0</v>
      </c>
      <c r="K38" s="2">
        <f>COUNTIFS(Table2[Sub-Sector],Table3[[#This Row],[Sub-Sector]],Table2[% Away From Day High],"&lt;=0.05")/Table3[[#This Row],[Count]]</f>
        <v>1</v>
      </c>
      <c r="L38" s="2">
        <f>COUNTIFS(Table2[Sub-Sector],Table3[[#This Row],[Sub-Sector]],Table2[% Away From Current Week Low],"&gt;=0.05")/Table3[[#This Row],[Count]]</f>
        <v>0.16666666666666666</v>
      </c>
      <c r="M38" s="2">
        <f>COUNTIFS(Table2[Sub-Sector],Table3[[#This Row],[Sub-Sector]],Table2[% Away From Current Week High],"&lt;=0.05")/Table3[[#This Row],[Count]]</f>
        <v>0.83333333333333337</v>
      </c>
      <c r="N38" s="2">
        <f>COUNTIFS(Table2[Sub-Sector],Table3[[#This Row],[Sub-Sector]],Table2[% Away From Current Month Low],"&gt;=0.05")/Table3[[#This Row],[Count]]</f>
        <v>0.16666666666666666</v>
      </c>
      <c r="O38" s="2">
        <f>COUNTIFS(Table2[Sub-Sector],Table3[[#This Row],[Sub-Sector]],Table2[% Away From Current Month High],"&lt;=0.05")/Table3[[#This Row],[Count]]</f>
        <v>0.83333333333333337</v>
      </c>
      <c r="P38" s="2">
        <f>COUNTIFS(Table2[Sub-Sector],Table3[[#This Row],[Sub-Sector]],Table2[% Away From 52W High],"&lt;=10")/Table3[[#This Row],[Count]]</f>
        <v>0.66666666666666663</v>
      </c>
      <c r="Q38" s="2">
        <f>COUNTIFS(Table2[Sub-Sector],Table3[[#This Row],[Sub-Sector]],Table2[% Away From 52W Low],"&gt;=10")/Table3[[#This Row],[Count]]</f>
        <v>1</v>
      </c>
      <c r="R38" s="2">
        <f>COUNTIFS(Table2[Sub-Sector],Table3[[#This Row],[Sub-Sector]],Table2[% Price above 20 EMA],"&gt;=0")/Table3[[#This Row],[Count]]</f>
        <v>0.83333333333333337</v>
      </c>
      <c r="S38" s="2">
        <f>COUNTIFS(Table2[Sub-Sector],Table3[[#This Row],[Sub-Sector]],Table2[% Price above 50 EMA],"&gt;=0")/Table3[[#This Row],[Count]]</f>
        <v>0.66666666666666663</v>
      </c>
      <c r="T38" s="2">
        <f>COUNTIFS(Table2[Sub-Sector],Table3[[#This Row],[Sub-Sector]],Table2[% Price above 200 EMA],"&gt;=0")/Table3[[#This Row],[Count]]</f>
        <v>0.66666666666666663</v>
      </c>
      <c r="U38" s="2">
        <f>COUNTIFS(Table2[Sub-Sector],Table3[[#This Row],[Sub-Sector]],Table2[Rate of Change - Zone],"Positive")/Table3[[#This Row],[Count]]</f>
        <v>0.66666666666666663</v>
      </c>
      <c r="V38" s="2">
        <f>COUNTIFS(Table2[Sub-Sector],Table3[[#This Row],[Sub-Sector]],Table2[Sharpe Ratio],"&gt;=0.10")/Table3[[#This Row],[Count]]</f>
        <v>0</v>
      </c>
    </row>
    <row r="39" spans="1:22" x14ac:dyDescent="0.3">
      <c r="A39" t="s">
        <v>395</v>
      </c>
      <c r="B39">
        <f>COUNTIFS(Table2[Sub-Sector],Table3[[#This Row],[Sub-Sector]])</f>
        <v>6</v>
      </c>
      <c r="C39" s="2">
        <f>COUNTIFS(Table2[Sub-Sector],Table3[[#This Row],[Sub-Sector]],Table2[Uptrend],"Uptrend")/Table3[[#This Row],[Count]]</f>
        <v>0.83333333333333337</v>
      </c>
      <c r="D39" s="2">
        <f>COUNTIFS(Table2[Sub-Sector],Table3[[#This Row],[Sub-Sector]],Table2[1W Return vs Nifty],"&gt;=5")/Table3[[#This Row],[Count]]</f>
        <v>0.5</v>
      </c>
      <c r="E39" s="2">
        <f>COUNTIFS(Table2[Sub-Sector],Table3[[#This Row],[Sub-Sector]],Table2[1M Return vs Nifty],"&gt;=5")/Table3[[#This Row],[Count]]</f>
        <v>0.66666666666666663</v>
      </c>
      <c r="F39" s="2">
        <f>COUNTIFS(Table2[Sub-Sector],Table3[[#This Row],[Sub-Sector]],Table2[6M Return vs Nifty],"&gt;=10")/Table3[[#This Row],[Count]]</f>
        <v>0.33333333333333331</v>
      </c>
      <c r="G39" s="2">
        <f>COUNTIFS(Table2[Sub-Sector],Table3[[#This Row],[Sub-Sector]],Table2[1Y Return vs Nifty],"&gt;=10")/Table3[[#This Row],[Count]]</f>
        <v>0.33333333333333331</v>
      </c>
      <c r="H39" s="2">
        <f>COUNTIFS(Table2[Sub-Sector],Table3[[#This Row],[Sub-Sector]],Table2[RSI Exponential â€“ 14D],"&gt;=50")/Table3[[#This Row],[Count]]</f>
        <v>0.83333333333333337</v>
      </c>
      <c r="I39" s="2">
        <f>COUNTIFS(Table2[Sub-Sector],Table3[[#This Row],[Sub-Sector]],Table2[Relative Volume],"&gt;=2")/Table3[[#This Row],[Count]]</f>
        <v>0.33333333333333331</v>
      </c>
      <c r="J39" s="2">
        <f>COUNTIFS(Table2[Sub-Sector],Table3[[#This Row],[Sub-Sector]],Table2[% Away From Day Low],"&gt;=0.05")/Table3[[#This Row],[Count]]</f>
        <v>0</v>
      </c>
      <c r="K39" s="2">
        <f>COUNTIFS(Table2[Sub-Sector],Table3[[#This Row],[Sub-Sector]],Table2[% Away From Day High],"&lt;=0.05")/Table3[[#This Row],[Count]]</f>
        <v>1</v>
      </c>
      <c r="L39" s="2">
        <f>COUNTIFS(Table2[Sub-Sector],Table3[[#This Row],[Sub-Sector]],Table2[% Away From Current Week Low],"&gt;=0.05")/Table3[[#This Row],[Count]]</f>
        <v>0</v>
      </c>
      <c r="M39" s="2">
        <f>COUNTIFS(Table2[Sub-Sector],Table3[[#This Row],[Sub-Sector]],Table2[% Away From Current Week High],"&lt;=0.05")/Table3[[#This Row],[Count]]</f>
        <v>0.83333333333333337</v>
      </c>
      <c r="N39" s="2">
        <f>COUNTIFS(Table2[Sub-Sector],Table3[[#This Row],[Sub-Sector]],Table2[% Away From Current Month Low],"&gt;=0.05")/Table3[[#This Row],[Count]]</f>
        <v>0</v>
      </c>
      <c r="O39" s="2">
        <f>COUNTIFS(Table2[Sub-Sector],Table3[[#This Row],[Sub-Sector]],Table2[% Away From Current Month High],"&lt;=0.05")/Table3[[#This Row],[Count]]</f>
        <v>0.83333333333333337</v>
      </c>
      <c r="P39" s="2">
        <f>COUNTIFS(Table2[Sub-Sector],Table3[[#This Row],[Sub-Sector]],Table2[% Away From 52W High],"&lt;=10")/Table3[[#This Row],[Count]]</f>
        <v>0.5</v>
      </c>
      <c r="Q39" s="2">
        <f>COUNTIFS(Table2[Sub-Sector],Table3[[#This Row],[Sub-Sector]],Table2[% Away From 52W Low],"&gt;=10")/Table3[[#This Row],[Count]]</f>
        <v>1</v>
      </c>
      <c r="R39" s="2">
        <f>COUNTIFS(Table2[Sub-Sector],Table3[[#This Row],[Sub-Sector]],Table2[% Price above 20 EMA],"&gt;=0")/Table3[[#This Row],[Count]]</f>
        <v>0.83333333333333337</v>
      </c>
      <c r="S39" s="2">
        <f>COUNTIFS(Table2[Sub-Sector],Table3[[#This Row],[Sub-Sector]],Table2[% Price above 50 EMA],"&gt;=0")/Table3[[#This Row],[Count]]</f>
        <v>1</v>
      </c>
      <c r="T39" s="2">
        <f>COUNTIFS(Table2[Sub-Sector],Table3[[#This Row],[Sub-Sector]],Table2[% Price above 200 EMA],"&gt;=0")/Table3[[#This Row],[Count]]</f>
        <v>1</v>
      </c>
      <c r="U39" s="2">
        <f>COUNTIFS(Table2[Sub-Sector],Table3[[#This Row],[Sub-Sector]],Table2[Rate of Change - Zone],"Positive")/Table3[[#This Row],[Count]]</f>
        <v>0.83333333333333337</v>
      </c>
      <c r="V39" s="2">
        <f>COUNTIFS(Table2[Sub-Sector],Table3[[#This Row],[Sub-Sector]],Table2[Sharpe Ratio],"&gt;=0.10")/Table3[[#This Row],[Count]]</f>
        <v>0.33333333333333331</v>
      </c>
    </row>
    <row r="40" spans="1:22" x14ac:dyDescent="0.3">
      <c r="A40" t="s">
        <v>410</v>
      </c>
      <c r="B40">
        <f>COUNTIFS(Table2[Sub-Sector],Table3[[#This Row],[Sub-Sector]])</f>
        <v>6</v>
      </c>
      <c r="C40" s="2">
        <f>COUNTIFS(Table2[Sub-Sector],Table3[[#This Row],[Sub-Sector]],Table2[Uptrend],"Uptrend")/Table3[[#This Row],[Count]]</f>
        <v>0.66666666666666663</v>
      </c>
      <c r="D40" s="2">
        <f>COUNTIFS(Table2[Sub-Sector],Table3[[#This Row],[Sub-Sector]],Table2[1W Return vs Nifty],"&gt;=5")/Table3[[#This Row],[Count]]</f>
        <v>0.16666666666666666</v>
      </c>
      <c r="E40" s="2">
        <f>COUNTIFS(Table2[Sub-Sector],Table3[[#This Row],[Sub-Sector]],Table2[1M Return vs Nifty],"&gt;=5")/Table3[[#This Row],[Count]]</f>
        <v>0.83333333333333337</v>
      </c>
      <c r="F40" s="2">
        <f>COUNTIFS(Table2[Sub-Sector],Table3[[#This Row],[Sub-Sector]],Table2[6M Return vs Nifty],"&gt;=10")/Table3[[#This Row],[Count]]</f>
        <v>0.33333333333333331</v>
      </c>
      <c r="G40" s="2">
        <f>COUNTIFS(Table2[Sub-Sector],Table3[[#This Row],[Sub-Sector]],Table2[1Y Return vs Nifty],"&gt;=10")/Table3[[#This Row],[Count]]</f>
        <v>0.5</v>
      </c>
      <c r="H40" s="2">
        <f>COUNTIFS(Table2[Sub-Sector],Table3[[#This Row],[Sub-Sector]],Table2[RSI Exponential â€“ 14D],"&gt;=50")/Table3[[#This Row],[Count]]</f>
        <v>0.66666666666666663</v>
      </c>
      <c r="I40" s="2">
        <f>COUNTIFS(Table2[Sub-Sector],Table3[[#This Row],[Sub-Sector]],Table2[Relative Volume],"&gt;=2")/Table3[[#This Row],[Count]]</f>
        <v>0</v>
      </c>
      <c r="J40" s="2">
        <f>COUNTIFS(Table2[Sub-Sector],Table3[[#This Row],[Sub-Sector]],Table2[% Away From Day Low],"&gt;=0.05")/Table3[[#This Row],[Count]]</f>
        <v>0</v>
      </c>
      <c r="K40" s="2">
        <f>COUNTIFS(Table2[Sub-Sector],Table3[[#This Row],[Sub-Sector]],Table2[% Away From Day High],"&lt;=0.05")/Table3[[#This Row],[Count]]</f>
        <v>1</v>
      </c>
      <c r="L40" s="2">
        <f>COUNTIFS(Table2[Sub-Sector],Table3[[#This Row],[Sub-Sector]],Table2[% Away From Current Week Low],"&gt;=0.05")/Table3[[#This Row],[Count]]</f>
        <v>0.16666666666666666</v>
      </c>
      <c r="M40" s="2">
        <f>COUNTIFS(Table2[Sub-Sector],Table3[[#This Row],[Sub-Sector]],Table2[% Away From Current Week High],"&lt;=0.05")/Table3[[#This Row],[Count]]</f>
        <v>0.83333333333333337</v>
      </c>
      <c r="N40" s="2">
        <f>COUNTIFS(Table2[Sub-Sector],Table3[[#This Row],[Sub-Sector]],Table2[% Away From Current Month Low],"&gt;=0.05")/Table3[[#This Row],[Count]]</f>
        <v>0.16666666666666666</v>
      </c>
      <c r="O40" s="2">
        <f>COUNTIFS(Table2[Sub-Sector],Table3[[#This Row],[Sub-Sector]],Table2[% Away From Current Month High],"&lt;=0.05")/Table3[[#This Row],[Count]]</f>
        <v>0.83333333333333337</v>
      </c>
      <c r="P40" s="2">
        <f>COUNTIFS(Table2[Sub-Sector],Table3[[#This Row],[Sub-Sector]],Table2[% Away From 52W High],"&lt;=10")/Table3[[#This Row],[Count]]</f>
        <v>0.5</v>
      </c>
      <c r="Q40" s="2">
        <f>COUNTIFS(Table2[Sub-Sector],Table3[[#This Row],[Sub-Sector]],Table2[% Away From 52W Low],"&gt;=10")/Table3[[#This Row],[Count]]</f>
        <v>1</v>
      </c>
      <c r="R40" s="2">
        <f>COUNTIFS(Table2[Sub-Sector],Table3[[#This Row],[Sub-Sector]],Table2[% Price above 20 EMA],"&gt;=0")/Table3[[#This Row],[Count]]</f>
        <v>0.83333333333333337</v>
      </c>
      <c r="S40" s="2">
        <f>COUNTIFS(Table2[Sub-Sector],Table3[[#This Row],[Sub-Sector]],Table2[% Price above 50 EMA],"&gt;=0")/Table3[[#This Row],[Count]]</f>
        <v>0.83333333333333337</v>
      </c>
      <c r="T40" s="2">
        <f>COUNTIFS(Table2[Sub-Sector],Table3[[#This Row],[Sub-Sector]],Table2[% Price above 200 EMA],"&gt;=0")/Table3[[#This Row],[Count]]</f>
        <v>0.66666666666666663</v>
      </c>
      <c r="U40" s="2">
        <f>COUNTIFS(Table2[Sub-Sector],Table3[[#This Row],[Sub-Sector]],Table2[Rate of Change - Zone],"Positive")/Table3[[#This Row],[Count]]</f>
        <v>0.66666666666666663</v>
      </c>
      <c r="V40" s="2">
        <f>COUNTIFS(Table2[Sub-Sector],Table3[[#This Row],[Sub-Sector]],Table2[Sharpe Ratio],"&gt;=0.10")/Table3[[#This Row],[Count]]</f>
        <v>0.16666666666666666</v>
      </c>
    </row>
    <row r="41" spans="1:22" x14ac:dyDescent="0.3">
      <c r="A41" t="s">
        <v>524</v>
      </c>
      <c r="B41">
        <f>COUNTIFS(Table2[Sub-Sector],Table3[[#This Row],[Sub-Sector]])</f>
        <v>6</v>
      </c>
      <c r="C41" s="2">
        <f>COUNTIFS(Table2[Sub-Sector],Table3[[#This Row],[Sub-Sector]],Table2[Uptrend],"Uptrend")/Table3[[#This Row],[Count]]</f>
        <v>0.5</v>
      </c>
      <c r="D41" s="2">
        <f>COUNTIFS(Table2[Sub-Sector],Table3[[#This Row],[Sub-Sector]],Table2[1W Return vs Nifty],"&gt;=5")/Table3[[#This Row],[Count]]</f>
        <v>0</v>
      </c>
      <c r="E41" s="2">
        <f>COUNTIFS(Table2[Sub-Sector],Table3[[#This Row],[Sub-Sector]],Table2[1M Return vs Nifty],"&gt;=5")/Table3[[#This Row],[Count]]</f>
        <v>0.16666666666666666</v>
      </c>
      <c r="F41" s="2">
        <f>COUNTIFS(Table2[Sub-Sector],Table3[[#This Row],[Sub-Sector]],Table2[6M Return vs Nifty],"&gt;=10")/Table3[[#This Row],[Count]]</f>
        <v>0</v>
      </c>
      <c r="G41" s="2">
        <f>COUNTIFS(Table2[Sub-Sector],Table3[[#This Row],[Sub-Sector]],Table2[1Y Return vs Nifty],"&gt;=10")/Table3[[#This Row],[Count]]</f>
        <v>0</v>
      </c>
      <c r="H41" s="2">
        <f>COUNTIFS(Table2[Sub-Sector],Table3[[#This Row],[Sub-Sector]],Table2[RSI Exponential â€“ 14D],"&gt;=50")/Table3[[#This Row],[Count]]</f>
        <v>1</v>
      </c>
      <c r="I41" s="2">
        <f>COUNTIFS(Table2[Sub-Sector],Table3[[#This Row],[Sub-Sector]],Table2[Relative Volume],"&gt;=2")/Table3[[#This Row],[Count]]</f>
        <v>0</v>
      </c>
      <c r="J41" s="2">
        <f>COUNTIFS(Table2[Sub-Sector],Table3[[#This Row],[Sub-Sector]],Table2[% Away From Day Low],"&gt;=0.05")/Table3[[#This Row],[Count]]</f>
        <v>0.16666666666666666</v>
      </c>
      <c r="K41" s="2">
        <f>COUNTIFS(Table2[Sub-Sector],Table3[[#This Row],[Sub-Sector]],Table2[% Away From Day High],"&lt;=0.05")/Table3[[#This Row],[Count]]</f>
        <v>1</v>
      </c>
      <c r="L41" s="2">
        <f>COUNTIFS(Table2[Sub-Sector],Table3[[#This Row],[Sub-Sector]],Table2[% Away From Current Week Low],"&gt;=0.05")/Table3[[#This Row],[Count]]</f>
        <v>0.16666666666666666</v>
      </c>
      <c r="M41" s="2">
        <f>COUNTIFS(Table2[Sub-Sector],Table3[[#This Row],[Sub-Sector]],Table2[% Away From Current Week High],"&lt;=0.05")/Table3[[#This Row],[Count]]</f>
        <v>1</v>
      </c>
      <c r="N41" s="2">
        <f>COUNTIFS(Table2[Sub-Sector],Table3[[#This Row],[Sub-Sector]],Table2[% Away From Current Month Low],"&gt;=0.05")/Table3[[#This Row],[Count]]</f>
        <v>0.16666666666666666</v>
      </c>
      <c r="O41" s="2">
        <f>COUNTIFS(Table2[Sub-Sector],Table3[[#This Row],[Sub-Sector]],Table2[% Away From Current Month High],"&lt;=0.05")/Table3[[#This Row],[Count]]</f>
        <v>1</v>
      </c>
      <c r="P41" s="2">
        <f>COUNTIFS(Table2[Sub-Sector],Table3[[#This Row],[Sub-Sector]],Table2[% Away From 52W High],"&lt;=10")/Table3[[#This Row],[Count]]</f>
        <v>0.33333333333333331</v>
      </c>
      <c r="Q41" s="2">
        <f>COUNTIFS(Table2[Sub-Sector],Table3[[#This Row],[Sub-Sector]],Table2[% Away From 52W Low],"&gt;=10")/Table3[[#This Row],[Count]]</f>
        <v>1</v>
      </c>
      <c r="R41" s="2">
        <f>COUNTIFS(Table2[Sub-Sector],Table3[[#This Row],[Sub-Sector]],Table2[% Price above 20 EMA],"&gt;=0")/Table3[[#This Row],[Count]]</f>
        <v>1</v>
      </c>
      <c r="S41" s="2">
        <f>COUNTIFS(Table2[Sub-Sector],Table3[[#This Row],[Sub-Sector]],Table2[% Price above 50 EMA],"&gt;=0")/Table3[[#This Row],[Count]]</f>
        <v>1</v>
      </c>
      <c r="T41" s="2">
        <f>COUNTIFS(Table2[Sub-Sector],Table3[[#This Row],[Sub-Sector]],Table2[% Price above 200 EMA],"&gt;=0")/Table3[[#This Row],[Count]]</f>
        <v>0.5</v>
      </c>
      <c r="U41" s="2">
        <f>COUNTIFS(Table2[Sub-Sector],Table3[[#This Row],[Sub-Sector]],Table2[Rate of Change - Zone],"Positive")/Table3[[#This Row],[Count]]</f>
        <v>0.66666666666666663</v>
      </c>
      <c r="V41" s="2">
        <f>COUNTIFS(Table2[Sub-Sector],Table3[[#This Row],[Sub-Sector]],Table2[Sharpe Ratio],"&gt;=0.10")/Table3[[#This Row],[Count]]</f>
        <v>0</v>
      </c>
    </row>
    <row r="42" spans="1:22" x14ac:dyDescent="0.3">
      <c r="A42" t="s">
        <v>994</v>
      </c>
      <c r="B42">
        <f>COUNTIFS(Table2[Sub-Sector],Table3[[#This Row],[Sub-Sector]])</f>
        <v>6</v>
      </c>
      <c r="C42" s="2">
        <f>COUNTIFS(Table2[Sub-Sector],Table3[[#This Row],[Sub-Sector]],Table2[Uptrend],"Uptrend")/Table3[[#This Row],[Count]]</f>
        <v>0.83333333333333337</v>
      </c>
      <c r="D42" s="2">
        <f>COUNTIFS(Table2[Sub-Sector],Table3[[#This Row],[Sub-Sector]],Table2[1W Return vs Nifty],"&gt;=5")/Table3[[#This Row],[Count]]</f>
        <v>0</v>
      </c>
      <c r="E42" s="2">
        <f>COUNTIFS(Table2[Sub-Sector],Table3[[#This Row],[Sub-Sector]],Table2[1M Return vs Nifty],"&gt;=5")/Table3[[#This Row],[Count]]</f>
        <v>0.83333333333333337</v>
      </c>
      <c r="F42" s="2">
        <f>COUNTIFS(Table2[Sub-Sector],Table3[[#This Row],[Sub-Sector]],Table2[6M Return vs Nifty],"&gt;=10")/Table3[[#This Row],[Count]]</f>
        <v>0.33333333333333331</v>
      </c>
      <c r="G42" s="2">
        <f>COUNTIFS(Table2[Sub-Sector],Table3[[#This Row],[Sub-Sector]],Table2[1Y Return vs Nifty],"&gt;=10")/Table3[[#This Row],[Count]]</f>
        <v>0.5</v>
      </c>
      <c r="H42" s="2">
        <f>COUNTIFS(Table2[Sub-Sector],Table3[[#This Row],[Sub-Sector]],Table2[RSI Exponential â€“ 14D],"&gt;=50")/Table3[[#This Row],[Count]]</f>
        <v>1</v>
      </c>
      <c r="I42" s="2">
        <f>COUNTIFS(Table2[Sub-Sector],Table3[[#This Row],[Sub-Sector]],Table2[Relative Volume],"&gt;=2")/Table3[[#This Row],[Count]]</f>
        <v>0.16666666666666666</v>
      </c>
      <c r="J42" s="2">
        <f>COUNTIFS(Table2[Sub-Sector],Table3[[#This Row],[Sub-Sector]],Table2[% Away From Day Low],"&gt;=0.05")/Table3[[#This Row],[Count]]</f>
        <v>0</v>
      </c>
      <c r="K42" s="2">
        <f>COUNTIFS(Table2[Sub-Sector],Table3[[#This Row],[Sub-Sector]],Table2[% Away From Day High],"&lt;=0.05")/Table3[[#This Row],[Count]]</f>
        <v>1</v>
      </c>
      <c r="L42" s="2">
        <f>COUNTIFS(Table2[Sub-Sector],Table3[[#This Row],[Sub-Sector]],Table2[% Away From Current Week Low],"&gt;=0.05")/Table3[[#This Row],[Count]]</f>
        <v>0</v>
      </c>
      <c r="M42" s="2">
        <f>COUNTIFS(Table2[Sub-Sector],Table3[[#This Row],[Sub-Sector]],Table2[% Away From Current Week High],"&lt;=0.05")/Table3[[#This Row],[Count]]</f>
        <v>1</v>
      </c>
      <c r="N42" s="2">
        <f>COUNTIFS(Table2[Sub-Sector],Table3[[#This Row],[Sub-Sector]],Table2[% Away From Current Month Low],"&gt;=0.05")/Table3[[#This Row],[Count]]</f>
        <v>0</v>
      </c>
      <c r="O42" s="2">
        <f>COUNTIFS(Table2[Sub-Sector],Table3[[#This Row],[Sub-Sector]],Table2[% Away From Current Month High],"&lt;=0.05")/Table3[[#This Row],[Count]]</f>
        <v>1</v>
      </c>
      <c r="P42" s="2">
        <f>COUNTIFS(Table2[Sub-Sector],Table3[[#This Row],[Sub-Sector]],Table2[% Away From 52W High],"&lt;=10")/Table3[[#This Row],[Count]]</f>
        <v>0.33333333333333331</v>
      </c>
      <c r="Q42" s="2">
        <f>COUNTIFS(Table2[Sub-Sector],Table3[[#This Row],[Sub-Sector]],Table2[% Away From 52W Low],"&gt;=10")/Table3[[#This Row],[Count]]</f>
        <v>1</v>
      </c>
      <c r="R42" s="2">
        <f>COUNTIFS(Table2[Sub-Sector],Table3[[#This Row],[Sub-Sector]],Table2[% Price above 20 EMA],"&gt;=0")/Table3[[#This Row],[Count]]</f>
        <v>1</v>
      </c>
      <c r="S42" s="2">
        <f>COUNTIFS(Table2[Sub-Sector],Table3[[#This Row],[Sub-Sector]],Table2[% Price above 50 EMA],"&gt;=0")/Table3[[#This Row],[Count]]</f>
        <v>1</v>
      </c>
      <c r="T42" s="2">
        <f>COUNTIFS(Table2[Sub-Sector],Table3[[#This Row],[Sub-Sector]],Table2[% Price above 200 EMA],"&gt;=0")/Table3[[#This Row],[Count]]</f>
        <v>1</v>
      </c>
      <c r="U42" s="2">
        <f>COUNTIFS(Table2[Sub-Sector],Table3[[#This Row],[Sub-Sector]],Table2[Rate of Change - Zone],"Positive")/Table3[[#This Row],[Count]]</f>
        <v>0.5</v>
      </c>
      <c r="V42" s="2">
        <f>COUNTIFS(Table2[Sub-Sector],Table3[[#This Row],[Sub-Sector]],Table2[Sharpe Ratio],"&gt;=0.10")/Table3[[#This Row],[Count]]</f>
        <v>0</v>
      </c>
    </row>
    <row r="43" spans="1:22" x14ac:dyDescent="0.3">
      <c r="A43" t="s">
        <v>62</v>
      </c>
      <c r="B43">
        <f>COUNTIFS(Table2[Sub-Sector],Table3[[#This Row],[Sub-Sector]])</f>
        <v>5</v>
      </c>
      <c r="C43" s="2">
        <f>COUNTIFS(Table2[Sub-Sector],Table3[[#This Row],[Sub-Sector]],Table2[Uptrend],"Uptrend")/Table3[[#This Row],[Count]]</f>
        <v>0.8</v>
      </c>
      <c r="D43" s="2">
        <f>COUNTIFS(Table2[Sub-Sector],Table3[[#This Row],[Sub-Sector]],Table2[1W Return vs Nifty],"&gt;=5")/Table3[[#This Row],[Count]]</f>
        <v>0</v>
      </c>
      <c r="E43" s="2">
        <f>COUNTIFS(Table2[Sub-Sector],Table3[[#This Row],[Sub-Sector]],Table2[1M Return vs Nifty],"&gt;=5")/Table3[[#This Row],[Count]]</f>
        <v>0.4</v>
      </c>
      <c r="F43" s="2">
        <f>COUNTIFS(Table2[Sub-Sector],Table3[[#This Row],[Sub-Sector]],Table2[6M Return vs Nifty],"&gt;=10")/Table3[[#This Row],[Count]]</f>
        <v>0.8</v>
      </c>
      <c r="G43" s="2">
        <f>COUNTIFS(Table2[Sub-Sector],Table3[[#This Row],[Sub-Sector]],Table2[1Y Return vs Nifty],"&gt;=10")/Table3[[#This Row],[Count]]</f>
        <v>0.8</v>
      </c>
      <c r="H43" s="2">
        <f>COUNTIFS(Table2[Sub-Sector],Table3[[#This Row],[Sub-Sector]],Table2[RSI Exponential â€“ 14D],"&gt;=50")/Table3[[#This Row],[Count]]</f>
        <v>1</v>
      </c>
      <c r="I43" s="2">
        <f>COUNTIFS(Table2[Sub-Sector],Table3[[#This Row],[Sub-Sector]],Table2[Relative Volume],"&gt;=2")/Table3[[#This Row],[Count]]</f>
        <v>0</v>
      </c>
      <c r="J43" s="2">
        <f>COUNTIFS(Table2[Sub-Sector],Table3[[#This Row],[Sub-Sector]],Table2[% Away From Day Low],"&gt;=0.05")/Table3[[#This Row],[Count]]</f>
        <v>0</v>
      </c>
      <c r="K43" s="2">
        <f>COUNTIFS(Table2[Sub-Sector],Table3[[#This Row],[Sub-Sector]],Table2[% Away From Day High],"&lt;=0.05")/Table3[[#This Row],[Count]]</f>
        <v>1</v>
      </c>
      <c r="L43" s="2">
        <f>COUNTIFS(Table2[Sub-Sector],Table3[[#This Row],[Sub-Sector]],Table2[% Away From Current Week Low],"&gt;=0.05")/Table3[[#This Row],[Count]]</f>
        <v>0.4</v>
      </c>
      <c r="M43" s="2">
        <f>COUNTIFS(Table2[Sub-Sector],Table3[[#This Row],[Sub-Sector]],Table2[% Away From Current Week High],"&lt;=0.05")/Table3[[#This Row],[Count]]</f>
        <v>1</v>
      </c>
      <c r="N43" s="2">
        <f>COUNTIFS(Table2[Sub-Sector],Table3[[#This Row],[Sub-Sector]],Table2[% Away From Current Month Low],"&gt;=0.05")/Table3[[#This Row],[Count]]</f>
        <v>0.4</v>
      </c>
      <c r="O43" s="2">
        <f>COUNTIFS(Table2[Sub-Sector],Table3[[#This Row],[Sub-Sector]],Table2[% Away From Current Month High],"&lt;=0.05")/Table3[[#This Row],[Count]]</f>
        <v>1</v>
      </c>
      <c r="P43" s="2">
        <f>COUNTIFS(Table2[Sub-Sector],Table3[[#This Row],[Sub-Sector]],Table2[% Away From 52W High],"&lt;=10")/Table3[[#This Row],[Count]]</f>
        <v>0.8</v>
      </c>
      <c r="Q43" s="2">
        <f>COUNTIFS(Table2[Sub-Sector],Table3[[#This Row],[Sub-Sector]],Table2[% Away From 52W Low],"&gt;=10")/Table3[[#This Row],[Count]]</f>
        <v>1</v>
      </c>
      <c r="R43" s="2">
        <f>COUNTIFS(Table2[Sub-Sector],Table3[[#This Row],[Sub-Sector]],Table2[% Price above 20 EMA],"&gt;=0")/Table3[[#This Row],[Count]]</f>
        <v>1</v>
      </c>
      <c r="S43" s="2">
        <f>COUNTIFS(Table2[Sub-Sector],Table3[[#This Row],[Sub-Sector]],Table2[% Price above 50 EMA],"&gt;=0")/Table3[[#This Row],[Count]]</f>
        <v>1</v>
      </c>
      <c r="T43" s="2">
        <f>COUNTIFS(Table2[Sub-Sector],Table3[[#This Row],[Sub-Sector]],Table2[% Price above 200 EMA],"&gt;=0")/Table3[[#This Row],[Count]]</f>
        <v>1</v>
      </c>
      <c r="U43" s="2">
        <f>COUNTIFS(Table2[Sub-Sector],Table3[[#This Row],[Sub-Sector]],Table2[Rate of Change - Zone],"Positive")/Table3[[#This Row],[Count]]</f>
        <v>1</v>
      </c>
      <c r="V43" s="2">
        <f>COUNTIFS(Table2[Sub-Sector],Table3[[#This Row],[Sub-Sector]],Table2[Sharpe Ratio],"&gt;=0.10")/Table3[[#This Row],[Count]]</f>
        <v>0.6</v>
      </c>
    </row>
    <row r="44" spans="1:22" x14ac:dyDescent="0.3">
      <c r="A44" t="s">
        <v>95</v>
      </c>
      <c r="B44">
        <f>COUNTIFS(Table2[Sub-Sector],Table3[[#This Row],[Sub-Sector]])</f>
        <v>5</v>
      </c>
      <c r="C44" s="2">
        <f>COUNTIFS(Table2[Sub-Sector],Table3[[#This Row],[Sub-Sector]],Table2[Uptrend],"Uptrend")/Table3[[#This Row],[Count]]</f>
        <v>0.6</v>
      </c>
      <c r="D44" s="2">
        <f>COUNTIFS(Table2[Sub-Sector],Table3[[#This Row],[Sub-Sector]],Table2[1W Return vs Nifty],"&gt;=5")/Table3[[#This Row],[Count]]</f>
        <v>0.2</v>
      </c>
      <c r="E44" s="2">
        <f>COUNTIFS(Table2[Sub-Sector],Table3[[#This Row],[Sub-Sector]],Table2[1M Return vs Nifty],"&gt;=5")/Table3[[#This Row],[Count]]</f>
        <v>0.6</v>
      </c>
      <c r="F44" s="2">
        <f>COUNTIFS(Table2[Sub-Sector],Table3[[#This Row],[Sub-Sector]],Table2[6M Return vs Nifty],"&gt;=10")/Table3[[#This Row],[Count]]</f>
        <v>0.6</v>
      </c>
      <c r="G44" s="2">
        <f>COUNTIFS(Table2[Sub-Sector],Table3[[#This Row],[Sub-Sector]],Table2[1Y Return vs Nifty],"&gt;=10")/Table3[[#This Row],[Count]]</f>
        <v>0.6</v>
      </c>
      <c r="H44" s="2">
        <f>COUNTIFS(Table2[Sub-Sector],Table3[[#This Row],[Sub-Sector]],Table2[RSI Exponential â€“ 14D],"&gt;=50")/Table3[[#This Row],[Count]]</f>
        <v>0.8</v>
      </c>
      <c r="I44" s="2">
        <f>COUNTIFS(Table2[Sub-Sector],Table3[[#This Row],[Sub-Sector]],Table2[Relative Volume],"&gt;=2")/Table3[[#This Row],[Count]]</f>
        <v>0.2</v>
      </c>
      <c r="J44" s="2">
        <f>COUNTIFS(Table2[Sub-Sector],Table3[[#This Row],[Sub-Sector]],Table2[% Away From Day Low],"&gt;=0.05")/Table3[[#This Row],[Count]]</f>
        <v>0</v>
      </c>
      <c r="K44" s="2">
        <f>COUNTIFS(Table2[Sub-Sector],Table3[[#This Row],[Sub-Sector]],Table2[% Away From Day High],"&lt;=0.05")/Table3[[#This Row],[Count]]</f>
        <v>1</v>
      </c>
      <c r="L44" s="2">
        <f>COUNTIFS(Table2[Sub-Sector],Table3[[#This Row],[Sub-Sector]],Table2[% Away From Current Week Low],"&gt;=0.05")/Table3[[#This Row],[Count]]</f>
        <v>0</v>
      </c>
      <c r="M44" s="2">
        <f>COUNTIFS(Table2[Sub-Sector],Table3[[#This Row],[Sub-Sector]],Table2[% Away From Current Week High],"&lt;=0.05")/Table3[[#This Row],[Count]]</f>
        <v>0.8</v>
      </c>
      <c r="N44" s="2">
        <f>COUNTIFS(Table2[Sub-Sector],Table3[[#This Row],[Sub-Sector]],Table2[% Away From Current Month Low],"&gt;=0.05")/Table3[[#This Row],[Count]]</f>
        <v>0</v>
      </c>
      <c r="O44" s="2">
        <f>COUNTIFS(Table2[Sub-Sector],Table3[[#This Row],[Sub-Sector]],Table2[% Away From Current Month High],"&lt;=0.05")/Table3[[#This Row],[Count]]</f>
        <v>0.8</v>
      </c>
      <c r="P44" s="2">
        <f>COUNTIFS(Table2[Sub-Sector],Table3[[#This Row],[Sub-Sector]],Table2[% Away From 52W High],"&lt;=10")/Table3[[#This Row],[Count]]</f>
        <v>0.4</v>
      </c>
      <c r="Q44" s="2">
        <f>COUNTIFS(Table2[Sub-Sector],Table3[[#This Row],[Sub-Sector]],Table2[% Away From 52W Low],"&gt;=10")/Table3[[#This Row],[Count]]</f>
        <v>1</v>
      </c>
      <c r="R44" s="2">
        <f>COUNTIFS(Table2[Sub-Sector],Table3[[#This Row],[Sub-Sector]],Table2[% Price above 20 EMA],"&gt;=0")/Table3[[#This Row],[Count]]</f>
        <v>0.8</v>
      </c>
      <c r="S44" s="2">
        <f>COUNTIFS(Table2[Sub-Sector],Table3[[#This Row],[Sub-Sector]],Table2[% Price above 50 EMA],"&gt;=0")/Table3[[#This Row],[Count]]</f>
        <v>0.6</v>
      </c>
      <c r="T44" s="2">
        <f>COUNTIFS(Table2[Sub-Sector],Table3[[#This Row],[Sub-Sector]],Table2[% Price above 200 EMA],"&gt;=0")/Table3[[#This Row],[Count]]</f>
        <v>0.6</v>
      </c>
      <c r="U44" s="2">
        <f>COUNTIFS(Table2[Sub-Sector],Table3[[#This Row],[Sub-Sector]],Table2[Rate of Change - Zone],"Positive")/Table3[[#This Row],[Count]]</f>
        <v>0.6</v>
      </c>
      <c r="V44" s="2">
        <f>COUNTIFS(Table2[Sub-Sector],Table3[[#This Row],[Sub-Sector]],Table2[Sharpe Ratio],"&gt;=0.10")/Table3[[#This Row],[Count]]</f>
        <v>0.4</v>
      </c>
    </row>
    <row r="45" spans="1:22" x14ac:dyDescent="0.3">
      <c r="A45" t="s">
        <v>103</v>
      </c>
      <c r="B45">
        <f>COUNTIFS(Table2[Sub-Sector],Table3[[#This Row],[Sub-Sector]])</f>
        <v>5</v>
      </c>
      <c r="C45" s="2">
        <f>COUNTIFS(Table2[Sub-Sector],Table3[[#This Row],[Sub-Sector]],Table2[Uptrend],"Uptrend")/Table3[[#This Row],[Count]]</f>
        <v>0.8</v>
      </c>
      <c r="D45" s="2">
        <f>COUNTIFS(Table2[Sub-Sector],Table3[[#This Row],[Sub-Sector]],Table2[1W Return vs Nifty],"&gt;=5")/Table3[[#This Row],[Count]]</f>
        <v>0</v>
      </c>
      <c r="E45" s="2">
        <f>COUNTIFS(Table2[Sub-Sector],Table3[[#This Row],[Sub-Sector]],Table2[1M Return vs Nifty],"&gt;=5")/Table3[[#This Row],[Count]]</f>
        <v>0</v>
      </c>
      <c r="F45" s="2">
        <f>COUNTIFS(Table2[Sub-Sector],Table3[[#This Row],[Sub-Sector]],Table2[6M Return vs Nifty],"&gt;=10")/Table3[[#This Row],[Count]]</f>
        <v>0.8</v>
      </c>
      <c r="G45" s="2">
        <f>COUNTIFS(Table2[Sub-Sector],Table3[[#This Row],[Sub-Sector]],Table2[1Y Return vs Nifty],"&gt;=10")/Table3[[#This Row],[Count]]</f>
        <v>1</v>
      </c>
      <c r="H45" s="2">
        <f>COUNTIFS(Table2[Sub-Sector],Table3[[#This Row],[Sub-Sector]],Table2[RSI Exponential â€“ 14D],"&gt;=50")/Table3[[#This Row],[Count]]</f>
        <v>0.8</v>
      </c>
      <c r="I45" s="2">
        <f>COUNTIFS(Table2[Sub-Sector],Table3[[#This Row],[Sub-Sector]],Table2[Relative Volume],"&gt;=2")/Table3[[#This Row],[Count]]</f>
        <v>0</v>
      </c>
      <c r="J45" s="2">
        <f>COUNTIFS(Table2[Sub-Sector],Table3[[#This Row],[Sub-Sector]],Table2[% Away From Day Low],"&gt;=0.05")/Table3[[#This Row],[Count]]</f>
        <v>0</v>
      </c>
      <c r="K45" s="2">
        <f>COUNTIFS(Table2[Sub-Sector],Table3[[#This Row],[Sub-Sector]],Table2[% Away From Day High],"&lt;=0.05")/Table3[[#This Row],[Count]]</f>
        <v>1</v>
      </c>
      <c r="L45" s="2">
        <f>COUNTIFS(Table2[Sub-Sector],Table3[[#This Row],[Sub-Sector]],Table2[% Away From Current Week Low],"&gt;=0.05")/Table3[[#This Row],[Count]]</f>
        <v>0</v>
      </c>
      <c r="M45" s="2">
        <f>COUNTIFS(Table2[Sub-Sector],Table3[[#This Row],[Sub-Sector]],Table2[% Away From Current Week High],"&lt;=0.05")/Table3[[#This Row],[Count]]</f>
        <v>1</v>
      </c>
      <c r="N45" s="2">
        <f>COUNTIFS(Table2[Sub-Sector],Table3[[#This Row],[Sub-Sector]],Table2[% Away From Current Month Low],"&gt;=0.05")/Table3[[#This Row],[Count]]</f>
        <v>0</v>
      </c>
      <c r="O45" s="2">
        <f>COUNTIFS(Table2[Sub-Sector],Table3[[#This Row],[Sub-Sector]],Table2[% Away From Current Month High],"&lt;=0.05")/Table3[[#This Row],[Count]]</f>
        <v>1</v>
      </c>
      <c r="P45" s="2">
        <f>COUNTIFS(Table2[Sub-Sector],Table3[[#This Row],[Sub-Sector]],Table2[% Away From 52W High],"&lt;=10")/Table3[[#This Row],[Count]]</f>
        <v>0</v>
      </c>
      <c r="Q45" s="2">
        <f>COUNTIFS(Table2[Sub-Sector],Table3[[#This Row],[Sub-Sector]],Table2[% Away From 52W Low],"&gt;=10")/Table3[[#This Row],[Count]]</f>
        <v>1</v>
      </c>
      <c r="R45" s="2">
        <f>COUNTIFS(Table2[Sub-Sector],Table3[[#This Row],[Sub-Sector]],Table2[% Price above 20 EMA],"&gt;=0")/Table3[[#This Row],[Count]]</f>
        <v>0.8</v>
      </c>
      <c r="S45" s="2">
        <f>COUNTIFS(Table2[Sub-Sector],Table3[[#This Row],[Sub-Sector]],Table2[% Price above 50 EMA],"&gt;=0")/Table3[[#This Row],[Count]]</f>
        <v>0.8</v>
      </c>
      <c r="T45" s="2">
        <f>COUNTIFS(Table2[Sub-Sector],Table3[[#This Row],[Sub-Sector]],Table2[% Price above 200 EMA],"&gt;=0")/Table3[[#This Row],[Count]]</f>
        <v>1</v>
      </c>
      <c r="U45" s="2">
        <f>COUNTIFS(Table2[Sub-Sector],Table3[[#This Row],[Sub-Sector]],Table2[Rate of Change - Zone],"Positive")/Table3[[#This Row],[Count]]</f>
        <v>0.2</v>
      </c>
      <c r="V45" s="2">
        <f>COUNTIFS(Table2[Sub-Sector],Table3[[#This Row],[Sub-Sector]],Table2[Sharpe Ratio],"&gt;=0.10")/Table3[[#This Row],[Count]]</f>
        <v>0.6</v>
      </c>
    </row>
    <row r="46" spans="1:22" x14ac:dyDescent="0.3">
      <c r="A46" t="s">
        <v>306</v>
      </c>
      <c r="B46">
        <f>COUNTIFS(Table2[Sub-Sector],Table3[[#This Row],[Sub-Sector]])</f>
        <v>5</v>
      </c>
      <c r="C46" s="2">
        <f>COUNTIFS(Table2[Sub-Sector],Table3[[#This Row],[Sub-Sector]],Table2[Uptrend],"Uptrend")/Table3[[#This Row],[Count]]</f>
        <v>0.8</v>
      </c>
      <c r="D46" s="2">
        <f>COUNTIFS(Table2[Sub-Sector],Table3[[#This Row],[Sub-Sector]],Table2[1W Return vs Nifty],"&gt;=5")/Table3[[#This Row],[Count]]</f>
        <v>0</v>
      </c>
      <c r="E46" s="2">
        <f>COUNTIFS(Table2[Sub-Sector],Table3[[#This Row],[Sub-Sector]],Table2[1M Return vs Nifty],"&gt;=5")/Table3[[#This Row],[Count]]</f>
        <v>0.2</v>
      </c>
      <c r="F46" s="2">
        <f>COUNTIFS(Table2[Sub-Sector],Table3[[#This Row],[Sub-Sector]],Table2[6M Return vs Nifty],"&gt;=10")/Table3[[#This Row],[Count]]</f>
        <v>0.6</v>
      </c>
      <c r="G46" s="2">
        <f>COUNTIFS(Table2[Sub-Sector],Table3[[#This Row],[Sub-Sector]],Table2[1Y Return vs Nifty],"&gt;=10")/Table3[[#This Row],[Count]]</f>
        <v>1</v>
      </c>
      <c r="H46" s="2">
        <f>COUNTIFS(Table2[Sub-Sector],Table3[[#This Row],[Sub-Sector]],Table2[RSI Exponential â€“ 14D],"&gt;=50")/Table3[[#This Row],[Count]]</f>
        <v>0.6</v>
      </c>
      <c r="I46" s="2">
        <f>COUNTIFS(Table2[Sub-Sector],Table3[[#This Row],[Sub-Sector]],Table2[Relative Volume],"&gt;=2")/Table3[[#This Row],[Count]]</f>
        <v>0.2</v>
      </c>
      <c r="J46" s="2">
        <f>COUNTIFS(Table2[Sub-Sector],Table3[[#This Row],[Sub-Sector]],Table2[% Away From Day Low],"&gt;=0.05")/Table3[[#This Row],[Count]]</f>
        <v>0</v>
      </c>
      <c r="K46" s="2">
        <f>COUNTIFS(Table2[Sub-Sector],Table3[[#This Row],[Sub-Sector]],Table2[% Away From Day High],"&lt;=0.05")/Table3[[#This Row],[Count]]</f>
        <v>1</v>
      </c>
      <c r="L46" s="2">
        <f>COUNTIFS(Table2[Sub-Sector],Table3[[#This Row],[Sub-Sector]],Table2[% Away From Current Week Low],"&gt;=0.05")/Table3[[#This Row],[Count]]</f>
        <v>0.2</v>
      </c>
      <c r="M46" s="2">
        <f>COUNTIFS(Table2[Sub-Sector],Table3[[#This Row],[Sub-Sector]],Table2[% Away From Current Week High],"&lt;=0.05")/Table3[[#This Row],[Count]]</f>
        <v>0.8</v>
      </c>
      <c r="N46" s="2">
        <f>COUNTIFS(Table2[Sub-Sector],Table3[[#This Row],[Sub-Sector]],Table2[% Away From Current Month Low],"&gt;=0.05")/Table3[[#This Row],[Count]]</f>
        <v>0.2</v>
      </c>
      <c r="O46" s="2">
        <f>COUNTIFS(Table2[Sub-Sector],Table3[[#This Row],[Sub-Sector]],Table2[% Away From Current Month High],"&lt;=0.05")/Table3[[#This Row],[Count]]</f>
        <v>0.8</v>
      </c>
      <c r="P46" s="2">
        <f>COUNTIFS(Table2[Sub-Sector],Table3[[#This Row],[Sub-Sector]],Table2[% Away From 52W High],"&lt;=10")/Table3[[#This Row],[Count]]</f>
        <v>0.2</v>
      </c>
      <c r="Q46" s="2">
        <f>COUNTIFS(Table2[Sub-Sector],Table3[[#This Row],[Sub-Sector]],Table2[% Away From 52W Low],"&gt;=10")/Table3[[#This Row],[Count]]</f>
        <v>1</v>
      </c>
      <c r="R46" s="2">
        <f>COUNTIFS(Table2[Sub-Sector],Table3[[#This Row],[Sub-Sector]],Table2[% Price above 20 EMA],"&gt;=0")/Table3[[#This Row],[Count]]</f>
        <v>0.6</v>
      </c>
      <c r="S46" s="2">
        <f>COUNTIFS(Table2[Sub-Sector],Table3[[#This Row],[Sub-Sector]],Table2[% Price above 50 EMA],"&gt;=0")/Table3[[#This Row],[Count]]</f>
        <v>0.8</v>
      </c>
      <c r="T46" s="2">
        <f>COUNTIFS(Table2[Sub-Sector],Table3[[#This Row],[Sub-Sector]],Table2[% Price above 200 EMA],"&gt;=0")/Table3[[#This Row],[Count]]</f>
        <v>1</v>
      </c>
      <c r="U46" s="2">
        <f>COUNTIFS(Table2[Sub-Sector],Table3[[#This Row],[Sub-Sector]],Table2[Rate of Change - Zone],"Positive")/Table3[[#This Row],[Count]]</f>
        <v>0.4</v>
      </c>
      <c r="V46" s="2">
        <f>COUNTIFS(Table2[Sub-Sector],Table3[[#This Row],[Sub-Sector]],Table2[Sharpe Ratio],"&gt;=0.10")/Table3[[#This Row],[Count]]</f>
        <v>0.8</v>
      </c>
    </row>
    <row r="47" spans="1:22" x14ac:dyDescent="0.3">
      <c r="A47" t="s">
        <v>280</v>
      </c>
      <c r="B47">
        <f>COUNTIFS(Table2[Sub-Sector],Table3[[#This Row],[Sub-Sector]])</f>
        <v>5</v>
      </c>
      <c r="C47" s="2">
        <f>COUNTIFS(Table2[Sub-Sector],Table3[[#This Row],[Sub-Sector]],Table2[Uptrend],"Uptrend")/Table3[[#This Row],[Count]]</f>
        <v>0.6</v>
      </c>
      <c r="D47" s="2">
        <f>COUNTIFS(Table2[Sub-Sector],Table3[[#This Row],[Sub-Sector]],Table2[1W Return vs Nifty],"&gt;=5")/Table3[[#This Row],[Count]]</f>
        <v>0</v>
      </c>
      <c r="E47" s="2">
        <f>COUNTIFS(Table2[Sub-Sector],Table3[[#This Row],[Sub-Sector]],Table2[1M Return vs Nifty],"&gt;=5")/Table3[[#This Row],[Count]]</f>
        <v>0.4</v>
      </c>
      <c r="F47" s="2">
        <f>COUNTIFS(Table2[Sub-Sector],Table3[[#This Row],[Sub-Sector]],Table2[6M Return vs Nifty],"&gt;=10")/Table3[[#This Row],[Count]]</f>
        <v>0</v>
      </c>
      <c r="G47" s="2">
        <f>COUNTIFS(Table2[Sub-Sector],Table3[[#This Row],[Sub-Sector]],Table2[1Y Return vs Nifty],"&gt;=10")/Table3[[#This Row],[Count]]</f>
        <v>0.2</v>
      </c>
      <c r="H47" s="2">
        <f>COUNTIFS(Table2[Sub-Sector],Table3[[#This Row],[Sub-Sector]],Table2[RSI Exponential â€“ 14D],"&gt;=50")/Table3[[#This Row],[Count]]</f>
        <v>0.4</v>
      </c>
      <c r="I47" s="2">
        <f>COUNTIFS(Table2[Sub-Sector],Table3[[#This Row],[Sub-Sector]],Table2[Relative Volume],"&gt;=2")/Table3[[#This Row],[Count]]</f>
        <v>0</v>
      </c>
      <c r="J47" s="2">
        <f>COUNTIFS(Table2[Sub-Sector],Table3[[#This Row],[Sub-Sector]],Table2[% Away From Day Low],"&gt;=0.05")/Table3[[#This Row],[Count]]</f>
        <v>0</v>
      </c>
      <c r="K47" s="2">
        <f>COUNTIFS(Table2[Sub-Sector],Table3[[#This Row],[Sub-Sector]],Table2[% Away From Day High],"&lt;=0.05")/Table3[[#This Row],[Count]]</f>
        <v>1</v>
      </c>
      <c r="L47" s="2">
        <f>COUNTIFS(Table2[Sub-Sector],Table3[[#This Row],[Sub-Sector]],Table2[% Away From Current Week Low],"&gt;=0.05")/Table3[[#This Row],[Count]]</f>
        <v>0.2</v>
      </c>
      <c r="M47" s="2">
        <f>COUNTIFS(Table2[Sub-Sector],Table3[[#This Row],[Sub-Sector]],Table2[% Away From Current Week High],"&lt;=0.05")/Table3[[#This Row],[Count]]</f>
        <v>1</v>
      </c>
      <c r="N47" s="2">
        <f>COUNTIFS(Table2[Sub-Sector],Table3[[#This Row],[Sub-Sector]],Table2[% Away From Current Month Low],"&gt;=0.05")/Table3[[#This Row],[Count]]</f>
        <v>0.2</v>
      </c>
      <c r="O47" s="2">
        <f>COUNTIFS(Table2[Sub-Sector],Table3[[#This Row],[Sub-Sector]],Table2[% Away From Current Month High],"&lt;=0.05")/Table3[[#This Row],[Count]]</f>
        <v>1</v>
      </c>
      <c r="P47" s="2">
        <f>COUNTIFS(Table2[Sub-Sector],Table3[[#This Row],[Sub-Sector]],Table2[% Away From 52W High],"&lt;=10")/Table3[[#This Row],[Count]]</f>
        <v>0.4</v>
      </c>
      <c r="Q47" s="2">
        <f>COUNTIFS(Table2[Sub-Sector],Table3[[#This Row],[Sub-Sector]],Table2[% Away From 52W Low],"&gt;=10")/Table3[[#This Row],[Count]]</f>
        <v>1</v>
      </c>
      <c r="R47" s="2">
        <f>COUNTIFS(Table2[Sub-Sector],Table3[[#This Row],[Sub-Sector]],Table2[% Price above 20 EMA],"&gt;=0")/Table3[[#This Row],[Count]]</f>
        <v>0.4</v>
      </c>
      <c r="S47" s="2">
        <f>COUNTIFS(Table2[Sub-Sector],Table3[[#This Row],[Sub-Sector]],Table2[% Price above 50 EMA],"&gt;=0")/Table3[[#This Row],[Count]]</f>
        <v>0.6</v>
      </c>
      <c r="T47" s="2">
        <f>COUNTIFS(Table2[Sub-Sector],Table3[[#This Row],[Sub-Sector]],Table2[% Price above 200 EMA],"&gt;=0")/Table3[[#This Row],[Count]]</f>
        <v>0.8</v>
      </c>
      <c r="U47" s="2">
        <f>COUNTIFS(Table2[Sub-Sector],Table3[[#This Row],[Sub-Sector]],Table2[Rate of Change - Zone],"Positive")/Table3[[#This Row],[Count]]</f>
        <v>0.4</v>
      </c>
      <c r="V47" s="2">
        <f>COUNTIFS(Table2[Sub-Sector],Table3[[#This Row],[Sub-Sector]],Table2[Sharpe Ratio],"&gt;=0.10")/Table3[[#This Row],[Count]]</f>
        <v>0.2</v>
      </c>
    </row>
    <row r="48" spans="1:22" x14ac:dyDescent="0.3">
      <c r="A48" t="s">
        <v>572</v>
      </c>
      <c r="B48">
        <f>COUNTIFS(Table2[Sub-Sector],Table3[[#This Row],[Sub-Sector]])</f>
        <v>5</v>
      </c>
      <c r="C48" s="2">
        <f>COUNTIFS(Table2[Sub-Sector],Table3[[#This Row],[Sub-Sector]],Table2[Uptrend],"Uptrend")/Table3[[#This Row],[Count]]</f>
        <v>0.4</v>
      </c>
      <c r="D48" s="2">
        <f>COUNTIFS(Table2[Sub-Sector],Table3[[#This Row],[Sub-Sector]],Table2[1W Return vs Nifty],"&gt;=5")/Table3[[#This Row],[Count]]</f>
        <v>0.2</v>
      </c>
      <c r="E48" s="2">
        <f>COUNTIFS(Table2[Sub-Sector],Table3[[#This Row],[Sub-Sector]],Table2[1M Return vs Nifty],"&gt;=5")/Table3[[#This Row],[Count]]</f>
        <v>0.2</v>
      </c>
      <c r="F48" s="2">
        <f>COUNTIFS(Table2[Sub-Sector],Table3[[#This Row],[Sub-Sector]],Table2[6M Return vs Nifty],"&gt;=10")/Table3[[#This Row],[Count]]</f>
        <v>0.4</v>
      </c>
      <c r="G48" s="2">
        <f>COUNTIFS(Table2[Sub-Sector],Table3[[#This Row],[Sub-Sector]],Table2[1Y Return vs Nifty],"&gt;=10")/Table3[[#This Row],[Count]]</f>
        <v>0.8</v>
      </c>
      <c r="H48" s="2">
        <f>COUNTIFS(Table2[Sub-Sector],Table3[[#This Row],[Sub-Sector]],Table2[RSI Exponential â€“ 14D],"&gt;=50")/Table3[[#This Row],[Count]]</f>
        <v>0.8</v>
      </c>
      <c r="I48" s="2">
        <f>COUNTIFS(Table2[Sub-Sector],Table3[[#This Row],[Sub-Sector]],Table2[Relative Volume],"&gt;=2")/Table3[[#This Row],[Count]]</f>
        <v>0</v>
      </c>
      <c r="J48" s="2">
        <f>COUNTIFS(Table2[Sub-Sector],Table3[[#This Row],[Sub-Sector]],Table2[% Away From Day Low],"&gt;=0.05")/Table3[[#This Row],[Count]]</f>
        <v>0</v>
      </c>
      <c r="K48" s="2">
        <f>COUNTIFS(Table2[Sub-Sector],Table3[[#This Row],[Sub-Sector]],Table2[% Away From Day High],"&lt;=0.05")/Table3[[#This Row],[Count]]</f>
        <v>1</v>
      </c>
      <c r="L48" s="2">
        <f>COUNTIFS(Table2[Sub-Sector],Table3[[#This Row],[Sub-Sector]],Table2[% Away From Current Week Low],"&gt;=0.05")/Table3[[#This Row],[Count]]</f>
        <v>0</v>
      </c>
      <c r="M48" s="2">
        <f>COUNTIFS(Table2[Sub-Sector],Table3[[#This Row],[Sub-Sector]],Table2[% Away From Current Week High],"&lt;=0.05")/Table3[[#This Row],[Count]]</f>
        <v>0.6</v>
      </c>
      <c r="N48" s="2">
        <f>COUNTIFS(Table2[Sub-Sector],Table3[[#This Row],[Sub-Sector]],Table2[% Away From Current Month Low],"&gt;=0.05")/Table3[[#This Row],[Count]]</f>
        <v>0</v>
      </c>
      <c r="O48" s="2">
        <f>COUNTIFS(Table2[Sub-Sector],Table3[[#This Row],[Sub-Sector]],Table2[% Away From Current Month High],"&lt;=0.05")/Table3[[#This Row],[Count]]</f>
        <v>0.6</v>
      </c>
      <c r="P48" s="2">
        <f>COUNTIFS(Table2[Sub-Sector],Table3[[#This Row],[Sub-Sector]],Table2[% Away From 52W High],"&lt;=10")/Table3[[#This Row],[Count]]</f>
        <v>0.4</v>
      </c>
      <c r="Q48" s="2">
        <f>COUNTIFS(Table2[Sub-Sector],Table3[[#This Row],[Sub-Sector]],Table2[% Away From 52W Low],"&gt;=10")/Table3[[#This Row],[Count]]</f>
        <v>1</v>
      </c>
      <c r="R48" s="2">
        <f>COUNTIFS(Table2[Sub-Sector],Table3[[#This Row],[Sub-Sector]],Table2[% Price above 20 EMA],"&gt;=0")/Table3[[#This Row],[Count]]</f>
        <v>0.8</v>
      </c>
      <c r="S48" s="2">
        <f>COUNTIFS(Table2[Sub-Sector],Table3[[#This Row],[Sub-Sector]],Table2[% Price above 50 EMA],"&gt;=0")/Table3[[#This Row],[Count]]</f>
        <v>0.6</v>
      </c>
      <c r="T48" s="2">
        <f>COUNTIFS(Table2[Sub-Sector],Table3[[#This Row],[Sub-Sector]],Table2[% Price above 200 EMA],"&gt;=0")/Table3[[#This Row],[Count]]</f>
        <v>1</v>
      </c>
      <c r="U48" s="2">
        <f>COUNTIFS(Table2[Sub-Sector],Table3[[#This Row],[Sub-Sector]],Table2[Rate of Change - Zone],"Positive")/Table3[[#This Row],[Count]]</f>
        <v>0.8</v>
      </c>
      <c r="V48" s="2">
        <f>COUNTIFS(Table2[Sub-Sector],Table3[[#This Row],[Sub-Sector]],Table2[Sharpe Ratio],"&gt;=0.10")/Table3[[#This Row],[Count]]</f>
        <v>0.2</v>
      </c>
    </row>
    <row r="49" spans="1:22" x14ac:dyDescent="0.3">
      <c r="A49" t="s">
        <v>640</v>
      </c>
      <c r="B49">
        <f>COUNTIFS(Table2[Sub-Sector],Table3[[#This Row],[Sub-Sector]])</f>
        <v>5</v>
      </c>
      <c r="C49" s="2">
        <f>COUNTIFS(Table2[Sub-Sector],Table3[[#This Row],[Sub-Sector]],Table2[Uptrend],"Uptrend")/Table3[[#This Row],[Count]]</f>
        <v>1</v>
      </c>
      <c r="D49" s="2">
        <f>COUNTIFS(Table2[Sub-Sector],Table3[[#This Row],[Sub-Sector]],Table2[1W Return vs Nifty],"&gt;=5")/Table3[[#This Row],[Count]]</f>
        <v>0.4</v>
      </c>
      <c r="E49" s="2">
        <f>COUNTIFS(Table2[Sub-Sector],Table3[[#This Row],[Sub-Sector]],Table2[1M Return vs Nifty],"&gt;=5")/Table3[[#This Row],[Count]]</f>
        <v>0.6</v>
      </c>
      <c r="F49" s="2">
        <f>COUNTIFS(Table2[Sub-Sector],Table3[[#This Row],[Sub-Sector]],Table2[6M Return vs Nifty],"&gt;=10")/Table3[[#This Row],[Count]]</f>
        <v>1</v>
      </c>
      <c r="G49" s="2">
        <f>COUNTIFS(Table2[Sub-Sector],Table3[[#This Row],[Sub-Sector]],Table2[1Y Return vs Nifty],"&gt;=10")/Table3[[#This Row],[Count]]</f>
        <v>1</v>
      </c>
      <c r="H49" s="2">
        <f>COUNTIFS(Table2[Sub-Sector],Table3[[#This Row],[Sub-Sector]],Table2[RSI Exponential â€“ 14D],"&gt;=50")/Table3[[#This Row],[Count]]</f>
        <v>1</v>
      </c>
      <c r="I49" s="2">
        <f>COUNTIFS(Table2[Sub-Sector],Table3[[#This Row],[Sub-Sector]],Table2[Relative Volume],"&gt;=2")/Table3[[#This Row],[Count]]</f>
        <v>0.4</v>
      </c>
      <c r="J49" s="2">
        <f>COUNTIFS(Table2[Sub-Sector],Table3[[#This Row],[Sub-Sector]],Table2[% Away From Day Low],"&gt;=0.05")/Table3[[#This Row],[Count]]</f>
        <v>0</v>
      </c>
      <c r="K49" s="2">
        <f>COUNTIFS(Table2[Sub-Sector],Table3[[#This Row],[Sub-Sector]],Table2[% Away From Day High],"&lt;=0.05")/Table3[[#This Row],[Count]]</f>
        <v>1</v>
      </c>
      <c r="L49" s="2">
        <f>COUNTIFS(Table2[Sub-Sector],Table3[[#This Row],[Sub-Sector]],Table2[% Away From Current Week Low],"&gt;=0.05")/Table3[[#This Row],[Count]]</f>
        <v>0.2</v>
      </c>
      <c r="M49" s="2">
        <f>COUNTIFS(Table2[Sub-Sector],Table3[[#This Row],[Sub-Sector]],Table2[% Away From Current Week High],"&lt;=0.05")/Table3[[#This Row],[Count]]</f>
        <v>0.8</v>
      </c>
      <c r="N49" s="2">
        <f>COUNTIFS(Table2[Sub-Sector],Table3[[#This Row],[Sub-Sector]],Table2[% Away From Current Month Low],"&gt;=0.05")/Table3[[#This Row],[Count]]</f>
        <v>0.2</v>
      </c>
      <c r="O49" s="2">
        <f>COUNTIFS(Table2[Sub-Sector],Table3[[#This Row],[Sub-Sector]],Table2[% Away From Current Month High],"&lt;=0.05")/Table3[[#This Row],[Count]]</f>
        <v>0.8</v>
      </c>
      <c r="P49" s="2">
        <f>COUNTIFS(Table2[Sub-Sector],Table3[[#This Row],[Sub-Sector]],Table2[% Away From 52W High],"&lt;=10")/Table3[[#This Row],[Count]]</f>
        <v>1</v>
      </c>
      <c r="Q49" s="2">
        <f>COUNTIFS(Table2[Sub-Sector],Table3[[#This Row],[Sub-Sector]],Table2[% Away From 52W Low],"&gt;=10")/Table3[[#This Row],[Count]]</f>
        <v>1</v>
      </c>
      <c r="R49" s="2">
        <f>COUNTIFS(Table2[Sub-Sector],Table3[[#This Row],[Sub-Sector]],Table2[% Price above 20 EMA],"&gt;=0")/Table3[[#This Row],[Count]]</f>
        <v>1</v>
      </c>
      <c r="S49" s="2">
        <f>COUNTIFS(Table2[Sub-Sector],Table3[[#This Row],[Sub-Sector]],Table2[% Price above 50 EMA],"&gt;=0")/Table3[[#This Row],[Count]]</f>
        <v>1</v>
      </c>
      <c r="T49" s="2">
        <f>COUNTIFS(Table2[Sub-Sector],Table3[[#This Row],[Sub-Sector]],Table2[% Price above 200 EMA],"&gt;=0")/Table3[[#This Row],[Count]]</f>
        <v>1</v>
      </c>
      <c r="U49" s="2">
        <f>COUNTIFS(Table2[Sub-Sector],Table3[[#This Row],[Sub-Sector]],Table2[Rate of Change - Zone],"Positive")/Table3[[#This Row],[Count]]</f>
        <v>0.8</v>
      </c>
      <c r="V49" s="2">
        <f>COUNTIFS(Table2[Sub-Sector],Table3[[#This Row],[Sub-Sector]],Table2[Sharpe Ratio],"&gt;=0.10")/Table3[[#This Row],[Count]]</f>
        <v>1</v>
      </c>
    </row>
    <row r="50" spans="1:22" x14ac:dyDescent="0.3">
      <c r="A50" t="s">
        <v>27</v>
      </c>
      <c r="B50">
        <f>COUNTIFS(Table2[Sub-Sector],Table3[[#This Row],[Sub-Sector]])</f>
        <v>4</v>
      </c>
      <c r="C50" s="2">
        <f>COUNTIFS(Table2[Sub-Sector],Table3[[#This Row],[Sub-Sector]],Table2[Uptrend],"Uptrend")/Table3[[#This Row],[Count]]</f>
        <v>0.75</v>
      </c>
      <c r="D50" s="2">
        <f>COUNTIFS(Table2[Sub-Sector],Table3[[#This Row],[Sub-Sector]],Table2[1W Return vs Nifty],"&gt;=5")/Table3[[#This Row],[Count]]</f>
        <v>0</v>
      </c>
      <c r="E50" s="2">
        <f>COUNTIFS(Table2[Sub-Sector],Table3[[#This Row],[Sub-Sector]],Table2[1M Return vs Nifty],"&gt;=5")/Table3[[#This Row],[Count]]</f>
        <v>0</v>
      </c>
      <c r="F50" s="2">
        <f>COUNTIFS(Table2[Sub-Sector],Table3[[#This Row],[Sub-Sector]],Table2[6M Return vs Nifty],"&gt;=10")/Table3[[#This Row],[Count]]</f>
        <v>0.25</v>
      </c>
      <c r="G50" s="2">
        <f>COUNTIFS(Table2[Sub-Sector],Table3[[#This Row],[Sub-Sector]],Table2[1Y Return vs Nifty],"&gt;=10")/Table3[[#This Row],[Count]]</f>
        <v>0.5</v>
      </c>
      <c r="H50" s="2">
        <f>COUNTIFS(Table2[Sub-Sector],Table3[[#This Row],[Sub-Sector]],Table2[RSI Exponential â€“ 14D],"&gt;=50")/Table3[[#This Row],[Count]]</f>
        <v>0.5</v>
      </c>
      <c r="I50" s="2">
        <f>COUNTIFS(Table2[Sub-Sector],Table3[[#This Row],[Sub-Sector]],Table2[Relative Volume],"&gt;=2")/Table3[[#This Row],[Count]]</f>
        <v>0</v>
      </c>
      <c r="J50" s="2">
        <f>COUNTIFS(Table2[Sub-Sector],Table3[[#This Row],[Sub-Sector]],Table2[% Away From Day Low],"&gt;=0.05")/Table3[[#This Row],[Count]]</f>
        <v>0</v>
      </c>
      <c r="K50" s="2">
        <f>COUNTIFS(Table2[Sub-Sector],Table3[[#This Row],[Sub-Sector]],Table2[% Away From Day High],"&lt;=0.05")/Table3[[#This Row],[Count]]</f>
        <v>1</v>
      </c>
      <c r="L50" s="2">
        <f>COUNTIFS(Table2[Sub-Sector],Table3[[#This Row],[Sub-Sector]],Table2[% Away From Current Week Low],"&gt;=0.05")/Table3[[#This Row],[Count]]</f>
        <v>0</v>
      </c>
      <c r="M50" s="2">
        <f>COUNTIFS(Table2[Sub-Sector],Table3[[#This Row],[Sub-Sector]],Table2[% Away From Current Week High],"&lt;=0.05")/Table3[[#This Row],[Count]]</f>
        <v>1</v>
      </c>
      <c r="N50" s="2">
        <f>COUNTIFS(Table2[Sub-Sector],Table3[[#This Row],[Sub-Sector]],Table2[% Away From Current Month Low],"&gt;=0.05")/Table3[[#This Row],[Count]]</f>
        <v>0</v>
      </c>
      <c r="O50" s="2">
        <f>COUNTIFS(Table2[Sub-Sector],Table3[[#This Row],[Sub-Sector]],Table2[% Away From Current Month High],"&lt;=0.05")/Table3[[#This Row],[Count]]</f>
        <v>1</v>
      </c>
      <c r="P50" s="2">
        <f>COUNTIFS(Table2[Sub-Sector],Table3[[#This Row],[Sub-Sector]],Table2[% Away From 52W High],"&lt;=10")/Table3[[#This Row],[Count]]</f>
        <v>0.5</v>
      </c>
      <c r="Q50" s="2">
        <f>COUNTIFS(Table2[Sub-Sector],Table3[[#This Row],[Sub-Sector]],Table2[% Away From 52W Low],"&gt;=10")/Table3[[#This Row],[Count]]</f>
        <v>1</v>
      </c>
      <c r="R50" s="2">
        <f>COUNTIFS(Table2[Sub-Sector],Table3[[#This Row],[Sub-Sector]],Table2[% Price above 20 EMA],"&gt;=0")/Table3[[#This Row],[Count]]</f>
        <v>0.75</v>
      </c>
      <c r="S50" s="2">
        <f>COUNTIFS(Table2[Sub-Sector],Table3[[#This Row],[Sub-Sector]],Table2[% Price above 50 EMA],"&gt;=0")/Table3[[#This Row],[Count]]</f>
        <v>0.75</v>
      </c>
      <c r="T50" s="2">
        <f>COUNTIFS(Table2[Sub-Sector],Table3[[#This Row],[Sub-Sector]],Table2[% Price above 200 EMA],"&gt;=0")/Table3[[#This Row],[Count]]</f>
        <v>0.75</v>
      </c>
      <c r="U50" s="2">
        <f>COUNTIFS(Table2[Sub-Sector],Table3[[#This Row],[Sub-Sector]],Table2[Rate of Change - Zone],"Positive")/Table3[[#This Row],[Count]]</f>
        <v>0.5</v>
      </c>
      <c r="V50" s="2">
        <f>COUNTIFS(Table2[Sub-Sector],Table3[[#This Row],[Sub-Sector]],Table2[Sharpe Ratio],"&gt;=0.10")/Table3[[#This Row],[Count]]</f>
        <v>0.25</v>
      </c>
    </row>
    <row r="51" spans="1:22" x14ac:dyDescent="0.3">
      <c r="A51" t="s">
        <v>56</v>
      </c>
      <c r="B51">
        <f>COUNTIFS(Table2[Sub-Sector],Table3[[#This Row],[Sub-Sector]])</f>
        <v>4</v>
      </c>
      <c r="C51" s="2">
        <f>COUNTIFS(Table2[Sub-Sector],Table3[[#This Row],[Sub-Sector]],Table2[Uptrend],"Uptrend")/Table3[[#This Row],[Count]]</f>
        <v>0.75</v>
      </c>
      <c r="D51" s="2">
        <f>COUNTIFS(Table2[Sub-Sector],Table3[[#This Row],[Sub-Sector]],Table2[1W Return vs Nifty],"&gt;=5")/Table3[[#This Row],[Count]]</f>
        <v>0</v>
      </c>
      <c r="E51" s="2">
        <f>COUNTIFS(Table2[Sub-Sector],Table3[[#This Row],[Sub-Sector]],Table2[1M Return vs Nifty],"&gt;=5")/Table3[[#This Row],[Count]]</f>
        <v>0.25</v>
      </c>
      <c r="F51" s="2">
        <f>COUNTIFS(Table2[Sub-Sector],Table3[[#This Row],[Sub-Sector]],Table2[6M Return vs Nifty],"&gt;=10")/Table3[[#This Row],[Count]]</f>
        <v>0.75</v>
      </c>
      <c r="G51" s="2">
        <f>COUNTIFS(Table2[Sub-Sector],Table3[[#This Row],[Sub-Sector]],Table2[1Y Return vs Nifty],"&gt;=10")/Table3[[#This Row],[Count]]</f>
        <v>0.75</v>
      </c>
      <c r="H51" s="2">
        <f>COUNTIFS(Table2[Sub-Sector],Table3[[#This Row],[Sub-Sector]],Table2[RSI Exponential â€“ 14D],"&gt;=50")/Table3[[#This Row],[Count]]</f>
        <v>0.5</v>
      </c>
      <c r="I51" s="2">
        <f>COUNTIFS(Table2[Sub-Sector],Table3[[#This Row],[Sub-Sector]],Table2[Relative Volume],"&gt;=2")/Table3[[#This Row],[Count]]</f>
        <v>0</v>
      </c>
      <c r="J51" s="2">
        <f>COUNTIFS(Table2[Sub-Sector],Table3[[#This Row],[Sub-Sector]],Table2[% Away From Day Low],"&gt;=0.05")/Table3[[#This Row],[Count]]</f>
        <v>0</v>
      </c>
      <c r="K51" s="2">
        <f>COUNTIFS(Table2[Sub-Sector],Table3[[#This Row],[Sub-Sector]],Table2[% Away From Day High],"&lt;=0.05")/Table3[[#This Row],[Count]]</f>
        <v>1</v>
      </c>
      <c r="L51" s="2">
        <f>COUNTIFS(Table2[Sub-Sector],Table3[[#This Row],[Sub-Sector]],Table2[% Away From Current Week Low],"&gt;=0.05")/Table3[[#This Row],[Count]]</f>
        <v>0</v>
      </c>
      <c r="M51" s="2">
        <f>COUNTIFS(Table2[Sub-Sector],Table3[[#This Row],[Sub-Sector]],Table2[% Away From Current Week High],"&lt;=0.05")/Table3[[#This Row],[Count]]</f>
        <v>1</v>
      </c>
      <c r="N51" s="2">
        <f>COUNTIFS(Table2[Sub-Sector],Table3[[#This Row],[Sub-Sector]],Table2[% Away From Current Month Low],"&gt;=0.05")/Table3[[#This Row],[Count]]</f>
        <v>0</v>
      </c>
      <c r="O51" s="2">
        <f>COUNTIFS(Table2[Sub-Sector],Table3[[#This Row],[Sub-Sector]],Table2[% Away From Current Month High],"&lt;=0.05")/Table3[[#This Row],[Count]]</f>
        <v>1</v>
      </c>
      <c r="P51" s="2">
        <f>COUNTIFS(Table2[Sub-Sector],Table3[[#This Row],[Sub-Sector]],Table2[% Away From 52W High],"&lt;=10")/Table3[[#This Row],[Count]]</f>
        <v>1</v>
      </c>
      <c r="Q51" s="2">
        <f>COUNTIFS(Table2[Sub-Sector],Table3[[#This Row],[Sub-Sector]],Table2[% Away From 52W Low],"&gt;=10")/Table3[[#This Row],[Count]]</f>
        <v>1</v>
      </c>
      <c r="R51" s="2">
        <f>COUNTIFS(Table2[Sub-Sector],Table3[[#This Row],[Sub-Sector]],Table2[% Price above 20 EMA],"&gt;=0")/Table3[[#This Row],[Count]]</f>
        <v>0.75</v>
      </c>
      <c r="S51" s="2">
        <f>COUNTIFS(Table2[Sub-Sector],Table3[[#This Row],[Sub-Sector]],Table2[% Price above 50 EMA],"&gt;=0")/Table3[[#This Row],[Count]]</f>
        <v>0.75</v>
      </c>
      <c r="T51" s="2">
        <f>COUNTIFS(Table2[Sub-Sector],Table3[[#This Row],[Sub-Sector]],Table2[% Price above 200 EMA],"&gt;=0")/Table3[[#This Row],[Count]]</f>
        <v>1</v>
      </c>
      <c r="U51" s="2">
        <f>COUNTIFS(Table2[Sub-Sector],Table3[[#This Row],[Sub-Sector]],Table2[Rate of Change - Zone],"Positive")/Table3[[#This Row],[Count]]</f>
        <v>0</v>
      </c>
      <c r="V51" s="2">
        <f>COUNTIFS(Table2[Sub-Sector],Table3[[#This Row],[Sub-Sector]],Table2[Sharpe Ratio],"&gt;=0.10")/Table3[[#This Row],[Count]]</f>
        <v>0.75</v>
      </c>
    </row>
    <row r="52" spans="1:22" x14ac:dyDescent="0.3">
      <c r="A52" t="s">
        <v>98</v>
      </c>
      <c r="B52">
        <f>COUNTIFS(Table2[Sub-Sector],Table3[[#This Row],[Sub-Sector]])</f>
        <v>4</v>
      </c>
      <c r="C52" s="2">
        <f>COUNTIFS(Table2[Sub-Sector],Table3[[#This Row],[Sub-Sector]],Table2[Uptrend],"Uptrend")/Table3[[#This Row],[Count]]</f>
        <v>0.75</v>
      </c>
      <c r="D52" s="2">
        <f>COUNTIFS(Table2[Sub-Sector],Table3[[#This Row],[Sub-Sector]],Table2[1W Return vs Nifty],"&gt;=5")/Table3[[#This Row],[Count]]</f>
        <v>0</v>
      </c>
      <c r="E52" s="2">
        <f>COUNTIFS(Table2[Sub-Sector],Table3[[#This Row],[Sub-Sector]],Table2[1M Return vs Nifty],"&gt;=5")/Table3[[#This Row],[Count]]</f>
        <v>0.25</v>
      </c>
      <c r="F52" s="2">
        <f>COUNTIFS(Table2[Sub-Sector],Table3[[#This Row],[Sub-Sector]],Table2[6M Return vs Nifty],"&gt;=10")/Table3[[#This Row],[Count]]</f>
        <v>0.25</v>
      </c>
      <c r="G52" s="2">
        <f>COUNTIFS(Table2[Sub-Sector],Table3[[#This Row],[Sub-Sector]],Table2[1Y Return vs Nifty],"&gt;=10")/Table3[[#This Row],[Count]]</f>
        <v>1</v>
      </c>
      <c r="H52" s="2">
        <f>COUNTIFS(Table2[Sub-Sector],Table3[[#This Row],[Sub-Sector]],Table2[RSI Exponential â€“ 14D],"&gt;=50")/Table3[[#This Row],[Count]]</f>
        <v>0.5</v>
      </c>
      <c r="I52" s="2">
        <f>COUNTIFS(Table2[Sub-Sector],Table3[[#This Row],[Sub-Sector]],Table2[Relative Volume],"&gt;=2")/Table3[[#This Row],[Count]]</f>
        <v>0</v>
      </c>
      <c r="J52" s="2">
        <f>COUNTIFS(Table2[Sub-Sector],Table3[[#This Row],[Sub-Sector]],Table2[% Away From Day Low],"&gt;=0.05")/Table3[[#This Row],[Count]]</f>
        <v>0</v>
      </c>
      <c r="K52" s="2">
        <f>COUNTIFS(Table2[Sub-Sector],Table3[[#This Row],[Sub-Sector]],Table2[% Away From Day High],"&lt;=0.05")/Table3[[#This Row],[Count]]</f>
        <v>1</v>
      </c>
      <c r="L52" s="2">
        <f>COUNTIFS(Table2[Sub-Sector],Table3[[#This Row],[Sub-Sector]],Table2[% Away From Current Week Low],"&gt;=0.05")/Table3[[#This Row],[Count]]</f>
        <v>0</v>
      </c>
      <c r="M52" s="2">
        <f>COUNTIFS(Table2[Sub-Sector],Table3[[#This Row],[Sub-Sector]],Table2[% Away From Current Week High],"&lt;=0.05")/Table3[[#This Row],[Count]]</f>
        <v>1</v>
      </c>
      <c r="N52" s="2">
        <f>COUNTIFS(Table2[Sub-Sector],Table3[[#This Row],[Sub-Sector]],Table2[% Away From Current Month Low],"&gt;=0.05")/Table3[[#This Row],[Count]]</f>
        <v>0</v>
      </c>
      <c r="O52" s="2">
        <f>COUNTIFS(Table2[Sub-Sector],Table3[[#This Row],[Sub-Sector]],Table2[% Away From Current Month High],"&lt;=0.05")/Table3[[#This Row],[Count]]</f>
        <v>1</v>
      </c>
      <c r="P52" s="2">
        <f>COUNTIFS(Table2[Sub-Sector],Table3[[#This Row],[Sub-Sector]],Table2[% Away From 52W High],"&lt;=10")/Table3[[#This Row],[Count]]</f>
        <v>0</v>
      </c>
      <c r="Q52" s="2">
        <f>COUNTIFS(Table2[Sub-Sector],Table3[[#This Row],[Sub-Sector]],Table2[% Away From 52W Low],"&gt;=10")/Table3[[#This Row],[Count]]</f>
        <v>1</v>
      </c>
      <c r="R52" s="2">
        <f>COUNTIFS(Table2[Sub-Sector],Table3[[#This Row],[Sub-Sector]],Table2[% Price above 20 EMA],"&gt;=0")/Table3[[#This Row],[Count]]</f>
        <v>0.75</v>
      </c>
      <c r="S52" s="2">
        <f>COUNTIFS(Table2[Sub-Sector],Table3[[#This Row],[Sub-Sector]],Table2[% Price above 50 EMA],"&gt;=0")/Table3[[#This Row],[Count]]</f>
        <v>0.75</v>
      </c>
      <c r="T52" s="2">
        <f>COUNTIFS(Table2[Sub-Sector],Table3[[#This Row],[Sub-Sector]],Table2[% Price above 200 EMA],"&gt;=0")/Table3[[#This Row],[Count]]</f>
        <v>1</v>
      </c>
      <c r="U52" s="2">
        <f>COUNTIFS(Table2[Sub-Sector],Table3[[#This Row],[Sub-Sector]],Table2[Rate of Change - Zone],"Positive")/Table3[[#This Row],[Count]]</f>
        <v>0.75</v>
      </c>
      <c r="V52" s="2">
        <f>COUNTIFS(Table2[Sub-Sector],Table3[[#This Row],[Sub-Sector]],Table2[Sharpe Ratio],"&gt;=0.10")/Table3[[#This Row],[Count]]</f>
        <v>0.25</v>
      </c>
    </row>
    <row r="53" spans="1:22" x14ac:dyDescent="0.3">
      <c r="A53" t="s">
        <v>106</v>
      </c>
      <c r="B53">
        <f>COUNTIFS(Table2[Sub-Sector],Table3[[#This Row],[Sub-Sector]])</f>
        <v>4</v>
      </c>
      <c r="C53" s="2">
        <f>COUNTIFS(Table2[Sub-Sector],Table3[[#This Row],[Sub-Sector]],Table2[Uptrend],"Uptrend")/Table3[[#This Row],[Count]]</f>
        <v>0</v>
      </c>
      <c r="D53" s="2">
        <f>COUNTIFS(Table2[Sub-Sector],Table3[[#This Row],[Sub-Sector]],Table2[1W Return vs Nifty],"&gt;=5")/Table3[[#This Row],[Count]]</f>
        <v>0</v>
      </c>
      <c r="E53" s="2">
        <f>COUNTIFS(Table2[Sub-Sector],Table3[[#This Row],[Sub-Sector]],Table2[1M Return vs Nifty],"&gt;=5")/Table3[[#This Row],[Count]]</f>
        <v>0</v>
      </c>
      <c r="F53" s="2">
        <f>COUNTIFS(Table2[Sub-Sector],Table3[[#This Row],[Sub-Sector]],Table2[6M Return vs Nifty],"&gt;=10")/Table3[[#This Row],[Count]]</f>
        <v>0</v>
      </c>
      <c r="G53" s="2">
        <f>COUNTIFS(Table2[Sub-Sector],Table3[[#This Row],[Sub-Sector]],Table2[1Y Return vs Nifty],"&gt;=10")/Table3[[#This Row],[Count]]</f>
        <v>0</v>
      </c>
      <c r="H53" s="2">
        <f>COUNTIFS(Table2[Sub-Sector],Table3[[#This Row],[Sub-Sector]],Table2[RSI Exponential â€“ 14D],"&gt;=50")/Table3[[#This Row],[Count]]</f>
        <v>0.75</v>
      </c>
      <c r="I53" s="2">
        <f>COUNTIFS(Table2[Sub-Sector],Table3[[#This Row],[Sub-Sector]],Table2[Relative Volume],"&gt;=2")/Table3[[#This Row],[Count]]</f>
        <v>0</v>
      </c>
      <c r="J53" s="2">
        <f>COUNTIFS(Table2[Sub-Sector],Table3[[#This Row],[Sub-Sector]],Table2[% Away From Day Low],"&gt;=0.05")/Table3[[#This Row],[Count]]</f>
        <v>0</v>
      </c>
      <c r="K53" s="2">
        <f>COUNTIFS(Table2[Sub-Sector],Table3[[#This Row],[Sub-Sector]],Table2[% Away From Day High],"&lt;=0.05")/Table3[[#This Row],[Count]]</f>
        <v>1</v>
      </c>
      <c r="L53" s="2">
        <f>COUNTIFS(Table2[Sub-Sector],Table3[[#This Row],[Sub-Sector]],Table2[% Away From Current Week Low],"&gt;=0.05")/Table3[[#This Row],[Count]]</f>
        <v>0</v>
      </c>
      <c r="M53" s="2">
        <f>COUNTIFS(Table2[Sub-Sector],Table3[[#This Row],[Sub-Sector]],Table2[% Away From Current Week High],"&lt;=0.05")/Table3[[#This Row],[Count]]</f>
        <v>1</v>
      </c>
      <c r="N53" s="2">
        <f>COUNTIFS(Table2[Sub-Sector],Table3[[#This Row],[Sub-Sector]],Table2[% Away From Current Month Low],"&gt;=0.05")/Table3[[#This Row],[Count]]</f>
        <v>0</v>
      </c>
      <c r="O53" s="2">
        <f>COUNTIFS(Table2[Sub-Sector],Table3[[#This Row],[Sub-Sector]],Table2[% Away From Current Month High],"&lt;=0.05")/Table3[[#This Row],[Count]]</f>
        <v>1</v>
      </c>
      <c r="P53" s="2">
        <f>COUNTIFS(Table2[Sub-Sector],Table3[[#This Row],[Sub-Sector]],Table2[% Away From 52W High],"&lt;=10")/Table3[[#This Row],[Count]]</f>
        <v>0</v>
      </c>
      <c r="Q53" s="2">
        <f>COUNTIFS(Table2[Sub-Sector],Table3[[#This Row],[Sub-Sector]],Table2[% Away From 52W Low],"&gt;=10")/Table3[[#This Row],[Count]]</f>
        <v>0.5</v>
      </c>
      <c r="R53" s="2">
        <f>COUNTIFS(Table2[Sub-Sector],Table3[[#This Row],[Sub-Sector]],Table2[% Price above 20 EMA],"&gt;=0")/Table3[[#This Row],[Count]]</f>
        <v>0.75</v>
      </c>
      <c r="S53" s="2">
        <f>COUNTIFS(Table2[Sub-Sector],Table3[[#This Row],[Sub-Sector]],Table2[% Price above 50 EMA],"&gt;=0")/Table3[[#This Row],[Count]]</f>
        <v>0.75</v>
      </c>
      <c r="T53" s="2">
        <f>COUNTIFS(Table2[Sub-Sector],Table3[[#This Row],[Sub-Sector]],Table2[% Price above 200 EMA],"&gt;=0")/Table3[[#This Row],[Count]]</f>
        <v>0</v>
      </c>
      <c r="U53" s="2">
        <f>COUNTIFS(Table2[Sub-Sector],Table3[[#This Row],[Sub-Sector]],Table2[Rate of Change - Zone],"Positive")/Table3[[#This Row],[Count]]</f>
        <v>0.75</v>
      </c>
      <c r="V53" s="2">
        <f>COUNTIFS(Table2[Sub-Sector],Table3[[#This Row],[Sub-Sector]],Table2[Sharpe Ratio],"&gt;=0.10")/Table3[[#This Row],[Count]]</f>
        <v>0</v>
      </c>
    </row>
    <row r="54" spans="1:22" x14ac:dyDescent="0.3">
      <c r="A54" t="s">
        <v>109</v>
      </c>
      <c r="B54">
        <f>COUNTIFS(Table2[Sub-Sector],Table3[[#This Row],[Sub-Sector]])</f>
        <v>4</v>
      </c>
      <c r="C54" s="2">
        <f>COUNTIFS(Table2[Sub-Sector],Table3[[#This Row],[Sub-Sector]],Table2[Uptrend],"Uptrend")/Table3[[#This Row],[Count]]</f>
        <v>0.5</v>
      </c>
      <c r="D54" s="2">
        <f>COUNTIFS(Table2[Sub-Sector],Table3[[#This Row],[Sub-Sector]],Table2[1W Return vs Nifty],"&gt;=5")/Table3[[#This Row],[Count]]</f>
        <v>0</v>
      </c>
      <c r="E54" s="2">
        <f>COUNTIFS(Table2[Sub-Sector],Table3[[#This Row],[Sub-Sector]],Table2[1M Return vs Nifty],"&gt;=5")/Table3[[#This Row],[Count]]</f>
        <v>0</v>
      </c>
      <c r="F54" s="2">
        <f>COUNTIFS(Table2[Sub-Sector],Table3[[#This Row],[Sub-Sector]],Table2[6M Return vs Nifty],"&gt;=10")/Table3[[#This Row],[Count]]</f>
        <v>0.25</v>
      </c>
      <c r="G54" s="2">
        <f>COUNTIFS(Table2[Sub-Sector],Table3[[#This Row],[Sub-Sector]],Table2[1Y Return vs Nifty],"&gt;=10")/Table3[[#This Row],[Count]]</f>
        <v>0.5</v>
      </c>
      <c r="H54" s="2">
        <f>COUNTIFS(Table2[Sub-Sector],Table3[[#This Row],[Sub-Sector]],Table2[RSI Exponential â€“ 14D],"&gt;=50")/Table3[[#This Row],[Count]]</f>
        <v>0.5</v>
      </c>
      <c r="I54" s="2">
        <f>COUNTIFS(Table2[Sub-Sector],Table3[[#This Row],[Sub-Sector]],Table2[Relative Volume],"&gt;=2")/Table3[[#This Row],[Count]]</f>
        <v>0</v>
      </c>
      <c r="J54" s="2">
        <f>COUNTIFS(Table2[Sub-Sector],Table3[[#This Row],[Sub-Sector]],Table2[% Away From Day Low],"&gt;=0.05")/Table3[[#This Row],[Count]]</f>
        <v>0.25</v>
      </c>
      <c r="K54" s="2">
        <f>COUNTIFS(Table2[Sub-Sector],Table3[[#This Row],[Sub-Sector]],Table2[% Away From Day High],"&lt;=0.05")/Table3[[#This Row],[Count]]</f>
        <v>1</v>
      </c>
      <c r="L54" s="2">
        <f>COUNTIFS(Table2[Sub-Sector],Table3[[#This Row],[Sub-Sector]],Table2[% Away From Current Week Low],"&gt;=0.05")/Table3[[#This Row],[Count]]</f>
        <v>0.25</v>
      </c>
      <c r="M54" s="2">
        <f>COUNTIFS(Table2[Sub-Sector],Table3[[#This Row],[Sub-Sector]],Table2[% Away From Current Week High],"&lt;=0.05")/Table3[[#This Row],[Count]]</f>
        <v>0.5</v>
      </c>
      <c r="N54" s="2">
        <f>COUNTIFS(Table2[Sub-Sector],Table3[[#This Row],[Sub-Sector]],Table2[% Away From Current Month Low],"&gt;=0.05")/Table3[[#This Row],[Count]]</f>
        <v>0.25</v>
      </c>
      <c r="O54" s="2">
        <f>COUNTIFS(Table2[Sub-Sector],Table3[[#This Row],[Sub-Sector]],Table2[% Away From Current Month High],"&lt;=0.05")/Table3[[#This Row],[Count]]</f>
        <v>0.5</v>
      </c>
      <c r="P54" s="2">
        <f>COUNTIFS(Table2[Sub-Sector],Table3[[#This Row],[Sub-Sector]],Table2[% Away From 52W High],"&lt;=10")/Table3[[#This Row],[Count]]</f>
        <v>0.25</v>
      </c>
      <c r="Q54" s="2">
        <f>COUNTIFS(Table2[Sub-Sector],Table3[[#This Row],[Sub-Sector]],Table2[% Away From 52W Low],"&gt;=10")/Table3[[#This Row],[Count]]</f>
        <v>1</v>
      </c>
      <c r="R54" s="2">
        <f>COUNTIFS(Table2[Sub-Sector],Table3[[#This Row],[Sub-Sector]],Table2[% Price above 20 EMA],"&gt;=0")/Table3[[#This Row],[Count]]</f>
        <v>0.5</v>
      </c>
      <c r="S54" s="2">
        <f>COUNTIFS(Table2[Sub-Sector],Table3[[#This Row],[Sub-Sector]],Table2[% Price above 50 EMA],"&gt;=0")/Table3[[#This Row],[Count]]</f>
        <v>0.5</v>
      </c>
      <c r="T54" s="2">
        <f>COUNTIFS(Table2[Sub-Sector],Table3[[#This Row],[Sub-Sector]],Table2[% Price above 200 EMA],"&gt;=0")/Table3[[#This Row],[Count]]</f>
        <v>0.5</v>
      </c>
      <c r="U54" s="2">
        <f>COUNTIFS(Table2[Sub-Sector],Table3[[#This Row],[Sub-Sector]],Table2[Rate of Change - Zone],"Positive")/Table3[[#This Row],[Count]]</f>
        <v>0.5</v>
      </c>
      <c r="V54" s="2">
        <f>COUNTIFS(Table2[Sub-Sector],Table3[[#This Row],[Sub-Sector]],Table2[Sharpe Ratio],"&gt;=0.10")/Table3[[#This Row],[Count]]</f>
        <v>0.25</v>
      </c>
    </row>
    <row r="55" spans="1:22" x14ac:dyDescent="0.3">
      <c r="A55" t="s">
        <v>207</v>
      </c>
      <c r="B55">
        <f>COUNTIFS(Table2[Sub-Sector],Table3[[#This Row],[Sub-Sector]])</f>
        <v>4</v>
      </c>
      <c r="C55" s="2">
        <f>COUNTIFS(Table2[Sub-Sector],Table3[[#This Row],[Sub-Sector]],Table2[Uptrend],"Uptrend")/Table3[[#This Row],[Count]]</f>
        <v>0.5</v>
      </c>
      <c r="D55" s="2">
        <f>COUNTIFS(Table2[Sub-Sector],Table3[[#This Row],[Sub-Sector]],Table2[1W Return vs Nifty],"&gt;=5")/Table3[[#This Row],[Count]]</f>
        <v>0</v>
      </c>
      <c r="E55" s="2">
        <f>COUNTIFS(Table2[Sub-Sector],Table3[[#This Row],[Sub-Sector]],Table2[1M Return vs Nifty],"&gt;=5")/Table3[[#This Row],[Count]]</f>
        <v>0.25</v>
      </c>
      <c r="F55" s="2">
        <f>COUNTIFS(Table2[Sub-Sector],Table3[[#This Row],[Sub-Sector]],Table2[6M Return vs Nifty],"&gt;=10")/Table3[[#This Row],[Count]]</f>
        <v>0.25</v>
      </c>
      <c r="G55" s="2">
        <f>COUNTIFS(Table2[Sub-Sector],Table3[[#This Row],[Sub-Sector]],Table2[1Y Return vs Nifty],"&gt;=10")/Table3[[#This Row],[Count]]</f>
        <v>0.25</v>
      </c>
      <c r="H55" s="2">
        <f>COUNTIFS(Table2[Sub-Sector],Table3[[#This Row],[Sub-Sector]],Table2[RSI Exponential â€“ 14D],"&gt;=50")/Table3[[#This Row],[Count]]</f>
        <v>0.75</v>
      </c>
      <c r="I55" s="2">
        <f>COUNTIFS(Table2[Sub-Sector],Table3[[#This Row],[Sub-Sector]],Table2[Relative Volume],"&gt;=2")/Table3[[#This Row],[Count]]</f>
        <v>0</v>
      </c>
      <c r="J55" s="2">
        <f>COUNTIFS(Table2[Sub-Sector],Table3[[#This Row],[Sub-Sector]],Table2[% Away From Day Low],"&gt;=0.05")/Table3[[#This Row],[Count]]</f>
        <v>0</v>
      </c>
      <c r="K55" s="2">
        <f>COUNTIFS(Table2[Sub-Sector],Table3[[#This Row],[Sub-Sector]],Table2[% Away From Day High],"&lt;=0.05")/Table3[[#This Row],[Count]]</f>
        <v>1</v>
      </c>
      <c r="L55" s="2">
        <f>COUNTIFS(Table2[Sub-Sector],Table3[[#This Row],[Sub-Sector]],Table2[% Away From Current Week Low],"&gt;=0.05")/Table3[[#This Row],[Count]]</f>
        <v>0</v>
      </c>
      <c r="M55" s="2">
        <f>COUNTIFS(Table2[Sub-Sector],Table3[[#This Row],[Sub-Sector]],Table2[% Away From Current Week High],"&lt;=0.05")/Table3[[#This Row],[Count]]</f>
        <v>0.5</v>
      </c>
      <c r="N55" s="2">
        <f>COUNTIFS(Table2[Sub-Sector],Table3[[#This Row],[Sub-Sector]],Table2[% Away From Current Month Low],"&gt;=0.05")/Table3[[#This Row],[Count]]</f>
        <v>0</v>
      </c>
      <c r="O55" s="2">
        <f>COUNTIFS(Table2[Sub-Sector],Table3[[#This Row],[Sub-Sector]],Table2[% Away From Current Month High],"&lt;=0.05")/Table3[[#This Row],[Count]]</f>
        <v>0.5</v>
      </c>
      <c r="P55" s="2">
        <f>COUNTIFS(Table2[Sub-Sector],Table3[[#This Row],[Sub-Sector]],Table2[% Away From 52W High],"&lt;=10")/Table3[[#This Row],[Count]]</f>
        <v>0.5</v>
      </c>
      <c r="Q55" s="2">
        <f>COUNTIFS(Table2[Sub-Sector],Table3[[#This Row],[Sub-Sector]],Table2[% Away From 52W Low],"&gt;=10")/Table3[[#This Row],[Count]]</f>
        <v>1</v>
      </c>
      <c r="R55" s="2">
        <f>COUNTIFS(Table2[Sub-Sector],Table3[[#This Row],[Sub-Sector]],Table2[% Price above 20 EMA],"&gt;=0")/Table3[[#This Row],[Count]]</f>
        <v>0.75</v>
      </c>
      <c r="S55" s="2">
        <f>COUNTIFS(Table2[Sub-Sector],Table3[[#This Row],[Sub-Sector]],Table2[% Price above 50 EMA],"&gt;=0")/Table3[[#This Row],[Count]]</f>
        <v>0.75</v>
      </c>
      <c r="T55" s="2">
        <f>COUNTIFS(Table2[Sub-Sector],Table3[[#This Row],[Sub-Sector]],Table2[% Price above 200 EMA],"&gt;=0")/Table3[[#This Row],[Count]]</f>
        <v>0.75</v>
      </c>
      <c r="U55" s="2">
        <f>COUNTIFS(Table2[Sub-Sector],Table3[[#This Row],[Sub-Sector]],Table2[Rate of Change - Zone],"Positive")/Table3[[#This Row],[Count]]</f>
        <v>0.5</v>
      </c>
      <c r="V55" s="2">
        <f>COUNTIFS(Table2[Sub-Sector],Table3[[#This Row],[Sub-Sector]],Table2[Sharpe Ratio],"&gt;=0.10")/Table3[[#This Row],[Count]]</f>
        <v>0</v>
      </c>
    </row>
    <row r="56" spans="1:22" x14ac:dyDescent="0.3">
      <c r="A56" t="s">
        <v>457</v>
      </c>
      <c r="B56">
        <f>COUNTIFS(Table2[Sub-Sector],Table3[[#This Row],[Sub-Sector]])</f>
        <v>4</v>
      </c>
      <c r="C56" s="2">
        <f>COUNTIFS(Table2[Sub-Sector],Table3[[#This Row],[Sub-Sector]],Table2[Uptrend],"Uptrend")/Table3[[#This Row],[Count]]</f>
        <v>0.75</v>
      </c>
      <c r="D56" s="2">
        <f>COUNTIFS(Table2[Sub-Sector],Table3[[#This Row],[Sub-Sector]],Table2[1W Return vs Nifty],"&gt;=5")/Table3[[#This Row],[Count]]</f>
        <v>0</v>
      </c>
      <c r="E56" s="2">
        <f>COUNTIFS(Table2[Sub-Sector],Table3[[#This Row],[Sub-Sector]],Table2[1M Return vs Nifty],"&gt;=5")/Table3[[#This Row],[Count]]</f>
        <v>0.5</v>
      </c>
      <c r="F56" s="2">
        <f>COUNTIFS(Table2[Sub-Sector],Table3[[#This Row],[Sub-Sector]],Table2[6M Return vs Nifty],"&gt;=10")/Table3[[#This Row],[Count]]</f>
        <v>0.5</v>
      </c>
      <c r="G56" s="2">
        <f>COUNTIFS(Table2[Sub-Sector],Table3[[#This Row],[Sub-Sector]],Table2[1Y Return vs Nifty],"&gt;=10")/Table3[[#This Row],[Count]]</f>
        <v>0.75</v>
      </c>
      <c r="H56" s="2">
        <f>COUNTIFS(Table2[Sub-Sector],Table3[[#This Row],[Sub-Sector]],Table2[RSI Exponential â€“ 14D],"&gt;=50")/Table3[[#This Row],[Count]]</f>
        <v>1</v>
      </c>
      <c r="I56" s="2">
        <f>COUNTIFS(Table2[Sub-Sector],Table3[[#This Row],[Sub-Sector]],Table2[Relative Volume],"&gt;=2")/Table3[[#This Row],[Count]]</f>
        <v>0</v>
      </c>
      <c r="J56" s="2">
        <f>COUNTIFS(Table2[Sub-Sector],Table3[[#This Row],[Sub-Sector]],Table2[% Away From Day Low],"&gt;=0.05")/Table3[[#This Row],[Count]]</f>
        <v>0</v>
      </c>
      <c r="K56" s="2">
        <f>COUNTIFS(Table2[Sub-Sector],Table3[[#This Row],[Sub-Sector]],Table2[% Away From Day High],"&lt;=0.05")/Table3[[#This Row],[Count]]</f>
        <v>1</v>
      </c>
      <c r="L56" s="2">
        <f>COUNTIFS(Table2[Sub-Sector],Table3[[#This Row],[Sub-Sector]],Table2[% Away From Current Week Low],"&gt;=0.05")/Table3[[#This Row],[Count]]</f>
        <v>0.5</v>
      </c>
      <c r="M56" s="2">
        <f>COUNTIFS(Table2[Sub-Sector],Table3[[#This Row],[Sub-Sector]],Table2[% Away From Current Week High],"&lt;=0.05")/Table3[[#This Row],[Count]]</f>
        <v>1</v>
      </c>
      <c r="N56" s="2">
        <f>COUNTIFS(Table2[Sub-Sector],Table3[[#This Row],[Sub-Sector]],Table2[% Away From Current Month Low],"&gt;=0.05")/Table3[[#This Row],[Count]]</f>
        <v>0.5</v>
      </c>
      <c r="O56" s="2">
        <f>COUNTIFS(Table2[Sub-Sector],Table3[[#This Row],[Sub-Sector]],Table2[% Away From Current Month High],"&lt;=0.05")/Table3[[#This Row],[Count]]</f>
        <v>1</v>
      </c>
      <c r="P56" s="2">
        <f>COUNTIFS(Table2[Sub-Sector],Table3[[#This Row],[Sub-Sector]],Table2[% Away From 52W High],"&lt;=10")/Table3[[#This Row],[Count]]</f>
        <v>0.5</v>
      </c>
      <c r="Q56" s="2">
        <f>COUNTIFS(Table2[Sub-Sector],Table3[[#This Row],[Sub-Sector]],Table2[% Away From 52W Low],"&gt;=10")/Table3[[#This Row],[Count]]</f>
        <v>1</v>
      </c>
      <c r="R56" s="2">
        <f>COUNTIFS(Table2[Sub-Sector],Table3[[#This Row],[Sub-Sector]],Table2[% Price above 20 EMA],"&gt;=0")/Table3[[#This Row],[Count]]</f>
        <v>1</v>
      </c>
      <c r="S56" s="2">
        <f>COUNTIFS(Table2[Sub-Sector],Table3[[#This Row],[Sub-Sector]],Table2[% Price above 50 EMA],"&gt;=0")/Table3[[#This Row],[Count]]</f>
        <v>1</v>
      </c>
      <c r="T56" s="2">
        <f>COUNTIFS(Table2[Sub-Sector],Table3[[#This Row],[Sub-Sector]],Table2[% Price above 200 EMA],"&gt;=0")/Table3[[#This Row],[Count]]</f>
        <v>1</v>
      </c>
      <c r="U56" s="2">
        <f>COUNTIFS(Table2[Sub-Sector],Table3[[#This Row],[Sub-Sector]],Table2[Rate of Change - Zone],"Positive")/Table3[[#This Row],[Count]]</f>
        <v>1</v>
      </c>
      <c r="V56" s="2">
        <f>COUNTIFS(Table2[Sub-Sector],Table3[[#This Row],[Sub-Sector]],Table2[Sharpe Ratio],"&gt;=0.10")/Table3[[#This Row],[Count]]</f>
        <v>0.5</v>
      </c>
    </row>
    <row r="57" spans="1:22" x14ac:dyDescent="0.3">
      <c r="A57" t="s">
        <v>505</v>
      </c>
      <c r="B57">
        <f>COUNTIFS(Table2[Sub-Sector],Table3[[#This Row],[Sub-Sector]])</f>
        <v>4</v>
      </c>
      <c r="C57" s="2">
        <f>COUNTIFS(Table2[Sub-Sector],Table3[[#This Row],[Sub-Sector]],Table2[Uptrend],"Uptrend")/Table3[[#This Row],[Count]]</f>
        <v>1</v>
      </c>
      <c r="D57" s="2">
        <f>COUNTIFS(Table2[Sub-Sector],Table3[[#This Row],[Sub-Sector]],Table2[1W Return vs Nifty],"&gt;=5")/Table3[[#This Row],[Count]]</f>
        <v>0.25</v>
      </c>
      <c r="E57" s="2">
        <f>COUNTIFS(Table2[Sub-Sector],Table3[[#This Row],[Sub-Sector]],Table2[1M Return vs Nifty],"&gt;=5")/Table3[[#This Row],[Count]]</f>
        <v>0.5</v>
      </c>
      <c r="F57" s="2">
        <f>COUNTIFS(Table2[Sub-Sector],Table3[[#This Row],[Sub-Sector]],Table2[6M Return vs Nifty],"&gt;=10")/Table3[[#This Row],[Count]]</f>
        <v>0.75</v>
      </c>
      <c r="G57" s="2">
        <f>COUNTIFS(Table2[Sub-Sector],Table3[[#This Row],[Sub-Sector]],Table2[1Y Return vs Nifty],"&gt;=10")/Table3[[#This Row],[Count]]</f>
        <v>0.75</v>
      </c>
      <c r="H57" s="2">
        <f>COUNTIFS(Table2[Sub-Sector],Table3[[#This Row],[Sub-Sector]],Table2[RSI Exponential â€“ 14D],"&gt;=50")/Table3[[#This Row],[Count]]</f>
        <v>0.75</v>
      </c>
      <c r="I57" s="2">
        <f>COUNTIFS(Table2[Sub-Sector],Table3[[#This Row],[Sub-Sector]],Table2[Relative Volume],"&gt;=2")/Table3[[#This Row],[Count]]</f>
        <v>0.25</v>
      </c>
      <c r="J57" s="2">
        <f>COUNTIFS(Table2[Sub-Sector],Table3[[#This Row],[Sub-Sector]],Table2[% Away From Day Low],"&gt;=0.05")/Table3[[#This Row],[Count]]</f>
        <v>0</v>
      </c>
      <c r="K57" s="2">
        <f>COUNTIFS(Table2[Sub-Sector],Table3[[#This Row],[Sub-Sector]],Table2[% Away From Day High],"&lt;=0.05")/Table3[[#This Row],[Count]]</f>
        <v>1</v>
      </c>
      <c r="L57" s="2">
        <f>COUNTIFS(Table2[Sub-Sector],Table3[[#This Row],[Sub-Sector]],Table2[% Away From Current Week Low],"&gt;=0.05")/Table3[[#This Row],[Count]]</f>
        <v>0.5</v>
      </c>
      <c r="M57" s="2">
        <f>COUNTIFS(Table2[Sub-Sector],Table3[[#This Row],[Sub-Sector]],Table2[% Away From Current Week High],"&lt;=0.05")/Table3[[#This Row],[Count]]</f>
        <v>1</v>
      </c>
      <c r="N57" s="2">
        <f>COUNTIFS(Table2[Sub-Sector],Table3[[#This Row],[Sub-Sector]],Table2[% Away From Current Month Low],"&gt;=0.05")/Table3[[#This Row],[Count]]</f>
        <v>0.5</v>
      </c>
      <c r="O57" s="2">
        <f>COUNTIFS(Table2[Sub-Sector],Table3[[#This Row],[Sub-Sector]],Table2[% Away From Current Month High],"&lt;=0.05")/Table3[[#This Row],[Count]]</f>
        <v>1</v>
      </c>
      <c r="P57" s="2">
        <f>COUNTIFS(Table2[Sub-Sector],Table3[[#This Row],[Sub-Sector]],Table2[% Away From 52W High],"&lt;=10")/Table3[[#This Row],[Count]]</f>
        <v>0.75</v>
      </c>
      <c r="Q57" s="2">
        <f>COUNTIFS(Table2[Sub-Sector],Table3[[#This Row],[Sub-Sector]],Table2[% Away From 52W Low],"&gt;=10")/Table3[[#This Row],[Count]]</f>
        <v>1</v>
      </c>
      <c r="R57" s="2">
        <f>COUNTIFS(Table2[Sub-Sector],Table3[[#This Row],[Sub-Sector]],Table2[% Price above 20 EMA],"&gt;=0")/Table3[[#This Row],[Count]]</f>
        <v>1</v>
      </c>
      <c r="S57" s="2">
        <f>COUNTIFS(Table2[Sub-Sector],Table3[[#This Row],[Sub-Sector]],Table2[% Price above 50 EMA],"&gt;=0")/Table3[[#This Row],[Count]]</f>
        <v>1</v>
      </c>
      <c r="T57" s="2">
        <f>COUNTIFS(Table2[Sub-Sector],Table3[[#This Row],[Sub-Sector]],Table2[% Price above 200 EMA],"&gt;=0")/Table3[[#This Row],[Count]]</f>
        <v>1</v>
      </c>
      <c r="U57" s="2">
        <f>COUNTIFS(Table2[Sub-Sector],Table3[[#This Row],[Sub-Sector]],Table2[Rate of Change - Zone],"Positive")/Table3[[#This Row],[Count]]</f>
        <v>0.5</v>
      </c>
      <c r="V57" s="2">
        <f>COUNTIFS(Table2[Sub-Sector],Table3[[#This Row],[Sub-Sector]],Table2[Sharpe Ratio],"&gt;=0.10")/Table3[[#This Row],[Count]]</f>
        <v>0.5</v>
      </c>
    </row>
    <row r="58" spans="1:22" x14ac:dyDescent="0.3">
      <c r="A58" t="s">
        <v>629</v>
      </c>
      <c r="B58">
        <f>COUNTIFS(Table2[Sub-Sector],Table3[[#This Row],[Sub-Sector]])</f>
        <v>4</v>
      </c>
      <c r="C58" s="2">
        <f>COUNTIFS(Table2[Sub-Sector],Table3[[#This Row],[Sub-Sector]],Table2[Uptrend],"Uptrend")/Table3[[#This Row],[Count]]</f>
        <v>0.75</v>
      </c>
      <c r="D58" s="2">
        <f>COUNTIFS(Table2[Sub-Sector],Table3[[#This Row],[Sub-Sector]],Table2[1W Return vs Nifty],"&gt;=5")/Table3[[#This Row],[Count]]</f>
        <v>0</v>
      </c>
      <c r="E58" s="2">
        <f>COUNTIFS(Table2[Sub-Sector],Table3[[#This Row],[Sub-Sector]],Table2[1M Return vs Nifty],"&gt;=5")/Table3[[#This Row],[Count]]</f>
        <v>0.5</v>
      </c>
      <c r="F58" s="2">
        <f>COUNTIFS(Table2[Sub-Sector],Table3[[#This Row],[Sub-Sector]],Table2[6M Return vs Nifty],"&gt;=10")/Table3[[#This Row],[Count]]</f>
        <v>0.5</v>
      </c>
      <c r="G58" s="2">
        <f>COUNTIFS(Table2[Sub-Sector],Table3[[#This Row],[Sub-Sector]],Table2[1Y Return vs Nifty],"&gt;=10")/Table3[[#This Row],[Count]]</f>
        <v>0.75</v>
      </c>
      <c r="H58" s="2">
        <f>COUNTIFS(Table2[Sub-Sector],Table3[[#This Row],[Sub-Sector]],Table2[RSI Exponential â€“ 14D],"&gt;=50")/Table3[[#This Row],[Count]]</f>
        <v>1</v>
      </c>
      <c r="I58" s="2">
        <f>COUNTIFS(Table2[Sub-Sector],Table3[[#This Row],[Sub-Sector]],Table2[Relative Volume],"&gt;=2")/Table3[[#This Row],[Count]]</f>
        <v>0</v>
      </c>
      <c r="J58" s="2">
        <f>COUNTIFS(Table2[Sub-Sector],Table3[[#This Row],[Sub-Sector]],Table2[% Away From Day Low],"&gt;=0.05")/Table3[[#This Row],[Count]]</f>
        <v>0</v>
      </c>
      <c r="K58" s="2">
        <f>COUNTIFS(Table2[Sub-Sector],Table3[[#This Row],[Sub-Sector]],Table2[% Away From Day High],"&lt;=0.05")/Table3[[#This Row],[Count]]</f>
        <v>0.75</v>
      </c>
      <c r="L58" s="2">
        <f>COUNTIFS(Table2[Sub-Sector],Table3[[#This Row],[Sub-Sector]],Table2[% Away From Current Week Low],"&gt;=0.05")/Table3[[#This Row],[Count]]</f>
        <v>0.5</v>
      </c>
      <c r="M58" s="2">
        <f>COUNTIFS(Table2[Sub-Sector],Table3[[#This Row],[Sub-Sector]],Table2[% Away From Current Week High],"&lt;=0.05")/Table3[[#This Row],[Count]]</f>
        <v>1</v>
      </c>
      <c r="N58" s="2">
        <f>COUNTIFS(Table2[Sub-Sector],Table3[[#This Row],[Sub-Sector]],Table2[% Away From Current Month Low],"&gt;=0.05")/Table3[[#This Row],[Count]]</f>
        <v>0.5</v>
      </c>
      <c r="O58" s="2">
        <f>COUNTIFS(Table2[Sub-Sector],Table3[[#This Row],[Sub-Sector]],Table2[% Away From Current Month High],"&lt;=0.05")/Table3[[#This Row],[Count]]</f>
        <v>1</v>
      </c>
      <c r="P58" s="2">
        <f>COUNTIFS(Table2[Sub-Sector],Table3[[#This Row],[Sub-Sector]],Table2[% Away From 52W High],"&lt;=10")/Table3[[#This Row],[Count]]</f>
        <v>0.5</v>
      </c>
      <c r="Q58" s="2">
        <f>COUNTIFS(Table2[Sub-Sector],Table3[[#This Row],[Sub-Sector]],Table2[% Away From 52W Low],"&gt;=10")/Table3[[#This Row],[Count]]</f>
        <v>1</v>
      </c>
      <c r="R58" s="2">
        <f>COUNTIFS(Table2[Sub-Sector],Table3[[#This Row],[Sub-Sector]],Table2[% Price above 20 EMA],"&gt;=0")/Table3[[#This Row],[Count]]</f>
        <v>1</v>
      </c>
      <c r="S58" s="2">
        <f>COUNTIFS(Table2[Sub-Sector],Table3[[#This Row],[Sub-Sector]],Table2[% Price above 50 EMA],"&gt;=0")/Table3[[#This Row],[Count]]</f>
        <v>1</v>
      </c>
      <c r="T58" s="2">
        <f>COUNTIFS(Table2[Sub-Sector],Table3[[#This Row],[Sub-Sector]],Table2[% Price above 200 EMA],"&gt;=0")/Table3[[#This Row],[Count]]</f>
        <v>1</v>
      </c>
      <c r="U58" s="2">
        <f>COUNTIFS(Table2[Sub-Sector],Table3[[#This Row],[Sub-Sector]],Table2[Rate of Change - Zone],"Positive")/Table3[[#This Row],[Count]]</f>
        <v>1</v>
      </c>
      <c r="V58" s="2">
        <f>COUNTIFS(Table2[Sub-Sector],Table3[[#This Row],[Sub-Sector]],Table2[Sharpe Ratio],"&gt;=0.10")/Table3[[#This Row],[Count]]</f>
        <v>0.25</v>
      </c>
    </row>
    <row r="59" spans="1:22" x14ac:dyDescent="0.3">
      <c r="A59" t="s">
        <v>659</v>
      </c>
      <c r="B59">
        <f>COUNTIFS(Table2[Sub-Sector],Table3[[#This Row],[Sub-Sector]])</f>
        <v>4</v>
      </c>
      <c r="C59" s="2">
        <f>COUNTIFS(Table2[Sub-Sector],Table3[[#This Row],[Sub-Sector]],Table2[Uptrend],"Uptrend")/Table3[[#This Row],[Count]]</f>
        <v>0.5</v>
      </c>
      <c r="D59" s="2">
        <f>COUNTIFS(Table2[Sub-Sector],Table3[[#This Row],[Sub-Sector]],Table2[1W Return vs Nifty],"&gt;=5")/Table3[[#This Row],[Count]]</f>
        <v>0.25</v>
      </c>
      <c r="E59" s="2">
        <f>COUNTIFS(Table2[Sub-Sector],Table3[[#This Row],[Sub-Sector]],Table2[1M Return vs Nifty],"&gt;=5")/Table3[[#This Row],[Count]]</f>
        <v>0.25</v>
      </c>
      <c r="F59" s="2">
        <f>COUNTIFS(Table2[Sub-Sector],Table3[[#This Row],[Sub-Sector]],Table2[6M Return vs Nifty],"&gt;=10")/Table3[[#This Row],[Count]]</f>
        <v>0.75</v>
      </c>
      <c r="G59" s="2">
        <f>COUNTIFS(Table2[Sub-Sector],Table3[[#This Row],[Sub-Sector]],Table2[1Y Return vs Nifty],"&gt;=10")/Table3[[#This Row],[Count]]</f>
        <v>0.75</v>
      </c>
      <c r="H59" s="2">
        <f>COUNTIFS(Table2[Sub-Sector],Table3[[#This Row],[Sub-Sector]],Table2[RSI Exponential â€“ 14D],"&gt;=50")/Table3[[#This Row],[Count]]</f>
        <v>0.75</v>
      </c>
      <c r="I59" s="2">
        <f>COUNTIFS(Table2[Sub-Sector],Table3[[#This Row],[Sub-Sector]],Table2[Relative Volume],"&gt;=2")/Table3[[#This Row],[Count]]</f>
        <v>0</v>
      </c>
      <c r="J59" s="2">
        <f>COUNTIFS(Table2[Sub-Sector],Table3[[#This Row],[Sub-Sector]],Table2[% Away From Day Low],"&gt;=0.05")/Table3[[#This Row],[Count]]</f>
        <v>0</v>
      </c>
      <c r="K59" s="2">
        <f>COUNTIFS(Table2[Sub-Sector],Table3[[#This Row],[Sub-Sector]],Table2[% Away From Day High],"&lt;=0.05")/Table3[[#This Row],[Count]]</f>
        <v>0.75</v>
      </c>
      <c r="L59" s="2">
        <f>COUNTIFS(Table2[Sub-Sector],Table3[[#This Row],[Sub-Sector]],Table2[% Away From Current Week Low],"&gt;=0.05")/Table3[[#This Row],[Count]]</f>
        <v>0.25</v>
      </c>
      <c r="M59" s="2">
        <f>COUNTIFS(Table2[Sub-Sector],Table3[[#This Row],[Sub-Sector]],Table2[% Away From Current Week High],"&lt;=0.05")/Table3[[#This Row],[Count]]</f>
        <v>1</v>
      </c>
      <c r="N59" s="2">
        <f>COUNTIFS(Table2[Sub-Sector],Table3[[#This Row],[Sub-Sector]],Table2[% Away From Current Month Low],"&gt;=0.05")/Table3[[#This Row],[Count]]</f>
        <v>0.25</v>
      </c>
      <c r="O59" s="2">
        <f>COUNTIFS(Table2[Sub-Sector],Table3[[#This Row],[Sub-Sector]],Table2[% Away From Current Month High],"&lt;=0.05")/Table3[[#This Row],[Count]]</f>
        <v>1</v>
      </c>
      <c r="P59" s="2">
        <f>COUNTIFS(Table2[Sub-Sector],Table3[[#This Row],[Sub-Sector]],Table2[% Away From 52W High],"&lt;=10")/Table3[[#This Row],[Count]]</f>
        <v>0.25</v>
      </c>
      <c r="Q59" s="2">
        <f>COUNTIFS(Table2[Sub-Sector],Table3[[#This Row],[Sub-Sector]],Table2[% Away From 52W Low],"&gt;=10")/Table3[[#This Row],[Count]]</f>
        <v>1</v>
      </c>
      <c r="R59" s="2">
        <f>COUNTIFS(Table2[Sub-Sector],Table3[[#This Row],[Sub-Sector]],Table2[% Price above 20 EMA],"&gt;=0")/Table3[[#This Row],[Count]]</f>
        <v>0.75</v>
      </c>
      <c r="S59" s="2">
        <f>COUNTIFS(Table2[Sub-Sector],Table3[[#This Row],[Sub-Sector]],Table2[% Price above 50 EMA],"&gt;=0")/Table3[[#This Row],[Count]]</f>
        <v>0.75</v>
      </c>
      <c r="T59" s="2">
        <f>COUNTIFS(Table2[Sub-Sector],Table3[[#This Row],[Sub-Sector]],Table2[% Price above 200 EMA],"&gt;=0")/Table3[[#This Row],[Count]]</f>
        <v>0.75</v>
      </c>
      <c r="U59" s="2">
        <f>COUNTIFS(Table2[Sub-Sector],Table3[[#This Row],[Sub-Sector]],Table2[Rate of Change - Zone],"Positive")/Table3[[#This Row],[Count]]</f>
        <v>0.25</v>
      </c>
      <c r="V59" s="2">
        <f>COUNTIFS(Table2[Sub-Sector],Table3[[#This Row],[Sub-Sector]],Table2[Sharpe Ratio],"&gt;=0.10")/Table3[[#This Row],[Count]]</f>
        <v>0.25</v>
      </c>
    </row>
    <row r="60" spans="1:22" x14ac:dyDescent="0.3">
      <c r="A60" t="s">
        <v>65</v>
      </c>
      <c r="B60">
        <f>COUNTIFS(Table2[Sub-Sector],Table3[[#This Row],[Sub-Sector]])</f>
        <v>3</v>
      </c>
      <c r="C60" s="2">
        <f>COUNTIFS(Table2[Sub-Sector],Table3[[#This Row],[Sub-Sector]],Table2[Uptrend],"Uptrend")/Table3[[#This Row],[Count]]</f>
        <v>0.66666666666666663</v>
      </c>
      <c r="D60" s="2">
        <f>COUNTIFS(Table2[Sub-Sector],Table3[[#This Row],[Sub-Sector]],Table2[1W Return vs Nifty],"&gt;=5")/Table3[[#This Row],[Count]]</f>
        <v>0</v>
      </c>
      <c r="E60" s="2">
        <f>COUNTIFS(Table2[Sub-Sector],Table3[[#This Row],[Sub-Sector]],Table2[1M Return vs Nifty],"&gt;=5")/Table3[[#This Row],[Count]]</f>
        <v>0</v>
      </c>
      <c r="F60" s="2">
        <f>COUNTIFS(Table2[Sub-Sector],Table3[[#This Row],[Sub-Sector]],Table2[6M Return vs Nifty],"&gt;=10")/Table3[[#This Row],[Count]]</f>
        <v>0.66666666666666663</v>
      </c>
      <c r="G60" s="2">
        <f>COUNTIFS(Table2[Sub-Sector],Table3[[#This Row],[Sub-Sector]],Table2[1Y Return vs Nifty],"&gt;=10")/Table3[[#This Row],[Count]]</f>
        <v>0.66666666666666663</v>
      </c>
      <c r="H60" s="2">
        <f>COUNTIFS(Table2[Sub-Sector],Table3[[#This Row],[Sub-Sector]],Table2[RSI Exponential â€“ 14D],"&gt;=50")/Table3[[#This Row],[Count]]</f>
        <v>0.66666666666666663</v>
      </c>
      <c r="I60" s="2">
        <f>COUNTIFS(Table2[Sub-Sector],Table3[[#This Row],[Sub-Sector]],Table2[Relative Volume],"&gt;=2")/Table3[[#This Row],[Count]]</f>
        <v>0.33333333333333331</v>
      </c>
      <c r="J60" s="2">
        <f>COUNTIFS(Table2[Sub-Sector],Table3[[#This Row],[Sub-Sector]],Table2[% Away From Day Low],"&gt;=0.05")/Table3[[#This Row],[Count]]</f>
        <v>0</v>
      </c>
      <c r="K60" s="2">
        <f>COUNTIFS(Table2[Sub-Sector],Table3[[#This Row],[Sub-Sector]],Table2[% Away From Day High],"&lt;=0.05")/Table3[[#This Row],[Count]]</f>
        <v>1</v>
      </c>
      <c r="L60" s="2">
        <f>COUNTIFS(Table2[Sub-Sector],Table3[[#This Row],[Sub-Sector]],Table2[% Away From Current Week Low],"&gt;=0.05")/Table3[[#This Row],[Count]]</f>
        <v>0.33333333333333331</v>
      </c>
      <c r="M60" s="2">
        <f>COUNTIFS(Table2[Sub-Sector],Table3[[#This Row],[Sub-Sector]],Table2[% Away From Current Week High],"&lt;=0.05")/Table3[[#This Row],[Count]]</f>
        <v>0.66666666666666663</v>
      </c>
      <c r="N60" s="2">
        <f>COUNTIFS(Table2[Sub-Sector],Table3[[#This Row],[Sub-Sector]],Table2[% Away From Current Month Low],"&gt;=0.05")/Table3[[#This Row],[Count]]</f>
        <v>0.33333333333333331</v>
      </c>
      <c r="O60" s="2">
        <f>COUNTIFS(Table2[Sub-Sector],Table3[[#This Row],[Sub-Sector]],Table2[% Away From Current Month High],"&lt;=0.05")/Table3[[#This Row],[Count]]</f>
        <v>0.66666666666666663</v>
      </c>
      <c r="P60" s="2">
        <f>COUNTIFS(Table2[Sub-Sector],Table3[[#This Row],[Sub-Sector]],Table2[% Away From 52W High],"&lt;=10")/Table3[[#This Row],[Count]]</f>
        <v>0</v>
      </c>
      <c r="Q60" s="2">
        <f>COUNTIFS(Table2[Sub-Sector],Table3[[#This Row],[Sub-Sector]],Table2[% Away From 52W Low],"&gt;=10")/Table3[[#This Row],[Count]]</f>
        <v>1</v>
      </c>
      <c r="R60" s="2">
        <f>COUNTIFS(Table2[Sub-Sector],Table3[[#This Row],[Sub-Sector]],Table2[% Price above 20 EMA],"&gt;=0")/Table3[[#This Row],[Count]]</f>
        <v>0.66666666666666663</v>
      </c>
      <c r="S60" s="2">
        <f>COUNTIFS(Table2[Sub-Sector],Table3[[#This Row],[Sub-Sector]],Table2[% Price above 50 EMA],"&gt;=0")/Table3[[#This Row],[Count]]</f>
        <v>0.66666666666666663</v>
      </c>
      <c r="T60" s="2">
        <f>COUNTIFS(Table2[Sub-Sector],Table3[[#This Row],[Sub-Sector]],Table2[% Price above 200 EMA],"&gt;=0")/Table3[[#This Row],[Count]]</f>
        <v>1</v>
      </c>
      <c r="U60" s="2">
        <f>COUNTIFS(Table2[Sub-Sector],Table3[[#This Row],[Sub-Sector]],Table2[Rate of Change - Zone],"Positive")/Table3[[#This Row],[Count]]</f>
        <v>0.33333333333333331</v>
      </c>
      <c r="V60" s="2">
        <f>COUNTIFS(Table2[Sub-Sector],Table3[[#This Row],[Sub-Sector]],Table2[Sharpe Ratio],"&gt;=0.10")/Table3[[#This Row],[Count]]</f>
        <v>0</v>
      </c>
    </row>
    <row r="61" spans="1:22" x14ac:dyDescent="0.3">
      <c r="A61" t="s">
        <v>75</v>
      </c>
      <c r="B61">
        <f>COUNTIFS(Table2[Sub-Sector],Table3[[#This Row],[Sub-Sector]])</f>
        <v>3</v>
      </c>
      <c r="C61" s="2">
        <f>COUNTIFS(Table2[Sub-Sector],Table3[[#This Row],[Sub-Sector]],Table2[Uptrend],"Uptrend")/Table3[[#This Row],[Count]]</f>
        <v>1</v>
      </c>
      <c r="D61" s="2">
        <f>COUNTIFS(Table2[Sub-Sector],Table3[[#This Row],[Sub-Sector]],Table2[1W Return vs Nifty],"&gt;=5")/Table3[[#This Row],[Count]]</f>
        <v>0</v>
      </c>
      <c r="E61" s="2">
        <f>COUNTIFS(Table2[Sub-Sector],Table3[[#This Row],[Sub-Sector]],Table2[1M Return vs Nifty],"&gt;=5")/Table3[[#This Row],[Count]]</f>
        <v>0.33333333333333331</v>
      </c>
      <c r="F61" s="2">
        <f>COUNTIFS(Table2[Sub-Sector],Table3[[#This Row],[Sub-Sector]],Table2[6M Return vs Nifty],"&gt;=10")/Table3[[#This Row],[Count]]</f>
        <v>0.66666666666666663</v>
      </c>
      <c r="G61" s="2">
        <f>COUNTIFS(Table2[Sub-Sector],Table3[[#This Row],[Sub-Sector]],Table2[1Y Return vs Nifty],"&gt;=10")/Table3[[#This Row],[Count]]</f>
        <v>0.66666666666666663</v>
      </c>
      <c r="H61" s="2">
        <f>COUNTIFS(Table2[Sub-Sector],Table3[[#This Row],[Sub-Sector]],Table2[RSI Exponential â€“ 14D],"&gt;=50")/Table3[[#This Row],[Count]]</f>
        <v>1</v>
      </c>
      <c r="I61" s="2">
        <f>COUNTIFS(Table2[Sub-Sector],Table3[[#This Row],[Sub-Sector]],Table2[Relative Volume],"&gt;=2")/Table3[[#This Row],[Count]]</f>
        <v>0</v>
      </c>
      <c r="J61" s="2">
        <f>COUNTIFS(Table2[Sub-Sector],Table3[[#This Row],[Sub-Sector]],Table2[% Away From Day Low],"&gt;=0.05")/Table3[[#This Row],[Count]]</f>
        <v>0</v>
      </c>
      <c r="K61" s="2">
        <f>COUNTIFS(Table2[Sub-Sector],Table3[[#This Row],[Sub-Sector]],Table2[% Away From Day High],"&lt;=0.05")/Table3[[#This Row],[Count]]</f>
        <v>1</v>
      </c>
      <c r="L61" s="2">
        <f>COUNTIFS(Table2[Sub-Sector],Table3[[#This Row],[Sub-Sector]],Table2[% Away From Current Week Low],"&gt;=0.05")/Table3[[#This Row],[Count]]</f>
        <v>0.66666666666666663</v>
      </c>
      <c r="M61" s="2">
        <f>COUNTIFS(Table2[Sub-Sector],Table3[[#This Row],[Sub-Sector]],Table2[% Away From Current Week High],"&lt;=0.05")/Table3[[#This Row],[Count]]</f>
        <v>1</v>
      </c>
      <c r="N61" s="2">
        <f>COUNTIFS(Table2[Sub-Sector],Table3[[#This Row],[Sub-Sector]],Table2[% Away From Current Month Low],"&gt;=0.05")/Table3[[#This Row],[Count]]</f>
        <v>0.66666666666666663</v>
      </c>
      <c r="O61" s="2">
        <f>COUNTIFS(Table2[Sub-Sector],Table3[[#This Row],[Sub-Sector]],Table2[% Away From Current Month High],"&lt;=0.05")/Table3[[#This Row],[Count]]</f>
        <v>1</v>
      </c>
      <c r="P61" s="2">
        <f>COUNTIFS(Table2[Sub-Sector],Table3[[#This Row],[Sub-Sector]],Table2[% Away From 52W High],"&lt;=10")/Table3[[#This Row],[Count]]</f>
        <v>0.66666666666666663</v>
      </c>
      <c r="Q61" s="2">
        <f>COUNTIFS(Table2[Sub-Sector],Table3[[#This Row],[Sub-Sector]],Table2[% Away From 52W Low],"&gt;=10")/Table3[[#This Row],[Count]]</f>
        <v>1</v>
      </c>
      <c r="R61" s="2">
        <f>COUNTIFS(Table2[Sub-Sector],Table3[[#This Row],[Sub-Sector]],Table2[% Price above 20 EMA],"&gt;=0")/Table3[[#This Row],[Count]]</f>
        <v>1</v>
      </c>
      <c r="S61" s="2">
        <f>COUNTIFS(Table2[Sub-Sector],Table3[[#This Row],[Sub-Sector]],Table2[% Price above 50 EMA],"&gt;=0")/Table3[[#This Row],[Count]]</f>
        <v>1</v>
      </c>
      <c r="T61" s="2">
        <f>COUNTIFS(Table2[Sub-Sector],Table3[[#This Row],[Sub-Sector]],Table2[% Price above 200 EMA],"&gt;=0")/Table3[[#This Row],[Count]]</f>
        <v>1</v>
      </c>
      <c r="U61" s="2">
        <f>COUNTIFS(Table2[Sub-Sector],Table3[[#This Row],[Sub-Sector]],Table2[Rate of Change - Zone],"Positive")/Table3[[#This Row],[Count]]</f>
        <v>0.66666666666666663</v>
      </c>
      <c r="V61" s="2">
        <f>COUNTIFS(Table2[Sub-Sector],Table3[[#This Row],[Sub-Sector]],Table2[Sharpe Ratio],"&gt;=0.10")/Table3[[#This Row],[Count]]</f>
        <v>0.33333333333333331</v>
      </c>
    </row>
    <row r="62" spans="1:22" x14ac:dyDescent="0.3">
      <c r="A62" t="s">
        <v>86</v>
      </c>
      <c r="B62">
        <f>COUNTIFS(Table2[Sub-Sector],Table3[[#This Row],[Sub-Sector]])</f>
        <v>3</v>
      </c>
      <c r="C62" s="2">
        <f>COUNTIFS(Table2[Sub-Sector],Table3[[#This Row],[Sub-Sector]],Table2[Uptrend],"Uptrend")/Table3[[#This Row],[Count]]</f>
        <v>1</v>
      </c>
      <c r="D62" s="2">
        <f>COUNTIFS(Table2[Sub-Sector],Table3[[#This Row],[Sub-Sector]],Table2[1W Return vs Nifty],"&gt;=5")/Table3[[#This Row],[Count]]</f>
        <v>0</v>
      </c>
      <c r="E62" s="2">
        <f>COUNTIFS(Table2[Sub-Sector],Table3[[#This Row],[Sub-Sector]],Table2[1M Return vs Nifty],"&gt;=5")/Table3[[#This Row],[Count]]</f>
        <v>0.66666666666666663</v>
      </c>
      <c r="F62" s="2">
        <f>COUNTIFS(Table2[Sub-Sector],Table3[[#This Row],[Sub-Sector]],Table2[6M Return vs Nifty],"&gt;=10")/Table3[[#This Row],[Count]]</f>
        <v>0.33333333333333331</v>
      </c>
      <c r="G62" s="2">
        <f>COUNTIFS(Table2[Sub-Sector],Table3[[#This Row],[Sub-Sector]],Table2[1Y Return vs Nifty],"&gt;=10")/Table3[[#This Row],[Count]]</f>
        <v>0</v>
      </c>
      <c r="H62" s="2">
        <f>COUNTIFS(Table2[Sub-Sector],Table3[[#This Row],[Sub-Sector]],Table2[RSI Exponential â€“ 14D],"&gt;=50")/Table3[[#This Row],[Count]]</f>
        <v>1</v>
      </c>
      <c r="I62" s="2">
        <f>COUNTIFS(Table2[Sub-Sector],Table3[[#This Row],[Sub-Sector]],Table2[Relative Volume],"&gt;=2")/Table3[[#This Row],[Count]]</f>
        <v>0</v>
      </c>
      <c r="J62" s="2">
        <f>COUNTIFS(Table2[Sub-Sector],Table3[[#This Row],[Sub-Sector]],Table2[% Away From Day Low],"&gt;=0.05")/Table3[[#This Row],[Count]]</f>
        <v>0</v>
      </c>
      <c r="K62" s="2">
        <f>COUNTIFS(Table2[Sub-Sector],Table3[[#This Row],[Sub-Sector]],Table2[% Away From Day High],"&lt;=0.05")/Table3[[#This Row],[Count]]</f>
        <v>1</v>
      </c>
      <c r="L62" s="2">
        <f>COUNTIFS(Table2[Sub-Sector],Table3[[#This Row],[Sub-Sector]],Table2[% Away From Current Week Low],"&gt;=0.05")/Table3[[#This Row],[Count]]</f>
        <v>0.33333333333333331</v>
      </c>
      <c r="M62" s="2">
        <f>COUNTIFS(Table2[Sub-Sector],Table3[[#This Row],[Sub-Sector]],Table2[% Away From Current Week High],"&lt;=0.05")/Table3[[#This Row],[Count]]</f>
        <v>1</v>
      </c>
      <c r="N62" s="2">
        <f>COUNTIFS(Table2[Sub-Sector],Table3[[#This Row],[Sub-Sector]],Table2[% Away From Current Month Low],"&gt;=0.05")/Table3[[#This Row],[Count]]</f>
        <v>0.33333333333333331</v>
      </c>
      <c r="O62" s="2">
        <f>COUNTIFS(Table2[Sub-Sector],Table3[[#This Row],[Sub-Sector]],Table2[% Away From Current Month High],"&lt;=0.05")/Table3[[#This Row],[Count]]</f>
        <v>1</v>
      </c>
      <c r="P62" s="2">
        <f>COUNTIFS(Table2[Sub-Sector],Table3[[#This Row],[Sub-Sector]],Table2[% Away From 52W High],"&lt;=10")/Table3[[#This Row],[Count]]</f>
        <v>0.66666666666666663</v>
      </c>
      <c r="Q62" s="2">
        <f>COUNTIFS(Table2[Sub-Sector],Table3[[#This Row],[Sub-Sector]],Table2[% Away From 52W Low],"&gt;=10")/Table3[[#This Row],[Count]]</f>
        <v>1</v>
      </c>
      <c r="R62" s="2">
        <f>COUNTIFS(Table2[Sub-Sector],Table3[[#This Row],[Sub-Sector]],Table2[% Price above 20 EMA],"&gt;=0")/Table3[[#This Row],[Count]]</f>
        <v>1</v>
      </c>
      <c r="S62" s="2">
        <f>COUNTIFS(Table2[Sub-Sector],Table3[[#This Row],[Sub-Sector]],Table2[% Price above 50 EMA],"&gt;=0")/Table3[[#This Row],[Count]]</f>
        <v>1</v>
      </c>
      <c r="T62" s="2">
        <f>COUNTIFS(Table2[Sub-Sector],Table3[[#This Row],[Sub-Sector]],Table2[% Price above 200 EMA],"&gt;=0")/Table3[[#This Row],[Count]]</f>
        <v>1</v>
      </c>
      <c r="U62" s="2">
        <f>COUNTIFS(Table2[Sub-Sector],Table3[[#This Row],[Sub-Sector]],Table2[Rate of Change - Zone],"Positive")/Table3[[#This Row],[Count]]</f>
        <v>1</v>
      </c>
      <c r="V62" s="2">
        <f>COUNTIFS(Table2[Sub-Sector],Table3[[#This Row],[Sub-Sector]],Table2[Sharpe Ratio],"&gt;=0.10")/Table3[[#This Row],[Count]]</f>
        <v>0.33333333333333331</v>
      </c>
    </row>
    <row r="63" spans="1:22" x14ac:dyDescent="0.3">
      <c r="A63" t="s">
        <v>89</v>
      </c>
      <c r="B63">
        <f>COUNTIFS(Table2[Sub-Sector],Table3[[#This Row],[Sub-Sector]])</f>
        <v>3</v>
      </c>
      <c r="C63" s="2">
        <f>COUNTIFS(Table2[Sub-Sector],Table3[[#This Row],[Sub-Sector]],Table2[Uptrend],"Uptrend")/Table3[[#This Row],[Count]]</f>
        <v>1</v>
      </c>
      <c r="D63" s="2">
        <f>COUNTIFS(Table2[Sub-Sector],Table3[[#This Row],[Sub-Sector]],Table2[1W Return vs Nifty],"&gt;=5")/Table3[[#This Row],[Count]]</f>
        <v>0</v>
      </c>
      <c r="E63" s="2">
        <f>COUNTIFS(Table2[Sub-Sector],Table3[[#This Row],[Sub-Sector]],Table2[1M Return vs Nifty],"&gt;=5")/Table3[[#This Row],[Count]]</f>
        <v>0</v>
      </c>
      <c r="F63" s="2">
        <f>COUNTIFS(Table2[Sub-Sector],Table3[[#This Row],[Sub-Sector]],Table2[6M Return vs Nifty],"&gt;=10")/Table3[[#This Row],[Count]]</f>
        <v>1</v>
      </c>
      <c r="G63" s="2">
        <f>COUNTIFS(Table2[Sub-Sector],Table3[[#This Row],[Sub-Sector]],Table2[1Y Return vs Nifty],"&gt;=10")/Table3[[#This Row],[Count]]</f>
        <v>1</v>
      </c>
      <c r="H63" s="2">
        <f>COUNTIFS(Table2[Sub-Sector],Table3[[#This Row],[Sub-Sector]],Table2[RSI Exponential â€“ 14D],"&gt;=50")/Table3[[#This Row],[Count]]</f>
        <v>0.33333333333333331</v>
      </c>
      <c r="I63" s="2">
        <f>COUNTIFS(Table2[Sub-Sector],Table3[[#This Row],[Sub-Sector]],Table2[Relative Volume],"&gt;=2")/Table3[[#This Row],[Count]]</f>
        <v>0</v>
      </c>
      <c r="J63" s="2">
        <f>COUNTIFS(Table2[Sub-Sector],Table3[[#This Row],[Sub-Sector]],Table2[% Away From Day Low],"&gt;=0.05")/Table3[[#This Row],[Count]]</f>
        <v>0</v>
      </c>
      <c r="K63" s="2">
        <f>COUNTIFS(Table2[Sub-Sector],Table3[[#This Row],[Sub-Sector]],Table2[% Away From Day High],"&lt;=0.05")/Table3[[#This Row],[Count]]</f>
        <v>1</v>
      </c>
      <c r="L63" s="2">
        <f>COUNTIFS(Table2[Sub-Sector],Table3[[#This Row],[Sub-Sector]],Table2[% Away From Current Week Low],"&gt;=0.05")/Table3[[#This Row],[Count]]</f>
        <v>0</v>
      </c>
      <c r="M63" s="2">
        <f>COUNTIFS(Table2[Sub-Sector],Table3[[#This Row],[Sub-Sector]],Table2[% Away From Current Week High],"&lt;=0.05")/Table3[[#This Row],[Count]]</f>
        <v>1</v>
      </c>
      <c r="N63" s="2">
        <f>COUNTIFS(Table2[Sub-Sector],Table3[[#This Row],[Sub-Sector]],Table2[% Away From Current Month Low],"&gt;=0.05")/Table3[[#This Row],[Count]]</f>
        <v>0</v>
      </c>
      <c r="O63" s="2">
        <f>COUNTIFS(Table2[Sub-Sector],Table3[[#This Row],[Sub-Sector]],Table2[% Away From Current Month High],"&lt;=0.05")/Table3[[#This Row],[Count]]</f>
        <v>1</v>
      </c>
      <c r="P63" s="2">
        <f>COUNTIFS(Table2[Sub-Sector],Table3[[#This Row],[Sub-Sector]],Table2[% Away From 52W High],"&lt;=10")/Table3[[#This Row],[Count]]</f>
        <v>1</v>
      </c>
      <c r="Q63" s="2">
        <f>COUNTIFS(Table2[Sub-Sector],Table3[[#This Row],[Sub-Sector]],Table2[% Away From 52W Low],"&gt;=10")/Table3[[#This Row],[Count]]</f>
        <v>1</v>
      </c>
      <c r="R63" s="2">
        <f>COUNTIFS(Table2[Sub-Sector],Table3[[#This Row],[Sub-Sector]],Table2[% Price above 20 EMA],"&gt;=0")/Table3[[#This Row],[Count]]</f>
        <v>0.33333333333333331</v>
      </c>
      <c r="S63" s="2">
        <f>COUNTIFS(Table2[Sub-Sector],Table3[[#This Row],[Sub-Sector]],Table2[% Price above 50 EMA],"&gt;=0")/Table3[[#This Row],[Count]]</f>
        <v>1</v>
      </c>
      <c r="T63" s="2">
        <f>COUNTIFS(Table2[Sub-Sector],Table3[[#This Row],[Sub-Sector]],Table2[% Price above 200 EMA],"&gt;=0")/Table3[[#This Row],[Count]]</f>
        <v>1</v>
      </c>
      <c r="U63" s="2">
        <f>COUNTIFS(Table2[Sub-Sector],Table3[[#This Row],[Sub-Sector]],Table2[Rate of Change - Zone],"Positive")/Table3[[#This Row],[Count]]</f>
        <v>0.33333333333333331</v>
      </c>
      <c r="V63" s="2">
        <f>COUNTIFS(Table2[Sub-Sector],Table3[[#This Row],[Sub-Sector]],Table2[Sharpe Ratio],"&gt;=0.10")/Table3[[#This Row],[Count]]</f>
        <v>1</v>
      </c>
    </row>
    <row r="64" spans="1:22" x14ac:dyDescent="0.3">
      <c r="A64" t="s">
        <v>114</v>
      </c>
      <c r="B64">
        <f>COUNTIFS(Table2[Sub-Sector],Table3[[#This Row],[Sub-Sector]])</f>
        <v>3</v>
      </c>
      <c r="C64" s="2">
        <f>COUNTIFS(Table2[Sub-Sector],Table3[[#This Row],[Sub-Sector]],Table2[Uptrend],"Uptrend")/Table3[[#This Row],[Count]]</f>
        <v>1</v>
      </c>
      <c r="D64" s="2">
        <f>COUNTIFS(Table2[Sub-Sector],Table3[[#This Row],[Sub-Sector]],Table2[1W Return vs Nifty],"&gt;=5")/Table3[[#This Row],[Count]]</f>
        <v>0</v>
      </c>
      <c r="E64" s="2">
        <f>COUNTIFS(Table2[Sub-Sector],Table3[[#This Row],[Sub-Sector]],Table2[1M Return vs Nifty],"&gt;=5")/Table3[[#This Row],[Count]]</f>
        <v>0</v>
      </c>
      <c r="F64" s="2">
        <f>COUNTIFS(Table2[Sub-Sector],Table3[[#This Row],[Sub-Sector]],Table2[6M Return vs Nifty],"&gt;=10")/Table3[[#This Row],[Count]]</f>
        <v>0.66666666666666663</v>
      </c>
      <c r="G64" s="2">
        <f>COUNTIFS(Table2[Sub-Sector],Table3[[#This Row],[Sub-Sector]],Table2[1Y Return vs Nifty],"&gt;=10")/Table3[[#This Row],[Count]]</f>
        <v>1</v>
      </c>
      <c r="H64" s="2">
        <f>COUNTIFS(Table2[Sub-Sector],Table3[[#This Row],[Sub-Sector]],Table2[RSI Exponential â€“ 14D],"&gt;=50")/Table3[[#This Row],[Count]]</f>
        <v>0.33333333333333331</v>
      </c>
      <c r="I64" s="2">
        <f>COUNTIFS(Table2[Sub-Sector],Table3[[#This Row],[Sub-Sector]],Table2[Relative Volume],"&gt;=2")/Table3[[#This Row],[Count]]</f>
        <v>0</v>
      </c>
      <c r="J64" s="2">
        <f>COUNTIFS(Table2[Sub-Sector],Table3[[#This Row],[Sub-Sector]],Table2[% Away From Day Low],"&gt;=0.05")/Table3[[#This Row],[Count]]</f>
        <v>0</v>
      </c>
      <c r="K64" s="2">
        <f>COUNTIFS(Table2[Sub-Sector],Table3[[#This Row],[Sub-Sector]],Table2[% Away From Day High],"&lt;=0.05")/Table3[[#This Row],[Count]]</f>
        <v>1</v>
      </c>
      <c r="L64" s="2">
        <f>COUNTIFS(Table2[Sub-Sector],Table3[[#This Row],[Sub-Sector]],Table2[% Away From Current Week Low],"&gt;=0.05")/Table3[[#This Row],[Count]]</f>
        <v>0</v>
      </c>
      <c r="M64" s="2">
        <f>COUNTIFS(Table2[Sub-Sector],Table3[[#This Row],[Sub-Sector]],Table2[% Away From Current Week High],"&lt;=0.05")/Table3[[#This Row],[Count]]</f>
        <v>1</v>
      </c>
      <c r="N64" s="2">
        <f>COUNTIFS(Table2[Sub-Sector],Table3[[#This Row],[Sub-Sector]],Table2[% Away From Current Month Low],"&gt;=0.05")/Table3[[#This Row],[Count]]</f>
        <v>0</v>
      </c>
      <c r="O64" s="2">
        <f>COUNTIFS(Table2[Sub-Sector],Table3[[#This Row],[Sub-Sector]],Table2[% Away From Current Month High],"&lt;=0.05")/Table3[[#This Row],[Count]]</f>
        <v>1</v>
      </c>
      <c r="P64" s="2">
        <f>COUNTIFS(Table2[Sub-Sector],Table3[[#This Row],[Sub-Sector]],Table2[% Away From 52W High],"&lt;=10")/Table3[[#This Row],[Count]]</f>
        <v>1</v>
      </c>
      <c r="Q64" s="2">
        <f>COUNTIFS(Table2[Sub-Sector],Table3[[#This Row],[Sub-Sector]],Table2[% Away From 52W Low],"&gt;=10")/Table3[[#This Row],[Count]]</f>
        <v>1</v>
      </c>
      <c r="R64" s="2">
        <f>COUNTIFS(Table2[Sub-Sector],Table3[[#This Row],[Sub-Sector]],Table2[% Price above 20 EMA],"&gt;=0")/Table3[[#This Row],[Count]]</f>
        <v>0.33333333333333331</v>
      </c>
      <c r="S64" s="2">
        <f>COUNTIFS(Table2[Sub-Sector],Table3[[#This Row],[Sub-Sector]],Table2[% Price above 50 EMA],"&gt;=0")/Table3[[#This Row],[Count]]</f>
        <v>1</v>
      </c>
      <c r="T64" s="2">
        <f>COUNTIFS(Table2[Sub-Sector],Table3[[#This Row],[Sub-Sector]],Table2[% Price above 200 EMA],"&gt;=0")/Table3[[#This Row],[Count]]</f>
        <v>1</v>
      </c>
      <c r="U64" s="2">
        <f>COUNTIFS(Table2[Sub-Sector],Table3[[#This Row],[Sub-Sector]],Table2[Rate of Change - Zone],"Positive")/Table3[[#This Row],[Count]]</f>
        <v>0</v>
      </c>
      <c r="V64" s="2">
        <f>COUNTIFS(Table2[Sub-Sector],Table3[[#This Row],[Sub-Sector]],Table2[Sharpe Ratio],"&gt;=0.10")/Table3[[#This Row],[Count]]</f>
        <v>0.66666666666666663</v>
      </c>
    </row>
    <row r="65" spans="1:22" x14ac:dyDescent="0.3">
      <c r="A65" t="s">
        <v>143</v>
      </c>
      <c r="B65">
        <f>COUNTIFS(Table2[Sub-Sector],Table3[[#This Row],[Sub-Sector]])</f>
        <v>3</v>
      </c>
      <c r="C65" s="2">
        <f>COUNTIFS(Table2[Sub-Sector],Table3[[#This Row],[Sub-Sector]],Table2[Uptrend],"Uptrend")/Table3[[#This Row],[Count]]</f>
        <v>1</v>
      </c>
      <c r="D65" s="2">
        <f>COUNTIFS(Table2[Sub-Sector],Table3[[#This Row],[Sub-Sector]],Table2[1W Return vs Nifty],"&gt;=5")/Table3[[#This Row],[Count]]</f>
        <v>0</v>
      </c>
      <c r="E65" s="2">
        <f>COUNTIFS(Table2[Sub-Sector],Table3[[#This Row],[Sub-Sector]],Table2[1M Return vs Nifty],"&gt;=5")/Table3[[#This Row],[Count]]</f>
        <v>0.66666666666666663</v>
      </c>
      <c r="F65" s="2">
        <f>COUNTIFS(Table2[Sub-Sector],Table3[[#This Row],[Sub-Sector]],Table2[6M Return vs Nifty],"&gt;=10")/Table3[[#This Row],[Count]]</f>
        <v>1</v>
      </c>
      <c r="G65" s="2">
        <f>COUNTIFS(Table2[Sub-Sector],Table3[[#This Row],[Sub-Sector]],Table2[1Y Return vs Nifty],"&gt;=10")/Table3[[#This Row],[Count]]</f>
        <v>1</v>
      </c>
      <c r="H65" s="2">
        <f>COUNTIFS(Table2[Sub-Sector],Table3[[#This Row],[Sub-Sector]],Table2[RSI Exponential â€“ 14D],"&gt;=50")/Table3[[#This Row],[Count]]</f>
        <v>1</v>
      </c>
      <c r="I65" s="2">
        <f>COUNTIFS(Table2[Sub-Sector],Table3[[#This Row],[Sub-Sector]],Table2[Relative Volume],"&gt;=2")/Table3[[#This Row],[Count]]</f>
        <v>0</v>
      </c>
      <c r="J65" s="2">
        <f>COUNTIFS(Table2[Sub-Sector],Table3[[#This Row],[Sub-Sector]],Table2[% Away From Day Low],"&gt;=0.05")/Table3[[#This Row],[Count]]</f>
        <v>0</v>
      </c>
      <c r="K65" s="2">
        <f>COUNTIFS(Table2[Sub-Sector],Table3[[#This Row],[Sub-Sector]],Table2[% Away From Day High],"&lt;=0.05")/Table3[[#This Row],[Count]]</f>
        <v>1</v>
      </c>
      <c r="L65" s="2">
        <f>COUNTIFS(Table2[Sub-Sector],Table3[[#This Row],[Sub-Sector]],Table2[% Away From Current Week Low],"&gt;=0.05")/Table3[[#This Row],[Count]]</f>
        <v>0</v>
      </c>
      <c r="M65" s="2">
        <f>COUNTIFS(Table2[Sub-Sector],Table3[[#This Row],[Sub-Sector]],Table2[% Away From Current Week High],"&lt;=0.05")/Table3[[#This Row],[Count]]</f>
        <v>1</v>
      </c>
      <c r="N65" s="2">
        <f>COUNTIFS(Table2[Sub-Sector],Table3[[#This Row],[Sub-Sector]],Table2[% Away From Current Month Low],"&gt;=0.05")/Table3[[#This Row],[Count]]</f>
        <v>0</v>
      </c>
      <c r="O65" s="2">
        <f>COUNTIFS(Table2[Sub-Sector],Table3[[#This Row],[Sub-Sector]],Table2[% Away From Current Month High],"&lt;=0.05")/Table3[[#This Row],[Count]]</f>
        <v>1</v>
      </c>
      <c r="P65" s="2">
        <f>COUNTIFS(Table2[Sub-Sector],Table3[[#This Row],[Sub-Sector]],Table2[% Away From 52W High],"&lt;=10")/Table3[[#This Row],[Count]]</f>
        <v>1</v>
      </c>
      <c r="Q65" s="2">
        <f>COUNTIFS(Table2[Sub-Sector],Table3[[#This Row],[Sub-Sector]],Table2[% Away From 52W Low],"&gt;=10")/Table3[[#This Row],[Count]]</f>
        <v>1</v>
      </c>
      <c r="R65" s="2">
        <f>COUNTIFS(Table2[Sub-Sector],Table3[[#This Row],[Sub-Sector]],Table2[% Price above 20 EMA],"&gt;=0")/Table3[[#This Row],[Count]]</f>
        <v>1</v>
      </c>
      <c r="S65" s="2">
        <f>COUNTIFS(Table2[Sub-Sector],Table3[[#This Row],[Sub-Sector]],Table2[% Price above 50 EMA],"&gt;=0")/Table3[[#This Row],[Count]]</f>
        <v>1</v>
      </c>
      <c r="T65" s="2">
        <f>COUNTIFS(Table2[Sub-Sector],Table3[[#This Row],[Sub-Sector]],Table2[% Price above 200 EMA],"&gt;=0")/Table3[[#This Row],[Count]]</f>
        <v>1</v>
      </c>
      <c r="U65" s="2">
        <f>COUNTIFS(Table2[Sub-Sector],Table3[[#This Row],[Sub-Sector]],Table2[Rate of Change - Zone],"Positive")/Table3[[#This Row],[Count]]</f>
        <v>0.66666666666666663</v>
      </c>
      <c r="V65" s="2">
        <f>COUNTIFS(Table2[Sub-Sector],Table3[[#This Row],[Sub-Sector]],Table2[Sharpe Ratio],"&gt;=0.10")/Table3[[#This Row],[Count]]</f>
        <v>0.33333333333333331</v>
      </c>
    </row>
    <row r="66" spans="1:22" x14ac:dyDescent="0.3">
      <c r="A66" t="s">
        <v>156</v>
      </c>
      <c r="B66">
        <f>COUNTIFS(Table2[Sub-Sector],Table3[[#This Row],[Sub-Sector]])</f>
        <v>3</v>
      </c>
      <c r="C66" s="2">
        <f>COUNTIFS(Table2[Sub-Sector],Table3[[#This Row],[Sub-Sector]],Table2[Uptrend],"Uptrend")/Table3[[#This Row],[Count]]</f>
        <v>1</v>
      </c>
      <c r="D66" s="2">
        <f>COUNTIFS(Table2[Sub-Sector],Table3[[#This Row],[Sub-Sector]],Table2[1W Return vs Nifty],"&gt;=5")/Table3[[#This Row],[Count]]</f>
        <v>0.33333333333333331</v>
      </c>
      <c r="E66" s="2">
        <f>COUNTIFS(Table2[Sub-Sector],Table3[[#This Row],[Sub-Sector]],Table2[1M Return vs Nifty],"&gt;=5")/Table3[[#This Row],[Count]]</f>
        <v>0</v>
      </c>
      <c r="F66" s="2">
        <f>COUNTIFS(Table2[Sub-Sector],Table3[[#This Row],[Sub-Sector]],Table2[6M Return vs Nifty],"&gt;=10")/Table3[[#This Row],[Count]]</f>
        <v>0.33333333333333331</v>
      </c>
      <c r="G66" s="2">
        <f>COUNTIFS(Table2[Sub-Sector],Table3[[#This Row],[Sub-Sector]],Table2[1Y Return vs Nifty],"&gt;=10")/Table3[[#This Row],[Count]]</f>
        <v>1</v>
      </c>
      <c r="H66" s="2">
        <f>COUNTIFS(Table2[Sub-Sector],Table3[[#This Row],[Sub-Sector]],Table2[RSI Exponential â€“ 14D],"&gt;=50")/Table3[[#This Row],[Count]]</f>
        <v>1</v>
      </c>
      <c r="I66" s="2">
        <f>COUNTIFS(Table2[Sub-Sector],Table3[[#This Row],[Sub-Sector]],Table2[Relative Volume],"&gt;=2")/Table3[[#This Row],[Count]]</f>
        <v>0</v>
      </c>
      <c r="J66" s="2">
        <f>COUNTIFS(Table2[Sub-Sector],Table3[[#This Row],[Sub-Sector]],Table2[% Away From Day Low],"&gt;=0.05")/Table3[[#This Row],[Count]]</f>
        <v>0</v>
      </c>
      <c r="K66" s="2">
        <f>COUNTIFS(Table2[Sub-Sector],Table3[[#This Row],[Sub-Sector]],Table2[% Away From Day High],"&lt;=0.05")/Table3[[#This Row],[Count]]</f>
        <v>1</v>
      </c>
      <c r="L66" s="2">
        <f>COUNTIFS(Table2[Sub-Sector],Table3[[#This Row],[Sub-Sector]],Table2[% Away From Current Week Low],"&gt;=0.05")/Table3[[#This Row],[Count]]</f>
        <v>0.33333333333333331</v>
      </c>
      <c r="M66" s="2">
        <f>COUNTIFS(Table2[Sub-Sector],Table3[[#This Row],[Sub-Sector]],Table2[% Away From Current Week High],"&lt;=0.05")/Table3[[#This Row],[Count]]</f>
        <v>1</v>
      </c>
      <c r="N66" s="2">
        <f>COUNTIFS(Table2[Sub-Sector],Table3[[#This Row],[Sub-Sector]],Table2[% Away From Current Month Low],"&gt;=0.05")/Table3[[#This Row],[Count]]</f>
        <v>0.33333333333333331</v>
      </c>
      <c r="O66" s="2">
        <f>COUNTIFS(Table2[Sub-Sector],Table3[[#This Row],[Sub-Sector]],Table2[% Away From Current Month High],"&lt;=0.05")/Table3[[#This Row],[Count]]</f>
        <v>1</v>
      </c>
      <c r="P66" s="2">
        <f>COUNTIFS(Table2[Sub-Sector],Table3[[#This Row],[Sub-Sector]],Table2[% Away From 52W High],"&lt;=10")/Table3[[#This Row],[Count]]</f>
        <v>0.33333333333333331</v>
      </c>
      <c r="Q66" s="2">
        <f>COUNTIFS(Table2[Sub-Sector],Table3[[#This Row],[Sub-Sector]],Table2[% Away From 52W Low],"&gt;=10")/Table3[[#This Row],[Count]]</f>
        <v>1</v>
      </c>
      <c r="R66" s="2">
        <f>COUNTIFS(Table2[Sub-Sector],Table3[[#This Row],[Sub-Sector]],Table2[% Price above 20 EMA],"&gt;=0")/Table3[[#This Row],[Count]]</f>
        <v>1</v>
      </c>
      <c r="S66" s="2">
        <f>COUNTIFS(Table2[Sub-Sector],Table3[[#This Row],[Sub-Sector]],Table2[% Price above 50 EMA],"&gt;=0")/Table3[[#This Row],[Count]]</f>
        <v>1</v>
      </c>
      <c r="T66" s="2">
        <f>COUNTIFS(Table2[Sub-Sector],Table3[[#This Row],[Sub-Sector]],Table2[% Price above 200 EMA],"&gt;=0")/Table3[[#This Row],[Count]]</f>
        <v>1</v>
      </c>
      <c r="U66" s="2">
        <f>COUNTIFS(Table2[Sub-Sector],Table3[[#This Row],[Sub-Sector]],Table2[Rate of Change - Zone],"Positive")/Table3[[#This Row],[Count]]</f>
        <v>1</v>
      </c>
      <c r="V66" s="2">
        <f>COUNTIFS(Table2[Sub-Sector],Table3[[#This Row],[Sub-Sector]],Table2[Sharpe Ratio],"&gt;=0.10")/Table3[[#This Row],[Count]]</f>
        <v>0.33333333333333331</v>
      </c>
    </row>
    <row r="67" spans="1:22" x14ac:dyDescent="0.3">
      <c r="A67" t="s">
        <v>221</v>
      </c>
      <c r="B67">
        <f>COUNTIFS(Table2[Sub-Sector],Table3[[#This Row],[Sub-Sector]])</f>
        <v>3</v>
      </c>
      <c r="C67" s="2">
        <f>COUNTIFS(Table2[Sub-Sector],Table3[[#This Row],[Sub-Sector]],Table2[Uptrend],"Uptrend")/Table3[[#This Row],[Count]]</f>
        <v>0.33333333333333331</v>
      </c>
      <c r="D67" s="2">
        <f>COUNTIFS(Table2[Sub-Sector],Table3[[#This Row],[Sub-Sector]],Table2[1W Return vs Nifty],"&gt;=5")/Table3[[#This Row],[Count]]</f>
        <v>0</v>
      </c>
      <c r="E67" s="2">
        <f>COUNTIFS(Table2[Sub-Sector],Table3[[#This Row],[Sub-Sector]],Table2[1M Return vs Nifty],"&gt;=5")/Table3[[#This Row],[Count]]</f>
        <v>0</v>
      </c>
      <c r="F67" s="2">
        <f>COUNTIFS(Table2[Sub-Sector],Table3[[#This Row],[Sub-Sector]],Table2[6M Return vs Nifty],"&gt;=10")/Table3[[#This Row],[Count]]</f>
        <v>0.33333333333333331</v>
      </c>
      <c r="G67" s="2">
        <f>COUNTIFS(Table2[Sub-Sector],Table3[[#This Row],[Sub-Sector]],Table2[1Y Return vs Nifty],"&gt;=10")/Table3[[#This Row],[Count]]</f>
        <v>0.33333333333333331</v>
      </c>
      <c r="H67" s="2">
        <f>COUNTIFS(Table2[Sub-Sector],Table3[[#This Row],[Sub-Sector]],Table2[RSI Exponential â€“ 14D],"&gt;=50")/Table3[[#This Row],[Count]]</f>
        <v>0.66666666666666663</v>
      </c>
      <c r="I67" s="2">
        <f>COUNTIFS(Table2[Sub-Sector],Table3[[#This Row],[Sub-Sector]],Table2[Relative Volume],"&gt;=2")/Table3[[#This Row],[Count]]</f>
        <v>0</v>
      </c>
      <c r="J67" s="2">
        <f>COUNTIFS(Table2[Sub-Sector],Table3[[#This Row],[Sub-Sector]],Table2[% Away From Day Low],"&gt;=0.05")/Table3[[#This Row],[Count]]</f>
        <v>0</v>
      </c>
      <c r="K67" s="2">
        <f>COUNTIFS(Table2[Sub-Sector],Table3[[#This Row],[Sub-Sector]],Table2[% Away From Day High],"&lt;=0.05")/Table3[[#This Row],[Count]]</f>
        <v>1</v>
      </c>
      <c r="L67" s="2">
        <f>COUNTIFS(Table2[Sub-Sector],Table3[[#This Row],[Sub-Sector]],Table2[% Away From Current Week Low],"&gt;=0.05")/Table3[[#This Row],[Count]]</f>
        <v>0.33333333333333331</v>
      </c>
      <c r="M67" s="2">
        <f>COUNTIFS(Table2[Sub-Sector],Table3[[#This Row],[Sub-Sector]],Table2[% Away From Current Week High],"&lt;=0.05")/Table3[[#This Row],[Count]]</f>
        <v>1</v>
      </c>
      <c r="N67" s="2">
        <f>COUNTIFS(Table2[Sub-Sector],Table3[[#This Row],[Sub-Sector]],Table2[% Away From Current Month Low],"&gt;=0.05")/Table3[[#This Row],[Count]]</f>
        <v>0.33333333333333331</v>
      </c>
      <c r="O67" s="2">
        <f>COUNTIFS(Table2[Sub-Sector],Table3[[#This Row],[Sub-Sector]],Table2[% Away From Current Month High],"&lt;=0.05")/Table3[[#This Row],[Count]]</f>
        <v>1</v>
      </c>
      <c r="P67" s="2">
        <f>COUNTIFS(Table2[Sub-Sector],Table3[[#This Row],[Sub-Sector]],Table2[% Away From 52W High],"&lt;=10")/Table3[[#This Row],[Count]]</f>
        <v>0.33333333333333331</v>
      </c>
      <c r="Q67" s="2">
        <f>COUNTIFS(Table2[Sub-Sector],Table3[[#This Row],[Sub-Sector]],Table2[% Away From 52W Low],"&gt;=10")/Table3[[#This Row],[Count]]</f>
        <v>1</v>
      </c>
      <c r="R67" s="2">
        <f>COUNTIFS(Table2[Sub-Sector],Table3[[#This Row],[Sub-Sector]],Table2[% Price above 20 EMA],"&gt;=0")/Table3[[#This Row],[Count]]</f>
        <v>0.66666666666666663</v>
      </c>
      <c r="S67" s="2">
        <f>COUNTIFS(Table2[Sub-Sector],Table3[[#This Row],[Sub-Sector]],Table2[% Price above 50 EMA],"&gt;=0")/Table3[[#This Row],[Count]]</f>
        <v>0.66666666666666663</v>
      </c>
      <c r="T67" s="2">
        <f>COUNTIFS(Table2[Sub-Sector],Table3[[#This Row],[Sub-Sector]],Table2[% Price above 200 EMA],"&gt;=0")/Table3[[#This Row],[Count]]</f>
        <v>0.33333333333333331</v>
      </c>
      <c r="U67" s="2">
        <f>COUNTIFS(Table2[Sub-Sector],Table3[[#This Row],[Sub-Sector]],Table2[Rate of Change - Zone],"Positive")/Table3[[#This Row],[Count]]</f>
        <v>0.66666666666666663</v>
      </c>
      <c r="V67" s="2">
        <f>COUNTIFS(Table2[Sub-Sector],Table3[[#This Row],[Sub-Sector]],Table2[Sharpe Ratio],"&gt;=0.10")/Table3[[#This Row],[Count]]</f>
        <v>0.33333333333333331</v>
      </c>
    </row>
    <row r="68" spans="1:22" x14ac:dyDescent="0.3">
      <c r="A68" t="s">
        <v>237</v>
      </c>
      <c r="B68">
        <f>COUNTIFS(Table2[Sub-Sector],Table3[[#This Row],[Sub-Sector]])</f>
        <v>3</v>
      </c>
      <c r="C68" s="2">
        <f>COUNTIFS(Table2[Sub-Sector],Table3[[#This Row],[Sub-Sector]],Table2[Uptrend],"Uptrend")/Table3[[#This Row],[Count]]</f>
        <v>0.33333333333333331</v>
      </c>
      <c r="D68" s="2">
        <f>COUNTIFS(Table2[Sub-Sector],Table3[[#This Row],[Sub-Sector]],Table2[1W Return vs Nifty],"&gt;=5")/Table3[[#This Row],[Count]]</f>
        <v>0.33333333333333331</v>
      </c>
      <c r="E68" s="2">
        <f>COUNTIFS(Table2[Sub-Sector],Table3[[#This Row],[Sub-Sector]],Table2[1M Return vs Nifty],"&gt;=5")/Table3[[#This Row],[Count]]</f>
        <v>0.33333333333333331</v>
      </c>
      <c r="F68" s="2">
        <f>COUNTIFS(Table2[Sub-Sector],Table3[[#This Row],[Sub-Sector]],Table2[6M Return vs Nifty],"&gt;=10")/Table3[[#This Row],[Count]]</f>
        <v>0.33333333333333331</v>
      </c>
      <c r="G68" s="2">
        <f>COUNTIFS(Table2[Sub-Sector],Table3[[#This Row],[Sub-Sector]],Table2[1Y Return vs Nifty],"&gt;=10")/Table3[[#This Row],[Count]]</f>
        <v>0.33333333333333331</v>
      </c>
      <c r="H68" s="2">
        <f>COUNTIFS(Table2[Sub-Sector],Table3[[#This Row],[Sub-Sector]],Table2[RSI Exponential â€“ 14D],"&gt;=50")/Table3[[#This Row],[Count]]</f>
        <v>0.66666666666666663</v>
      </c>
      <c r="I68" s="2">
        <f>COUNTIFS(Table2[Sub-Sector],Table3[[#This Row],[Sub-Sector]],Table2[Relative Volume],"&gt;=2")/Table3[[#This Row],[Count]]</f>
        <v>0.33333333333333331</v>
      </c>
      <c r="J68" s="2">
        <f>COUNTIFS(Table2[Sub-Sector],Table3[[#This Row],[Sub-Sector]],Table2[% Away From Day Low],"&gt;=0.05")/Table3[[#This Row],[Count]]</f>
        <v>0</v>
      </c>
      <c r="K68" s="2">
        <f>COUNTIFS(Table2[Sub-Sector],Table3[[#This Row],[Sub-Sector]],Table2[% Away From Day High],"&lt;=0.05")/Table3[[#This Row],[Count]]</f>
        <v>1</v>
      </c>
      <c r="L68" s="2">
        <f>COUNTIFS(Table2[Sub-Sector],Table3[[#This Row],[Sub-Sector]],Table2[% Away From Current Week Low],"&gt;=0.05")/Table3[[#This Row],[Count]]</f>
        <v>0.33333333333333331</v>
      </c>
      <c r="M68" s="2">
        <f>COUNTIFS(Table2[Sub-Sector],Table3[[#This Row],[Sub-Sector]],Table2[% Away From Current Week High],"&lt;=0.05")/Table3[[#This Row],[Count]]</f>
        <v>1</v>
      </c>
      <c r="N68" s="2">
        <f>COUNTIFS(Table2[Sub-Sector],Table3[[#This Row],[Sub-Sector]],Table2[% Away From Current Month Low],"&gt;=0.05")/Table3[[#This Row],[Count]]</f>
        <v>0.33333333333333331</v>
      </c>
      <c r="O68" s="2">
        <f>COUNTIFS(Table2[Sub-Sector],Table3[[#This Row],[Sub-Sector]],Table2[% Away From Current Month High],"&lt;=0.05")/Table3[[#This Row],[Count]]</f>
        <v>1</v>
      </c>
      <c r="P68" s="2">
        <f>COUNTIFS(Table2[Sub-Sector],Table3[[#This Row],[Sub-Sector]],Table2[% Away From 52W High],"&lt;=10")/Table3[[#This Row],[Count]]</f>
        <v>0.33333333333333331</v>
      </c>
      <c r="Q68" s="2">
        <f>COUNTIFS(Table2[Sub-Sector],Table3[[#This Row],[Sub-Sector]],Table2[% Away From 52W Low],"&gt;=10")/Table3[[#This Row],[Count]]</f>
        <v>0.66666666666666663</v>
      </c>
      <c r="R68" s="2">
        <f>COUNTIFS(Table2[Sub-Sector],Table3[[#This Row],[Sub-Sector]],Table2[% Price above 20 EMA],"&gt;=0")/Table3[[#This Row],[Count]]</f>
        <v>0.66666666666666663</v>
      </c>
      <c r="S68" s="2">
        <f>COUNTIFS(Table2[Sub-Sector],Table3[[#This Row],[Sub-Sector]],Table2[% Price above 50 EMA],"&gt;=0")/Table3[[#This Row],[Count]]</f>
        <v>0.66666666666666663</v>
      </c>
      <c r="T68" s="2">
        <f>COUNTIFS(Table2[Sub-Sector],Table3[[#This Row],[Sub-Sector]],Table2[% Price above 200 EMA],"&gt;=0")/Table3[[#This Row],[Count]]</f>
        <v>0.66666666666666663</v>
      </c>
      <c r="U68" s="2">
        <f>COUNTIFS(Table2[Sub-Sector],Table3[[#This Row],[Sub-Sector]],Table2[Rate of Change - Zone],"Positive")/Table3[[#This Row],[Count]]</f>
        <v>0.66666666666666663</v>
      </c>
      <c r="V68" s="2">
        <f>COUNTIFS(Table2[Sub-Sector],Table3[[#This Row],[Sub-Sector]],Table2[Sharpe Ratio],"&gt;=0.10")/Table3[[#This Row],[Count]]</f>
        <v>0</v>
      </c>
    </row>
    <row r="69" spans="1:22" x14ac:dyDescent="0.3">
      <c r="A69" t="s">
        <v>275</v>
      </c>
      <c r="B69">
        <f>COUNTIFS(Table2[Sub-Sector],Table3[[#This Row],[Sub-Sector]])</f>
        <v>3</v>
      </c>
      <c r="C69" s="2">
        <f>COUNTIFS(Table2[Sub-Sector],Table3[[#This Row],[Sub-Sector]],Table2[Uptrend],"Uptrend")/Table3[[#This Row],[Count]]</f>
        <v>1</v>
      </c>
      <c r="D69" s="2">
        <f>COUNTIFS(Table2[Sub-Sector],Table3[[#This Row],[Sub-Sector]],Table2[1W Return vs Nifty],"&gt;=5")/Table3[[#This Row],[Count]]</f>
        <v>0.33333333333333331</v>
      </c>
      <c r="E69" s="2">
        <f>COUNTIFS(Table2[Sub-Sector],Table3[[#This Row],[Sub-Sector]],Table2[1M Return vs Nifty],"&gt;=5")/Table3[[#This Row],[Count]]</f>
        <v>1</v>
      </c>
      <c r="F69" s="2">
        <f>COUNTIFS(Table2[Sub-Sector],Table3[[#This Row],[Sub-Sector]],Table2[6M Return vs Nifty],"&gt;=10")/Table3[[#This Row],[Count]]</f>
        <v>1</v>
      </c>
      <c r="G69" s="2">
        <f>COUNTIFS(Table2[Sub-Sector],Table3[[#This Row],[Sub-Sector]],Table2[1Y Return vs Nifty],"&gt;=10")/Table3[[#This Row],[Count]]</f>
        <v>1</v>
      </c>
      <c r="H69" s="2">
        <f>COUNTIFS(Table2[Sub-Sector],Table3[[#This Row],[Sub-Sector]],Table2[RSI Exponential â€“ 14D],"&gt;=50")/Table3[[#This Row],[Count]]</f>
        <v>1</v>
      </c>
      <c r="I69" s="2">
        <f>COUNTIFS(Table2[Sub-Sector],Table3[[#This Row],[Sub-Sector]],Table2[Relative Volume],"&gt;=2")/Table3[[#This Row],[Count]]</f>
        <v>0.33333333333333331</v>
      </c>
      <c r="J69" s="2">
        <f>COUNTIFS(Table2[Sub-Sector],Table3[[#This Row],[Sub-Sector]],Table2[% Away From Day Low],"&gt;=0.05")/Table3[[#This Row],[Count]]</f>
        <v>0</v>
      </c>
      <c r="K69" s="2">
        <f>COUNTIFS(Table2[Sub-Sector],Table3[[#This Row],[Sub-Sector]],Table2[% Away From Day High],"&lt;=0.05")/Table3[[#This Row],[Count]]</f>
        <v>0.33333333333333331</v>
      </c>
      <c r="L69" s="2">
        <f>COUNTIFS(Table2[Sub-Sector],Table3[[#This Row],[Sub-Sector]],Table2[% Away From Current Week Low],"&gt;=0.05")/Table3[[#This Row],[Count]]</f>
        <v>1</v>
      </c>
      <c r="M69" s="2">
        <f>COUNTIFS(Table2[Sub-Sector],Table3[[#This Row],[Sub-Sector]],Table2[% Away From Current Week High],"&lt;=0.05")/Table3[[#This Row],[Count]]</f>
        <v>1</v>
      </c>
      <c r="N69" s="2">
        <f>COUNTIFS(Table2[Sub-Sector],Table3[[#This Row],[Sub-Sector]],Table2[% Away From Current Month Low],"&gt;=0.05")/Table3[[#This Row],[Count]]</f>
        <v>1</v>
      </c>
      <c r="O69" s="2">
        <f>COUNTIFS(Table2[Sub-Sector],Table3[[#This Row],[Sub-Sector]],Table2[% Away From Current Month High],"&lt;=0.05")/Table3[[#This Row],[Count]]</f>
        <v>1</v>
      </c>
      <c r="P69" s="2">
        <f>COUNTIFS(Table2[Sub-Sector],Table3[[#This Row],[Sub-Sector]],Table2[% Away From 52W High],"&lt;=10")/Table3[[#This Row],[Count]]</f>
        <v>1</v>
      </c>
      <c r="Q69" s="2">
        <f>COUNTIFS(Table2[Sub-Sector],Table3[[#This Row],[Sub-Sector]],Table2[% Away From 52W Low],"&gt;=10")/Table3[[#This Row],[Count]]</f>
        <v>1</v>
      </c>
      <c r="R69" s="2">
        <f>COUNTIFS(Table2[Sub-Sector],Table3[[#This Row],[Sub-Sector]],Table2[% Price above 20 EMA],"&gt;=0")/Table3[[#This Row],[Count]]</f>
        <v>1</v>
      </c>
      <c r="S69" s="2">
        <f>COUNTIFS(Table2[Sub-Sector],Table3[[#This Row],[Sub-Sector]],Table2[% Price above 50 EMA],"&gt;=0")/Table3[[#This Row],[Count]]</f>
        <v>1</v>
      </c>
      <c r="T69" s="2">
        <f>COUNTIFS(Table2[Sub-Sector],Table3[[#This Row],[Sub-Sector]],Table2[% Price above 200 EMA],"&gt;=0")/Table3[[#This Row],[Count]]</f>
        <v>1</v>
      </c>
      <c r="U69" s="2">
        <f>COUNTIFS(Table2[Sub-Sector],Table3[[#This Row],[Sub-Sector]],Table2[Rate of Change - Zone],"Positive")/Table3[[#This Row],[Count]]</f>
        <v>1</v>
      </c>
      <c r="V69" s="2">
        <f>COUNTIFS(Table2[Sub-Sector],Table3[[#This Row],[Sub-Sector]],Table2[Sharpe Ratio],"&gt;=0.10")/Table3[[#This Row],[Count]]</f>
        <v>1</v>
      </c>
    </row>
    <row r="70" spans="1:22" x14ac:dyDescent="0.3">
      <c r="A70" t="s">
        <v>445</v>
      </c>
      <c r="B70">
        <f>COUNTIFS(Table2[Sub-Sector],Table3[[#This Row],[Sub-Sector]])</f>
        <v>3</v>
      </c>
      <c r="C70" s="2">
        <f>COUNTIFS(Table2[Sub-Sector],Table3[[#This Row],[Sub-Sector]],Table2[Uptrend],"Uptrend")/Table3[[#This Row],[Count]]</f>
        <v>0.66666666666666663</v>
      </c>
      <c r="D70" s="2">
        <f>COUNTIFS(Table2[Sub-Sector],Table3[[#This Row],[Sub-Sector]],Table2[1W Return vs Nifty],"&gt;=5")/Table3[[#This Row],[Count]]</f>
        <v>0</v>
      </c>
      <c r="E70" s="2">
        <f>COUNTIFS(Table2[Sub-Sector],Table3[[#This Row],[Sub-Sector]],Table2[1M Return vs Nifty],"&gt;=5")/Table3[[#This Row],[Count]]</f>
        <v>0.66666666666666663</v>
      </c>
      <c r="F70" s="2">
        <f>COUNTIFS(Table2[Sub-Sector],Table3[[#This Row],[Sub-Sector]],Table2[6M Return vs Nifty],"&gt;=10")/Table3[[#This Row],[Count]]</f>
        <v>0.66666666666666663</v>
      </c>
      <c r="G70" s="2">
        <f>COUNTIFS(Table2[Sub-Sector],Table3[[#This Row],[Sub-Sector]],Table2[1Y Return vs Nifty],"&gt;=10")/Table3[[#This Row],[Count]]</f>
        <v>0.66666666666666663</v>
      </c>
      <c r="H70" s="2">
        <f>COUNTIFS(Table2[Sub-Sector],Table3[[#This Row],[Sub-Sector]],Table2[RSI Exponential â€“ 14D],"&gt;=50")/Table3[[#This Row],[Count]]</f>
        <v>1</v>
      </c>
      <c r="I70" s="2">
        <f>COUNTIFS(Table2[Sub-Sector],Table3[[#This Row],[Sub-Sector]],Table2[Relative Volume],"&gt;=2")/Table3[[#This Row],[Count]]</f>
        <v>0</v>
      </c>
      <c r="J70" s="2">
        <f>COUNTIFS(Table2[Sub-Sector],Table3[[#This Row],[Sub-Sector]],Table2[% Away From Day Low],"&gt;=0.05")/Table3[[#This Row],[Count]]</f>
        <v>0</v>
      </c>
      <c r="K70" s="2">
        <f>COUNTIFS(Table2[Sub-Sector],Table3[[#This Row],[Sub-Sector]],Table2[% Away From Day High],"&lt;=0.05")/Table3[[#This Row],[Count]]</f>
        <v>1</v>
      </c>
      <c r="L70" s="2">
        <f>COUNTIFS(Table2[Sub-Sector],Table3[[#This Row],[Sub-Sector]],Table2[% Away From Current Week Low],"&gt;=0.05")/Table3[[#This Row],[Count]]</f>
        <v>0</v>
      </c>
      <c r="M70" s="2">
        <f>COUNTIFS(Table2[Sub-Sector],Table3[[#This Row],[Sub-Sector]],Table2[% Away From Current Week High],"&lt;=0.05")/Table3[[#This Row],[Count]]</f>
        <v>1</v>
      </c>
      <c r="N70" s="2">
        <f>COUNTIFS(Table2[Sub-Sector],Table3[[#This Row],[Sub-Sector]],Table2[% Away From Current Month Low],"&gt;=0.05")/Table3[[#This Row],[Count]]</f>
        <v>0</v>
      </c>
      <c r="O70" s="2">
        <f>COUNTIFS(Table2[Sub-Sector],Table3[[#This Row],[Sub-Sector]],Table2[% Away From Current Month High],"&lt;=0.05")/Table3[[#This Row],[Count]]</f>
        <v>1</v>
      </c>
      <c r="P70" s="2">
        <f>COUNTIFS(Table2[Sub-Sector],Table3[[#This Row],[Sub-Sector]],Table2[% Away From 52W High],"&lt;=10")/Table3[[#This Row],[Count]]</f>
        <v>0.66666666666666663</v>
      </c>
      <c r="Q70" s="2">
        <f>COUNTIFS(Table2[Sub-Sector],Table3[[#This Row],[Sub-Sector]],Table2[% Away From 52W Low],"&gt;=10")/Table3[[#This Row],[Count]]</f>
        <v>1</v>
      </c>
      <c r="R70" s="2">
        <f>COUNTIFS(Table2[Sub-Sector],Table3[[#This Row],[Sub-Sector]],Table2[% Price above 20 EMA],"&gt;=0")/Table3[[#This Row],[Count]]</f>
        <v>1</v>
      </c>
      <c r="S70" s="2">
        <f>COUNTIFS(Table2[Sub-Sector],Table3[[#This Row],[Sub-Sector]],Table2[% Price above 50 EMA],"&gt;=0")/Table3[[#This Row],[Count]]</f>
        <v>0.66666666666666663</v>
      </c>
      <c r="T70" s="2">
        <f>COUNTIFS(Table2[Sub-Sector],Table3[[#This Row],[Sub-Sector]],Table2[% Price above 200 EMA],"&gt;=0")/Table3[[#This Row],[Count]]</f>
        <v>0.66666666666666663</v>
      </c>
      <c r="U70" s="2">
        <f>COUNTIFS(Table2[Sub-Sector],Table3[[#This Row],[Sub-Sector]],Table2[Rate of Change - Zone],"Positive")/Table3[[#This Row],[Count]]</f>
        <v>1</v>
      </c>
      <c r="V70" s="2">
        <f>COUNTIFS(Table2[Sub-Sector],Table3[[#This Row],[Sub-Sector]],Table2[Sharpe Ratio],"&gt;=0.10")/Table3[[#This Row],[Count]]</f>
        <v>0.33333333333333331</v>
      </c>
    </row>
    <row r="71" spans="1:22" x14ac:dyDescent="0.3">
      <c r="A71" t="s">
        <v>602</v>
      </c>
      <c r="B71">
        <f>COUNTIFS(Table2[Sub-Sector],Table3[[#This Row],[Sub-Sector]])</f>
        <v>3</v>
      </c>
      <c r="C71" s="2">
        <f>COUNTIFS(Table2[Sub-Sector],Table3[[#This Row],[Sub-Sector]],Table2[Uptrend],"Uptrend")/Table3[[#This Row],[Count]]</f>
        <v>0.33333333333333331</v>
      </c>
      <c r="D71" s="2">
        <f>COUNTIFS(Table2[Sub-Sector],Table3[[#This Row],[Sub-Sector]],Table2[1W Return vs Nifty],"&gt;=5")/Table3[[#This Row],[Count]]</f>
        <v>0.33333333333333331</v>
      </c>
      <c r="E71" s="2">
        <f>COUNTIFS(Table2[Sub-Sector],Table3[[#This Row],[Sub-Sector]],Table2[1M Return vs Nifty],"&gt;=5")/Table3[[#This Row],[Count]]</f>
        <v>0.33333333333333331</v>
      </c>
      <c r="F71" s="2">
        <f>COUNTIFS(Table2[Sub-Sector],Table3[[#This Row],[Sub-Sector]],Table2[6M Return vs Nifty],"&gt;=10")/Table3[[#This Row],[Count]]</f>
        <v>0</v>
      </c>
      <c r="G71" s="2">
        <f>COUNTIFS(Table2[Sub-Sector],Table3[[#This Row],[Sub-Sector]],Table2[1Y Return vs Nifty],"&gt;=10")/Table3[[#This Row],[Count]]</f>
        <v>0.33333333333333331</v>
      </c>
      <c r="H71" s="2">
        <f>COUNTIFS(Table2[Sub-Sector],Table3[[#This Row],[Sub-Sector]],Table2[RSI Exponential â€“ 14D],"&gt;=50")/Table3[[#This Row],[Count]]</f>
        <v>0.66666666666666663</v>
      </c>
      <c r="I71" s="2">
        <f>COUNTIFS(Table2[Sub-Sector],Table3[[#This Row],[Sub-Sector]],Table2[Relative Volume],"&gt;=2")/Table3[[#This Row],[Count]]</f>
        <v>0.33333333333333331</v>
      </c>
      <c r="J71" s="2">
        <f>COUNTIFS(Table2[Sub-Sector],Table3[[#This Row],[Sub-Sector]],Table2[% Away From Day Low],"&gt;=0.05")/Table3[[#This Row],[Count]]</f>
        <v>0</v>
      </c>
      <c r="K71" s="2">
        <f>COUNTIFS(Table2[Sub-Sector],Table3[[#This Row],[Sub-Sector]],Table2[% Away From Day High],"&lt;=0.05")/Table3[[#This Row],[Count]]</f>
        <v>1</v>
      </c>
      <c r="L71" s="2">
        <f>COUNTIFS(Table2[Sub-Sector],Table3[[#This Row],[Sub-Sector]],Table2[% Away From Current Week Low],"&gt;=0.05")/Table3[[#This Row],[Count]]</f>
        <v>0.66666666666666663</v>
      </c>
      <c r="M71" s="2">
        <f>COUNTIFS(Table2[Sub-Sector],Table3[[#This Row],[Sub-Sector]],Table2[% Away From Current Week High],"&lt;=0.05")/Table3[[#This Row],[Count]]</f>
        <v>1</v>
      </c>
      <c r="N71" s="2">
        <f>COUNTIFS(Table2[Sub-Sector],Table3[[#This Row],[Sub-Sector]],Table2[% Away From Current Month Low],"&gt;=0.05")/Table3[[#This Row],[Count]]</f>
        <v>0.66666666666666663</v>
      </c>
      <c r="O71" s="2">
        <f>COUNTIFS(Table2[Sub-Sector],Table3[[#This Row],[Sub-Sector]],Table2[% Away From Current Month High],"&lt;=0.05")/Table3[[#This Row],[Count]]</f>
        <v>1</v>
      </c>
      <c r="P71" s="2">
        <f>COUNTIFS(Table2[Sub-Sector],Table3[[#This Row],[Sub-Sector]],Table2[% Away From 52W High],"&lt;=10")/Table3[[#This Row],[Count]]</f>
        <v>0.33333333333333331</v>
      </c>
      <c r="Q71" s="2">
        <f>COUNTIFS(Table2[Sub-Sector],Table3[[#This Row],[Sub-Sector]],Table2[% Away From 52W Low],"&gt;=10")/Table3[[#This Row],[Count]]</f>
        <v>1</v>
      </c>
      <c r="R71" s="2">
        <f>COUNTIFS(Table2[Sub-Sector],Table3[[#This Row],[Sub-Sector]],Table2[% Price above 20 EMA],"&gt;=0")/Table3[[#This Row],[Count]]</f>
        <v>0.66666666666666663</v>
      </c>
      <c r="S71" s="2">
        <f>COUNTIFS(Table2[Sub-Sector],Table3[[#This Row],[Sub-Sector]],Table2[% Price above 50 EMA],"&gt;=0")/Table3[[#This Row],[Count]]</f>
        <v>0.66666666666666663</v>
      </c>
      <c r="T71" s="2">
        <f>COUNTIFS(Table2[Sub-Sector],Table3[[#This Row],[Sub-Sector]],Table2[% Price above 200 EMA],"&gt;=0")/Table3[[#This Row],[Count]]</f>
        <v>0.33333333333333331</v>
      </c>
      <c r="U71" s="2">
        <f>COUNTIFS(Table2[Sub-Sector],Table3[[#This Row],[Sub-Sector]],Table2[Rate of Change - Zone],"Positive")/Table3[[#This Row],[Count]]</f>
        <v>0.66666666666666663</v>
      </c>
      <c r="V71" s="2">
        <f>COUNTIFS(Table2[Sub-Sector],Table3[[#This Row],[Sub-Sector]],Table2[Sharpe Ratio],"&gt;=0.10")/Table3[[#This Row],[Count]]</f>
        <v>0</v>
      </c>
    </row>
    <row r="72" spans="1:22" x14ac:dyDescent="0.3">
      <c r="A72" t="s">
        <v>668</v>
      </c>
      <c r="B72">
        <f>COUNTIFS(Table2[Sub-Sector],Table3[[#This Row],[Sub-Sector]])</f>
        <v>3</v>
      </c>
      <c r="C72" s="2">
        <f>COUNTIFS(Table2[Sub-Sector],Table3[[#This Row],[Sub-Sector]],Table2[Uptrend],"Uptrend")/Table3[[#This Row],[Count]]</f>
        <v>1</v>
      </c>
      <c r="D72" s="2">
        <f>COUNTIFS(Table2[Sub-Sector],Table3[[#This Row],[Sub-Sector]],Table2[1W Return vs Nifty],"&gt;=5")/Table3[[#This Row],[Count]]</f>
        <v>0.66666666666666663</v>
      </c>
      <c r="E72" s="2">
        <f>COUNTIFS(Table2[Sub-Sector],Table3[[#This Row],[Sub-Sector]],Table2[1M Return vs Nifty],"&gt;=5")/Table3[[#This Row],[Count]]</f>
        <v>1</v>
      </c>
      <c r="F72" s="2">
        <f>COUNTIFS(Table2[Sub-Sector],Table3[[#This Row],[Sub-Sector]],Table2[6M Return vs Nifty],"&gt;=10")/Table3[[#This Row],[Count]]</f>
        <v>0.66666666666666663</v>
      </c>
      <c r="G72" s="2">
        <f>COUNTIFS(Table2[Sub-Sector],Table3[[#This Row],[Sub-Sector]],Table2[1Y Return vs Nifty],"&gt;=10")/Table3[[#This Row],[Count]]</f>
        <v>1</v>
      </c>
      <c r="H72" s="2">
        <f>COUNTIFS(Table2[Sub-Sector],Table3[[#This Row],[Sub-Sector]],Table2[RSI Exponential â€“ 14D],"&gt;=50")/Table3[[#This Row],[Count]]</f>
        <v>1</v>
      </c>
      <c r="I72" s="2">
        <f>COUNTIFS(Table2[Sub-Sector],Table3[[#This Row],[Sub-Sector]],Table2[Relative Volume],"&gt;=2")/Table3[[#This Row],[Count]]</f>
        <v>0.66666666666666663</v>
      </c>
      <c r="J72" s="2">
        <f>COUNTIFS(Table2[Sub-Sector],Table3[[#This Row],[Sub-Sector]],Table2[% Away From Day Low],"&gt;=0.05")/Table3[[#This Row],[Count]]</f>
        <v>0</v>
      </c>
      <c r="K72" s="2">
        <f>COUNTIFS(Table2[Sub-Sector],Table3[[#This Row],[Sub-Sector]],Table2[% Away From Day High],"&lt;=0.05")/Table3[[#This Row],[Count]]</f>
        <v>1</v>
      </c>
      <c r="L72" s="2">
        <f>COUNTIFS(Table2[Sub-Sector],Table3[[#This Row],[Sub-Sector]],Table2[% Away From Current Week Low],"&gt;=0.05")/Table3[[#This Row],[Count]]</f>
        <v>0.66666666666666663</v>
      </c>
      <c r="M72" s="2">
        <f>COUNTIFS(Table2[Sub-Sector],Table3[[#This Row],[Sub-Sector]],Table2[% Away From Current Week High],"&lt;=0.05")/Table3[[#This Row],[Count]]</f>
        <v>0.33333333333333331</v>
      </c>
      <c r="N72" s="2">
        <f>COUNTIFS(Table2[Sub-Sector],Table3[[#This Row],[Sub-Sector]],Table2[% Away From Current Month Low],"&gt;=0.05")/Table3[[#This Row],[Count]]</f>
        <v>0.66666666666666663</v>
      </c>
      <c r="O72" s="2">
        <f>COUNTIFS(Table2[Sub-Sector],Table3[[#This Row],[Sub-Sector]],Table2[% Away From Current Month High],"&lt;=0.05")/Table3[[#This Row],[Count]]</f>
        <v>0.33333333333333331</v>
      </c>
      <c r="P72" s="2">
        <f>COUNTIFS(Table2[Sub-Sector],Table3[[#This Row],[Sub-Sector]],Table2[% Away From 52W High],"&lt;=10")/Table3[[#This Row],[Count]]</f>
        <v>0.66666666666666663</v>
      </c>
      <c r="Q72" s="2">
        <f>COUNTIFS(Table2[Sub-Sector],Table3[[#This Row],[Sub-Sector]],Table2[% Away From 52W Low],"&gt;=10")/Table3[[#This Row],[Count]]</f>
        <v>1</v>
      </c>
      <c r="R72" s="2">
        <f>COUNTIFS(Table2[Sub-Sector],Table3[[#This Row],[Sub-Sector]],Table2[% Price above 20 EMA],"&gt;=0")/Table3[[#This Row],[Count]]</f>
        <v>1</v>
      </c>
      <c r="S72" s="2">
        <f>COUNTIFS(Table2[Sub-Sector],Table3[[#This Row],[Sub-Sector]],Table2[% Price above 50 EMA],"&gt;=0")/Table3[[#This Row],[Count]]</f>
        <v>1</v>
      </c>
      <c r="T72" s="2">
        <f>COUNTIFS(Table2[Sub-Sector],Table3[[#This Row],[Sub-Sector]],Table2[% Price above 200 EMA],"&gt;=0")/Table3[[#This Row],[Count]]</f>
        <v>1</v>
      </c>
      <c r="U72" s="2">
        <f>COUNTIFS(Table2[Sub-Sector],Table3[[#This Row],[Sub-Sector]],Table2[Rate of Change - Zone],"Positive")/Table3[[#This Row],[Count]]</f>
        <v>1</v>
      </c>
      <c r="V72" s="2">
        <f>COUNTIFS(Table2[Sub-Sector],Table3[[#This Row],[Sub-Sector]],Table2[Sharpe Ratio],"&gt;=0.10")/Table3[[#This Row],[Count]]</f>
        <v>0.33333333333333331</v>
      </c>
    </row>
    <row r="73" spans="1:22" x14ac:dyDescent="0.3">
      <c r="A73" t="s">
        <v>902</v>
      </c>
      <c r="B73">
        <f>COUNTIFS(Table2[Sub-Sector],Table3[[#This Row],[Sub-Sector]])</f>
        <v>3</v>
      </c>
      <c r="C73" s="2">
        <f>COUNTIFS(Table2[Sub-Sector],Table3[[#This Row],[Sub-Sector]],Table2[Uptrend],"Uptrend")/Table3[[#This Row],[Count]]</f>
        <v>0.66666666666666663</v>
      </c>
      <c r="D73" s="2">
        <f>COUNTIFS(Table2[Sub-Sector],Table3[[#This Row],[Sub-Sector]],Table2[1W Return vs Nifty],"&gt;=5")/Table3[[#This Row],[Count]]</f>
        <v>0</v>
      </c>
      <c r="E73" s="2">
        <f>COUNTIFS(Table2[Sub-Sector],Table3[[#This Row],[Sub-Sector]],Table2[1M Return vs Nifty],"&gt;=5")/Table3[[#This Row],[Count]]</f>
        <v>0.66666666666666663</v>
      </c>
      <c r="F73" s="2">
        <f>COUNTIFS(Table2[Sub-Sector],Table3[[#This Row],[Sub-Sector]],Table2[6M Return vs Nifty],"&gt;=10")/Table3[[#This Row],[Count]]</f>
        <v>0</v>
      </c>
      <c r="G73" s="2">
        <f>COUNTIFS(Table2[Sub-Sector],Table3[[#This Row],[Sub-Sector]],Table2[1Y Return vs Nifty],"&gt;=10")/Table3[[#This Row],[Count]]</f>
        <v>1</v>
      </c>
      <c r="H73" s="2">
        <f>COUNTIFS(Table2[Sub-Sector],Table3[[#This Row],[Sub-Sector]],Table2[RSI Exponential â€“ 14D],"&gt;=50")/Table3[[#This Row],[Count]]</f>
        <v>1</v>
      </c>
      <c r="I73" s="2">
        <f>COUNTIFS(Table2[Sub-Sector],Table3[[#This Row],[Sub-Sector]],Table2[Relative Volume],"&gt;=2")/Table3[[#This Row],[Count]]</f>
        <v>0.33333333333333331</v>
      </c>
      <c r="J73" s="2">
        <f>COUNTIFS(Table2[Sub-Sector],Table3[[#This Row],[Sub-Sector]],Table2[% Away From Day Low],"&gt;=0.05")/Table3[[#This Row],[Count]]</f>
        <v>0</v>
      </c>
      <c r="K73" s="2">
        <f>COUNTIFS(Table2[Sub-Sector],Table3[[#This Row],[Sub-Sector]],Table2[% Away From Day High],"&lt;=0.05")/Table3[[#This Row],[Count]]</f>
        <v>1</v>
      </c>
      <c r="L73" s="2">
        <f>COUNTIFS(Table2[Sub-Sector],Table3[[#This Row],[Sub-Sector]],Table2[% Away From Current Week Low],"&gt;=0.05")/Table3[[#This Row],[Count]]</f>
        <v>0</v>
      </c>
      <c r="M73" s="2">
        <f>COUNTIFS(Table2[Sub-Sector],Table3[[#This Row],[Sub-Sector]],Table2[% Away From Current Week High],"&lt;=0.05")/Table3[[#This Row],[Count]]</f>
        <v>1</v>
      </c>
      <c r="N73" s="2">
        <f>COUNTIFS(Table2[Sub-Sector],Table3[[#This Row],[Sub-Sector]],Table2[% Away From Current Month Low],"&gt;=0.05")/Table3[[#This Row],[Count]]</f>
        <v>0</v>
      </c>
      <c r="O73" s="2">
        <f>COUNTIFS(Table2[Sub-Sector],Table3[[#This Row],[Sub-Sector]],Table2[% Away From Current Month High],"&lt;=0.05")/Table3[[#This Row],[Count]]</f>
        <v>1</v>
      </c>
      <c r="P73" s="2">
        <f>COUNTIFS(Table2[Sub-Sector],Table3[[#This Row],[Sub-Sector]],Table2[% Away From 52W High],"&lt;=10")/Table3[[#This Row],[Count]]</f>
        <v>0.33333333333333331</v>
      </c>
      <c r="Q73" s="2">
        <f>COUNTIFS(Table2[Sub-Sector],Table3[[#This Row],[Sub-Sector]],Table2[% Away From 52W Low],"&gt;=10")/Table3[[#This Row],[Count]]</f>
        <v>1</v>
      </c>
      <c r="R73" s="2">
        <f>COUNTIFS(Table2[Sub-Sector],Table3[[#This Row],[Sub-Sector]],Table2[% Price above 20 EMA],"&gt;=0")/Table3[[#This Row],[Count]]</f>
        <v>1</v>
      </c>
      <c r="S73" s="2">
        <f>COUNTIFS(Table2[Sub-Sector],Table3[[#This Row],[Sub-Sector]],Table2[% Price above 50 EMA],"&gt;=0")/Table3[[#This Row],[Count]]</f>
        <v>1</v>
      </c>
      <c r="T73" s="2">
        <f>COUNTIFS(Table2[Sub-Sector],Table3[[#This Row],[Sub-Sector]],Table2[% Price above 200 EMA],"&gt;=0")/Table3[[#This Row],[Count]]</f>
        <v>1</v>
      </c>
      <c r="U73" s="2">
        <f>COUNTIFS(Table2[Sub-Sector],Table3[[#This Row],[Sub-Sector]],Table2[Rate of Change - Zone],"Positive")/Table3[[#This Row],[Count]]</f>
        <v>1</v>
      </c>
      <c r="V73" s="2">
        <f>COUNTIFS(Table2[Sub-Sector],Table3[[#This Row],[Sub-Sector]],Table2[Sharpe Ratio],"&gt;=0.10")/Table3[[#This Row],[Count]]</f>
        <v>0</v>
      </c>
    </row>
    <row r="74" spans="1:22" x14ac:dyDescent="0.3">
      <c r="A74" t="s">
        <v>915</v>
      </c>
      <c r="B74">
        <f>COUNTIFS(Table2[Sub-Sector],Table3[[#This Row],[Sub-Sector]])</f>
        <v>3</v>
      </c>
      <c r="C74" s="2">
        <f>COUNTIFS(Table2[Sub-Sector],Table3[[#This Row],[Sub-Sector]],Table2[Uptrend],"Uptrend")/Table3[[#This Row],[Count]]</f>
        <v>0.66666666666666663</v>
      </c>
      <c r="D74" s="2">
        <f>COUNTIFS(Table2[Sub-Sector],Table3[[#This Row],[Sub-Sector]],Table2[1W Return vs Nifty],"&gt;=5")/Table3[[#This Row],[Count]]</f>
        <v>0</v>
      </c>
      <c r="E74" s="2">
        <f>COUNTIFS(Table2[Sub-Sector],Table3[[#This Row],[Sub-Sector]],Table2[1M Return vs Nifty],"&gt;=5")/Table3[[#This Row],[Count]]</f>
        <v>0.66666666666666663</v>
      </c>
      <c r="F74" s="2">
        <f>COUNTIFS(Table2[Sub-Sector],Table3[[#This Row],[Sub-Sector]],Table2[6M Return vs Nifty],"&gt;=10")/Table3[[#This Row],[Count]]</f>
        <v>0.33333333333333331</v>
      </c>
      <c r="G74" s="2">
        <f>COUNTIFS(Table2[Sub-Sector],Table3[[#This Row],[Sub-Sector]],Table2[1Y Return vs Nifty],"&gt;=10")/Table3[[#This Row],[Count]]</f>
        <v>0.33333333333333331</v>
      </c>
      <c r="H74" s="2">
        <f>COUNTIFS(Table2[Sub-Sector],Table3[[#This Row],[Sub-Sector]],Table2[RSI Exponential â€“ 14D],"&gt;=50")/Table3[[#This Row],[Count]]</f>
        <v>0.66666666666666663</v>
      </c>
      <c r="I74" s="2">
        <f>COUNTIFS(Table2[Sub-Sector],Table3[[#This Row],[Sub-Sector]],Table2[Relative Volume],"&gt;=2")/Table3[[#This Row],[Count]]</f>
        <v>0</v>
      </c>
      <c r="J74" s="2">
        <f>COUNTIFS(Table2[Sub-Sector],Table3[[#This Row],[Sub-Sector]],Table2[% Away From Day Low],"&gt;=0.05")/Table3[[#This Row],[Count]]</f>
        <v>0</v>
      </c>
      <c r="K74" s="2">
        <f>COUNTIFS(Table2[Sub-Sector],Table3[[#This Row],[Sub-Sector]],Table2[% Away From Day High],"&lt;=0.05")/Table3[[#This Row],[Count]]</f>
        <v>1</v>
      </c>
      <c r="L74" s="2">
        <f>COUNTIFS(Table2[Sub-Sector],Table3[[#This Row],[Sub-Sector]],Table2[% Away From Current Week Low],"&gt;=0.05")/Table3[[#This Row],[Count]]</f>
        <v>0.33333333333333331</v>
      </c>
      <c r="M74" s="2">
        <f>COUNTIFS(Table2[Sub-Sector],Table3[[#This Row],[Sub-Sector]],Table2[% Away From Current Week High],"&lt;=0.05")/Table3[[#This Row],[Count]]</f>
        <v>0.66666666666666663</v>
      </c>
      <c r="N74" s="2">
        <f>COUNTIFS(Table2[Sub-Sector],Table3[[#This Row],[Sub-Sector]],Table2[% Away From Current Month Low],"&gt;=0.05")/Table3[[#This Row],[Count]]</f>
        <v>0.33333333333333331</v>
      </c>
      <c r="O74" s="2">
        <f>COUNTIFS(Table2[Sub-Sector],Table3[[#This Row],[Sub-Sector]],Table2[% Away From Current Month High],"&lt;=0.05")/Table3[[#This Row],[Count]]</f>
        <v>0.66666666666666663</v>
      </c>
      <c r="P74" s="2">
        <f>COUNTIFS(Table2[Sub-Sector],Table3[[#This Row],[Sub-Sector]],Table2[% Away From 52W High],"&lt;=10")/Table3[[#This Row],[Count]]</f>
        <v>0.33333333333333331</v>
      </c>
      <c r="Q74" s="2">
        <f>COUNTIFS(Table2[Sub-Sector],Table3[[#This Row],[Sub-Sector]],Table2[% Away From 52W Low],"&gt;=10")/Table3[[#This Row],[Count]]</f>
        <v>1</v>
      </c>
      <c r="R74" s="2">
        <f>COUNTIFS(Table2[Sub-Sector],Table3[[#This Row],[Sub-Sector]],Table2[% Price above 20 EMA],"&gt;=0")/Table3[[#This Row],[Count]]</f>
        <v>1</v>
      </c>
      <c r="S74" s="2">
        <f>COUNTIFS(Table2[Sub-Sector],Table3[[#This Row],[Sub-Sector]],Table2[% Price above 50 EMA],"&gt;=0")/Table3[[#This Row],[Count]]</f>
        <v>1</v>
      </c>
      <c r="T74" s="2">
        <f>COUNTIFS(Table2[Sub-Sector],Table3[[#This Row],[Sub-Sector]],Table2[% Price above 200 EMA],"&gt;=0")/Table3[[#This Row],[Count]]</f>
        <v>0.66666666666666663</v>
      </c>
      <c r="U74" s="2">
        <f>COUNTIFS(Table2[Sub-Sector],Table3[[#This Row],[Sub-Sector]],Table2[Rate of Change - Zone],"Positive")/Table3[[#This Row],[Count]]</f>
        <v>1</v>
      </c>
      <c r="V74" s="2">
        <f>COUNTIFS(Table2[Sub-Sector],Table3[[#This Row],[Sub-Sector]],Table2[Sharpe Ratio],"&gt;=0.10")/Table3[[#This Row],[Count]]</f>
        <v>0</v>
      </c>
    </row>
    <row r="75" spans="1:22" x14ac:dyDescent="0.3">
      <c r="A75" t="s">
        <v>924</v>
      </c>
      <c r="B75">
        <f>COUNTIFS(Table2[Sub-Sector],Table3[[#This Row],[Sub-Sector]])</f>
        <v>3</v>
      </c>
      <c r="C75" s="2">
        <f>COUNTIFS(Table2[Sub-Sector],Table3[[#This Row],[Sub-Sector]],Table2[Uptrend],"Uptrend")/Table3[[#This Row],[Count]]</f>
        <v>1</v>
      </c>
      <c r="D75" s="2">
        <f>COUNTIFS(Table2[Sub-Sector],Table3[[#This Row],[Sub-Sector]],Table2[1W Return vs Nifty],"&gt;=5")/Table3[[#This Row],[Count]]</f>
        <v>0</v>
      </c>
      <c r="E75" s="2">
        <f>COUNTIFS(Table2[Sub-Sector],Table3[[#This Row],[Sub-Sector]],Table2[1M Return vs Nifty],"&gt;=5")/Table3[[#This Row],[Count]]</f>
        <v>1</v>
      </c>
      <c r="F75" s="2">
        <f>COUNTIFS(Table2[Sub-Sector],Table3[[#This Row],[Sub-Sector]],Table2[6M Return vs Nifty],"&gt;=10")/Table3[[#This Row],[Count]]</f>
        <v>0</v>
      </c>
      <c r="G75" s="2">
        <f>COUNTIFS(Table2[Sub-Sector],Table3[[#This Row],[Sub-Sector]],Table2[1Y Return vs Nifty],"&gt;=10")/Table3[[#This Row],[Count]]</f>
        <v>1</v>
      </c>
      <c r="H75" s="2">
        <f>COUNTIFS(Table2[Sub-Sector],Table3[[#This Row],[Sub-Sector]],Table2[RSI Exponential â€“ 14D],"&gt;=50")/Table3[[#This Row],[Count]]</f>
        <v>1</v>
      </c>
      <c r="I75" s="2">
        <f>COUNTIFS(Table2[Sub-Sector],Table3[[#This Row],[Sub-Sector]],Table2[Relative Volume],"&gt;=2")/Table3[[#This Row],[Count]]</f>
        <v>0</v>
      </c>
      <c r="J75" s="2">
        <f>COUNTIFS(Table2[Sub-Sector],Table3[[#This Row],[Sub-Sector]],Table2[% Away From Day Low],"&gt;=0.05")/Table3[[#This Row],[Count]]</f>
        <v>0</v>
      </c>
      <c r="K75" s="2">
        <f>COUNTIFS(Table2[Sub-Sector],Table3[[#This Row],[Sub-Sector]],Table2[% Away From Day High],"&lt;=0.05")/Table3[[#This Row],[Count]]</f>
        <v>1</v>
      </c>
      <c r="L75" s="2">
        <f>COUNTIFS(Table2[Sub-Sector],Table3[[#This Row],[Sub-Sector]],Table2[% Away From Current Week Low],"&gt;=0.05")/Table3[[#This Row],[Count]]</f>
        <v>1</v>
      </c>
      <c r="M75" s="2">
        <f>COUNTIFS(Table2[Sub-Sector],Table3[[#This Row],[Sub-Sector]],Table2[% Away From Current Week High],"&lt;=0.05")/Table3[[#This Row],[Count]]</f>
        <v>1</v>
      </c>
      <c r="N75" s="2">
        <f>COUNTIFS(Table2[Sub-Sector],Table3[[#This Row],[Sub-Sector]],Table2[% Away From Current Month Low],"&gt;=0.05")/Table3[[#This Row],[Count]]</f>
        <v>1</v>
      </c>
      <c r="O75" s="2">
        <f>COUNTIFS(Table2[Sub-Sector],Table3[[#This Row],[Sub-Sector]],Table2[% Away From Current Month High],"&lt;=0.05")/Table3[[#This Row],[Count]]</f>
        <v>1</v>
      </c>
      <c r="P75" s="2">
        <f>COUNTIFS(Table2[Sub-Sector],Table3[[#This Row],[Sub-Sector]],Table2[% Away From 52W High],"&lt;=10")/Table3[[#This Row],[Count]]</f>
        <v>0.33333333333333331</v>
      </c>
      <c r="Q75" s="2">
        <f>COUNTIFS(Table2[Sub-Sector],Table3[[#This Row],[Sub-Sector]],Table2[% Away From 52W Low],"&gt;=10")/Table3[[#This Row],[Count]]</f>
        <v>1</v>
      </c>
      <c r="R75" s="2">
        <f>COUNTIFS(Table2[Sub-Sector],Table3[[#This Row],[Sub-Sector]],Table2[% Price above 20 EMA],"&gt;=0")/Table3[[#This Row],[Count]]</f>
        <v>1</v>
      </c>
      <c r="S75" s="2">
        <f>COUNTIFS(Table2[Sub-Sector],Table3[[#This Row],[Sub-Sector]],Table2[% Price above 50 EMA],"&gt;=0")/Table3[[#This Row],[Count]]</f>
        <v>1</v>
      </c>
      <c r="T75" s="2">
        <f>COUNTIFS(Table2[Sub-Sector],Table3[[#This Row],[Sub-Sector]],Table2[% Price above 200 EMA],"&gt;=0")/Table3[[#This Row],[Count]]</f>
        <v>1</v>
      </c>
      <c r="U75" s="2">
        <f>COUNTIFS(Table2[Sub-Sector],Table3[[#This Row],[Sub-Sector]],Table2[Rate of Change - Zone],"Positive")/Table3[[#This Row],[Count]]</f>
        <v>1</v>
      </c>
      <c r="V75" s="2">
        <f>COUNTIFS(Table2[Sub-Sector],Table3[[#This Row],[Sub-Sector]],Table2[Sharpe Ratio],"&gt;=0.10")/Table3[[#This Row],[Count]]</f>
        <v>0.33333333333333331</v>
      </c>
    </row>
    <row r="76" spans="1:22" x14ac:dyDescent="0.3">
      <c r="A76" t="s">
        <v>1136</v>
      </c>
      <c r="B76">
        <f>COUNTIFS(Table2[Sub-Sector],Table3[[#This Row],[Sub-Sector]])</f>
        <v>3</v>
      </c>
      <c r="C76" s="2">
        <f>COUNTIFS(Table2[Sub-Sector],Table3[[#This Row],[Sub-Sector]],Table2[Uptrend],"Uptrend")/Table3[[#This Row],[Count]]</f>
        <v>0.33333333333333331</v>
      </c>
      <c r="D76" s="2">
        <f>COUNTIFS(Table2[Sub-Sector],Table3[[#This Row],[Sub-Sector]],Table2[1W Return vs Nifty],"&gt;=5")/Table3[[#This Row],[Count]]</f>
        <v>0.33333333333333331</v>
      </c>
      <c r="E76" s="2">
        <f>COUNTIFS(Table2[Sub-Sector],Table3[[#This Row],[Sub-Sector]],Table2[1M Return vs Nifty],"&gt;=5")/Table3[[#This Row],[Count]]</f>
        <v>0</v>
      </c>
      <c r="F76" s="2">
        <f>COUNTIFS(Table2[Sub-Sector],Table3[[#This Row],[Sub-Sector]],Table2[6M Return vs Nifty],"&gt;=10")/Table3[[#This Row],[Count]]</f>
        <v>0.66666666666666663</v>
      </c>
      <c r="G76" s="2">
        <f>COUNTIFS(Table2[Sub-Sector],Table3[[#This Row],[Sub-Sector]],Table2[1Y Return vs Nifty],"&gt;=10")/Table3[[#This Row],[Count]]</f>
        <v>1</v>
      </c>
      <c r="H76" s="2">
        <f>COUNTIFS(Table2[Sub-Sector],Table3[[#This Row],[Sub-Sector]],Table2[RSI Exponential â€“ 14D],"&gt;=50")/Table3[[#This Row],[Count]]</f>
        <v>1</v>
      </c>
      <c r="I76" s="2">
        <f>COUNTIFS(Table2[Sub-Sector],Table3[[#This Row],[Sub-Sector]],Table2[Relative Volume],"&gt;=2")/Table3[[#This Row],[Count]]</f>
        <v>0</v>
      </c>
      <c r="J76" s="2">
        <f>COUNTIFS(Table2[Sub-Sector],Table3[[#This Row],[Sub-Sector]],Table2[% Away From Day Low],"&gt;=0.05")/Table3[[#This Row],[Count]]</f>
        <v>0</v>
      </c>
      <c r="K76" s="2">
        <f>COUNTIFS(Table2[Sub-Sector],Table3[[#This Row],[Sub-Sector]],Table2[% Away From Day High],"&lt;=0.05")/Table3[[#This Row],[Count]]</f>
        <v>1</v>
      </c>
      <c r="L76" s="2">
        <f>COUNTIFS(Table2[Sub-Sector],Table3[[#This Row],[Sub-Sector]],Table2[% Away From Current Week Low],"&gt;=0.05")/Table3[[#This Row],[Count]]</f>
        <v>0.66666666666666663</v>
      </c>
      <c r="M76" s="2">
        <f>COUNTIFS(Table2[Sub-Sector],Table3[[#This Row],[Sub-Sector]],Table2[% Away From Current Week High],"&lt;=0.05")/Table3[[#This Row],[Count]]</f>
        <v>0.66666666666666663</v>
      </c>
      <c r="N76" s="2">
        <f>COUNTIFS(Table2[Sub-Sector],Table3[[#This Row],[Sub-Sector]],Table2[% Away From Current Month Low],"&gt;=0.05")/Table3[[#This Row],[Count]]</f>
        <v>0.66666666666666663</v>
      </c>
      <c r="O76" s="2">
        <f>COUNTIFS(Table2[Sub-Sector],Table3[[#This Row],[Sub-Sector]],Table2[% Away From Current Month High],"&lt;=0.05")/Table3[[#This Row],[Count]]</f>
        <v>0.66666666666666663</v>
      </c>
      <c r="P76" s="2">
        <f>COUNTIFS(Table2[Sub-Sector],Table3[[#This Row],[Sub-Sector]],Table2[% Away From 52W High],"&lt;=10")/Table3[[#This Row],[Count]]</f>
        <v>0.33333333333333331</v>
      </c>
      <c r="Q76" s="2">
        <f>COUNTIFS(Table2[Sub-Sector],Table3[[#This Row],[Sub-Sector]],Table2[% Away From 52W Low],"&gt;=10")/Table3[[#This Row],[Count]]</f>
        <v>1</v>
      </c>
      <c r="R76" s="2">
        <f>COUNTIFS(Table2[Sub-Sector],Table3[[#This Row],[Sub-Sector]],Table2[% Price above 20 EMA],"&gt;=0")/Table3[[#This Row],[Count]]</f>
        <v>1</v>
      </c>
      <c r="S76" s="2">
        <f>COUNTIFS(Table2[Sub-Sector],Table3[[#This Row],[Sub-Sector]],Table2[% Price above 50 EMA],"&gt;=0")/Table3[[#This Row],[Count]]</f>
        <v>1</v>
      </c>
      <c r="T76" s="2">
        <f>COUNTIFS(Table2[Sub-Sector],Table3[[#This Row],[Sub-Sector]],Table2[% Price above 200 EMA],"&gt;=0")/Table3[[#This Row],[Count]]</f>
        <v>1</v>
      </c>
      <c r="U76" s="2">
        <f>COUNTIFS(Table2[Sub-Sector],Table3[[#This Row],[Sub-Sector]],Table2[Rate of Change - Zone],"Positive")/Table3[[#This Row],[Count]]</f>
        <v>0.33333333333333331</v>
      </c>
      <c r="V76" s="2">
        <f>COUNTIFS(Table2[Sub-Sector],Table3[[#This Row],[Sub-Sector]],Table2[Sharpe Ratio],"&gt;=0.10")/Table3[[#This Row],[Count]]</f>
        <v>0.33333333333333331</v>
      </c>
    </row>
    <row r="77" spans="1:22" x14ac:dyDescent="0.3">
      <c r="A77" t="s">
        <v>1409</v>
      </c>
      <c r="B77">
        <f>COUNTIFS(Table2[Sub-Sector],Table3[[#This Row],[Sub-Sector]])</f>
        <v>3</v>
      </c>
      <c r="C77" s="2">
        <f>COUNTIFS(Table2[Sub-Sector],Table3[[#This Row],[Sub-Sector]],Table2[Uptrend],"Uptrend")/Table3[[#This Row],[Count]]</f>
        <v>0.66666666666666663</v>
      </c>
      <c r="D77" s="2">
        <f>COUNTIFS(Table2[Sub-Sector],Table3[[#This Row],[Sub-Sector]],Table2[1W Return vs Nifty],"&gt;=5")/Table3[[#This Row],[Count]]</f>
        <v>0.66666666666666663</v>
      </c>
      <c r="E77" s="2">
        <f>COUNTIFS(Table2[Sub-Sector],Table3[[#This Row],[Sub-Sector]],Table2[1M Return vs Nifty],"&gt;=5")/Table3[[#This Row],[Count]]</f>
        <v>1</v>
      </c>
      <c r="F77" s="2">
        <f>COUNTIFS(Table2[Sub-Sector],Table3[[#This Row],[Sub-Sector]],Table2[6M Return vs Nifty],"&gt;=10")/Table3[[#This Row],[Count]]</f>
        <v>0</v>
      </c>
      <c r="G77" s="2">
        <f>COUNTIFS(Table2[Sub-Sector],Table3[[#This Row],[Sub-Sector]],Table2[1Y Return vs Nifty],"&gt;=10")/Table3[[#This Row],[Count]]</f>
        <v>0</v>
      </c>
      <c r="H77" s="2">
        <f>COUNTIFS(Table2[Sub-Sector],Table3[[#This Row],[Sub-Sector]],Table2[RSI Exponential â€“ 14D],"&gt;=50")/Table3[[#This Row],[Count]]</f>
        <v>1</v>
      </c>
      <c r="I77" s="2">
        <f>COUNTIFS(Table2[Sub-Sector],Table3[[#This Row],[Sub-Sector]],Table2[Relative Volume],"&gt;=2")/Table3[[#This Row],[Count]]</f>
        <v>0.66666666666666663</v>
      </c>
      <c r="J77" s="2">
        <f>COUNTIFS(Table2[Sub-Sector],Table3[[#This Row],[Sub-Sector]],Table2[% Away From Day Low],"&gt;=0.05")/Table3[[#This Row],[Count]]</f>
        <v>0</v>
      </c>
      <c r="K77" s="2">
        <f>COUNTIFS(Table2[Sub-Sector],Table3[[#This Row],[Sub-Sector]],Table2[% Away From Day High],"&lt;=0.05")/Table3[[#This Row],[Count]]</f>
        <v>0.66666666666666663</v>
      </c>
      <c r="L77" s="2">
        <f>COUNTIFS(Table2[Sub-Sector],Table3[[#This Row],[Sub-Sector]],Table2[% Away From Current Week Low],"&gt;=0.05")/Table3[[#This Row],[Count]]</f>
        <v>1</v>
      </c>
      <c r="M77" s="2">
        <f>COUNTIFS(Table2[Sub-Sector],Table3[[#This Row],[Sub-Sector]],Table2[% Away From Current Week High],"&lt;=0.05")/Table3[[#This Row],[Count]]</f>
        <v>1</v>
      </c>
      <c r="N77" s="2">
        <f>COUNTIFS(Table2[Sub-Sector],Table3[[#This Row],[Sub-Sector]],Table2[% Away From Current Month Low],"&gt;=0.05")/Table3[[#This Row],[Count]]</f>
        <v>1</v>
      </c>
      <c r="O77" s="2">
        <f>COUNTIFS(Table2[Sub-Sector],Table3[[#This Row],[Sub-Sector]],Table2[% Away From Current Month High],"&lt;=0.05")/Table3[[#This Row],[Count]]</f>
        <v>1</v>
      </c>
      <c r="P77" s="2">
        <f>COUNTIFS(Table2[Sub-Sector],Table3[[#This Row],[Sub-Sector]],Table2[% Away From 52W High],"&lt;=10")/Table3[[#This Row],[Count]]</f>
        <v>0.66666666666666663</v>
      </c>
      <c r="Q77" s="2">
        <f>COUNTIFS(Table2[Sub-Sector],Table3[[#This Row],[Sub-Sector]],Table2[% Away From 52W Low],"&gt;=10")/Table3[[#This Row],[Count]]</f>
        <v>1</v>
      </c>
      <c r="R77" s="2">
        <f>COUNTIFS(Table2[Sub-Sector],Table3[[#This Row],[Sub-Sector]],Table2[% Price above 20 EMA],"&gt;=0")/Table3[[#This Row],[Count]]</f>
        <v>1</v>
      </c>
      <c r="S77" s="2">
        <f>COUNTIFS(Table2[Sub-Sector],Table3[[#This Row],[Sub-Sector]],Table2[% Price above 50 EMA],"&gt;=0")/Table3[[#This Row],[Count]]</f>
        <v>1</v>
      </c>
      <c r="T77" s="2">
        <f>COUNTIFS(Table2[Sub-Sector],Table3[[#This Row],[Sub-Sector]],Table2[% Price above 200 EMA],"&gt;=0")/Table3[[#This Row],[Count]]</f>
        <v>1</v>
      </c>
      <c r="U77" s="2">
        <f>COUNTIFS(Table2[Sub-Sector],Table3[[#This Row],[Sub-Sector]],Table2[Rate of Change - Zone],"Positive")/Table3[[#This Row],[Count]]</f>
        <v>1</v>
      </c>
      <c r="V77" s="2">
        <f>COUNTIFS(Table2[Sub-Sector],Table3[[#This Row],[Sub-Sector]],Table2[Sharpe Ratio],"&gt;=0.10")/Table3[[#This Row],[Count]]</f>
        <v>0</v>
      </c>
    </row>
    <row r="78" spans="1:22" x14ac:dyDescent="0.3">
      <c r="A78" t="s">
        <v>1442</v>
      </c>
      <c r="B78">
        <f>COUNTIFS(Table2[Sub-Sector],Table3[[#This Row],[Sub-Sector]])</f>
        <v>3</v>
      </c>
      <c r="C78" s="2">
        <f>COUNTIFS(Table2[Sub-Sector],Table3[[#This Row],[Sub-Sector]],Table2[Uptrend],"Uptrend")/Table3[[#This Row],[Count]]</f>
        <v>0.33333333333333331</v>
      </c>
      <c r="D78" s="2">
        <f>COUNTIFS(Table2[Sub-Sector],Table3[[#This Row],[Sub-Sector]],Table2[1W Return vs Nifty],"&gt;=5")/Table3[[#This Row],[Count]]</f>
        <v>0.33333333333333331</v>
      </c>
      <c r="E78" s="2">
        <f>COUNTIFS(Table2[Sub-Sector],Table3[[#This Row],[Sub-Sector]],Table2[1M Return vs Nifty],"&gt;=5")/Table3[[#This Row],[Count]]</f>
        <v>0.66666666666666663</v>
      </c>
      <c r="F78" s="2">
        <f>COUNTIFS(Table2[Sub-Sector],Table3[[#This Row],[Sub-Sector]],Table2[6M Return vs Nifty],"&gt;=10")/Table3[[#This Row],[Count]]</f>
        <v>0</v>
      </c>
      <c r="G78" s="2">
        <f>COUNTIFS(Table2[Sub-Sector],Table3[[#This Row],[Sub-Sector]],Table2[1Y Return vs Nifty],"&gt;=10")/Table3[[#This Row],[Count]]</f>
        <v>0.33333333333333331</v>
      </c>
      <c r="H78" s="2">
        <f>COUNTIFS(Table2[Sub-Sector],Table3[[#This Row],[Sub-Sector]],Table2[RSI Exponential â€“ 14D],"&gt;=50")/Table3[[#This Row],[Count]]</f>
        <v>1</v>
      </c>
      <c r="I78" s="2">
        <f>COUNTIFS(Table2[Sub-Sector],Table3[[#This Row],[Sub-Sector]],Table2[Relative Volume],"&gt;=2")/Table3[[#This Row],[Count]]</f>
        <v>0.33333333333333331</v>
      </c>
      <c r="J78" s="2">
        <f>COUNTIFS(Table2[Sub-Sector],Table3[[#This Row],[Sub-Sector]],Table2[% Away From Day Low],"&gt;=0.05")/Table3[[#This Row],[Count]]</f>
        <v>0</v>
      </c>
      <c r="K78" s="2">
        <f>COUNTIFS(Table2[Sub-Sector],Table3[[#This Row],[Sub-Sector]],Table2[% Away From Day High],"&lt;=0.05")/Table3[[#This Row],[Count]]</f>
        <v>1</v>
      </c>
      <c r="L78" s="2">
        <f>COUNTIFS(Table2[Sub-Sector],Table3[[#This Row],[Sub-Sector]],Table2[% Away From Current Week Low],"&gt;=0.05")/Table3[[#This Row],[Count]]</f>
        <v>0.33333333333333331</v>
      </c>
      <c r="M78" s="2">
        <f>COUNTIFS(Table2[Sub-Sector],Table3[[#This Row],[Sub-Sector]],Table2[% Away From Current Week High],"&lt;=0.05")/Table3[[#This Row],[Count]]</f>
        <v>1</v>
      </c>
      <c r="N78" s="2">
        <f>COUNTIFS(Table2[Sub-Sector],Table3[[#This Row],[Sub-Sector]],Table2[% Away From Current Month Low],"&gt;=0.05")/Table3[[#This Row],[Count]]</f>
        <v>0.33333333333333331</v>
      </c>
      <c r="O78" s="2">
        <f>COUNTIFS(Table2[Sub-Sector],Table3[[#This Row],[Sub-Sector]],Table2[% Away From Current Month High],"&lt;=0.05")/Table3[[#This Row],[Count]]</f>
        <v>1</v>
      </c>
      <c r="P78" s="2">
        <f>COUNTIFS(Table2[Sub-Sector],Table3[[#This Row],[Sub-Sector]],Table2[% Away From 52W High],"&lt;=10")/Table3[[#This Row],[Count]]</f>
        <v>0.33333333333333331</v>
      </c>
      <c r="Q78" s="2">
        <f>COUNTIFS(Table2[Sub-Sector],Table3[[#This Row],[Sub-Sector]],Table2[% Away From 52W Low],"&gt;=10")/Table3[[#This Row],[Count]]</f>
        <v>1</v>
      </c>
      <c r="R78" s="2">
        <f>COUNTIFS(Table2[Sub-Sector],Table3[[#This Row],[Sub-Sector]],Table2[% Price above 20 EMA],"&gt;=0")/Table3[[#This Row],[Count]]</f>
        <v>1</v>
      </c>
      <c r="S78" s="2">
        <f>COUNTIFS(Table2[Sub-Sector],Table3[[#This Row],[Sub-Sector]],Table2[% Price above 50 EMA],"&gt;=0")/Table3[[#This Row],[Count]]</f>
        <v>1</v>
      </c>
      <c r="T78" s="2">
        <f>COUNTIFS(Table2[Sub-Sector],Table3[[#This Row],[Sub-Sector]],Table2[% Price above 200 EMA],"&gt;=0")/Table3[[#This Row],[Count]]</f>
        <v>0.66666666666666663</v>
      </c>
      <c r="U78" s="2">
        <f>COUNTIFS(Table2[Sub-Sector],Table3[[#This Row],[Sub-Sector]],Table2[Rate of Change - Zone],"Positive")/Table3[[#This Row],[Count]]</f>
        <v>0.66666666666666663</v>
      </c>
      <c r="V78" s="2">
        <f>COUNTIFS(Table2[Sub-Sector],Table3[[#This Row],[Sub-Sector]],Table2[Sharpe Ratio],"&gt;=0.10")/Table3[[#This Row],[Count]]</f>
        <v>0.33333333333333331</v>
      </c>
    </row>
    <row r="79" spans="1:22" x14ac:dyDescent="0.3">
      <c r="A79" t="s">
        <v>1754</v>
      </c>
      <c r="B79">
        <f>COUNTIFS(Table2[Sub-Sector],Table3[[#This Row],[Sub-Sector]])</f>
        <v>3</v>
      </c>
      <c r="C79" s="2">
        <f>COUNTIFS(Table2[Sub-Sector],Table3[[#This Row],[Sub-Sector]],Table2[Uptrend],"Uptrend")/Table3[[#This Row],[Count]]</f>
        <v>0.66666666666666663</v>
      </c>
      <c r="D79" s="2">
        <f>COUNTIFS(Table2[Sub-Sector],Table3[[#This Row],[Sub-Sector]],Table2[1W Return vs Nifty],"&gt;=5")/Table3[[#This Row],[Count]]</f>
        <v>0</v>
      </c>
      <c r="E79" s="2">
        <f>COUNTIFS(Table2[Sub-Sector],Table3[[#This Row],[Sub-Sector]],Table2[1M Return vs Nifty],"&gt;=5")/Table3[[#This Row],[Count]]</f>
        <v>0.66666666666666663</v>
      </c>
      <c r="F79" s="2">
        <f>COUNTIFS(Table2[Sub-Sector],Table3[[#This Row],[Sub-Sector]],Table2[6M Return vs Nifty],"&gt;=10")/Table3[[#This Row],[Count]]</f>
        <v>0</v>
      </c>
      <c r="G79" s="2">
        <f>COUNTIFS(Table2[Sub-Sector],Table3[[#This Row],[Sub-Sector]],Table2[1Y Return vs Nifty],"&gt;=10")/Table3[[#This Row],[Count]]</f>
        <v>0.66666666666666663</v>
      </c>
      <c r="H79" s="2">
        <f>COUNTIFS(Table2[Sub-Sector],Table3[[#This Row],[Sub-Sector]],Table2[RSI Exponential â€“ 14D],"&gt;=50")/Table3[[#This Row],[Count]]</f>
        <v>1</v>
      </c>
      <c r="I79" s="2">
        <f>COUNTIFS(Table2[Sub-Sector],Table3[[#This Row],[Sub-Sector]],Table2[Relative Volume],"&gt;=2")/Table3[[#This Row],[Count]]</f>
        <v>0</v>
      </c>
      <c r="J79" s="2">
        <f>COUNTIFS(Table2[Sub-Sector],Table3[[#This Row],[Sub-Sector]],Table2[% Away From Day Low],"&gt;=0.05")/Table3[[#This Row],[Count]]</f>
        <v>0</v>
      </c>
      <c r="K79" s="2">
        <f>COUNTIFS(Table2[Sub-Sector],Table3[[#This Row],[Sub-Sector]],Table2[% Away From Day High],"&lt;=0.05")/Table3[[#This Row],[Count]]</f>
        <v>1</v>
      </c>
      <c r="L79" s="2">
        <f>COUNTIFS(Table2[Sub-Sector],Table3[[#This Row],[Sub-Sector]],Table2[% Away From Current Week Low],"&gt;=0.05")/Table3[[#This Row],[Count]]</f>
        <v>0.66666666666666663</v>
      </c>
      <c r="M79" s="2">
        <f>COUNTIFS(Table2[Sub-Sector],Table3[[#This Row],[Sub-Sector]],Table2[% Away From Current Week High],"&lt;=0.05")/Table3[[#This Row],[Count]]</f>
        <v>1</v>
      </c>
      <c r="N79" s="2">
        <f>COUNTIFS(Table2[Sub-Sector],Table3[[#This Row],[Sub-Sector]],Table2[% Away From Current Month Low],"&gt;=0.05")/Table3[[#This Row],[Count]]</f>
        <v>0.66666666666666663</v>
      </c>
      <c r="O79" s="2">
        <f>COUNTIFS(Table2[Sub-Sector],Table3[[#This Row],[Sub-Sector]],Table2[% Away From Current Month High],"&lt;=0.05")/Table3[[#This Row],[Count]]</f>
        <v>1</v>
      </c>
      <c r="P79" s="2">
        <f>COUNTIFS(Table2[Sub-Sector],Table3[[#This Row],[Sub-Sector]],Table2[% Away From 52W High],"&lt;=10")/Table3[[#This Row],[Count]]</f>
        <v>0</v>
      </c>
      <c r="Q79" s="2">
        <f>COUNTIFS(Table2[Sub-Sector],Table3[[#This Row],[Sub-Sector]],Table2[% Away From 52W Low],"&gt;=10")/Table3[[#This Row],[Count]]</f>
        <v>1</v>
      </c>
      <c r="R79" s="2">
        <f>COUNTIFS(Table2[Sub-Sector],Table3[[#This Row],[Sub-Sector]],Table2[% Price above 20 EMA],"&gt;=0")/Table3[[#This Row],[Count]]</f>
        <v>1</v>
      </c>
      <c r="S79" s="2">
        <f>COUNTIFS(Table2[Sub-Sector],Table3[[#This Row],[Sub-Sector]],Table2[% Price above 50 EMA],"&gt;=0")/Table3[[#This Row],[Count]]</f>
        <v>0.66666666666666663</v>
      </c>
      <c r="T79" s="2">
        <f>COUNTIFS(Table2[Sub-Sector],Table3[[#This Row],[Sub-Sector]],Table2[% Price above 200 EMA],"&gt;=0")/Table3[[#This Row],[Count]]</f>
        <v>0.66666666666666663</v>
      </c>
      <c r="U79" s="2">
        <f>COUNTIFS(Table2[Sub-Sector],Table3[[#This Row],[Sub-Sector]],Table2[Rate of Change - Zone],"Positive")/Table3[[#This Row],[Count]]</f>
        <v>0.66666666666666663</v>
      </c>
      <c r="V79" s="2">
        <f>COUNTIFS(Table2[Sub-Sector],Table3[[#This Row],[Sub-Sector]],Table2[Sharpe Ratio],"&gt;=0.10")/Table3[[#This Row],[Count]]</f>
        <v>0</v>
      </c>
    </row>
    <row r="80" spans="1:22" x14ac:dyDescent="0.3">
      <c r="A80" t="s">
        <v>40</v>
      </c>
      <c r="B80">
        <f>COUNTIFS(Table2[Sub-Sector],Table3[[#This Row],[Sub-Sector]])</f>
        <v>2</v>
      </c>
      <c r="C80" s="2">
        <f>COUNTIFS(Table2[Sub-Sector],Table3[[#This Row],[Sub-Sector]],Table2[Uptrend],"Uptrend")/Table3[[#This Row],[Count]]</f>
        <v>0.5</v>
      </c>
      <c r="D80" s="2">
        <f>COUNTIFS(Table2[Sub-Sector],Table3[[#This Row],[Sub-Sector]],Table2[1W Return vs Nifty],"&gt;=5")/Table3[[#This Row],[Count]]</f>
        <v>0.5</v>
      </c>
      <c r="E80" s="2">
        <f>COUNTIFS(Table2[Sub-Sector],Table3[[#This Row],[Sub-Sector]],Table2[1M Return vs Nifty],"&gt;=5")/Table3[[#This Row],[Count]]</f>
        <v>0.5</v>
      </c>
      <c r="F80" s="2">
        <f>COUNTIFS(Table2[Sub-Sector],Table3[[#This Row],[Sub-Sector]],Table2[6M Return vs Nifty],"&gt;=10")/Table3[[#This Row],[Count]]</f>
        <v>0</v>
      </c>
      <c r="G80" s="2">
        <f>COUNTIFS(Table2[Sub-Sector],Table3[[#This Row],[Sub-Sector]],Table2[1Y Return vs Nifty],"&gt;=10")/Table3[[#This Row],[Count]]</f>
        <v>0.5</v>
      </c>
      <c r="H80" s="2">
        <f>COUNTIFS(Table2[Sub-Sector],Table3[[#This Row],[Sub-Sector]],Table2[RSI Exponential â€“ 14D],"&gt;=50")/Table3[[#This Row],[Count]]</f>
        <v>1</v>
      </c>
      <c r="I80" s="2">
        <f>COUNTIFS(Table2[Sub-Sector],Table3[[#This Row],[Sub-Sector]],Table2[Relative Volume],"&gt;=2")/Table3[[#This Row],[Count]]</f>
        <v>0</v>
      </c>
      <c r="J80" s="2">
        <f>COUNTIFS(Table2[Sub-Sector],Table3[[#This Row],[Sub-Sector]],Table2[% Away From Day Low],"&gt;=0.05")/Table3[[#This Row],[Count]]</f>
        <v>0</v>
      </c>
      <c r="K80" s="2">
        <f>COUNTIFS(Table2[Sub-Sector],Table3[[#This Row],[Sub-Sector]],Table2[% Away From Day High],"&lt;=0.05")/Table3[[#This Row],[Count]]</f>
        <v>1</v>
      </c>
      <c r="L80" s="2">
        <f>COUNTIFS(Table2[Sub-Sector],Table3[[#This Row],[Sub-Sector]],Table2[% Away From Current Week Low],"&gt;=0.05")/Table3[[#This Row],[Count]]</f>
        <v>0.5</v>
      </c>
      <c r="M80" s="2">
        <f>COUNTIFS(Table2[Sub-Sector],Table3[[#This Row],[Sub-Sector]],Table2[% Away From Current Week High],"&lt;=0.05")/Table3[[#This Row],[Count]]</f>
        <v>1</v>
      </c>
      <c r="N80" s="2">
        <f>COUNTIFS(Table2[Sub-Sector],Table3[[#This Row],[Sub-Sector]],Table2[% Away From Current Month Low],"&gt;=0.05")/Table3[[#This Row],[Count]]</f>
        <v>0.5</v>
      </c>
      <c r="O80" s="2">
        <f>COUNTIFS(Table2[Sub-Sector],Table3[[#This Row],[Sub-Sector]],Table2[% Away From Current Month High],"&lt;=0.05")/Table3[[#This Row],[Count]]</f>
        <v>1</v>
      </c>
      <c r="P80" s="2">
        <f>COUNTIFS(Table2[Sub-Sector],Table3[[#This Row],[Sub-Sector]],Table2[% Away From 52W High],"&lt;=10")/Table3[[#This Row],[Count]]</f>
        <v>0</v>
      </c>
      <c r="Q80" s="2">
        <f>COUNTIFS(Table2[Sub-Sector],Table3[[#This Row],[Sub-Sector]],Table2[% Away From 52W Low],"&gt;=10")/Table3[[#This Row],[Count]]</f>
        <v>1</v>
      </c>
      <c r="R80" s="2">
        <f>COUNTIFS(Table2[Sub-Sector],Table3[[#This Row],[Sub-Sector]],Table2[% Price above 20 EMA],"&gt;=0")/Table3[[#This Row],[Count]]</f>
        <v>1</v>
      </c>
      <c r="S80" s="2">
        <f>COUNTIFS(Table2[Sub-Sector],Table3[[#This Row],[Sub-Sector]],Table2[% Price above 50 EMA],"&gt;=0")/Table3[[#This Row],[Count]]</f>
        <v>1</v>
      </c>
      <c r="T80" s="2">
        <f>COUNTIFS(Table2[Sub-Sector],Table3[[#This Row],[Sub-Sector]],Table2[% Price above 200 EMA],"&gt;=0")/Table3[[#This Row],[Count]]</f>
        <v>1</v>
      </c>
      <c r="U80" s="2">
        <f>COUNTIFS(Table2[Sub-Sector],Table3[[#This Row],[Sub-Sector]],Table2[Rate of Change - Zone],"Positive")/Table3[[#This Row],[Count]]</f>
        <v>1</v>
      </c>
      <c r="V80" s="2">
        <f>COUNTIFS(Table2[Sub-Sector],Table3[[#This Row],[Sub-Sector]],Table2[Sharpe Ratio],"&gt;=0.10")/Table3[[#This Row],[Count]]</f>
        <v>0.5</v>
      </c>
    </row>
    <row r="81" spans="1:22" x14ac:dyDescent="0.3">
      <c r="A81" t="s">
        <v>43</v>
      </c>
      <c r="B81">
        <f>COUNTIFS(Table2[Sub-Sector],Table3[[#This Row],[Sub-Sector]])</f>
        <v>2</v>
      </c>
      <c r="C81" s="2">
        <f>COUNTIFS(Table2[Sub-Sector],Table3[[#This Row],[Sub-Sector]],Table2[Uptrend],"Uptrend")/Table3[[#This Row],[Count]]</f>
        <v>0.5</v>
      </c>
      <c r="D81" s="2">
        <f>COUNTIFS(Table2[Sub-Sector],Table3[[#This Row],[Sub-Sector]],Table2[1W Return vs Nifty],"&gt;=5")/Table3[[#This Row],[Count]]</f>
        <v>0</v>
      </c>
      <c r="E81" s="2">
        <f>COUNTIFS(Table2[Sub-Sector],Table3[[#This Row],[Sub-Sector]],Table2[1M Return vs Nifty],"&gt;=5")/Table3[[#This Row],[Count]]</f>
        <v>0.5</v>
      </c>
      <c r="F81" s="2">
        <f>COUNTIFS(Table2[Sub-Sector],Table3[[#This Row],[Sub-Sector]],Table2[6M Return vs Nifty],"&gt;=10")/Table3[[#This Row],[Count]]</f>
        <v>0.5</v>
      </c>
      <c r="G81" s="2">
        <f>COUNTIFS(Table2[Sub-Sector],Table3[[#This Row],[Sub-Sector]],Table2[1Y Return vs Nifty],"&gt;=10")/Table3[[#This Row],[Count]]</f>
        <v>0.5</v>
      </c>
      <c r="H81" s="2">
        <f>COUNTIFS(Table2[Sub-Sector],Table3[[#This Row],[Sub-Sector]],Table2[RSI Exponential â€“ 14D],"&gt;=50")/Table3[[#This Row],[Count]]</f>
        <v>1</v>
      </c>
      <c r="I81" s="2">
        <f>COUNTIFS(Table2[Sub-Sector],Table3[[#This Row],[Sub-Sector]],Table2[Relative Volume],"&gt;=2")/Table3[[#This Row],[Count]]</f>
        <v>0</v>
      </c>
      <c r="J81" s="2">
        <f>COUNTIFS(Table2[Sub-Sector],Table3[[#This Row],[Sub-Sector]],Table2[% Away From Day Low],"&gt;=0.05")/Table3[[#This Row],[Count]]</f>
        <v>0</v>
      </c>
      <c r="K81" s="2">
        <f>COUNTIFS(Table2[Sub-Sector],Table3[[#This Row],[Sub-Sector]],Table2[% Away From Day High],"&lt;=0.05")/Table3[[#This Row],[Count]]</f>
        <v>1</v>
      </c>
      <c r="L81" s="2">
        <f>COUNTIFS(Table2[Sub-Sector],Table3[[#This Row],[Sub-Sector]],Table2[% Away From Current Week Low],"&gt;=0.05")/Table3[[#This Row],[Count]]</f>
        <v>0</v>
      </c>
      <c r="M81" s="2">
        <f>COUNTIFS(Table2[Sub-Sector],Table3[[#This Row],[Sub-Sector]],Table2[% Away From Current Week High],"&lt;=0.05")/Table3[[#This Row],[Count]]</f>
        <v>1</v>
      </c>
      <c r="N81" s="2">
        <f>COUNTIFS(Table2[Sub-Sector],Table3[[#This Row],[Sub-Sector]],Table2[% Away From Current Month Low],"&gt;=0.05")/Table3[[#This Row],[Count]]</f>
        <v>0</v>
      </c>
      <c r="O81" s="2">
        <f>COUNTIFS(Table2[Sub-Sector],Table3[[#This Row],[Sub-Sector]],Table2[% Away From Current Month High],"&lt;=0.05")/Table3[[#This Row],[Count]]</f>
        <v>1</v>
      </c>
      <c r="P81" s="2">
        <f>COUNTIFS(Table2[Sub-Sector],Table3[[#This Row],[Sub-Sector]],Table2[% Away From 52W High],"&lt;=10")/Table3[[#This Row],[Count]]</f>
        <v>0.5</v>
      </c>
      <c r="Q81" s="2">
        <f>COUNTIFS(Table2[Sub-Sector],Table3[[#This Row],[Sub-Sector]],Table2[% Away From 52W Low],"&gt;=10")/Table3[[#This Row],[Count]]</f>
        <v>0.5</v>
      </c>
      <c r="R81" s="2">
        <f>COUNTIFS(Table2[Sub-Sector],Table3[[#This Row],[Sub-Sector]],Table2[% Price above 20 EMA],"&gt;=0")/Table3[[#This Row],[Count]]</f>
        <v>1</v>
      </c>
      <c r="S81" s="2">
        <f>COUNTIFS(Table2[Sub-Sector],Table3[[#This Row],[Sub-Sector]],Table2[% Price above 50 EMA],"&gt;=0")/Table3[[#This Row],[Count]]</f>
        <v>0.5</v>
      </c>
      <c r="T81" s="2">
        <f>COUNTIFS(Table2[Sub-Sector],Table3[[#This Row],[Sub-Sector]],Table2[% Price above 200 EMA],"&gt;=0")/Table3[[#This Row],[Count]]</f>
        <v>0.5</v>
      </c>
      <c r="U81" s="2">
        <f>COUNTIFS(Table2[Sub-Sector],Table3[[#This Row],[Sub-Sector]],Table2[Rate of Change - Zone],"Positive")/Table3[[#This Row],[Count]]</f>
        <v>0.5</v>
      </c>
      <c r="V81" s="2">
        <f>COUNTIFS(Table2[Sub-Sector],Table3[[#This Row],[Sub-Sector]],Table2[Sharpe Ratio],"&gt;=0.10")/Table3[[#This Row],[Count]]</f>
        <v>0.5</v>
      </c>
    </row>
    <row r="82" spans="1:22" x14ac:dyDescent="0.3">
      <c r="A82" t="s">
        <v>83</v>
      </c>
      <c r="B82">
        <f>COUNTIFS(Table2[Sub-Sector],Table3[[#This Row],[Sub-Sector]])</f>
        <v>2</v>
      </c>
      <c r="C82" s="2">
        <f>COUNTIFS(Table2[Sub-Sector],Table3[[#This Row],[Sub-Sector]],Table2[Uptrend],"Uptrend")/Table3[[#This Row],[Count]]</f>
        <v>1</v>
      </c>
      <c r="D82" s="2">
        <f>COUNTIFS(Table2[Sub-Sector],Table3[[#This Row],[Sub-Sector]],Table2[1W Return vs Nifty],"&gt;=5")/Table3[[#This Row],[Count]]</f>
        <v>0</v>
      </c>
      <c r="E82" s="2">
        <f>COUNTIFS(Table2[Sub-Sector],Table3[[#This Row],[Sub-Sector]],Table2[1M Return vs Nifty],"&gt;=5")/Table3[[#This Row],[Count]]</f>
        <v>0</v>
      </c>
      <c r="F82" s="2">
        <f>COUNTIFS(Table2[Sub-Sector],Table3[[#This Row],[Sub-Sector]],Table2[6M Return vs Nifty],"&gt;=10")/Table3[[#This Row],[Count]]</f>
        <v>1</v>
      </c>
      <c r="G82" s="2">
        <f>COUNTIFS(Table2[Sub-Sector],Table3[[#This Row],[Sub-Sector]],Table2[1Y Return vs Nifty],"&gt;=10")/Table3[[#This Row],[Count]]</f>
        <v>1</v>
      </c>
      <c r="H82" s="2">
        <f>COUNTIFS(Table2[Sub-Sector],Table3[[#This Row],[Sub-Sector]],Table2[RSI Exponential â€“ 14D],"&gt;=50")/Table3[[#This Row],[Count]]</f>
        <v>1</v>
      </c>
      <c r="I82" s="2">
        <f>COUNTIFS(Table2[Sub-Sector],Table3[[#This Row],[Sub-Sector]],Table2[Relative Volume],"&gt;=2")/Table3[[#This Row],[Count]]</f>
        <v>0</v>
      </c>
      <c r="J82" s="2">
        <f>COUNTIFS(Table2[Sub-Sector],Table3[[#This Row],[Sub-Sector]],Table2[% Away From Day Low],"&gt;=0.05")/Table3[[#This Row],[Count]]</f>
        <v>0</v>
      </c>
      <c r="K82" s="2">
        <f>COUNTIFS(Table2[Sub-Sector],Table3[[#This Row],[Sub-Sector]],Table2[% Away From Day High],"&lt;=0.05")/Table3[[#This Row],[Count]]</f>
        <v>1</v>
      </c>
      <c r="L82" s="2">
        <f>COUNTIFS(Table2[Sub-Sector],Table3[[#This Row],[Sub-Sector]],Table2[% Away From Current Week Low],"&gt;=0.05")/Table3[[#This Row],[Count]]</f>
        <v>0.5</v>
      </c>
      <c r="M82" s="2">
        <f>COUNTIFS(Table2[Sub-Sector],Table3[[#This Row],[Sub-Sector]],Table2[% Away From Current Week High],"&lt;=0.05")/Table3[[#This Row],[Count]]</f>
        <v>1</v>
      </c>
      <c r="N82" s="2">
        <f>COUNTIFS(Table2[Sub-Sector],Table3[[#This Row],[Sub-Sector]],Table2[% Away From Current Month Low],"&gt;=0.05")/Table3[[#This Row],[Count]]</f>
        <v>0.5</v>
      </c>
      <c r="O82" s="2">
        <f>COUNTIFS(Table2[Sub-Sector],Table3[[#This Row],[Sub-Sector]],Table2[% Away From Current Month High],"&lt;=0.05")/Table3[[#This Row],[Count]]</f>
        <v>1</v>
      </c>
      <c r="P82" s="2">
        <f>COUNTIFS(Table2[Sub-Sector],Table3[[#This Row],[Sub-Sector]],Table2[% Away From 52W High],"&lt;=10")/Table3[[#This Row],[Count]]</f>
        <v>1</v>
      </c>
      <c r="Q82" s="2">
        <f>COUNTIFS(Table2[Sub-Sector],Table3[[#This Row],[Sub-Sector]],Table2[% Away From 52W Low],"&gt;=10")/Table3[[#This Row],[Count]]</f>
        <v>1</v>
      </c>
      <c r="R82" s="2">
        <f>COUNTIFS(Table2[Sub-Sector],Table3[[#This Row],[Sub-Sector]],Table2[% Price above 20 EMA],"&gt;=0")/Table3[[#This Row],[Count]]</f>
        <v>1</v>
      </c>
      <c r="S82" s="2">
        <f>COUNTIFS(Table2[Sub-Sector],Table3[[#This Row],[Sub-Sector]],Table2[% Price above 50 EMA],"&gt;=0")/Table3[[#This Row],[Count]]</f>
        <v>1</v>
      </c>
      <c r="T82" s="2">
        <f>COUNTIFS(Table2[Sub-Sector],Table3[[#This Row],[Sub-Sector]],Table2[% Price above 200 EMA],"&gt;=0")/Table3[[#This Row],[Count]]</f>
        <v>1</v>
      </c>
      <c r="U82" s="2">
        <f>COUNTIFS(Table2[Sub-Sector],Table3[[#This Row],[Sub-Sector]],Table2[Rate of Change - Zone],"Positive")/Table3[[#This Row],[Count]]</f>
        <v>1</v>
      </c>
      <c r="V82" s="2">
        <f>COUNTIFS(Table2[Sub-Sector],Table3[[#This Row],[Sub-Sector]],Table2[Sharpe Ratio],"&gt;=0.10")/Table3[[#This Row],[Count]]</f>
        <v>0</v>
      </c>
    </row>
    <row r="83" spans="1:22" x14ac:dyDescent="0.3">
      <c r="A83" t="s">
        <v>169</v>
      </c>
      <c r="B83">
        <f>COUNTIFS(Table2[Sub-Sector],Table3[[#This Row],[Sub-Sector]])</f>
        <v>2</v>
      </c>
      <c r="C83" s="2">
        <f>COUNTIFS(Table2[Sub-Sector],Table3[[#This Row],[Sub-Sector]],Table2[Uptrend],"Uptrend")/Table3[[#This Row],[Count]]</f>
        <v>1</v>
      </c>
      <c r="D83" s="2">
        <f>COUNTIFS(Table2[Sub-Sector],Table3[[#This Row],[Sub-Sector]],Table2[1W Return vs Nifty],"&gt;=5")/Table3[[#This Row],[Count]]</f>
        <v>0</v>
      </c>
      <c r="E83" s="2">
        <f>COUNTIFS(Table2[Sub-Sector],Table3[[#This Row],[Sub-Sector]],Table2[1M Return vs Nifty],"&gt;=5")/Table3[[#This Row],[Count]]</f>
        <v>0</v>
      </c>
      <c r="F83" s="2">
        <f>COUNTIFS(Table2[Sub-Sector],Table3[[#This Row],[Sub-Sector]],Table2[6M Return vs Nifty],"&gt;=10")/Table3[[#This Row],[Count]]</f>
        <v>0.5</v>
      </c>
      <c r="G83" s="2">
        <f>COUNTIFS(Table2[Sub-Sector],Table3[[#This Row],[Sub-Sector]],Table2[1Y Return vs Nifty],"&gt;=10")/Table3[[#This Row],[Count]]</f>
        <v>1</v>
      </c>
      <c r="H83" s="2">
        <f>COUNTIFS(Table2[Sub-Sector],Table3[[#This Row],[Sub-Sector]],Table2[RSI Exponential â€“ 14D],"&gt;=50")/Table3[[#This Row],[Count]]</f>
        <v>1</v>
      </c>
      <c r="I83" s="2">
        <f>COUNTIFS(Table2[Sub-Sector],Table3[[#This Row],[Sub-Sector]],Table2[Relative Volume],"&gt;=2")/Table3[[#This Row],[Count]]</f>
        <v>0</v>
      </c>
      <c r="J83" s="2">
        <f>COUNTIFS(Table2[Sub-Sector],Table3[[#This Row],[Sub-Sector]],Table2[% Away From Day Low],"&gt;=0.05")/Table3[[#This Row],[Count]]</f>
        <v>0</v>
      </c>
      <c r="K83" s="2">
        <f>COUNTIFS(Table2[Sub-Sector],Table3[[#This Row],[Sub-Sector]],Table2[% Away From Day High],"&lt;=0.05")/Table3[[#This Row],[Count]]</f>
        <v>1</v>
      </c>
      <c r="L83" s="2">
        <f>COUNTIFS(Table2[Sub-Sector],Table3[[#This Row],[Sub-Sector]],Table2[% Away From Current Week Low],"&gt;=0.05")/Table3[[#This Row],[Count]]</f>
        <v>0</v>
      </c>
      <c r="M83" s="2">
        <f>COUNTIFS(Table2[Sub-Sector],Table3[[#This Row],[Sub-Sector]],Table2[% Away From Current Week High],"&lt;=0.05")/Table3[[#This Row],[Count]]</f>
        <v>1</v>
      </c>
      <c r="N83" s="2">
        <f>COUNTIFS(Table2[Sub-Sector],Table3[[#This Row],[Sub-Sector]],Table2[% Away From Current Month Low],"&gt;=0.05")/Table3[[#This Row],[Count]]</f>
        <v>0</v>
      </c>
      <c r="O83" s="2">
        <f>COUNTIFS(Table2[Sub-Sector],Table3[[#This Row],[Sub-Sector]],Table2[% Away From Current Month High],"&lt;=0.05")/Table3[[#This Row],[Count]]</f>
        <v>1</v>
      </c>
      <c r="P83" s="2">
        <f>COUNTIFS(Table2[Sub-Sector],Table3[[#This Row],[Sub-Sector]],Table2[% Away From 52W High],"&lt;=10")/Table3[[#This Row],[Count]]</f>
        <v>1</v>
      </c>
      <c r="Q83" s="2">
        <f>COUNTIFS(Table2[Sub-Sector],Table3[[#This Row],[Sub-Sector]],Table2[% Away From 52W Low],"&gt;=10")/Table3[[#This Row],[Count]]</f>
        <v>1</v>
      </c>
      <c r="R83" s="2">
        <f>COUNTIFS(Table2[Sub-Sector],Table3[[#This Row],[Sub-Sector]],Table2[% Price above 20 EMA],"&gt;=0")/Table3[[#This Row],[Count]]</f>
        <v>1</v>
      </c>
      <c r="S83" s="2">
        <f>COUNTIFS(Table2[Sub-Sector],Table3[[#This Row],[Sub-Sector]],Table2[% Price above 50 EMA],"&gt;=0")/Table3[[#This Row],[Count]]</f>
        <v>1</v>
      </c>
      <c r="T83" s="2">
        <f>COUNTIFS(Table2[Sub-Sector],Table3[[#This Row],[Sub-Sector]],Table2[% Price above 200 EMA],"&gt;=0")/Table3[[#This Row],[Count]]</f>
        <v>1</v>
      </c>
      <c r="U83" s="2">
        <f>COUNTIFS(Table2[Sub-Sector],Table3[[#This Row],[Sub-Sector]],Table2[Rate of Change - Zone],"Positive")/Table3[[#This Row],[Count]]</f>
        <v>1</v>
      </c>
      <c r="V83" s="2">
        <f>COUNTIFS(Table2[Sub-Sector],Table3[[#This Row],[Sub-Sector]],Table2[Sharpe Ratio],"&gt;=0.10")/Table3[[#This Row],[Count]]</f>
        <v>0</v>
      </c>
    </row>
    <row r="84" spans="1:22" x14ac:dyDescent="0.3">
      <c r="A84" t="s">
        <v>200</v>
      </c>
      <c r="B84">
        <f>COUNTIFS(Table2[Sub-Sector],Table3[[#This Row],[Sub-Sector]])</f>
        <v>2</v>
      </c>
      <c r="C84" s="2">
        <f>COUNTIFS(Table2[Sub-Sector],Table3[[#This Row],[Sub-Sector]],Table2[Uptrend],"Uptrend")/Table3[[#This Row],[Count]]</f>
        <v>1</v>
      </c>
      <c r="D84" s="2">
        <f>COUNTIFS(Table2[Sub-Sector],Table3[[#This Row],[Sub-Sector]],Table2[1W Return vs Nifty],"&gt;=5")/Table3[[#This Row],[Count]]</f>
        <v>0</v>
      </c>
      <c r="E84" s="2">
        <f>COUNTIFS(Table2[Sub-Sector],Table3[[#This Row],[Sub-Sector]],Table2[1M Return vs Nifty],"&gt;=5")/Table3[[#This Row],[Count]]</f>
        <v>0</v>
      </c>
      <c r="F84" s="2">
        <f>COUNTIFS(Table2[Sub-Sector],Table3[[#This Row],[Sub-Sector]],Table2[6M Return vs Nifty],"&gt;=10")/Table3[[#This Row],[Count]]</f>
        <v>0.5</v>
      </c>
      <c r="G84" s="2">
        <f>COUNTIFS(Table2[Sub-Sector],Table3[[#This Row],[Sub-Sector]],Table2[1Y Return vs Nifty],"&gt;=10")/Table3[[#This Row],[Count]]</f>
        <v>0.5</v>
      </c>
      <c r="H84" s="2">
        <f>COUNTIFS(Table2[Sub-Sector],Table3[[#This Row],[Sub-Sector]],Table2[RSI Exponential â€“ 14D],"&gt;=50")/Table3[[#This Row],[Count]]</f>
        <v>0</v>
      </c>
      <c r="I84" s="2">
        <f>COUNTIFS(Table2[Sub-Sector],Table3[[#This Row],[Sub-Sector]],Table2[Relative Volume],"&gt;=2")/Table3[[#This Row],[Count]]</f>
        <v>0</v>
      </c>
      <c r="J84" s="2">
        <f>COUNTIFS(Table2[Sub-Sector],Table3[[#This Row],[Sub-Sector]],Table2[% Away From Day Low],"&gt;=0.05")/Table3[[#This Row],[Count]]</f>
        <v>0</v>
      </c>
      <c r="K84" s="2">
        <f>COUNTIFS(Table2[Sub-Sector],Table3[[#This Row],[Sub-Sector]],Table2[% Away From Day High],"&lt;=0.05")/Table3[[#This Row],[Count]]</f>
        <v>1</v>
      </c>
      <c r="L84" s="2">
        <f>COUNTIFS(Table2[Sub-Sector],Table3[[#This Row],[Sub-Sector]],Table2[% Away From Current Week Low],"&gt;=0.05")/Table3[[#This Row],[Count]]</f>
        <v>0</v>
      </c>
      <c r="M84" s="2">
        <f>COUNTIFS(Table2[Sub-Sector],Table3[[#This Row],[Sub-Sector]],Table2[% Away From Current Week High],"&lt;=0.05")/Table3[[#This Row],[Count]]</f>
        <v>0.5</v>
      </c>
      <c r="N84" s="2">
        <f>COUNTIFS(Table2[Sub-Sector],Table3[[#This Row],[Sub-Sector]],Table2[% Away From Current Month Low],"&gt;=0.05")/Table3[[#This Row],[Count]]</f>
        <v>0</v>
      </c>
      <c r="O84" s="2">
        <f>COUNTIFS(Table2[Sub-Sector],Table3[[#This Row],[Sub-Sector]],Table2[% Away From Current Month High],"&lt;=0.05")/Table3[[#This Row],[Count]]</f>
        <v>0.5</v>
      </c>
      <c r="P84" s="2">
        <f>COUNTIFS(Table2[Sub-Sector],Table3[[#This Row],[Sub-Sector]],Table2[% Away From 52W High],"&lt;=10")/Table3[[#This Row],[Count]]</f>
        <v>1</v>
      </c>
      <c r="Q84" s="2">
        <f>COUNTIFS(Table2[Sub-Sector],Table3[[#This Row],[Sub-Sector]],Table2[% Away From 52W Low],"&gt;=10")/Table3[[#This Row],[Count]]</f>
        <v>1</v>
      </c>
      <c r="R84" s="2">
        <f>COUNTIFS(Table2[Sub-Sector],Table3[[#This Row],[Sub-Sector]],Table2[% Price above 20 EMA],"&gt;=0")/Table3[[#This Row],[Count]]</f>
        <v>0</v>
      </c>
      <c r="S84" s="2">
        <f>COUNTIFS(Table2[Sub-Sector],Table3[[#This Row],[Sub-Sector]],Table2[% Price above 50 EMA],"&gt;=0")/Table3[[#This Row],[Count]]</f>
        <v>1</v>
      </c>
      <c r="T84" s="2">
        <f>COUNTIFS(Table2[Sub-Sector],Table3[[#This Row],[Sub-Sector]],Table2[% Price above 200 EMA],"&gt;=0")/Table3[[#This Row],[Count]]</f>
        <v>1</v>
      </c>
      <c r="U84" s="2">
        <f>COUNTIFS(Table2[Sub-Sector],Table3[[#This Row],[Sub-Sector]],Table2[Rate of Change - Zone],"Positive")/Table3[[#This Row],[Count]]</f>
        <v>0</v>
      </c>
      <c r="V84" s="2">
        <f>COUNTIFS(Table2[Sub-Sector],Table3[[#This Row],[Sub-Sector]],Table2[Sharpe Ratio],"&gt;=0.10")/Table3[[#This Row],[Count]]</f>
        <v>0</v>
      </c>
    </row>
    <row r="85" spans="1:22" x14ac:dyDescent="0.3">
      <c r="A85" t="s">
        <v>320</v>
      </c>
      <c r="B85">
        <f>COUNTIFS(Table2[Sub-Sector],Table3[[#This Row],[Sub-Sector]])</f>
        <v>2</v>
      </c>
      <c r="C85" s="2">
        <f>COUNTIFS(Table2[Sub-Sector],Table3[[#This Row],[Sub-Sector]],Table2[Uptrend],"Uptrend")/Table3[[#This Row],[Count]]</f>
        <v>1</v>
      </c>
      <c r="D85" s="2">
        <f>COUNTIFS(Table2[Sub-Sector],Table3[[#This Row],[Sub-Sector]],Table2[1W Return vs Nifty],"&gt;=5")/Table3[[#This Row],[Count]]</f>
        <v>0</v>
      </c>
      <c r="E85" s="2">
        <f>COUNTIFS(Table2[Sub-Sector],Table3[[#This Row],[Sub-Sector]],Table2[1M Return vs Nifty],"&gt;=5")/Table3[[#This Row],[Count]]</f>
        <v>1</v>
      </c>
      <c r="F85" s="2">
        <f>COUNTIFS(Table2[Sub-Sector],Table3[[#This Row],[Sub-Sector]],Table2[6M Return vs Nifty],"&gt;=10")/Table3[[#This Row],[Count]]</f>
        <v>1</v>
      </c>
      <c r="G85" s="2">
        <f>COUNTIFS(Table2[Sub-Sector],Table3[[#This Row],[Sub-Sector]],Table2[1Y Return vs Nifty],"&gt;=10")/Table3[[#This Row],[Count]]</f>
        <v>1</v>
      </c>
      <c r="H85" s="2">
        <f>COUNTIFS(Table2[Sub-Sector],Table3[[#This Row],[Sub-Sector]],Table2[RSI Exponential â€“ 14D],"&gt;=50")/Table3[[#This Row],[Count]]</f>
        <v>1</v>
      </c>
      <c r="I85" s="2">
        <f>COUNTIFS(Table2[Sub-Sector],Table3[[#This Row],[Sub-Sector]],Table2[Relative Volume],"&gt;=2")/Table3[[#This Row],[Count]]</f>
        <v>0</v>
      </c>
      <c r="J85" s="2">
        <f>COUNTIFS(Table2[Sub-Sector],Table3[[#This Row],[Sub-Sector]],Table2[% Away From Day Low],"&gt;=0.05")/Table3[[#This Row],[Count]]</f>
        <v>0</v>
      </c>
      <c r="K85" s="2">
        <f>COUNTIFS(Table2[Sub-Sector],Table3[[#This Row],[Sub-Sector]],Table2[% Away From Day High],"&lt;=0.05")/Table3[[#This Row],[Count]]</f>
        <v>1</v>
      </c>
      <c r="L85" s="2">
        <f>COUNTIFS(Table2[Sub-Sector],Table3[[#This Row],[Sub-Sector]],Table2[% Away From Current Week Low],"&gt;=0.05")/Table3[[#This Row],[Count]]</f>
        <v>0</v>
      </c>
      <c r="M85" s="2">
        <f>COUNTIFS(Table2[Sub-Sector],Table3[[#This Row],[Sub-Sector]],Table2[% Away From Current Week High],"&lt;=0.05")/Table3[[#This Row],[Count]]</f>
        <v>1</v>
      </c>
      <c r="N85" s="2">
        <f>COUNTIFS(Table2[Sub-Sector],Table3[[#This Row],[Sub-Sector]],Table2[% Away From Current Month Low],"&gt;=0.05")/Table3[[#This Row],[Count]]</f>
        <v>0</v>
      </c>
      <c r="O85" s="2">
        <f>COUNTIFS(Table2[Sub-Sector],Table3[[#This Row],[Sub-Sector]],Table2[% Away From Current Month High],"&lt;=0.05")/Table3[[#This Row],[Count]]</f>
        <v>1</v>
      </c>
      <c r="P85" s="2">
        <f>COUNTIFS(Table2[Sub-Sector],Table3[[#This Row],[Sub-Sector]],Table2[% Away From 52W High],"&lt;=10")/Table3[[#This Row],[Count]]</f>
        <v>1</v>
      </c>
      <c r="Q85" s="2">
        <f>COUNTIFS(Table2[Sub-Sector],Table3[[#This Row],[Sub-Sector]],Table2[% Away From 52W Low],"&gt;=10")/Table3[[#This Row],[Count]]</f>
        <v>1</v>
      </c>
      <c r="R85" s="2">
        <f>COUNTIFS(Table2[Sub-Sector],Table3[[#This Row],[Sub-Sector]],Table2[% Price above 20 EMA],"&gt;=0")/Table3[[#This Row],[Count]]</f>
        <v>1</v>
      </c>
      <c r="S85" s="2">
        <f>COUNTIFS(Table2[Sub-Sector],Table3[[#This Row],[Sub-Sector]],Table2[% Price above 50 EMA],"&gt;=0")/Table3[[#This Row],[Count]]</f>
        <v>1</v>
      </c>
      <c r="T85" s="2">
        <f>COUNTIFS(Table2[Sub-Sector],Table3[[#This Row],[Sub-Sector]],Table2[% Price above 200 EMA],"&gt;=0")/Table3[[#This Row],[Count]]</f>
        <v>1</v>
      </c>
      <c r="U85" s="2">
        <f>COUNTIFS(Table2[Sub-Sector],Table3[[#This Row],[Sub-Sector]],Table2[Rate of Change - Zone],"Positive")/Table3[[#This Row],[Count]]</f>
        <v>1</v>
      </c>
      <c r="V85" s="2">
        <f>COUNTIFS(Table2[Sub-Sector],Table3[[#This Row],[Sub-Sector]],Table2[Sharpe Ratio],"&gt;=0.10")/Table3[[#This Row],[Count]]</f>
        <v>1</v>
      </c>
    </row>
    <row r="86" spans="1:22" x14ac:dyDescent="0.3">
      <c r="A86" t="s">
        <v>332</v>
      </c>
      <c r="B86">
        <f>COUNTIFS(Table2[Sub-Sector],Table3[[#This Row],[Sub-Sector]])</f>
        <v>2</v>
      </c>
      <c r="C86" s="2">
        <f>COUNTIFS(Table2[Sub-Sector],Table3[[#This Row],[Sub-Sector]],Table2[Uptrend],"Uptrend")/Table3[[#This Row],[Count]]</f>
        <v>1</v>
      </c>
      <c r="D86" s="2">
        <f>COUNTIFS(Table2[Sub-Sector],Table3[[#This Row],[Sub-Sector]],Table2[1W Return vs Nifty],"&gt;=5")/Table3[[#This Row],[Count]]</f>
        <v>0</v>
      </c>
      <c r="E86" s="2">
        <f>COUNTIFS(Table2[Sub-Sector],Table3[[#This Row],[Sub-Sector]],Table2[1M Return vs Nifty],"&gt;=5")/Table3[[#This Row],[Count]]</f>
        <v>0</v>
      </c>
      <c r="F86" s="2">
        <f>COUNTIFS(Table2[Sub-Sector],Table3[[#This Row],[Sub-Sector]],Table2[6M Return vs Nifty],"&gt;=10")/Table3[[#This Row],[Count]]</f>
        <v>0.5</v>
      </c>
      <c r="G86" s="2">
        <f>COUNTIFS(Table2[Sub-Sector],Table3[[#This Row],[Sub-Sector]],Table2[1Y Return vs Nifty],"&gt;=10")/Table3[[#This Row],[Count]]</f>
        <v>1</v>
      </c>
      <c r="H86" s="2">
        <f>COUNTIFS(Table2[Sub-Sector],Table3[[#This Row],[Sub-Sector]],Table2[RSI Exponential â€“ 14D],"&gt;=50")/Table3[[#This Row],[Count]]</f>
        <v>0</v>
      </c>
      <c r="I86" s="2">
        <f>COUNTIFS(Table2[Sub-Sector],Table3[[#This Row],[Sub-Sector]],Table2[Relative Volume],"&gt;=2")/Table3[[#This Row],[Count]]</f>
        <v>0</v>
      </c>
      <c r="J86" s="2">
        <f>COUNTIFS(Table2[Sub-Sector],Table3[[#This Row],[Sub-Sector]],Table2[% Away From Day Low],"&gt;=0.05")/Table3[[#This Row],[Count]]</f>
        <v>0</v>
      </c>
      <c r="K86" s="2">
        <f>COUNTIFS(Table2[Sub-Sector],Table3[[#This Row],[Sub-Sector]],Table2[% Away From Day High],"&lt;=0.05")/Table3[[#This Row],[Count]]</f>
        <v>0.5</v>
      </c>
      <c r="L86" s="2">
        <f>COUNTIFS(Table2[Sub-Sector],Table3[[#This Row],[Sub-Sector]],Table2[% Away From Current Week Low],"&gt;=0.05")/Table3[[#This Row],[Count]]</f>
        <v>0</v>
      </c>
      <c r="M86" s="2">
        <f>COUNTIFS(Table2[Sub-Sector],Table3[[#This Row],[Sub-Sector]],Table2[% Away From Current Week High],"&lt;=0.05")/Table3[[#This Row],[Count]]</f>
        <v>1</v>
      </c>
      <c r="N86" s="2">
        <f>COUNTIFS(Table2[Sub-Sector],Table3[[#This Row],[Sub-Sector]],Table2[% Away From Current Month Low],"&gt;=0.05")/Table3[[#This Row],[Count]]</f>
        <v>0</v>
      </c>
      <c r="O86" s="2">
        <f>COUNTIFS(Table2[Sub-Sector],Table3[[#This Row],[Sub-Sector]],Table2[% Away From Current Month High],"&lt;=0.05")/Table3[[#This Row],[Count]]</f>
        <v>1</v>
      </c>
      <c r="P86" s="2">
        <f>COUNTIFS(Table2[Sub-Sector],Table3[[#This Row],[Sub-Sector]],Table2[% Away From 52W High],"&lt;=10")/Table3[[#This Row],[Count]]</f>
        <v>0.5</v>
      </c>
      <c r="Q86" s="2">
        <f>COUNTIFS(Table2[Sub-Sector],Table3[[#This Row],[Sub-Sector]],Table2[% Away From 52W Low],"&gt;=10")/Table3[[#This Row],[Count]]</f>
        <v>1</v>
      </c>
      <c r="R86" s="2">
        <f>COUNTIFS(Table2[Sub-Sector],Table3[[#This Row],[Sub-Sector]],Table2[% Price above 20 EMA],"&gt;=0")/Table3[[#This Row],[Count]]</f>
        <v>0.5</v>
      </c>
      <c r="S86" s="2">
        <f>COUNTIFS(Table2[Sub-Sector],Table3[[#This Row],[Sub-Sector]],Table2[% Price above 50 EMA],"&gt;=0")/Table3[[#This Row],[Count]]</f>
        <v>0.5</v>
      </c>
      <c r="T86" s="2">
        <f>COUNTIFS(Table2[Sub-Sector],Table3[[#This Row],[Sub-Sector]],Table2[% Price above 200 EMA],"&gt;=0")/Table3[[#This Row],[Count]]</f>
        <v>1</v>
      </c>
      <c r="U86" s="2">
        <f>COUNTIFS(Table2[Sub-Sector],Table3[[#This Row],[Sub-Sector]],Table2[Rate of Change - Zone],"Positive")/Table3[[#This Row],[Count]]</f>
        <v>0.5</v>
      </c>
      <c r="V86" s="2">
        <f>COUNTIFS(Table2[Sub-Sector],Table3[[#This Row],[Sub-Sector]],Table2[Sharpe Ratio],"&gt;=0.10")/Table3[[#This Row],[Count]]</f>
        <v>0.5</v>
      </c>
    </row>
    <row r="87" spans="1:22" x14ac:dyDescent="0.3">
      <c r="A87" t="s">
        <v>337</v>
      </c>
      <c r="B87">
        <f>COUNTIFS(Table2[Sub-Sector],Table3[[#This Row],[Sub-Sector]])</f>
        <v>2</v>
      </c>
      <c r="C87" s="2">
        <f>COUNTIFS(Table2[Sub-Sector],Table3[[#This Row],[Sub-Sector]],Table2[Uptrend],"Uptrend")/Table3[[#This Row],[Count]]</f>
        <v>1</v>
      </c>
      <c r="D87" s="2">
        <f>COUNTIFS(Table2[Sub-Sector],Table3[[#This Row],[Sub-Sector]],Table2[1W Return vs Nifty],"&gt;=5")/Table3[[#This Row],[Count]]</f>
        <v>0</v>
      </c>
      <c r="E87" s="2">
        <f>COUNTIFS(Table2[Sub-Sector],Table3[[#This Row],[Sub-Sector]],Table2[1M Return vs Nifty],"&gt;=5")/Table3[[#This Row],[Count]]</f>
        <v>0</v>
      </c>
      <c r="F87" s="2">
        <f>COUNTIFS(Table2[Sub-Sector],Table3[[#This Row],[Sub-Sector]],Table2[6M Return vs Nifty],"&gt;=10")/Table3[[#This Row],[Count]]</f>
        <v>1</v>
      </c>
      <c r="G87" s="2">
        <f>COUNTIFS(Table2[Sub-Sector],Table3[[#This Row],[Sub-Sector]],Table2[1Y Return vs Nifty],"&gt;=10")/Table3[[#This Row],[Count]]</f>
        <v>1</v>
      </c>
      <c r="H87" s="2">
        <f>COUNTIFS(Table2[Sub-Sector],Table3[[#This Row],[Sub-Sector]],Table2[RSI Exponential â€“ 14D],"&gt;=50")/Table3[[#This Row],[Count]]</f>
        <v>0.5</v>
      </c>
      <c r="I87" s="2">
        <f>COUNTIFS(Table2[Sub-Sector],Table3[[#This Row],[Sub-Sector]],Table2[Relative Volume],"&gt;=2")/Table3[[#This Row],[Count]]</f>
        <v>0</v>
      </c>
      <c r="J87" s="2">
        <f>COUNTIFS(Table2[Sub-Sector],Table3[[#This Row],[Sub-Sector]],Table2[% Away From Day Low],"&gt;=0.05")/Table3[[#This Row],[Count]]</f>
        <v>0</v>
      </c>
      <c r="K87" s="2">
        <f>COUNTIFS(Table2[Sub-Sector],Table3[[#This Row],[Sub-Sector]],Table2[% Away From Day High],"&lt;=0.05")/Table3[[#This Row],[Count]]</f>
        <v>1</v>
      </c>
      <c r="L87" s="2">
        <f>COUNTIFS(Table2[Sub-Sector],Table3[[#This Row],[Sub-Sector]],Table2[% Away From Current Week Low],"&gt;=0.05")/Table3[[#This Row],[Count]]</f>
        <v>0.5</v>
      </c>
      <c r="M87" s="2">
        <f>COUNTIFS(Table2[Sub-Sector],Table3[[#This Row],[Sub-Sector]],Table2[% Away From Current Week High],"&lt;=0.05")/Table3[[#This Row],[Count]]</f>
        <v>1</v>
      </c>
      <c r="N87" s="2">
        <f>COUNTIFS(Table2[Sub-Sector],Table3[[#This Row],[Sub-Sector]],Table2[% Away From Current Month Low],"&gt;=0.05")/Table3[[#This Row],[Count]]</f>
        <v>0.5</v>
      </c>
      <c r="O87" s="2">
        <f>COUNTIFS(Table2[Sub-Sector],Table3[[#This Row],[Sub-Sector]],Table2[% Away From Current Month High],"&lt;=0.05")/Table3[[#This Row],[Count]]</f>
        <v>1</v>
      </c>
      <c r="P87" s="2">
        <f>COUNTIFS(Table2[Sub-Sector],Table3[[#This Row],[Sub-Sector]],Table2[% Away From 52W High],"&lt;=10")/Table3[[#This Row],[Count]]</f>
        <v>0.5</v>
      </c>
      <c r="Q87" s="2">
        <f>COUNTIFS(Table2[Sub-Sector],Table3[[#This Row],[Sub-Sector]],Table2[% Away From 52W Low],"&gt;=10")/Table3[[#This Row],[Count]]</f>
        <v>1</v>
      </c>
      <c r="R87" s="2">
        <f>COUNTIFS(Table2[Sub-Sector],Table3[[#This Row],[Sub-Sector]],Table2[% Price above 20 EMA],"&gt;=0")/Table3[[#This Row],[Count]]</f>
        <v>0.5</v>
      </c>
      <c r="S87" s="2">
        <f>COUNTIFS(Table2[Sub-Sector],Table3[[#This Row],[Sub-Sector]],Table2[% Price above 50 EMA],"&gt;=0")/Table3[[#This Row],[Count]]</f>
        <v>1</v>
      </c>
      <c r="T87" s="2">
        <f>COUNTIFS(Table2[Sub-Sector],Table3[[#This Row],[Sub-Sector]],Table2[% Price above 200 EMA],"&gt;=0")/Table3[[#This Row],[Count]]</f>
        <v>1</v>
      </c>
      <c r="U87" s="2">
        <f>COUNTIFS(Table2[Sub-Sector],Table3[[#This Row],[Sub-Sector]],Table2[Rate of Change - Zone],"Positive")/Table3[[#This Row],[Count]]</f>
        <v>0.5</v>
      </c>
      <c r="V87" s="2">
        <f>COUNTIFS(Table2[Sub-Sector],Table3[[#This Row],[Sub-Sector]],Table2[Sharpe Ratio],"&gt;=0.10")/Table3[[#This Row],[Count]]</f>
        <v>0.5</v>
      </c>
    </row>
    <row r="88" spans="1:22" x14ac:dyDescent="0.3">
      <c r="A88" t="s">
        <v>470</v>
      </c>
      <c r="B88">
        <f>COUNTIFS(Table2[Sub-Sector],Table3[[#This Row],[Sub-Sector]])</f>
        <v>2</v>
      </c>
      <c r="C88" s="2">
        <f>COUNTIFS(Table2[Sub-Sector],Table3[[#This Row],[Sub-Sector]],Table2[Uptrend],"Uptrend")/Table3[[#This Row],[Count]]</f>
        <v>1</v>
      </c>
      <c r="D88" s="2">
        <f>COUNTIFS(Table2[Sub-Sector],Table3[[#This Row],[Sub-Sector]],Table2[1W Return vs Nifty],"&gt;=5")/Table3[[#This Row],[Count]]</f>
        <v>0</v>
      </c>
      <c r="E88" s="2">
        <f>COUNTIFS(Table2[Sub-Sector],Table3[[#This Row],[Sub-Sector]],Table2[1M Return vs Nifty],"&gt;=5")/Table3[[#This Row],[Count]]</f>
        <v>0.5</v>
      </c>
      <c r="F88" s="2">
        <f>COUNTIFS(Table2[Sub-Sector],Table3[[#This Row],[Sub-Sector]],Table2[6M Return vs Nifty],"&gt;=10")/Table3[[#This Row],[Count]]</f>
        <v>0.5</v>
      </c>
      <c r="G88" s="2">
        <f>COUNTIFS(Table2[Sub-Sector],Table3[[#This Row],[Sub-Sector]],Table2[1Y Return vs Nifty],"&gt;=10")/Table3[[#This Row],[Count]]</f>
        <v>1</v>
      </c>
      <c r="H88" s="2">
        <f>COUNTIFS(Table2[Sub-Sector],Table3[[#This Row],[Sub-Sector]],Table2[RSI Exponential â€“ 14D],"&gt;=50")/Table3[[#This Row],[Count]]</f>
        <v>0.5</v>
      </c>
      <c r="I88" s="2">
        <f>COUNTIFS(Table2[Sub-Sector],Table3[[#This Row],[Sub-Sector]],Table2[Relative Volume],"&gt;=2")/Table3[[#This Row],[Count]]</f>
        <v>0</v>
      </c>
      <c r="J88" s="2">
        <f>COUNTIFS(Table2[Sub-Sector],Table3[[#This Row],[Sub-Sector]],Table2[% Away From Day Low],"&gt;=0.05")/Table3[[#This Row],[Count]]</f>
        <v>0</v>
      </c>
      <c r="K88" s="2">
        <f>COUNTIFS(Table2[Sub-Sector],Table3[[#This Row],[Sub-Sector]],Table2[% Away From Day High],"&lt;=0.05")/Table3[[#This Row],[Count]]</f>
        <v>1</v>
      </c>
      <c r="L88" s="2">
        <f>COUNTIFS(Table2[Sub-Sector],Table3[[#This Row],[Sub-Sector]],Table2[% Away From Current Week Low],"&gt;=0.05")/Table3[[#This Row],[Count]]</f>
        <v>0.5</v>
      </c>
      <c r="M88" s="2">
        <f>COUNTIFS(Table2[Sub-Sector],Table3[[#This Row],[Sub-Sector]],Table2[% Away From Current Week High],"&lt;=0.05")/Table3[[#This Row],[Count]]</f>
        <v>1</v>
      </c>
      <c r="N88" s="2">
        <f>COUNTIFS(Table2[Sub-Sector],Table3[[#This Row],[Sub-Sector]],Table2[% Away From Current Month Low],"&gt;=0.05")/Table3[[#This Row],[Count]]</f>
        <v>0.5</v>
      </c>
      <c r="O88" s="2">
        <f>COUNTIFS(Table2[Sub-Sector],Table3[[#This Row],[Sub-Sector]],Table2[% Away From Current Month High],"&lt;=0.05")/Table3[[#This Row],[Count]]</f>
        <v>1</v>
      </c>
      <c r="P88" s="2">
        <f>COUNTIFS(Table2[Sub-Sector],Table3[[#This Row],[Sub-Sector]],Table2[% Away From 52W High],"&lt;=10")/Table3[[#This Row],[Count]]</f>
        <v>1</v>
      </c>
      <c r="Q88" s="2">
        <f>COUNTIFS(Table2[Sub-Sector],Table3[[#This Row],[Sub-Sector]],Table2[% Away From 52W Low],"&gt;=10")/Table3[[#This Row],[Count]]</f>
        <v>1</v>
      </c>
      <c r="R88" s="2">
        <f>COUNTIFS(Table2[Sub-Sector],Table3[[#This Row],[Sub-Sector]],Table2[% Price above 20 EMA],"&gt;=0")/Table3[[#This Row],[Count]]</f>
        <v>1</v>
      </c>
      <c r="S88" s="2">
        <f>COUNTIFS(Table2[Sub-Sector],Table3[[#This Row],[Sub-Sector]],Table2[% Price above 50 EMA],"&gt;=0")/Table3[[#This Row],[Count]]</f>
        <v>1</v>
      </c>
      <c r="T88" s="2">
        <f>COUNTIFS(Table2[Sub-Sector],Table3[[#This Row],[Sub-Sector]],Table2[% Price above 200 EMA],"&gt;=0")/Table3[[#This Row],[Count]]</f>
        <v>1</v>
      </c>
      <c r="U88" s="2">
        <f>COUNTIFS(Table2[Sub-Sector],Table3[[#This Row],[Sub-Sector]],Table2[Rate of Change - Zone],"Positive")/Table3[[#This Row],[Count]]</f>
        <v>0.5</v>
      </c>
      <c r="V88" s="2">
        <f>COUNTIFS(Table2[Sub-Sector],Table3[[#This Row],[Sub-Sector]],Table2[Sharpe Ratio],"&gt;=0.10")/Table3[[#This Row],[Count]]</f>
        <v>0.5</v>
      </c>
    </row>
    <row r="89" spans="1:22" x14ac:dyDescent="0.3">
      <c r="A89" t="s">
        <v>563</v>
      </c>
      <c r="B89">
        <f>COUNTIFS(Table2[Sub-Sector],Table3[[#This Row],[Sub-Sector]])</f>
        <v>2</v>
      </c>
      <c r="C89" s="2">
        <f>COUNTIFS(Table2[Sub-Sector],Table3[[#This Row],[Sub-Sector]],Table2[Uptrend],"Uptrend")/Table3[[#This Row],[Count]]</f>
        <v>0.5</v>
      </c>
      <c r="D89" s="2">
        <f>COUNTIFS(Table2[Sub-Sector],Table3[[#This Row],[Sub-Sector]],Table2[1W Return vs Nifty],"&gt;=5")/Table3[[#This Row],[Count]]</f>
        <v>0</v>
      </c>
      <c r="E89" s="2">
        <f>COUNTIFS(Table2[Sub-Sector],Table3[[#This Row],[Sub-Sector]],Table2[1M Return vs Nifty],"&gt;=5")/Table3[[#This Row],[Count]]</f>
        <v>0</v>
      </c>
      <c r="F89" s="2">
        <f>COUNTIFS(Table2[Sub-Sector],Table3[[#This Row],[Sub-Sector]],Table2[6M Return vs Nifty],"&gt;=10")/Table3[[#This Row],[Count]]</f>
        <v>0</v>
      </c>
      <c r="G89" s="2">
        <f>COUNTIFS(Table2[Sub-Sector],Table3[[#This Row],[Sub-Sector]],Table2[1Y Return vs Nifty],"&gt;=10")/Table3[[#This Row],[Count]]</f>
        <v>0</v>
      </c>
      <c r="H89" s="2">
        <f>COUNTIFS(Table2[Sub-Sector],Table3[[#This Row],[Sub-Sector]],Table2[RSI Exponential â€“ 14D],"&gt;=50")/Table3[[#This Row],[Count]]</f>
        <v>1</v>
      </c>
      <c r="I89" s="2">
        <f>COUNTIFS(Table2[Sub-Sector],Table3[[#This Row],[Sub-Sector]],Table2[Relative Volume],"&gt;=2")/Table3[[#This Row],[Count]]</f>
        <v>0</v>
      </c>
      <c r="J89" s="2">
        <f>COUNTIFS(Table2[Sub-Sector],Table3[[#This Row],[Sub-Sector]],Table2[% Away From Day Low],"&gt;=0.05")/Table3[[#This Row],[Count]]</f>
        <v>0</v>
      </c>
      <c r="K89" s="2">
        <f>COUNTIFS(Table2[Sub-Sector],Table3[[#This Row],[Sub-Sector]],Table2[% Away From Day High],"&lt;=0.05")/Table3[[#This Row],[Count]]</f>
        <v>1</v>
      </c>
      <c r="L89" s="2">
        <f>COUNTIFS(Table2[Sub-Sector],Table3[[#This Row],[Sub-Sector]],Table2[% Away From Current Week Low],"&gt;=0.05")/Table3[[#This Row],[Count]]</f>
        <v>0</v>
      </c>
      <c r="M89" s="2">
        <f>COUNTIFS(Table2[Sub-Sector],Table3[[#This Row],[Sub-Sector]],Table2[% Away From Current Week High],"&lt;=0.05")/Table3[[#This Row],[Count]]</f>
        <v>1</v>
      </c>
      <c r="N89" s="2">
        <f>COUNTIFS(Table2[Sub-Sector],Table3[[#This Row],[Sub-Sector]],Table2[% Away From Current Month Low],"&gt;=0.05")/Table3[[#This Row],[Count]]</f>
        <v>0</v>
      </c>
      <c r="O89" s="2">
        <f>COUNTIFS(Table2[Sub-Sector],Table3[[#This Row],[Sub-Sector]],Table2[% Away From Current Month High],"&lt;=0.05")/Table3[[#This Row],[Count]]</f>
        <v>1</v>
      </c>
      <c r="P89" s="2">
        <f>COUNTIFS(Table2[Sub-Sector],Table3[[#This Row],[Sub-Sector]],Table2[% Away From 52W High],"&lt;=10")/Table3[[#This Row],[Count]]</f>
        <v>0</v>
      </c>
      <c r="Q89" s="2">
        <f>COUNTIFS(Table2[Sub-Sector],Table3[[#This Row],[Sub-Sector]],Table2[% Away From 52W Low],"&gt;=10")/Table3[[#This Row],[Count]]</f>
        <v>1</v>
      </c>
      <c r="R89" s="2">
        <f>COUNTIFS(Table2[Sub-Sector],Table3[[#This Row],[Sub-Sector]],Table2[% Price above 20 EMA],"&gt;=0")/Table3[[#This Row],[Count]]</f>
        <v>1</v>
      </c>
      <c r="S89" s="2">
        <f>COUNTIFS(Table2[Sub-Sector],Table3[[#This Row],[Sub-Sector]],Table2[% Price above 50 EMA],"&gt;=0")/Table3[[#This Row],[Count]]</f>
        <v>1</v>
      </c>
      <c r="T89" s="2">
        <f>COUNTIFS(Table2[Sub-Sector],Table3[[#This Row],[Sub-Sector]],Table2[% Price above 200 EMA],"&gt;=0")/Table3[[#This Row],[Count]]</f>
        <v>1</v>
      </c>
      <c r="U89" s="2">
        <f>COUNTIFS(Table2[Sub-Sector],Table3[[#This Row],[Sub-Sector]],Table2[Rate of Change - Zone],"Positive")/Table3[[#This Row],[Count]]</f>
        <v>1</v>
      </c>
      <c r="V89" s="2">
        <f>COUNTIFS(Table2[Sub-Sector],Table3[[#This Row],[Sub-Sector]],Table2[Sharpe Ratio],"&gt;=0.10")/Table3[[#This Row],[Count]]</f>
        <v>0.5</v>
      </c>
    </row>
    <row r="90" spans="1:22" x14ac:dyDescent="0.3">
      <c r="A90" t="s">
        <v>705</v>
      </c>
      <c r="B90">
        <f>COUNTIFS(Table2[Sub-Sector],Table3[[#This Row],[Sub-Sector]])</f>
        <v>2</v>
      </c>
      <c r="C90" s="2">
        <f>COUNTIFS(Table2[Sub-Sector],Table3[[#This Row],[Sub-Sector]],Table2[Uptrend],"Uptrend")/Table3[[#This Row],[Count]]</f>
        <v>1</v>
      </c>
      <c r="D90" s="2">
        <f>COUNTIFS(Table2[Sub-Sector],Table3[[#This Row],[Sub-Sector]],Table2[1W Return vs Nifty],"&gt;=5")/Table3[[#This Row],[Count]]</f>
        <v>0</v>
      </c>
      <c r="E90" s="2">
        <f>COUNTIFS(Table2[Sub-Sector],Table3[[#This Row],[Sub-Sector]],Table2[1M Return vs Nifty],"&gt;=5")/Table3[[#This Row],[Count]]</f>
        <v>1</v>
      </c>
      <c r="F90" s="2">
        <f>COUNTIFS(Table2[Sub-Sector],Table3[[#This Row],[Sub-Sector]],Table2[6M Return vs Nifty],"&gt;=10")/Table3[[#This Row],[Count]]</f>
        <v>0</v>
      </c>
      <c r="G90" s="2">
        <f>COUNTIFS(Table2[Sub-Sector],Table3[[#This Row],[Sub-Sector]],Table2[1Y Return vs Nifty],"&gt;=10")/Table3[[#This Row],[Count]]</f>
        <v>0</v>
      </c>
      <c r="H90" s="2">
        <f>COUNTIFS(Table2[Sub-Sector],Table3[[#This Row],[Sub-Sector]],Table2[RSI Exponential â€“ 14D],"&gt;=50")/Table3[[#This Row],[Count]]</f>
        <v>1</v>
      </c>
      <c r="I90" s="2">
        <f>COUNTIFS(Table2[Sub-Sector],Table3[[#This Row],[Sub-Sector]],Table2[Relative Volume],"&gt;=2")/Table3[[#This Row],[Count]]</f>
        <v>0.5</v>
      </c>
      <c r="J90" s="2">
        <f>COUNTIFS(Table2[Sub-Sector],Table3[[#This Row],[Sub-Sector]],Table2[% Away From Day Low],"&gt;=0.05")/Table3[[#This Row],[Count]]</f>
        <v>0</v>
      </c>
      <c r="K90" s="2">
        <f>COUNTIFS(Table2[Sub-Sector],Table3[[#This Row],[Sub-Sector]],Table2[% Away From Day High],"&lt;=0.05")/Table3[[#This Row],[Count]]</f>
        <v>1</v>
      </c>
      <c r="L90" s="2">
        <f>COUNTIFS(Table2[Sub-Sector],Table3[[#This Row],[Sub-Sector]],Table2[% Away From Current Week Low],"&gt;=0.05")/Table3[[#This Row],[Count]]</f>
        <v>0.5</v>
      </c>
      <c r="M90" s="2">
        <f>COUNTIFS(Table2[Sub-Sector],Table3[[#This Row],[Sub-Sector]],Table2[% Away From Current Week High],"&lt;=0.05")/Table3[[#This Row],[Count]]</f>
        <v>1</v>
      </c>
      <c r="N90" s="2">
        <f>COUNTIFS(Table2[Sub-Sector],Table3[[#This Row],[Sub-Sector]],Table2[% Away From Current Month Low],"&gt;=0.05")/Table3[[#This Row],[Count]]</f>
        <v>0.5</v>
      </c>
      <c r="O90" s="2">
        <f>COUNTIFS(Table2[Sub-Sector],Table3[[#This Row],[Sub-Sector]],Table2[% Away From Current Month High],"&lt;=0.05")/Table3[[#This Row],[Count]]</f>
        <v>1</v>
      </c>
      <c r="P90" s="2">
        <f>COUNTIFS(Table2[Sub-Sector],Table3[[#This Row],[Sub-Sector]],Table2[% Away From 52W High],"&lt;=10")/Table3[[#This Row],[Count]]</f>
        <v>1</v>
      </c>
      <c r="Q90" s="2">
        <f>COUNTIFS(Table2[Sub-Sector],Table3[[#This Row],[Sub-Sector]],Table2[% Away From 52W Low],"&gt;=10")/Table3[[#This Row],[Count]]</f>
        <v>1</v>
      </c>
      <c r="R90" s="2">
        <f>COUNTIFS(Table2[Sub-Sector],Table3[[#This Row],[Sub-Sector]],Table2[% Price above 20 EMA],"&gt;=0")/Table3[[#This Row],[Count]]</f>
        <v>1</v>
      </c>
      <c r="S90" s="2">
        <f>COUNTIFS(Table2[Sub-Sector],Table3[[#This Row],[Sub-Sector]],Table2[% Price above 50 EMA],"&gt;=0")/Table3[[#This Row],[Count]]</f>
        <v>1</v>
      </c>
      <c r="T90" s="2">
        <f>COUNTIFS(Table2[Sub-Sector],Table3[[#This Row],[Sub-Sector]],Table2[% Price above 200 EMA],"&gt;=0")/Table3[[#This Row],[Count]]</f>
        <v>1</v>
      </c>
      <c r="U90" s="2">
        <f>COUNTIFS(Table2[Sub-Sector],Table3[[#This Row],[Sub-Sector]],Table2[Rate of Change - Zone],"Positive")/Table3[[#This Row],[Count]]</f>
        <v>1</v>
      </c>
      <c r="V90" s="2">
        <f>COUNTIFS(Table2[Sub-Sector],Table3[[#This Row],[Sub-Sector]],Table2[Sharpe Ratio],"&gt;=0.10")/Table3[[#This Row],[Count]]</f>
        <v>0</v>
      </c>
    </row>
    <row r="91" spans="1:22" x14ac:dyDescent="0.3">
      <c r="A91" t="s">
        <v>821</v>
      </c>
      <c r="B91">
        <f>COUNTIFS(Table2[Sub-Sector],Table3[[#This Row],[Sub-Sector]])</f>
        <v>2</v>
      </c>
      <c r="C91" s="2">
        <f>COUNTIFS(Table2[Sub-Sector],Table3[[#This Row],[Sub-Sector]],Table2[Uptrend],"Uptrend")/Table3[[#This Row],[Count]]</f>
        <v>0.5</v>
      </c>
      <c r="D91" s="2">
        <f>COUNTIFS(Table2[Sub-Sector],Table3[[#This Row],[Sub-Sector]],Table2[1W Return vs Nifty],"&gt;=5")/Table3[[#This Row],[Count]]</f>
        <v>0</v>
      </c>
      <c r="E91" s="2">
        <f>COUNTIFS(Table2[Sub-Sector],Table3[[#This Row],[Sub-Sector]],Table2[1M Return vs Nifty],"&gt;=5")/Table3[[#This Row],[Count]]</f>
        <v>0.5</v>
      </c>
      <c r="F91" s="2">
        <f>COUNTIFS(Table2[Sub-Sector],Table3[[#This Row],[Sub-Sector]],Table2[6M Return vs Nifty],"&gt;=10")/Table3[[#This Row],[Count]]</f>
        <v>0.5</v>
      </c>
      <c r="G91" s="2">
        <f>COUNTIFS(Table2[Sub-Sector],Table3[[#This Row],[Sub-Sector]],Table2[1Y Return vs Nifty],"&gt;=10")/Table3[[#This Row],[Count]]</f>
        <v>0.5</v>
      </c>
      <c r="H91" s="2">
        <f>COUNTIFS(Table2[Sub-Sector],Table3[[#This Row],[Sub-Sector]],Table2[RSI Exponential â€“ 14D],"&gt;=50")/Table3[[#This Row],[Count]]</f>
        <v>1</v>
      </c>
      <c r="I91" s="2">
        <f>COUNTIFS(Table2[Sub-Sector],Table3[[#This Row],[Sub-Sector]],Table2[Relative Volume],"&gt;=2")/Table3[[#This Row],[Count]]</f>
        <v>0.5</v>
      </c>
      <c r="J91" s="2">
        <f>COUNTIFS(Table2[Sub-Sector],Table3[[#This Row],[Sub-Sector]],Table2[% Away From Day Low],"&gt;=0.05")/Table3[[#This Row],[Count]]</f>
        <v>0</v>
      </c>
      <c r="K91" s="2">
        <f>COUNTIFS(Table2[Sub-Sector],Table3[[#This Row],[Sub-Sector]],Table2[% Away From Day High],"&lt;=0.05")/Table3[[#This Row],[Count]]</f>
        <v>1</v>
      </c>
      <c r="L91" s="2">
        <f>COUNTIFS(Table2[Sub-Sector],Table3[[#This Row],[Sub-Sector]],Table2[% Away From Current Week Low],"&gt;=0.05")/Table3[[#This Row],[Count]]</f>
        <v>0</v>
      </c>
      <c r="M91" s="2">
        <f>COUNTIFS(Table2[Sub-Sector],Table3[[#This Row],[Sub-Sector]],Table2[% Away From Current Week High],"&lt;=0.05")/Table3[[#This Row],[Count]]</f>
        <v>1</v>
      </c>
      <c r="N91" s="2">
        <f>COUNTIFS(Table2[Sub-Sector],Table3[[#This Row],[Sub-Sector]],Table2[% Away From Current Month Low],"&gt;=0.05")/Table3[[#This Row],[Count]]</f>
        <v>0</v>
      </c>
      <c r="O91" s="2">
        <f>COUNTIFS(Table2[Sub-Sector],Table3[[#This Row],[Sub-Sector]],Table2[% Away From Current Month High],"&lt;=0.05")/Table3[[#This Row],[Count]]</f>
        <v>1</v>
      </c>
      <c r="P91" s="2">
        <f>COUNTIFS(Table2[Sub-Sector],Table3[[#This Row],[Sub-Sector]],Table2[% Away From 52W High],"&lt;=10")/Table3[[#This Row],[Count]]</f>
        <v>0.5</v>
      </c>
      <c r="Q91" s="2">
        <f>COUNTIFS(Table2[Sub-Sector],Table3[[#This Row],[Sub-Sector]],Table2[% Away From 52W Low],"&gt;=10")/Table3[[#This Row],[Count]]</f>
        <v>1</v>
      </c>
      <c r="R91" s="2">
        <f>COUNTIFS(Table2[Sub-Sector],Table3[[#This Row],[Sub-Sector]],Table2[% Price above 20 EMA],"&gt;=0")/Table3[[#This Row],[Count]]</f>
        <v>1</v>
      </c>
      <c r="S91" s="2">
        <f>COUNTIFS(Table2[Sub-Sector],Table3[[#This Row],[Sub-Sector]],Table2[% Price above 50 EMA],"&gt;=0")/Table3[[#This Row],[Count]]</f>
        <v>1</v>
      </c>
      <c r="T91" s="2">
        <f>COUNTIFS(Table2[Sub-Sector],Table3[[#This Row],[Sub-Sector]],Table2[% Price above 200 EMA],"&gt;=0")/Table3[[#This Row],[Count]]</f>
        <v>1</v>
      </c>
      <c r="U91" s="2">
        <f>COUNTIFS(Table2[Sub-Sector],Table3[[#This Row],[Sub-Sector]],Table2[Rate of Change - Zone],"Positive")/Table3[[#This Row],[Count]]</f>
        <v>0.5</v>
      </c>
      <c r="V91" s="2">
        <f>COUNTIFS(Table2[Sub-Sector],Table3[[#This Row],[Sub-Sector]],Table2[Sharpe Ratio],"&gt;=0.10")/Table3[[#This Row],[Count]]</f>
        <v>0</v>
      </c>
    </row>
    <row r="92" spans="1:22" x14ac:dyDescent="0.3">
      <c r="A92" t="s">
        <v>838</v>
      </c>
      <c r="B92">
        <f>COUNTIFS(Table2[Sub-Sector],Table3[[#This Row],[Sub-Sector]])</f>
        <v>2</v>
      </c>
      <c r="C92" s="2">
        <f>COUNTIFS(Table2[Sub-Sector],Table3[[#This Row],[Sub-Sector]],Table2[Uptrend],"Uptrend")/Table3[[#This Row],[Count]]</f>
        <v>1</v>
      </c>
      <c r="D92" s="2">
        <f>COUNTIFS(Table2[Sub-Sector],Table3[[#This Row],[Sub-Sector]],Table2[1W Return vs Nifty],"&gt;=5")/Table3[[#This Row],[Count]]</f>
        <v>0</v>
      </c>
      <c r="E92" s="2">
        <f>COUNTIFS(Table2[Sub-Sector],Table3[[#This Row],[Sub-Sector]],Table2[1M Return vs Nifty],"&gt;=5")/Table3[[#This Row],[Count]]</f>
        <v>0.5</v>
      </c>
      <c r="F92" s="2">
        <f>COUNTIFS(Table2[Sub-Sector],Table3[[#This Row],[Sub-Sector]],Table2[6M Return vs Nifty],"&gt;=10")/Table3[[#This Row],[Count]]</f>
        <v>1</v>
      </c>
      <c r="G92" s="2">
        <f>COUNTIFS(Table2[Sub-Sector],Table3[[#This Row],[Sub-Sector]],Table2[1Y Return vs Nifty],"&gt;=10")/Table3[[#This Row],[Count]]</f>
        <v>1</v>
      </c>
      <c r="H92" s="2">
        <f>COUNTIFS(Table2[Sub-Sector],Table3[[#This Row],[Sub-Sector]],Table2[RSI Exponential â€“ 14D],"&gt;=50")/Table3[[#This Row],[Count]]</f>
        <v>1</v>
      </c>
      <c r="I92" s="2">
        <f>COUNTIFS(Table2[Sub-Sector],Table3[[#This Row],[Sub-Sector]],Table2[Relative Volume],"&gt;=2")/Table3[[#This Row],[Count]]</f>
        <v>0</v>
      </c>
      <c r="J92" s="2">
        <f>COUNTIFS(Table2[Sub-Sector],Table3[[#This Row],[Sub-Sector]],Table2[% Away From Day Low],"&gt;=0.05")/Table3[[#This Row],[Count]]</f>
        <v>0</v>
      </c>
      <c r="K92" s="2">
        <f>COUNTIFS(Table2[Sub-Sector],Table3[[#This Row],[Sub-Sector]],Table2[% Away From Day High],"&lt;=0.05")/Table3[[#This Row],[Count]]</f>
        <v>1</v>
      </c>
      <c r="L92" s="2">
        <f>COUNTIFS(Table2[Sub-Sector],Table3[[#This Row],[Sub-Sector]],Table2[% Away From Current Week Low],"&gt;=0.05")/Table3[[#This Row],[Count]]</f>
        <v>1</v>
      </c>
      <c r="M92" s="2">
        <f>COUNTIFS(Table2[Sub-Sector],Table3[[#This Row],[Sub-Sector]],Table2[% Away From Current Week High],"&lt;=0.05")/Table3[[#This Row],[Count]]</f>
        <v>0.5</v>
      </c>
      <c r="N92" s="2">
        <f>COUNTIFS(Table2[Sub-Sector],Table3[[#This Row],[Sub-Sector]],Table2[% Away From Current Month Low],"&gt;=0.05")/Table3[[#This Row],[Count]]</f>
        <v>1</v>
      </c>
      <c r="O92" s="2">
        <f>COUNTIFS(Table2[Sub-Sector],Table3[[#This Row],[Sub-Sector]],Table2[% Away From Current Month High],"&lt;=0.05")/Table3[[#This Row],[Count]]</f>
        <v>0.5</v>
      </c>
      <c r="P92" s="2">
        <f>COUNTIFS(Table2[Sub-Sector],Table3[[#This Row],[Sub-Sector]],Table2[% Away From 52W High],"&lt;=10")/Table3[[#This Row],[Count]]</f>
        <v>0.5</v>
      </c>
      <c r="Q92" s="2">
        <f>COUNTIFS(Table2[Sub-Sector],Table3[[#This Row],[Sub-Sector]],Table2[% Away From 52W Low],"&gt;=10")/Table3[[#This Row],[Count]]</f>
        <v>1</v>
      </c>
      <c r="R92" s="2">
        <f>COUNTIFS(Table2[Sub-Sector],Table3[[#This Row],[Sub-Sector]],Table2[% Price above 20 EMA],"&gt;=0")/Table3[[#This Row],[Count]]</f>
        <v>1</v>
      </c>
      <c r="S92" s="2">
        <f>COUNTIFS(Table2[Sub-Sector],Table3[[#This Row],[Sub-Sector]],Table2[% Price above 50 EMA],"&gt;=0")/Table3[[#This Row],[Count]]</f>
        <v>1</v>
      </c>
      <c r="T92" s="2">
        <f>COUNTIFS(Table2[Sub-Sector],Table3[[#This Row],[Sub-Sector]],Table2[% Price above 200 EMA],"&gt;=0")/Table3[[#This Row],[Count]]</f>
        <v>1</v>
      </c>
      <c r="U92" s="2">
        <f>COUNTIFS(Table2[Sub-Sector],Table3[[#This Row],[Sub-Sector]],Table2[Rate of Change - Zone],"Positive")/Table3[[#This Row],[Count]]</f>
        <v>1</v>
      </c>
      <c r="V92" s="2">
        <f>COUNTIFS(Table2[Sub-Sector],Table3[[#This Row],[Sub-Sector]],Table2[Sharpe Ratio],"&gt;=0.10")/Table3[[#This Row],[Count]]</f>
        <v>0.5</v>
      </c>
    </row>
    <row r="93" spans="1:22" x14ac:dyDescent="0.3">
      <c r="A93" t="s">
        <v>869</v>
      </c>
      <c r="B93">
        <f>COUNTIFS(Table2[Sub-Sector],Table3[[#This Row],[Sub-Sector]])</f>
        <v>2</v>
      </c>
      <c r="C93" s="2">
        <f>COUNTIFS(Table2[Sub-Sector],Table3[[#This Row],[Sub-Sector]],Table2[Uptrend],"Uptrend")/Table3[[#This Row],[Count]]</f>
        <v>1</v>
      </c>
      <c r="D93" s="2">
        <f>COUNTIFS(Table2[Sub-Sector],Table3[[#This Row],[Sub-Sector]],Table2[1W Return vs Nifty],"&gt;=5")/Table3[[#This Row],[Count]]</f>
        <v>0</v>
      </c>
      <c r="E93" s="2">
        <f>COUNTIFS(Table2[Sub-Sector],Table3[[#This Row],[Sub-Sector]],Table2[1M Return vs Nifty],"&gt;=5")/Table3[[#This Row],[Count]]</f>
        <v>0.5</v>
      </c>
      <c r="F93" s="2">
        <f>COUNTIFS(Table2[Sub-Sector],Table3[[#This Row],[Sub-Sector]],Table2[6M Return vs Nifty],"&gt;=10")/Table3[[#This Row],[Count]]</f>
        <v>0.5</v>
      </c>
      <c r="G93" s="2">
        <f>COUNTIFS(Table2[Sub-Sector],Table3[[#This Row],[Sub-Sector]],Table2[1Y Return vs Nifty],"&gt;=10")/Table3[[#This Row],[Count]]</f>
        <v>0.5</v>
      </c>
      <c r="H93" s="2">
        <f>COUNTIFS(Table2[Sub-Sector],Table3[[#This Row],[Sub-Sector]],Table2[RSI Exponential â€“ 14D],"&gt;=50")/Table3[[#This Row],[Count]]</f>
        <v>1</v>
      </c>
      <c r="I93" s="2">
        <f>COUNTIFS(Table2[Sub-Sector],Table3[[#This Row],[Sub-Sector]],Table2[Relative Volume],"&gt;=2")/Table3[[#This Row],[Count]]</f>
        <v>0.5</v>
      </c>
      <c r="J93" s="2">
        <f>COUNTIFS(Table2[Sub-Sector],Table3[[#This Row],[Sub-Sector]],Table2[% Away From Day Low],"&gt;=0.05")/Table3[[#This Row],[Count]]</f>
        <v>0</v>
      </c>
      <c r="K93" s="2">
        <f>COUNTIFS(Table2[Sub-Sector],Table3[[#This Row],[Sub-Sector]],Table2[% Away From Day High],"&lt;=0.05")/Table3[[#This Row],[Count]]</f>
        <v>1</v>
      </c>
      <c r="L93" s="2">
        <f>COUNTIFS(Table2[Sub-Sector],Table3[[#This Row],[Sub-Sector]],Table2[% Away From Current Week Low],"&gt;=0.05")/Table3[[#This Row],[Count]]</f>
        <v>0</v>
      </c>
      <c r="M93" s="2">
        <f>COUNTIFS(Table2[Sub-Sector],Table3[[#This Row],[Sub-Sector]],Table2[% Away From Current Week High],"&lt;=0.05")/Table3[[#This Row],[Count]]</f>
        <v>1</v>
      </c>
      <c r="N93" s="2">
        <f>COUNTIFS(Table2[Sub-Sector],Table3[[#This Row],[Sub-Sector]],Table2[% Away From Current Month Low],"&gt;=0.05")/Table3[[#This Row],[Count]]</f>
        <v>0</v>
      </c>
      <c r="O93" s="2">
        <f>COUNTIFS(Table2[Sub-Sector],Table3[[#This Row],[Sub-Sector]],Table2[% Away From Current Month High],"&lt;=0.05")/Table3[[#This Row],[Count]]</f>
        <v>1</v>
      </c>
      <c r="P93" s="2">
        <f>COUNTIFS(Table2[Sub-Sector],Table3[[#This Row],[Sub-Sector]],Table2[% Away From 52W High],"&lt;=10")/Table3[[#This Row],[Count]]</f>
        <v>0.5</v>
      </c>
      <c r="Q93" s="2">
        <f>COUNTIFS(Table2[Sub-Sector],Table3[[#This Row],[Sub-Sector]],Table2[% Away From 52W Low],"&gt;=10")/Table3[[#This Row],[Count]]</f>
        <v>1</v>
      </c>
      <c r="R93" s="2">
        <f>COUNTIFS(Table2[Sub-Sector],Table3[[#This Row],[Sub-Sector]],Table2[% Price above 20 EMA],"&gt;=0")/Table3[[#This Row],[Count]]</f>
        <v>1</v>
      </c>
      <c r="S93" s="2">
        <f>COUNTIFS(Table2[Sub-Sector],Table3[[#This Row],[Sub-Sector]],Table2[% Price above 50 EMA],"&gt;=0")/Table3[[#This Row],[Count]]</f>
        <v>1</v>
      </c>
      <c r="T93" s="2">
        <f>COUNTIFS(Table2[Sub-Sector],Table3[[#This Row],[Sub-Sector]],Table2[% Price above 200 EMA],"&gt;=0")/Table3[[#This Row],[Count]]</f>
        <v>1</v>
      </c>
      <c r="U93" s="2">
        <f>COUNTIFS(Table2[Sub-Sector],Table3[[#This Row],[Sub-Sector]],Table2[Rate of Change - Zone],"Positive")/Table3[[#This Row],[Count]]</f>
        <v>1</v>
      </c>
      <c r="V93" s="2">
        <f>COUNTIFS(Table2[Sub-Sector],Table3[[#This Row],[Sub-Sector]],Table2[Sharpe Ratio],"&gt;=0.10")/Table3[[#This Row],[Count]]</f>
        <v>0</v>
      </c>
    </row>
    <row r="94" spans="1:22" x14ac:dyDescent="0.3">
      <c r="A94" t="s">
        <v>931</v>
      </c>
      <c r="B94">
        <f>COUNTIFS(Table2[Sub-Sector],Table3[[#This Row],[Sub-Sector]])</f>
        <v>2</v>
      </c>
      <c r="C94" s="2">
        <f>COUNTIFS(Table2[Sub-Sector],Table3[[#This Row],[Sub-Sector]],Table2[Uptrend],"Uptrend")/Table3[[#This Row],[Count]]</f>
        <v>0.5</v>
      </c>
      <c r="D94" s="2">
        <f>COUNTIFS(Table2[Sub-Sector],Table3[[#This Row],[Sub-Sector]],Table2[1W Return vs Nifty],"&gt;=5")/Table3[[#This Row],[Count]]</f>
        <v>0.5</v>
      </c>
      <c r="E94" s="2">
        <f>COUNTIFS(Table2[Sub-Sector],Table3[[#This Row],[Sub-Sector]],Table2[1M Return vs Nifty],"&gt;=5")/Table3[[#This Row],[Count]]</f>
        <v>0.5</v>
      </c>
      <c r="F94" s="2">
        <f>COUNTIFS(Table2[Sub-Sector],Table3[[#This Row],[Sub-Sector]],Table2[6M Return vs Nifty],"&gt;=10")/Table3[[#This Row],[Count]]</f>
        <v>0.5</v>
      </c>
      <c r="G94" s="2">
        <f>COUNTIFS(Table2[Sub-Sector],Table3[[#This Row],[Sub-Sector]],Table2[1Y Return vs Nifty],"&gt;=10")/Table3[[#This Row],[Count]]</f>
        <v>0.5</v>
      </c>
      <c r="H94" s="2">
        <f>COUNTIFS(Table2[Sub-Sector],Table3[[#This Row],[Sub-Sector]],Table2[RSI Exponential â€“ 14D],"&gt;=50")/Table3[[#This Row],[Count]]</f>
        <v>0.5</v>
      </c>
      <c r="I94" s="2">
        <f>COUNTIFS(Table2[Sub-Sector],Table3[[#This Row],[Sub-Sector]],Table2[Relative Volume],"&gt;=2")/Table3[[#This Row],[Count]]</f>
        <v>0.5</v>
      </c>
      <c r="J94" s="2">
        <f>COUNTIFS(Table2[Sub-Sector],Table3[[#This Row],[Sub-Sector]],Table2[% Away From Day Low],"&gt;=0.05")/Table3[[#This Row],[Count]]</f>
        <v>0</v>
      </c>
      <c r="K94" s="2">
        <f>COUNTIFS(Table2[Sub-Sector],Table3[[#This Row],[Sub-Sector]],Table2[% Away From Day High],"&lt;=0.05")/Table3[[#This Row],[Count]]</f>
        <v>1</v>
      </c>
      <c r="L94" s="2">
        <f>COUNTIFS(Table2[Sub-Sector],Table3[[#This Row],[Sub-Sector]],Table2[% Away From Current Week Low],"&gt;=0.05")/Table3[[#This Row],[Count]]</f>
        <v>0.5</v>
      </c>
      <c r="M94" s="2">
        <f>COUNTIFS(Table2[Sub-Sector],Table3[[#This Row],[Sub-Sector]],Table2[% Away From Current Week High],"&lt;=0.05")/Table3[[#This Row],[Count]]</f>
        <v>1</v>
      </c>
      <c r="N94" s="2">
        <f>COUNTIFS(Table2[Sub-Sector],Table3[[#This Row],[Sub-Sector]],Table2[% Away From Current Month Low],"&gt;=0.05")/Table3[[#This Row],[Count]]</f>
        <v>0.5</v>
      </c>
      <c r="O94" s="2">
        <f>COUNTIFS(Table2[Sub-Sector],Table3[[#This Row],[Sub-Sector]],Table2[% Away From Current Month High],"&lt;=0.05")/Table3[[#This Row],[Count]]</f>
        <v>1</v>
      </c>
      <c r="P94" s="2">
        <f>COUNTIFS(Table2[Sub-Sector],Table3[[#This Row],[Sub-Sector]],Table2[% Away From 52W High],"&lt;=10")/Table3[[#This Row],[Count]]</f>
        <v>0.5</v>
      </c>
      <c r="Q94" s="2">
        <f>COUNTIFS(Table2[Sub-Sector],Table3[[#This Row],[Sub-Sector]],Table2[% Away From 52W Low],"&gt;=10")/Table3[[#This Row],[Count]]</f>
        <v>1</v>
      </c>
      <c r="R94" s="2">
        <f>COUNTIFS(Table2[Sub-Sector],Table3[[#This Row],[Sub-Sector]],Table2[% Price above 20 EMA],"&gt;=0")/Table3[[#This Row],[Count]]</f>
        <v>0.5</v>
      </c>
      <c r="S94" s="2">
        <f>COUNTIFS(Table2[Sub-Sector],Table3[[#This Row],[Sub-Sector]],Table2[% Price above 50 EMA],"&gt;=0")/Table3[[#This Row],[Count]]</f>
        <v>0.5</v>
      </c>
      <c r="T94" s="2">
        <f>COUNTIFS(Table2[Sub-Sector],Table3[[#This Row],[Sub-Sector]],Table2[% Price above 200 EMA],"&gt;=0")/Table3[[#This Row],[Count]]</f>
        <v>0.5</v>
      </c>
      <c r="U94" s="2">
        <f>COUNTIFS(Table2[Sub-Sector],Table3[[#This Row],[Sub-Sector]],Table2[Rate of Change - Zone],"Positive")/Table3[[#This Row],[Count]]</f>
        <v>0.5</v>
      </c>
      <c r="V94" s="2">
        <f>COUNTIFS(Table2[Sub-Sector],Table3[[#This Row],[Sub-Sector]],Table2[Sharpe Ratio],"&gt;=0.10")/Table3[[#This Row],[Count]]</f>
        <v>0</v>
      </c>
    </row>
    <row r="95" spans="1:22" x14ac:dyDescent="0.3">
      <c r="A95" t="s">
        <v>936</v>
      </c>
      <c r="B95">
        <f>COUNTIFS(Table2[Sub-Sector],Table3[[#This Row],[Sub-Sector]])</f>
        <v>2</v>
      </c>
      <c r="C95" s="2">
        <f>COUNTIFS(Table2[Sub-Sector],Table3[[#This Row],[Sub-Sector]],Table2[Uptrend],"Uptrend")/Table3[[#This Row],[Count]]</f>
        <v>1</v>
      </c>
      <c r="D95" s="2">
        <f>COUNTIFS(Table2[Sub-Sector],Table3[[#This Row],[Sub-Sector]],Table2[1W Return vs Nifty],"&gt;=5")/Table3[[#This Row],[Count]]</f>
        <v>0</v>
      </c>
      <c r="E95" s="2">
        <f>COUNTIFS(Table2[Sub-Sector],Table3[[#This Row],[Sub-Sector]],Table2[1M Return vs Nifty],"&gt;=5")/Table3[[#This Row],[Count]]</f>
        <v>0.5</v>
      </c>
      <c r="F95" s="2">
        <f>COUNTIFS(Table2[Sub-Sector],Table3[[#This Row],[Sub-Sector]],Table2[6M Return vs Nifty],"&gt;=10")/Table3[[#This Row],[Count]]</f>
        <v>1</v>
      </c>
      <c r="G95" s="2">
        <f>COUNTIFS(Table2[Sub-Sector],Table3[[#This Row],[Sub-Sector]],Table2[1Y Return vs Nifty],"&gt;=10")/Table3[[#This Row],[Count]]</f>
        <v>1</v>
      </c>
      <c r="H95" s="2">
        <f>COUNTIFS(Table2[Sub-Sector],Table3[[#This Row],[Sub-Sector]],Table2[RSI Exponential â€“ 14D],"&gt;=50")/Table3[[#This Row],[Count]]</f>
        <v>1</v>
      </c>
      <c r="I95" s="2">
        <f>COUNTIFS(Table2[Sub-Sector],Table3[[#This Row],[Sub-Sector]],Table2[Relative Volume],"&gt;=2")/Table3[[#This Row],[Count]]</f>
        <v>0.5</v>
      </c>
      <c r="J95" s="2">
        <f>COUNTIFS(Table2[Sub-Sector],Table3[[#This Row],[Sub-Sector]],Table2[% Away From Day Low],"&gt;=0.05")/Table3[[#This Row],[Count]]</f>
        <v>0</v>
      </c>
      <c r="K95" s="2">
        <f>COUNTIFS(Table2[Sub-Sector],Table3[[#This Row],[Sub-Sector]],Table2[% Away From Day High],"&lt;=0.05")/Table3[[#This Row],[Count]]</f>
        <v>1</v>
      </c>
      <c r="L95" s="2">
        <f>COUNTIFS(Table2[Sub-Sector],Table3[[#This Row],[Sub-Sector]],Table2[% Away From Current Week Low],"&gt;=0.05")/Table3[[#This Row],[Count]]</f>
        <v>0</v>
      </c>
      <c r="M95" s="2">
        <f>COUNTIFS(Table2[Sub-Sector],Table3[[#This Row],[Sub-Sector]],Table2[% Away From Current Week High],"&lt;=0.05")/Table3[[#This Row],[Count]]</f>
        <v>1</v>
      </c>
      <c r="N95" s="2">
        <f>COUNTIFS(Table2[Sub-Sector],Table3[[#This Row],[Sub-Sector]],Table2[% Away From Current Month Low],"&gt;=0.05")/Table3[[#This Row],[Count]]</f>
        <v>0</v>
      </c>
      <c r="O95" s="2">
        <f>COUNTIFS(Table2[Sub-Sector],Table3[[#This Row],[Sub-Sector]],Table2[% Away From Current Month High],"&lt;=0.05")/Table3[[#This Row],[Count]]</f>
        <v>1</v>
      </c>
      <c r="P95" s="2">
        <f>COUNTIFS(Table2[Sub-Sector],Table3[[#This Row],[Sub-Sector]],Table2[% Away From 52W High],"&lt;=10")/Table3[[#This Row],[Count]]</f>
        <v>0.5</v>
      </c>
      <c r="Q95" s="2">
        <f>COUNTIFS(Table2[Sub-Sector],Table3[[#This Row],[Sub-Sector]],Table2[% Away From 52W Low],"&gt;=10")/Table3[[#This Row],[Count]]</f>
        <v>1</v>
      </c>
      <c r="R95" s="2">
        <f>COUNTIFS(Table2[Sub-Sector],Table3[[#This Row],[Sub-Sector]],Table2[% Price above 20 EMA],"&gt;=0")/Table3[[#This Row],[Count]]</f>
        <v>1</v>
      </c>
      <c r="S95" s="2">
        <f>COUNTIFS(Table2[Sub-Sector],Table3[[#This Row],[Sub-Sector]],Table2[% Price above 50 EMA],"&gt;=0")/Table3[[#This Row],[Count]]</f>
        <v>1</v>
      </c>
      <c r="T95" s="2">
        <f>COUNTIFS(Table2[Sub-Sector],Table3[[#This Row],[Sub-Sector]],Table2[% Price above 200 EMA],"&gt;=0")/Table3[[#This Row],[Count]]</f>
        <v>1</v>
      </c>
      <c r="U95" s="2">
        <f>COUNTIFS(Table2[Sub-Sector],Table3[[#This Row],[Sub-Sector]],Table2[Rate of Change - Zone],"Positive")/Table3[[#This Row],[Count]]</f>
        <v>0.5</v>
      </c>
      <c r="V95" s="2">
        <f>COUNTIFS(Table2[Sub-Sector],Table3[[#This Row],[Sub-Sector]],Table2[Sharpe Ratio],"&gt;=0.10")/Table3[[#This Row],[Count]]</f>
        <v>1</v>
      </c>
    </row>
    <row r="96" spans="1:22" x14ac:dyDescent="0.3">
      <c r="A96" t="s">
        <v>797</v>
      </c>
      <c r="B96">
        <f>COUNTIFS(Table2[Sub-Sector],Table3[[#This Row],[Sub-Sector]])</f>
        <v>2</v>
      </c>
      <c r="C96" s="2">
        <f>COUNTIFS(Table2[Sub-Sector],Table3[[#This Row],[Sub-Sector]],Table2[Uptrend],"Uptrend")/Table3[[#This Row],[Count]]</f>
        <v>0.5</v>
      </c>
      <c r="D96" s="2">
        <f>COUNTIFS(Table2[Sub-Sector],Table3[[#This Row],[Sub-Sector]],Table2[1W Return vs Nifty],"&gt;=5")/Table3[[#This Row],[Count]]</f>
        <v>0</v>
      </c>
      <c r="E96" s="2">
        <f>COUNTIFS(Table2[Sub-Sector],Table3[[#This Row],[Sub-Sector]],Table2[1M Return vs Nifty],"&gt;=5")/Table3[[#This Row],[Count]]</f>
        <v>0.5</v>
      </c>
      <c r="F96" s="2">
        <f>COUNTIFS(Table2[Sub-Sector],Table3[[#This Row],[Sub-Sector]],Table2[6M Return vs Nifty],"&gt;=10")/Table3[[#This Row],[Count]]</f>
        <v>0.5</v>
      </c>
      <c r="G96" s="2">
        <f>COUNTIFS(Table2[Sub-Sector],Table3[[#This Row],[Sub-Sector]],Table2[1Y Return vs Nifty],"&gt;=10")/Table3[[#This Row],[Count]]</f>
        <v>0.5</v>
      </c>
      <c r="H96" s="2">
        <f>COUNTIFS(Table2[Sub-Sector],Table3[[#This Row],[Sub-Sector]],Table2[RSI Exponential â€“ 14D],"&gt;=50")/Table3[[#This Row],[Count]]</f>
        <v>0.5</v>
      </c>
      <c r="I96" s="2">
        <f>COUNTIFS(Table2[Sub-Sector],Table3[[#This Row],[Sub-Sector]],Table2[Relative Volume],"&gt;=2")/Table3[[#This Row],[Count]]</f>
        <v>0</v>
      </c>
      <c r="J96" s="2">
        <f>COUNTIFS(Table2[Sub-Sector],Table3[[#This Row],[Sub-Sector]],Table2[% Away From Day Low],"&gt;=0.05")/Table3[[#This Row],[Count]]</f>
        <v>0</v>
      </c>
      <c r="K96" s="2">
        <f>COUNTIFS(Table2[Sub-Sector],Table3[[#This Row],[Sub-Sector]],Table2[% Away From Day High],"&lt;=0.05")/Table3[[#This Row],[Count]]</f>
        <v>1</v>
      </c>
      <c r="L96" s="2">
        <f>COUNTIFS(Table2[Sub-Sector],Table3[[#This Row],[Sub-Sector]],Table2[% Away From Current Week Low],"&gt;=0.05")/Table3[[#This Row],[Count]]</f>
        <v>0.5</v>
      </c>
      <c r="M96" s="2">
        <f>COUNTIFS(Table2[Sub-Sector],Table3[[#This Row],[Sub-Sector]],Table2[% Away From Current Week High],"&lt;=0.05")/Table3[[#This Row],[Count]]</f>
        <v>1</v>
      </c>
      <c r="N96" s="2">
        <f>COUNTIFS(Table2[Sub-Sector],Table3[[#This Row],[Sub-Sector]],Table2[% Away From Current Month Low],"&gt;=0.05")/Table3[[#This Row],[Count]]</f>
        <v>0.5</v>
      </c>
      <c r="O96" s="2">
        <f>COUNTIFS(Table2[Sub-Sector],Table3[[#This Row],[Sub-Sector]],Table2[% Away From Current Month High],"&lt;=0.05")/Table3[[#This Row],[Count]]</f>
        <v>1</v>
      </c>
      <c r="P96" s="2">
        <f>COUNTIFS(Table2[Sub-Sector],Table3[[#This Row],[Sub-Sector]],Table2[% Away From 52W High],"&lt;=10")/Table3[[#This Row],[Count]]</f>
        <v>0.5</v>
      </c>
      <c r="Q96" s="2">
        <f>COUNTIFS(Table2[Sub-Sector],Table3[[#This Row],[Sub-Sector]],Table2[% Away From 52W Low],"&gt;=10")/Table3[[#This Row],[Count]]</f>
        <v>1</v>
      </c>
      <c r="R96" s="2">
        <f>COUNTIFS(Table2[Sub-Sector],Table3[[#This Row],[Sub-Sector]],Table2[% Price above 20 EMA],"&gt;=0")/Table3[[#This Row],[Count]]</f>
        <v>0.5</v>
      </c>
      <c r="S96" s="2">
        <f>COUNTIFS(Table2[Sub-Sector],Table3[[#This Row],[Sub-Sector]],Table2[% Price above 50 EMA],"&gt;=0")/Table3[[#This Row],[Count]]</f>
        <v>0.5</v>
      </c>
      <c r="T96" s="2">
        <f>COUNTIFS(Table2[Sub-Sector],Table3[[#This Row],[Sub-Sector]],Table2[% Price above 200 EMA],"&gt;=0")/Table3[[#This Row],[Count]]</f>
        <v>0.5</v>
      </c>
      <c r="U96" s="2">
        <f>COUNTIFS(Table2[Sub-Sector],Table3[[#This Row],[Sub-Sector]],Table2[Rate of Change - Zone],"Positive")/Table3[[#This Row],[Count]]</f>
        <v>0.5</v>
      </c>
      <c r="V96" s="2">
        <f>COUNTIFS(Table2[Sub-Sector],Table3[[#This Row],[Sub-Sector]],Table2[Sharpe Ratio],"&gt;=0.10")/Table3[[#This Row],[Count]]</f>
        <v>0.5</v>
      </c>
    </row>
    <row r="97" spans="1:22" x14ac:dyDescent="0.3">
      <c r="A97" t="s">
        <v>1139</v>
      </c>
      <c r="B97">
        <f>COUNTIFS(Table2[Sub-Sector],Table3[[#This Row],[Sub-Sector]])</f>
        <v>2</v>
      </c>
      <c r="C97" s="2">
        <f>COUNTIFS(Table2[Sub-Sector],Table3[[#This Row],[Sub-Sector]],Table2[Uptrend],"Uptrend")/Table3[[#This Row],[Count]]</f>
        <v>0</v>
      </c>
      <c r="D97" s="2">
        <f>COUNTIFS(Table2[Sub-Sector],Table3[[#This Row],[Sub-Sector]],Table2[1W Return vs Nifty],"&gt;=5")/Table3[[#This Row],[Count]]</f>
        <v>0</v>
      </c>
      <c r="E97" s="2">
        <f>COUNTIFS(Table2[Sub-Sector],Table3[[#This Row],[Sub-Sector]],Table2[1M Return vs Nifty],"&gt;=5")/Table3[[#This Row],[Count]]</f>
        <v>0.5</v>
      </c>
      <c r="F97" s="2">
        <f>COUNTIFS(Table2[Sub-Sector],Table3[[#This Row],[Sub-Sector]],Table2[6M Return vs Nifty],"&gt;=10")/Table3[[#This Row],[Count]]</f>
        <v>0</v>
      </c>
      <c r="G97" s="2">
        <f>COUNTIFS(Table2[Sub-Sector],Table3[[#This Row],[Sub-Sector]],Table2[1Y Return vs Nifty],"&gt;=10")/Table3[[#This Row],[Count]]</f>
        <v>0</v>
      </c>
      <c r="H97" s="2">
        <f>COUNTIFS(Table2[Sub-Sector],Table3[[#This Row],[Sub-Sector]],Table2[RSI Exponential â€“ 14D],"&gt;=50")/Table3[[#This Row],[Count]]</f>
        <v>1</v>
      </c>
      <c r="I97" s="2">
        <f>COUNTIFS(Table2[Sub-Sector],Table3[[#This Row],[Sub-Sector]],Table2[Relative Volume],"&gt;=2")/Table3[[#This Row],[Count]]</f>
        <v>0</v>
      </c>
      <c r="J97" s="2">
        <f>COUNTIFS(Table2[Sub-Sector],Table3[[#This Row],[Sub-Sector]],Table2[% Away From Day Low],"&gt;=0.05")/Table3[[#This Row],[Count]]</f>
        <v>0</v>
      </c>
      <c r="K97" s="2">
        <f>COUNTIFS(Table2[Sub-Sector],Table3[[#This Row],[Sub-Sector]],Table2[% Away From Day High],"&lt;=0.05")/Table3[[#This Row],[Count]]</f>
        <v>1</v>
      </c>
      <c r="L97" s="2">
        <f>COUNTIFS(Table2[Sub-Sector],Table3[[#This Row],[Sub-Sector]],Table2[% Away From Current Week Low],"&gt;=0.05")/Table3[[#This Row],[Count]]</f>
        <v>0.5</v>
      </c>
      <c r="M97" s="2">
        <f>COUNTIFS(Table2[Sub-Sector],Table3[[#This Row],[Sub-Sector]],Table2[% Away From Current Week High],"&lt;=0.05")/Table3[[#This Row],[Count]]</f>
        <v>1</v>
      </c>
      <c r="N97" s="2">
        <f>COUNTIFS(Table2[Sub-Sector],Table3[[#This Row],[Sub-Sector]],Table2[% Away From Current Month Low],"&gt;=0.05")/Table3[[#This Row],[Count]]</f>
        <v>0.5</v>
      </c>
      <c r="O97" s="2">
        <f>COUNTIFS(Table2[Sub-Sector],Table3[[#This Row],[Sub-Sector]],Table2[% Away From Current Month High],"&lt;=0.05")/Table3[[#This Row],[Count]]</f>
        <v>1</v>
      </c>
      <c r="P97" s="2">
        <f>COUNTIFS(Table2[Sub-Sector],Table3[[#This Row],[Sub-Sector]],Table2[% Away From 52W High],"&lt;=10")/Table3[[#This Row],[Count]]</f>
        <v>0</v>
      </c>
      <c r="Q97" s="2">
        <f>COUNTIFS(Table2[Sub-Sector],Table3[[#This Row],[Sub-Sector]],Table2[% Away From 52W Low],"&gt;=10")/Table3[[#This Row],[Count]]</f>
        <v>1</v>
      </c>
      <c r="R97" s="2">
        <f>COUNTIFS(Table2[Sub-Sector],Table3[[#This Row],[Sub-Sector]],Table2[% Price above 20 EMA],"&gt;=0")/Table3[[#This Row],[Count]]</f>
        <v>1</v>
      </c>
      <c r="S97" s="2">
        <f>COUNTIFS(Table2[Sub-Sector],Table3[[#This Row],[Sub-Sector]],Table2[% Price above 50 EMA],"&gt;=0")/Table3[[#This Row],[Count]]</f>
        <v>1</v>
      </c>
      <c r="T97" s="2">
        <f>COUNTIFS(Table2[Sub-Sector],Table3[[#This Row],[Sub-Sector]],Table2[% Price above 200 EMA],"&gt;=0")/Table3[[#This Row],[Count]]</f>
        <v>0.5</v>
      </c>
      <c r="U97" s="2">
        <f>COUNTIFS(Table2[Sub-Sector],Table3[[#This Row],[Sub-Sector]],Table2[Rate of Change - Zone],"Positive")/Table3[[#This Row],[Count]]</f>
        <v>1</v>
      </c>
      <c r="V97" s="2">
        <f>COUNTIFS(Table2[Sub-Sector],Table3[[#This Row],[Sub-Sector]],Table2[Sharpe Ratio],"&gt;=0.10")/Table3[[#This Row],[Count]]</f>
        <v>0</v>
      </c>
    </row>
    <row r="98" spans="1:22" x14ac:dyDescent="0.3">
      <c r="A98" t="s">
        <v>1203</v>
      </c>
      <c r="B98">
        <f>COUNTIFS(Table2[Sub-Sector],Table3[[#This Row],[Sub-Sector]])</f>
        <v>2</v>
      </c>
      <c r="C98" s="2">
        <f>COUNTIFS(Table2[Sub-Sector],Table3[[#This Row],[Sub-Sector]],Table2[Uptrend],"Uptrend")/Table3[[#This Row],[Count]]</f>
        <v>0.5</v>
      </c>
      <c r="D98" s="2">
        <f>COUNTIFS(Table2[Sub-Sector],Table3[[#This Row],[Sub-Sector]],Table2[1W Return vs Nifty],"&gt;=5")/Table3[[#This Row],[Count]]</f>
        <v>0</v>
      </c>
      <c r="E98" s="2">
        <f>COUNTIFS(Table2[Sub-Sector],Table3[[#This Row],[Sub-Sector]],Table2[1M Return vs Nifty],"&gt;=5")/Table3[[#This Row],[Count]]</f>
        <v>0.5</v>
      </c>
      <c r="F98" s="2">
        <f>COUNTIFS(Table2[Sub-Sector],Table3[[#This Row],[Sub-Sector]],Table2[6M Return vs Nifty],"&gt;=10")/Table3[[#This Row],[Count]]</f>
        <v>0.5</v>
      </c>
      <c r="G98" s="2">
        <f>COUNTIFS(Table2[Sub-Sector],Table3[[#This Row],[Sub-Sector]],Table2[1Y Return vs Nifty],"&gt;=10")/Table3[[#This Row],[Count]]</f>
        <v>0.5</v>
      </c>
      <c r="H98" s="2">
        <f>COUNTIFS(Table2[Sub-Sector],Table3[[#This Row],[Sub-Sector]],Table2[RSI Exponential â€“ 14D],"&gt;=50")/Table3[[#This Row],[Count]]</f>
        <v>0.5</v>
      </c>
      <c r="I98" s="2">
        <f>COUNTIFS(Table2[Sub-Sector],Table3[[#This Row],[Sub-Sector]],Table2[Relative Volume],"&gt;=2")/Table3[[#This Row],[Count]]</f>
        <v>0</v>
      </c>
      <c r="J98" s="2">
        <f>COUNTIFS(Table2[Sub-Sector],Table3[[#This Row],[Sub-Sector]],Table2[% Away From Day Low],"&gt;=0.05")/Table3[[#This Row],[Count]]</f>
        <v>0</v>
      </c>
      <c r="K98" s="2">
        <f>COUNTIFS(Table2[Sub-Sector],Table3[[#This Row],[Sub-Sector]],Table2[% Away From Day High],"&lt;=0.05")/Table3[[#This Row],[Count]]</f>
        <v>1</v>
      </c>
      <c r="L98" s="2">
        <f>COUNTIFS(Table2[Sub-Sector],Table3[[#This Row],[Sub-Sector]],Table2[% Away From Current Week Low],"&gt;=0.05")/Table3[[#This Row],[Count]]</f>
        <v>0.5</v>
      </c>
      <c r="M98" s="2">
        <f>COUNTIFS(Table2[Sub-Sector],Table3[[#This Row],[Sub-Sector]],Table2[% Away From Current Week High],"&lt;=0.05")/Table3[[#This Row],[Count]]</f>
        <v>0.5</v>
      </c>
      <c r="N98" s="2">
        <f>COUNTIFS(Table2[Sub-Sector],Table3[[#This Row],[Sub-Sector]],Table2[% Away From Current Month Low],"&gt;=0.05")/Table3[[#This Row],[Count]]</f>
        <v>0.5</v>
      </c>
      <c r="O98" s="2">
        <f>COUNTIFS(Table2[Sub-Sector],Table3[[#This Row],[Sub-Sector]],Table2[% Away From Current Month High],"&lt;=0.05")/Table3[[#This Row],[Count]]</f>
        <v>0.5</v>
      </c>
      <c r="P98" s="2">
        <f>COUNTIFS(Table2[Sub-Sector],Table3[[#This Row],[Sub-Sector]],Table2[% Away From 52W High],"&lt;=10")/Table3[[#This Row],[Count]]</f>
        <v>0.5</v>
      </c>
      <c r="Q98" s="2">
        <f>COUNTIFS(Table2[Sub-Sector],Table3[[#This Row],[Sub-Sector]],Table2[% Away From 52W Low],"&gt;=10")/Table3[[#This Row],[Count]]</f>
        <v>1</v>
      </c>
      <c r="R98" s="2">
        <f>COUNTIFS(Table2[Sub-Sector],Table3[[#This Row],[Sub-Sector]],Table2[% Price above 20 EMA],"&gt;=0")/Table3[[#This Row],[Count]]</f>
        <v>0.5</v>
      </c>
      <c r="S98" s="2">
        <f>COUNTIFS(Table2[Sub-Sector],Table3[[#This Row],[Sub-Sector]],Table2[% Price above 50 EMA],"&gt;=0")/Table3[[#This Row],[Count]]</f>
        <v>0.5</v>
      </c>
      <c r="T98" s="2">
        <f>COUNTIFS(Table2[Sub-Sector],Table3[[#This Row],[Sub-Sector]],Table2[% Price above 200 EMA],"&gt;=0")/Table3[[#This Row],[Count]]</f>
        <v>0.5</v>
      </c>
      <c r="U98" s="2">
        <f>COUNTIFS(Table2[Sub-Sector],Table3[[#This Row],[Sub-Sector]],Table2[Rate of Change - Zone],"Positive")/Table3[[#This Row],[Count]]</f>
        <v>1</v>
      </c>
      <c r="V98" s="2">
        <f>COUNTIFS(Table2[Sub-Sector],Table3[[#This Row],[Sub-Sector]],Table2[Sharpe Ratio],"&gt;=0.10")/Table3[[#This Row],[Count]]</f>
        <v>0</v>
      </c>
    </row>
    <row r="99" spans="1:22" x14ac:dyDescent="0.3">
      <c r="A99" t="s">
        <v>1461</v>
      </c>
      <c r="B99">
        <f>COUNTIFS(Table2[Sub-Sector],Table3[[#This Row],[Sub-Sector]])</f>
        <v>2</v>
      </c>
      <c r="C99" s="2">
        <f>COUNTIFS(Table2[Sub-Sector],Table3[[#This Row],[Sub-Sector]],Table2[Uptrend],"Uptrend")/Table3[[#This Row],[Count]]</f>
        <v>0</v>
      </c>
      <c r="D99" s="2">
        <f>COUNTIFS(Table2[Sub-Sector],Table3[[#This Row],[Sub-Sector]],Table2[1W Return vs Nifty],"&gt;=5")/Table3[[#This Row],[Count]]</f>
        <v>0</v>
      </c>
      <c r="E99" s="2">
        <f>COUNTIFS(Table2[Sub-Sector],Table3[[#This Row],[Sub-Sector]],Table2[1M Return vs Nifty],"&gt;=5")/Table3[[#This Row],[Count]]</f>
        <v>0</v>
      </c>
      <c r="F99" s="2">
        <f>COUNTIFS(Table2[Sub-Sector],Table3[[#This Row],[Sub-Sector]],Table2[6M Return vs Nifty],"&gt;=10")/Table3[[#This Row],[Count]]</f>
        <v>0</v>
      </c>
      <c r="G99" s="2">
        <f>COUNTIFS(Table2[Sub-Sector],Table3[[#This Row],[Sub-Sector]],Table2[1Y Return vs Nifty],"&gt;=10")/Table3[[#This Row],[Count]]</f>
        <v>0</v>
      </c>
      <c r="H99" s="2">
        <f>COUNTIFS(Table2[Sub-Sector],Table3[[#This Row],[Sub-Sector]],Table2[RSI Exponential â€“ 14D],"&gt;=50")/Table3[[#This Row],[Count]]</f>
        <v>1</v>
      </c>
      <c r="I99" s="2">
        <f>COUNTIFS(Table2[Sub-Sector],Table3[[#This Row],[Sub-Sector]],Table2[Relative Volume],"&gt;=2")/Table3[[#This Row],[Count]]</f>
        <v>0</v>
      </c>
      <c r="J99" s="2">
        <f>COUNTIFS(Table2[Sub-Sector],Table3[[#This Row],[Sub-Sector]],Table2[% Away From Day Low],"&gt;=0.05")/Table3[[#This Row],[Count]]</f>
        <v>0</v>
      </c>
      <c r="K99" s="2">
        <f>COUNTIFS(Table2[Sub-Sector],Table3[[#This Row],[Sub-Sector]],Table2[% Away From Day High],"&lt;=0.05")/Table3[[#This Row],[Count]]</f>
        <v>1</v>
      </c>
      <c r="L99" s="2">
        <f>COUNTIFS(Table2[Sub-Sector],Table3[[#This Row],[Sub-Sector]],Table2[% Away From Current Week Low],"&gt;=0.05")/Table3[[#This Row],[Count]]</f>
        <v>0</v>
      </c>
      <c r="M99" s="2">
        <f>COUNTIFS(Table2[Sub-Sector],Table3[[#This Row],[Sub-Sector]],Table2[% Away From Current Week High],"&lt;=0.05")/Table3[[#This Row],[Count]]</f>
        <v>1</v>
      </c>
      <c r="N99" s="2">
        <f>COUNTIFS(Table2[Sub-Sector],Table3[[#This Row],[Sub-Sector]],Table2[% Away From Current Month Low],"&gt;=0.05")/Table3[[#This Row],[Count]]</f>
        <v>0</v>
      </c>
      <c r="O99" s="2">
        <f>COUNTIFS(Table2[Sub-Sector],Table3[[#This Row],[Sub-Sector]],Table2[% Away From Current Month High],"&lt;=0.05")/Table3[[#This Row],[Count]]</f>
        <v>1</v>
      </c>
      <c r="P99" s="2">
        <f>COUNTIFS(Table2[Sub-Sector],Table3[[#This Row],[Sub-Sector]],Table2[% Away From 52W High],"&lt;=10")/Table3[[#This Row],[Count]]</f>
        <v>0</v>
      </c>
      <c r="Q99" s="2">
        <f>COUNTIFS(Table2[Sub-Sector],Table3[[#This Row],[Sub-Sector]],Table2[% Away From 52W Low],"&gt;=10")/Table3[[#This Row],[Count]]</f>
        <v>1</v>
      </c>
      <c r="R99" s="2">
        <f>COUNTIFS(Table2[Sub-Sector],Table3[[#This Row],[Sub-Sector]],Table2[% Price above 20 EMA],"&gt;=0")/Table3[[#This Row],[Count]]</f>
        <v>1</v>
      </c>
      <c r="S99" s="2">
        <f>COUNTIFS(Table2[Sub-Sector],Table3[[#This Row],[Sub-Sector]],Table2[% Price above 50 EMA],"&gt;=0")/Table3[[#This Row],[Count]]</f>
        <v>1</v>
      </c>
      <c r="T99" s="2">
        <f>COUNTIFS(Table2[Sub-Sector],Table3[[#This Row],[Sub-Sector]],Table2[% Price above 200 EMA],"&gt;=0")/Table3[[#This Row],[Count]]</f>
        <v>0.5</v>
      </c>
      <c r="U99" s="2">
        <f>COUNTIFS(Table2[Sub-Sector],Table3[[#This Row],[Sub-Sector]],Table2[Rate of Change - Zone],"Positive")/Table3[[#This Row],[Count]]</f>
        <v>1</v>
      </c>
      <c r="V99" s="2">
        <f>COUNTIFS(Table2[Sub-Sector],Table3[[#This Row],[Sub-Sector]],Table2[Sharpe Ratio],"&gt;=0.10")/Table3[[#This Row],[Count]]</f>
        <v>0</v>
      </c>
    </row>
    <row r="100" spans="1:22" x14ac:dyDescent="0.3">
      <c r="A100" t="s">
        <v>1539</v>
      </c>
      <c r="B100">
        <f>COUNTIFS(Table2[Sub-Sector],Table3[[#This Row],[Sub-Sector]])</f>
        <v>2</v>
      </c>
      <c r="C100" s="2">
        <f>COUNTIFS(Table2[Sub-Sector],Table3[[#This Row],[Sub-Sector]],Table2[Uptrend],"Uptrend")/Table3[[#This Row],[Count]]</f>
        <v>1</v>
      </c>
      <c r="D100" s="2">
        <f>COUNTIFS(Table2[Sub-Sector],Table3[[#This Row],[Sub-Sector]],Table2[1W Return vs Nifty],"&gt;=5")/Table3[[#This Row],[Count]]</f>
        <v>0.5</v>
      </c>
      <c r="E100" s="2">
        <f>COUNTIFS(Table2[Sub-Sector],Table3[[#This Row],[Sub-Sector]],Table2[1M Return vs Nifty],"&gt;=5")/Table3[[#This Row],[Count]]</f>
        <v>0.5</v>
      </c>
      <c r="F100" s="2">
        <f>COUNTIFS(Table2[Sub-Sector],Table3[[#This Row],[Sub-Sector]],Table2[6M Return vs Nifty],"&gt;=10")/Table3[[#This Row],[Count]]</f>
        <v>0.5</v>
      </c>
      <c r="G100" s="2">
        <f>COUNTIFS(Table2[Sub-Sector],Table3[[#This Row],[Sub-Sector]],Table2[1Y Return vs Nifty],"&gt;=10")/Table3[[#This Row],[Count]]</f>
        <v>0.5</v>
      </c>
      <c r="H100" s="2">
        <f>COUNTIFS(Table2[Sub-Sector],Table3[[#This Row],[Sub-Sector]],Table2[RSI Exponential â€“ 14D],"&gt;=50")/Table3[[#This Row],[Count]]</f>
        <v>1</v>
      </c>
      <c r="I100" s="2">
        <f>COUNTIFS(Table2[Sub-Sector],Table3[[#This Row],[Sub-Sector]],Table2[Relative Volume],"&gt;=2")/Table3[[#This Row],[Count]]</f>
        <v>0</v>
      </c>
      <c r="J100" s="2">
        <f>COUNTIFS(Table2[Sub-Sector],Table3[[#This Row],[Sub-Sector]],Table2[% Away From Day Low],"&gt;=0.05")/Table3[[#This Row],[Count]]</f>
        <v>0</v>
      </c>
      <c r="K100" s="2">
        <f>COUNTIFS(Table2[Sub-Sector],Table3[[#This Row],[Sub-Sector]],Table2[% Away From Day High],"&lt;=0.05")/Table3[[#This Row],[Count]]</f>
        <v>1</v>
      </c>
      <c r="L100" s="2">
        <f>COUNTIFS(Table2[Sub-Sector],Table3[[#This Row],[Sub-Sector]],Table2[% Away From Current Week Low],"&gt;=0.05")/Table3[[#This Row],[Count]]</f>
        <v>0.5</v>
      </c>
      <c r="M100" s="2">
        <f>COUNTIFS(Table2[Sub-Sector],Table3[[#This Row],[Sub-Sector]],Table2[% Away From Current Week High],"&lt;=0.05")/Table3[[#This Row],[Count]]</f>
        <v>1</v>
      </c>
      <c r="N100" s="2">
        <f>COUNTIFS(Table2[Sub-Sector],Table3[[#This Row],[Sub-Sector]],Table2[% Away From Current Month Low],"&gt;=0.05")/Table3[[#This Row],[Count]]</f>
        <v>0.5</v>
      </c>
      <c r="O100" s="2">
        <f>COUNTIFS(Table2[Sub-Sector],Table3[[#This Row],[Sub-Sector]],Table2[% Away From Current Month High],"&lt;=0.05")/Table3[[#This Row],[Count]]</f>
        <v>1</v>
      </c>
      <c r="P100" s="2">
        <f>COUNTIFS(Table2[Sub-Sector],Table3[[#This Row],[Sub-Sector]],Table2[% Away From 52W High],"&lt;=10")/Table3[[#This Row],[Count]]</f>
        <v>0</v>
      </c>
      <c r="Q100" s="2">
        <f>COUNTIFS(Table2[Sub-Sector],Table3[[#This Row],[Sub-Sector]],Table2[% Away From 52W Low],"&gt;=10")/Table3[[#This Row],[Count]]</f>
        <v>1</v>
      </c>
      <c r="R100" s="2">
        <f>COUNTIFS(Table2[Sub-Sector],Table3[[#This Row],[Sub-Sector]],Table2[% Price above 20 EMA],"&gt;=0")/Table3[[#This Row],[Count]]</f>
        <v>1</v>
      </c>
      <c r="S100" s="2">
        <f>COUNTIFS(Table2[Sub-Sector],Table3[[#This Row],[Sub-Sector]],Table2[% Price above 50 EMA],"&gt;=0")/Table3[[#This Row],[Count]]</f>
        <v>1</v>
      </c>
      <c r="T100" s="2">
        <f>COUNTIFS(Table2[Sub-Sector],Table3[[#This Row],[Sub-Sector]],Table2[% Price above 200 EMA],"&gt;=0")/Table3[[#This Row],[Count]]</f>
        <v>1</v>
      </c>
      <c r="U100" s="2">
        <f>COUNTIFS(Table2[Sub-Sector],Table3[[#This Row],[Sub-Sector]],Table2[Rate of Change - Zone],"Positive")/Table3[[#This Row],[Count]]</f>
        <v>1</v>
      </c>
      <c r="V100" s="2">
        <f>COUNTIFS(Table2[Sub-Sector],Table3[[#This Row],[Sub-Sector]],Table2[Sharpe Ratio],"&gt;=0.10")/Table3[[#This Row],[Count]]</f>
        <v>0.5</v>
      </c>
    </row>
    <row r="101" spans="1:22" x14ac:dyDescent="0.3">
      <c r="A101" t="s">
        <v>92</v>
      </c>
      <c r="B101">
        <f>COUNTIFS(Table2[Sub-Sector],Table3[[#This Row],[Sub-Sector]])</f>
        <v>1</v>
      </c>
      <c r="C101" s="2">
        <f>COUNTIFS(Table2[Sub-Sector],Table3[[#This Row],[Sub-Sector]],Table2[Uptrend],"Uptrend")/Table3[[#This Row],[Count]]</f>
        <v>1</v>
      </c>
      <c r="D101" s="2">
        <f>COUNTIFS(Table2[Sub-Sector],Table3[[#This Row],[Sub-Sector]],Table2[1W Return vs Nifty],"&gt;=5")/Table3[[#This Row],[Count]]</f>
        <v>0</v>
      </c>
      <c r="E101" s="2">
        <f>COUNTIFS(Table2[Sub-Sector],Table3[[#This Row],[Sub-Sector]],Table2[1M Return vs Nifty],"&gt;=5")/Table3[[#This Row],[Count]]</f>
        <v>0</v>
      </c>
      <c r="F101" s="2">
        <f>COUNTIFS(Table2[Sub-Sector],Table3[[#This Row],[Sub-Sector]],Table2[6M Return vs Nifty],"&gt;=10")/Table3[[#This Row],[Count]]</f>
        <v>1</v>
      </c>
      <c r="G101" s="2">
        <f>COUNTIFS(Table2[Sub-Sector],Table3[[#This Row],[Sub-Sector]],Table2[1Y Return vs Nifty],"&gt;=10")/Table3[[#This Row],[Count]]</f>
        <v>1</v>
      </c>
      <c r="H101" s="2">
        <f>COUNTIFS(Table2[Sub-Sector],Table3[[#This Row],[Sub-Sector]],Table2[RSI Exponential â€“ 14D],"&gt;=50")/Table3[[#This Row],[Count]]</f>
        <v>1</v>
      </c>
      <c r="I101" s="2">
        <f>COUNTIFS(Table2[Sub-Sector],Table3[[#This Row],[Sub-Sector]],Table2[Relative Volume],"&gt;=2")/Table3[[#This Row],[Count]]</f>
        <v>0</v>
      </c>
      <c r="J101" s="2">
        <f>COUNTIFS(Table2[Sub-Sector],Table3[[#This Row],[Sub-Sector]],Table2[% Away From Day Low],"&gt;=0.05")/Table3[[#This Row],[Count]]</f>
        <v>0</v>
      </c>
      <c r="K101" s="2">
        <f>COUNTIFS(Table2[Sub-Sector],Table3[[#This Row],[Sub-Sector]],Table2[% Away From Day High],"&lt;=0.05")/Table3[[#This Row],[Count]]</f>
        <v>1</v>
      </c>
      <c r="L101" s="2">
        <f>COUNTIFS(Table2[Sub-Sector],Table3[[#This Row],[Sub-Sector]],Table2[% Away From Current Week Low],"&gt;=0.05")/Table3[[#This Row],[Count]]</f>
        <v>0</v>
      </c>
      <c r="M101" s="2">
        <f>COUNTIFS(Table2[Sub-Sector],Table3[[#This Row],[Sub-Sector]],Table2[% Away From Current Week High],"&lt;=0.05")/Table3[[#This Row],[Count]]</f>
        <v>1</v>
      </c>
      <c r="N101" s="2">
        <f>COUNTIFS(Table2[Sub-Sector],Table3[[#This Row],[Sub-Sector]],Table2[% Away From Current Month Low],"&gt;=0.05")/Table3[[#This Row],[Count]]</f>
        <v>0</v>
      </c>
      <c r="O101" s="2">
        <f>COUNTIFS(Table2[Sub-Sector],Table3[[#This Row],[Sub-Sector]],Table2[% Away From Current Month High],"&lt;=0.05")/Table3[[#This Row],[Count]]</f>
        <v>1</v>
      </c>
      <c r="P101" s="2">
        <f>COUNTIFS(Table2[Sub-Sector],Table3[[#This Row],[Sub-Sector]],Table2[% Away From 52W High],"&lt;=10")/Table3[[#This Row],[Count]]</f>
        <v>1</v>
      </c>
      <c r="Q101" s="2">
        <f>COUNTIFS(Table2[Sub-Sector],Table3[[#This Row],[Sub-Sector]],Table2[% Away From 52W Low],"&gt;=10")/Table3[[#This Row],[Count]]</f>
        <v>1</v>
      </c>
      <c r="R101" s="2">
        <f>COUNTIFS(Table2[Sub-Sector],Table3[[#This Row],[Sub-Sector]],Table2[% Price above 20 EMA],"&gt;=0")/Table3[[#This Row],[Count]]</f>
        <v>1</v>
      </c>
      <c r="S101" s="2">
        <f>COUNTIFS(Table2[Sub-Sector],Table3[[#This Row],[Sub-Sector]],Table2[% Price above 50 EMA],"&gt;=0")/Table3[[#This Row],[Count]]</f>
        <v>1</v>
      </c>
      <c r="T101" s="2">
        <f>COUNTIFS(Table2[Sub-Sector],Table3[[#This Row],[Sub-Sector]],Table2[% Price above 200 EMA],"&gt;=0")/Table3[[#This Row],[Count]]</f>
        <v>1</v>
      </c>
      <c r="U101" s="2">
        <f>COUNTIFS(Table2[Sub-Sector],Table3[[#This Row],[Sub-Sector]],Table2[Rate of Change - Zone],"Positive")/Table3[[#This Row],[Count]]</f>
        <v>0</v>
      </c>
      <c r="V101" s="2">
        <f>COUNTIFS(Table2[Sub-Sector],Table3[[#This Row],[Sub-Sector]],Table2[Sharpe Ratio],"&gt;=0.10")/Table3[[#This Row],[Count]]</f>
        <v>1</v>
      </c>
    </row>
    <row r="102" spans="1:22" x14ac:dyDescent="0.3">
      <c r="A102" t="s">
        <v>137</v>
      </c>
      <c r="B102">
        <f>COUNTIFS(Table2[Sub-Sector],Table3[[#This Row],[Sub-Sector]])</f>
        <v>1</v>
      </c>
      <c r="C102" s="2">
        <f>COUNTIFS(Table2[Sub-Sector],Table3[[#This Row],[Sub-Sector]],Table2[Uptrend],"Uptrend")/Table3[[#This Row],[Count]]</f>
        <v>1</v>
      </c>
      <c r="D102" s="2">
        <f>COUNTIFS(Table2[Sub-Sector],Table3[[#This Row],[Sub-Sector]],Table2[1W Return vs Nifty],"&gt;=5")/Table3[[#This Row],[Count]]</f>
        <v>0</v>
      </c>
      <c r="E102" s="2">
        <f>COUNTIFS(Table2[Sub-Sector],Table3[[#This Row],[Sub-Sector]],Table2[1M Return vs Nifty],"&gt;=5")/Table3[[#This Row],[Count]]</f>
        <v>0</v>
      </c>
      <c r="F102" s="2">
        <f>COUNTIFS(Table2[Sub-Sector],Table3[[#This Row],[Sub-Sector]],Table2[6M Return vs Nifty],"&gt;=10")/Table3[[#This Row],[Count]]</f>
        <v>1</v>
      </c>
      <c r="G102" s="2">
        <f>COUNTIFS(Table2[Sub-Sector],Table3[[#This Row],[Sub-Sector]],Table2[1Y Return vs Nifty],"&gt;=10")/Table3[[#This Row],[Count]]</f>
        <v>1</v>
      </c>
      <c r="H102" s="2">
        <f>COUNTIFS(Table2[Sub-Sector],Table3[[#This Row],[Sub-Sector]],Table2[RSI Exponential â€“ 14D],"&gt;=50")/Table3[[#This Row],[Count]]</f>
        <v>1</v>
      </c>
      <c r="I102" s="2">
        <f>COUNTIFS(Table2[Sub-Sector],Table3[[#This Row],[Sub-Sector]],Table2[Relative Volume],"&gt;=2")/Table3[[#This Row],[Count]]</f>
        <v>0</v>
      </c>
      <c r="J102" s="2">
        <f>COUNTIFS(Table2[Sub-Sector],Table3[[#This Row],[Sub-Sector]],Table2[% Away From Day Low],"&gt;=0.05")/Table3[[#This Row],[Count]]</f>
        <v>0</v>
      </c>
      <c r="K102" s="2">
        <f>COUNTIFS(Table2[Sub-Sector],Table3[[#This Row],[Sub-Sector]],Table2[% Away From Day High],"&lt;=0.05")/Table3[[#This Row],[Count]]</f>
        <v>1</v>
      </c>
      <c r="L102" s="2">
        <f>COUNTIFS(Table2[Sub-Sector],Table3[[#This Row],[Sub-Sector]],Table2[% Away From Current Week Low],"&gt;=0.05")/Table3[[#This Row],[Count]]</f>
        <v>0</v>
      </c>
      <c r="M102" s="2">
        <f>COUNTIFS(Table2[Sub-Sector],Table3[[#This Row],[Sub-Sector]],Table2[% Away From Current Week High],"&lt;=0.05")/Table3[[#This Row],[Count]]</f>
        <v>1</v>
      </c>
      <c r="N102" s="2">
        <f>COUNTIFS(Table2[Sub-Sector],Table3[[#This Row],[Sub-Sector]],Table2[% Away From Current Month Low],"&gt;=0.05")/Table3[[#This Row],[Count]]</f>
        <v>0</v>
      </c>
      <c r="O102" s="2">
        <f>COUNTIFS(Table2[Sub-Sector],Table3[[#This Row],[Sub-Sector]],Table2[% Away From Current Month High],"&lt;=0.05")/Table3[[#This Row],[Count]]</f>
        <v>1</v>
      </c>
      <c r="P102" s="2">
        <f>COUNTIFS(Table2[Sub-Sector],Table3[[#This Row],[Sub-Sector]],Table2[% Away From 52W High],"&lt;=10")/Table3[[#This Row],[Count]]</f>
        <v>1</v>
      </c>
      <c r="Q102" s="2">
        <f>COUNTIFS(Table2[Sub-Sector],Table3[[#This Row],[Sub-Sector]],Table2[% Away From 52W Low],"&gt;=10")/Table3[[#This Row],[Count]]</f>
        <v>1</v>
      </c>
      <c r="R102" s="2">
        <f>COUNTIFS(Table2[Sub-Sector],Table3[[#This Row],[Sub-Sector]],Table2[% Price above 20 EMA],"&gt;=0")/Table3[[#This Row],[Count]]</f>
        <v>1</v>
      </c>
      <c r="S102" s="2">
        <f>COUNTIFS(Table2[Sub-Sector],Table3[[#This Row],[Sub-Sector]],Table2[% Price above 50 EMA],"&gt;=0")/Table3[[#This Row],[Count]]</f>
        <v>1</v>
      </c>
      <c r="T102" s="2">
        <f>COUNTIFS(Table2[Sub-Sector],Table3[[#This Row],[Sub-Sector]],Table2[% Price above 200 EMA],"&gt;=0")/Table3[[#This Row],[Count]]</f>
        <v>1</v>
      </c>
      <c r="U102" s="2">
        <f>COUNTIFS(Table2[Sub-Sector],Table3[[#This Row],[Sub-Sector]],Table2[Rate of Change - Zone],"Positive")/Table3[[#This Row],[Count]]</f>
        <v>0</v>
      </c>
      <c r="V102" s="2">
        <f>COUNTIFS(Table2[Sub-Sector],Table3[[#This Row],[Sub-Sector]],Table2[Sharpe Ratio],"&gt;=0.10")/Table3[[#This Row],[Count]]</f>
        <v>1</v>
      </c>
    </row>
    <row r="103" spans="1:22" x14ac:dyDescent="0.3">
      <c r="A103" t="s">
        <v>161</v>
      </c>
      <c r="B103">
        <f>COUNTIFS(Table2[Sub-Sector],Table3[[#This Row],[Sub-Sector]])</f>
        <v>1</v>
      </c>
      <c r="C103" s="2">
        <f>COUNTIFS(Table2[Sub-Sector],Table3[[#This Row],[Sub-Sector]],Table2[Uptrend],"Uptrend")/Table3[[#This Row],[Count]]</f>
        <v>1</v>
      </c>
      <c r="D103" s="2">
        <f>COUNTIFS(Table2[Sub-Sector],Table3[[#This Row],[Sub-Sector]],Table2[1W Return vs Nifty],"&gt;=5")/Table3[[#This Row],[Count]]</f>
        <v>0</v>
      </c>
      <c r="E103" s="2">
        <f>COUNTIFS(Table2[Sub-Sector],Table3[[#This Row],[Sub-Sector]],Table2[1M Return vs Nifty],"&gt;=5")/Table3[[#This Row],[Count]]</f>
        <v>0</v>
      </c>
      <c r="F103" s="2">
        <f>COUNTIFS(Table2[Sub-Sector],Table3[[#This Row],[Sub-Sector]],Table2[6M Return vs Nifty],"&gt;=10")/Table3[[#This Row],[Count]]</f>
        <v>1</v>
      </c>
      <c r="G103" s="2">
        <f>COUNTIFS(Table2[Sub-Sector],Table3[[#This Row],[Sub-Sector]],Table2[1Y Return vs Nifty],"&gt;=10")/Table3[[#This Row],[Count]]</f>
        <v>1</v>
      </c>
      <c r="H103" s="2">
        <f>COUNTIFS(Table2[Sub-Sector],Table3[[#This Row],[Sub-Sector]],Table2[RSI Exponential â€“ 14D],"&gt;=50")/Table3[[#This Row],[Count]]</f>
        <v>1</v>
      </c>
      <c r="I103" s="2">
        <f>COUNTIFS(Table2[Sub-Sector],Table3[[#This Row],[Sub-Sector]],Table2[Relative Volume],"&gt;=2")/Table3[[#This Row],[Count]]</f>
        <v>0</v>
      </c>
      <c r="J103" s="2">
        <f>COUNTIFS(Table2[Sub-Sector],Table3[[#This Row],[Sub-Sector]],Table2[% Away From Day Low],"&gt;=0.05")/Table3[[#This Row],[Count]]</f>
        <v>0</v>
      </c>
      <c r="K103" s="2">
        <f>COUNTIFS(Table2[Sub-Sector],Table3[[#This Row],[Sub-Sector]],Table2[% Away From Day High],"&lt;=0.05")/Table3[[#This Row],[Count]]</f>
        <v>1</v>
      </c>
      <c r="L103" s="2">
        <f>COUNTIFS(Table2[Sub-Sector],Table3[[#This Row],[Sub-Sector]],Table2[% Away From Current Week Low],"&gt;=0.05")/Table3[[#This Row],[Count]]</f>
        <v>0</v>
      </c>
      <c r="M103" s="2">
        <f>COUNTIFS(Table2[Sub-Sector],Table3[[#This Row],[Sub-Sector]],Table2[% Away From Current Week High],"&lt;=0.05")/Table3[[#This Row],[Count]]</f>
        <v>1</v>
      </c>
      <c r="N103" s="2">
        <f>COUNTIFS(Table2[Sub-Sector],Table3[[#This Row],[Sub-Sector]],Table2[% Away From Current Month Low],"&gt;=0.05")/Table3[[#This Row],[Count]]</f>
        <v>0</v>
      </c>
      <c r="O103" s="2">
        <f>COUNTIFS(Table2[Sub-Sector],Table3[[#This Row],[Sub-Sector]],Table2[% Away From Current Month High],"&lt;=0.05")/Table3[[#This Row],[Count]]</f>
        <v>1</v>
      </c>
      <c r="P103" s="2">
        <f>COUNTIFS(Table2[Sub-Sector],Table3[[#This Row],[Sub-Sector]],Table2[% Away From 52W High],"&lt;=10")/Table3[[#This Row],[Count]]</f>
        <v>1</v>
      </c>
      <c r="Q103" s="2">
        <f>COUNTIFS(Table2[Sub-Sector],Table3[[#This Row],[Sub-Sector]],Table2[% Away From 52W Low],"&gt;=10")/Table3[[#This Row],[Count]]</f>
        <v>1</v>
      </c>
      <c r="R103" s="2">
        <f>COUNTIFS(Table2[Sub-Sector],Table3[[#This Row],[Sub-Sector]],Table2[% Price above 20 EMA],"&gt;=0")/Table3[[#This Row],[Count]]</f>
        <v>1</v>
      </c>
      <c r="S103" s="2">
        <f>COUNTIFS(Table2[Sub-Sector],Table3[[#This Row],[Sub-Sector]],Table2[% Price above 50 EMA],"&gt;=0")/Table3[[#This Row],[Count]]</f>
        <v>1</v>
      </c>
      <c r="T103" s="2">
        <f>COUNTIFS(Table2[Sub-Sector],Table3[[#This Row],[Sub-Sector]],Table2[% Price above 200 EMA],"&gt;=0")/Table3[[#This Row],[Count]]</f>
        <v>1</v>
      </c>
      <c r="U103" s="2">
        <f>COUNTIFS(Table2[Sub-Sector],Table3[[#This Row],[Sub-Sector]],Table2[Rate of Change - Zone],"Positive")/Table3[[#This Row],[Count]]</f>
        <v>1</v>
      </c>
      <c r="V103" s="2">
        <f>COUNTIFS(Table2[Sub-Sector],Table3[[#This Row],[Sub-Sector]],Table2[Sharpe Ratio],"&gt;=0.10")/Table3[[#This Row],[Count]]</f>
        <v>0</v>
      </c>
    </row>
    <row r="104" spans="1:22" x14ac:dyDescent="0.3">
      <c r="A104" t="s">
        <v>248</v>
      </c>
      <c r="B104">
        <f>COUNTIFS(Table2[Sub-Sector],Table3[[#This Row],[Sub-Sector]])</f>
        <v>1</v>
      </c>
      <c r="C104" s="2">
        <f>COUNTIFS(Table2[Sub-Sector],Table3[[#This Row],[Sub-Sector]],Table2[Uptrend],"Uptrend")/Table3[[#This Row],[Count]]</f>
        <v>1</v>
      </c>
      <c r="D104" s="2">
        <f>COUNTIFS(Table2[Sub-Sector],Table3[[#This Row],[Sub-Sector]],Table2[1W Return vs Nifty],"&gt;=5")/Table3[[#This Row],[Count]]</f>
        <v>1</v>
      </c>
      <c r="E104" s="2">
        <f>COUNTIFS(Table2[Sub-Sector],Table3[[#This Row],[Sub-Sector]],Table2[1M Return vs Nifty],"&gt;=5")/Table3[[#This Row],[Count]]</f>
        <v>0</v>
      </c>
      <c r="F104" s="2">
        <f>COUNTIFS(Table2[Sub-Sector],Table3[[#This Row],[Sub-Sector]],Table2[6M Return vs Nifty],"&gt;=10")/Table3[[#This Row],[Count]]</f>
        <v>1</v>
      </c>
      <c r="G104" s="2">
        <f>COUNTIFS(Table2[Sub-Sector],Table3[[#This Row],[Sub-Sector]],Table2[1Y Return vs Nifty],"&gt;=10")/Table3[[#This Row],[Count]]</f>
        <v>1</v>
      </c>
      <c r="H104" s="2">
        <f>COUNTIFS(Table2[Sub-Sector],Table3[[#This Row],[Sub-Sector]],Table2[RSI Exponential â€“ 14D],"&gt;=50")/Table3[[#This Row],[Count]]</f>
        <v>1</v>
      </c>
      <c r="I104" s="2">
        <f>COUNTIFS(Table2[Sub-Sector],Table3[[#This Row],[Sub-Sector]],Table2[Relative Volume],"&gt;=2")/Table3[[#This Row],[Count]]</f>
        <v>1</v>
      </c>
      <c r="J104" s="2">
        <f>COUNTIFS(Table2[Sub-Sector],Table3[[#This Row],[Sub-Sector]],Table2[% Away From Day Low],"&gt;=0.05")/Table3[[#This Row],[Count]]</f>
        <v>0</v>
      </c>
      <c r="K104" s="2">
        <f>COUNTIFS(Table2[Sub-Sector],Table3[[#This Row],[Sub-Sector]],Table2[% Away From Day High],"&lt;=0.05")/Table3[[#This Row],[Count]]</f>
        <v>1</v>
      </c>
      <c r="L104" s="2">
        <f>COUNTIFS(Table2[Sub-Sector],Table3[[#This Row],[Sub-Sector]],Table2[% Away From Current Week Low],"&gt;=0.05")/Table3[[#This Row],[Count]]</f>
        <v>1</v>
      </c>
      <c r="M104" s="2">
        <f>COUNTIFS(Table2[Sub-Sector],Table3[[#This Row],[Sub-Sector]],Table2[% Away From Current Week High],"&lt;=0.05")/Table3[[#This Row],[Count]]</f>
        <v>1</v>
      </c>
      <c r="N104" s="2">
        <f>COUNTIFS(Table2[Sub-Sector],Table3[[#This Row],[Sub-Sector]],Table2[% Away From Current Month Low],"&gt;=0.05")/Table3[[#This Row],[Count]]</f>
        <v>1</v>
      </c>
      <c r="O104" s="2">
        <f>COUNTIFS(Table2[Sub-Sector],Table3[[#This Row],[Sub-Sector]],Table2[% Away From Current Month High],"&lt;=0.05")/Table3[[#This Row],[Count]]</f>
        <v>1</v>
      </c>
      <c r="P104" s="2">
        <f>COUNTIFS(Table2[Sub-Sector],Table3[[#This Row],[Sub-Sector]],Table2[% Away From 52W High],"&lt;=10")/Table3[[#This Row],[Count]]</f>
        <v>1</v>
      </c>
      <c r="Q104" s="2">
        <f>COUNTIFS(Table2[Sub-Sector],Table3[[#This Row],[Sub-Sector]],Table2[% Away From 52W Low],"&gt;=10")/Table3[[#This Row],[Count]]</f>
        <v>1</v>
      </c>
      <c r="R104" s="2">
        <f>COUNTIFS(Table2[Sub-Sector],Table3[[#This Row],[Sub-Sector]],Table2[% Price above 20 EMA],"&gt;=0")/Table3[[#This Row],[Count]]</f>
        <v>1</v>
      </c>
      <c r="S104" s="2">
        <f>COUNTIFS(Table2[Sub-Sector],Table3[[#This Row],[Sub-Sector]],Table2[% Price above 50 EMA],"&gt;=0")/Table3[[#This Row],[Count]]</f>
        <v>1</v>
      </c>
      <c r="T104" s="2">
        <f>COUNTIFS(Table2[Sub-Sector],Table3[[#This Row],[Sub-Sector]],Table2[% Price above 200 EMA],"&gt;=0")/Table3[[#This Row],[Count]]</f>
        <v>1</v>
      </c>
      <c r="U104" s="2">
        <f>COUNTIFS(Table2[Sub-Sector],Table3[[#This Row],[Sub-Sector]],Table2[Rate of Change - Zone],"Positive")/Table3[[#This Row],[Count]]</f>
        <v>1</v>
      </c>
      <c r="V104" s="2">
        <f>COUNTIFS(Table2[Sub-Sector],Table3[[#This Row],[Sub-Sector]],Table2[Sharpe Ratio],"&gt;=0.10")/Table3[[#This Row],[Count]]</f>
        <v>0</v>
      </c>
    </row>
    <row r="105" spans="1:22" x14ac:dyDescent="0.3">
      <c r="A105" t="s">
        <v>290</v>
      </c>
      <c r="B105">
        <f>COUNTIFS(Table2[Sub-Sector],Table3[[#This Row],[Sub-Sector]])</f>
        <v>1</v>
      </c>
      <c r="C105" s="2">
        <f>COUNTIFS(Table2[Sub-Sector],Table3[[#This Row],[Sub-Sector]],Table2[Uptrend],"Uptrend")/Table3[[#This Row],[Count]]</f>
        <v>0</v>
      </c>
      <c r="D105" s="2">
        <f>COUNTIFS(Table2[Sub-Sector],Table3[[#This Row],[Sub-Sector]],Table2[1W Return vs Nifty],"&gt;=5")/Table3[[#This Row],[Count]]</f>
        <v>0</v>
      </c>
      <c r="E105" s="2">
        <f>COUNTIFS(Table2[Sub-Sector],Table3[[#This Row],[Sub-Sector]],Table2[1M Return vs Nifty],"&gt;=5")/Table3[[#This Row],[Count]]</f>
        <v>0</v>
      </c>
      <c r="F105" s="2">
        <f>COUNTIFS(Table2[Sub-Sector],Table3[[#This Row],[Sub-Sector]],Table2[6M Return vs Nifty],"&gt;=10")/Table3[[#This Row],[Count]]</f>
        <v>1</v>
      </c>
      <c r="G105" s="2">
        <f>COUNTIFS(Table2[Sub-Sector],Table3[[#This Row],[Sub-Sector]],Table2[1Y Return vs Nifty],"&gt;=10")/Table3[[#This Row],[Count]]</f>
        <v>1</v>
      </c>
      <c r="H105" s="2">
        <f>COUNTIFS(Table2[Sub-Sector],Table3[[#This Row],[Sub-Sector]],Table2[RSI Exponential â€“ 14D],"&gt;=50")/Table3[[#This Row],[Count]]</f>
        <v>0</v>
      </c>
      <c r="I105" s="2">
        <f>COUNTIFS(Table2[Sub-Sector],Table3[[#This Row],[Sub-Sector]],Table2[Relative Volume],"&gt;=2")/Table3[[#This Row],[Count]]</f>
        <v>0</v>
      </c>
      <c r="J105" s="2">
        <f>COUNTIFS(Table2[Sub-Sector],Table3[[#This Row],[Sub-Sector]],Table2[% Away From Day Low],"&gt;=0.05")/Table3[[#This Row],[Count]]</f>
        <v>0</v>
      </c>
      <c r="K105" s="2">
        <f>COUNTIFS(Table2[Sub-Sector],Table3[[#This Row],[Sub-Sector]],Table2[% Away From Day High],"&lt;=0.05")/Table3[[#This Row],[Count]]</f>
        <v>1</v>
      </c>
      <c r="L105" s="2">
        <f>COUNTIFS(Table2[Sub-Sector],Table3[[#This Row],[Sub-Sector]],Table2[% Away From Current Week Low],"&gt;=0.05")/Table3[[#This Row],[Count]]</f>
        <v>0</v>
      </c>
      <c r="M105" s="2">
        <f>COUNTIFS(Table2[Sub-Sector],Table3[[#This Row],[Sub-Sector]],Table2[% Away From Current Week High],"&lt;=0.05")/Table3[[#This Row],[Count]]</f>
        <v>1</v>
      </c>
      <c r="N105" s="2">
        <f>COUNTIFS(Table2[Sub-Sector],Table3[[#This Row],[Sub-Sector]],Table2[% Away From Current Month Low],"&gt;=0.05")/Table3[[#This Row],[Count]]</f>
        <v>0</v>
      </c>
      <c r="O105" s="2">
        <f>COUNTIFS(Table2[Sub-Sector],Table3[[#This Row],[Sub-Sector]],Table2[% Away From Current Month High],"&lt;=0.05")/Table3[[#This Row],[Count]]</f>
        <v>1</v>
      </c>
      <c r="P105" s="2">
        <f>COUNTIFS(Table2[Sub-Sector],Table3[[#This Row],[Sub-Sector]],Table2[% Away From 52W High],"&lt;=10")/Table3[[#This Row],[Count]]</f>
        <v>0</v>
      </c>
      <c r="Q105" s="2">
        <f>COUNTIFS(Table2[Sub-Sector],Table3[[#This Row],[Sub-Sector]],Table2[% Away From 52W Low],"&gt;=10")/Table3[[#This Row],[Count]]</f>
        <v>1</v>
      </c>
      <c r="R105" s="2">
        <f>COUNTIFS(Table2[Sub-Sector],Table3[[#This Row],[Sub-Sector]],Table2[% Price above 20 EMA],"&gt;=0")/Table3[[#This Row],[Count]]</f>
        <v>0</v>
      </c>
      <c r="S105" s="2">
        <f>COUNTIFS(Table2[Sub-Sector],Table3[[#This Row],[Sub-Sector]],Table2[% Price above 50 EMA],"&gt;=0")/Table3[[#This Row],[Count]]</f>
        <v>0</v>
      </c>
      <c r="T105" s="2">
        <f>COUNTIFS(Table2[Sub-Sector],Table3[[#This Row],[Sub-Sector]],Table2[% Price above 200 EMA],"&gt;=0")/Table3[[#This Row],[Count]]</f>
        <v>1</v>
      </c>
      <c r="U105" s="2">
        <f>COUNTIFS(Table2[Sub-Sector],Table3[[#This Row],[Sub-Sector]],Table2[Rate of Change - Zone],"Positive")/Table3[[#This Row],[Count]]</f>
        <v>0</v>
      </c>
      <c r="V105" s="2">
        <f>COUNTIFS(Table2[Sub-Sector],Table3[[#This Row],[Sub-Sector]],Table2[Sharpe Ratio],"&gt;=0.10")/Table3[[#This Row],[Count]]</f>
        <v>0</v>
      </c>
    </row>
    <row r="106" spans="1:22" x14ac:dyDescent="0.3">
      <c r="A106" t="s">
        <v>309</v>
      </c>
      <c r="B106">
        <f>COUNTIFS(Table2[Sub-Sector],Table3[[#This Row],[Sub-Sector]])</f>
        <v>1</v>
      </c>
      <c r="C106" s="2">
        <f>COUNTIFS(Table2[Sub-Sector],Table3[[#This Row],[Sub-Sector]],Table2[Uptrend],"Uptrend")/Table3[[#This Row],[Count]]</f>
        <v>1</v>
      </c>
      <c r="D106" s="2">
        <f>COUNTIFS(Table2[Sub-Sector],Table3[[#This Row],[Sub-Sector]],Table2[1W Return vs Nifty],"&gt;=5")/Table3[[#This Row],[Count]]</f>
        <v>0</v>
      </c>
      <c r="E106" s="2">
        <f>COUNTIFS(Table2[Sub-Sector],Table3[[#This Row],[Sub-Sector]],Table2[1M Return vs Nifty],"&gt;=5")/Table3[[#This Row],[Count]]</f>
        <v>1</v>
      </c>
      <c r="F106" s="2">
        <f>COUNTIFS(Table2[Sub-Sector],Table3[[#This Row],[Sub-Sector]],Table2[6M Return vs Nifty],"&gt;=10")/Table3[[#This Row],[Count]]</f>
        <v>0</v>
      </c>
      <c r="G106" s="2">
        <f>COUNTIFS(Table2[Sub-Sector],Table3[[#This Row],[Sub-Sector]],Table2[1Y Return vs Nifty],"&gt;=10")/Table3[[#This Row],[Count]]</f>
        <v>0</v>
      </c>
      <c r="H106" s="2">
        <f>COUNTIFS(Table2[Sub-Sector],Table3[[#This Row],[Sub-Sector]],Table2[RSI Exponential â€“ 14D],"&gt;=50")/Table3[[#This Row],[Count]]</f>
        <v>1</v>
      </c>
      <c r="I106" s="2">
        <f>COUNTIFS(Table2[Sub-Sector],Table3[[#This Row],[Sub-Sector]],Table2[Relative Volume],"&gt;=2")/Table3[[#This Row],[Count]]</f>
        <v>0</v>
      </c>
      <c r="J106" s="2">
        <f>COUNTIFS(Table2[Sub-Sector],Table3[[#This Row],[Sub-Sector]],Table2[% Away From Day Low],"&gt;=0.05")/Table3[[#This Row],[Count]]</f>
        <v>0</v>
      </c>
      <c r="K106" s="2">
        <f>COUNTIFS(Table2[Sub-Sector],Table3[[#This Row],[Sub-Sector]],Table2[% Away From Day High],"&lt;=0.05")/Table3[[#This Row],[Count]]</f>
        <v>1</v>
      </c>
      <c r="L106" s="2">
        <f>COUNTIFS(Table2[Sub-Sector],Table3[[#This Row],[Sub-Sector]],Table2[% Away From Current Week Low],"&gt;=0.05")/Table3[[#This Row],[Count]]</f>
        <v>0</v>
      </c>
      <c r="M106" s="2">
        <f>COUNTIFS(Table2[Sub-Sector],Table3[[#This Row],[Sub-Sector]],Table2[% Away From Current Week High],"&lt;=0.05")/Table3[[#This Row],[Count]]</f>
        <v>1</v>
      </c>
      <c r="N106" s="2">
        <f>COUNTIFS(Table2[Sub-Sector],Table3[[#This Row],[Sub-Sector]],Table2[% Away From Current Month Low],"&gt;=0.05")/Table3[[#This Row],[Count]]</f>
        <v>0</v>
      </c>
      <c r="O106" s="2">
        <f>COUNTIFS(Table2[Sub-Sector],Table3[[#This Row],[Sub-Sector]],Table2[% Away From Current Month High],"&lt;=0.05")/Table3[[#This Row],[Count]]</f>
        <v>1</v>
      </c>
      <c r="P106" s="2">
        <f>COUNTIFS(Table2[Sub-Sector],Table3[[#This Row],[Sub-Sector]],Table2[% Away From 52W High],"&lt;=10")/Table3[[#This Row],[Count]]</f>
        <v>1</v>
      </c>
      <c r="Q106" s="2">
        <f>COUNTIFS(Table2[Sub-Sector],Table3[[#This Row],[Sub-Sector]],Table2[% Away From 52W Low],"&gt;=10")/Table3[[#This Row],[Count]]</f>
        <v>1</v>
      </c>
      <c r="R106" s="2">
        <f>COUNTIFS(Table2[Sub-Sector],Table3[[#This Row],[Sub-Sector]],Table2[% Price above 20 EMA],"&gt;=0")/Table3[[#This Row],[Count]]</f>
        <v>1</v>
      </c>
      <c r="S106" s="2">
        <f>COUNTIFS(Table2[Sub-Sector],Table3[[#This Row],[Sub-Sector]],Table2[% Price above 50 EMA],"&gt;=0")/Table3[[#This Row],[Count]]</f>
        <v>1</v>
      </c>
      <c r="T106" s="2">
        <f>COUNTIFS(Table2[Sub-Sector],Table3[[#This Row],[Sub-Sector]],Table2[% Price above 200 EMA],"&gt;=0")/Table3[[#This Row],[Count]]</f>
        <v>1</v>
      </c>
      <c r="U106" s="2">
        <f>COUNTIFS(Table2[Sub-Sector],Table3[[#This Row],[Sub-Sector]],Table2[Rate of Change - Zone],"Positive")/Table3[[#This Row],[Count]]</f>
        <v>0</v>
      </c>
      <c r="V106" s="2">
        <f>COUNTIFS(Table2[Sub-Sector],Table3[[#This Row],[Sub-Sector]],Table2[Sharpe Ratio],"&gt;=0.10")/Table3[[#This Row],[Count]]</f>
        <v>1</v>
      </c>
    </row>
    <row r="107" spans="1:22" x14ac:dyDescent="0.3">
      <c r="A107" t="s">
        <v>360</v>
      </c>
      <c r="B107">
        <f>COUNTIFS(Table2[Sub-Sector],Table3[[#This Row],[Sub-Sector]])</f>
        <v>1</v>
      </c>
      <c r="C107" s="2">
        <f>COUNTIFS(Table2[Sub-Sector],Table3[[#This Row],[Sub-Sector]],Table2[Uptrend],"Uptrend")/Table3[[#This Row],[Count]]</f>
        <v>0</v>
      </c>
      <c r="D107" s="2">
        <f>COUNTIFS(Table2[Sub-Sector],Table3[[#This Row],[Sub-Sector]],Table2[1W Return vs Nifty],"&gt;=5")/Table3[[#This Row],[Count]]</f>
        <v>0</v>
      </c>
      <c r="E107" s="2">
        <f>COUNTIFS(Table2[Sub-Sector],Table3[[#This Row],[Sub-Sector]],Table2[1M Return vs Nifty],"&gt;=5")/Table3[[#This Row],[Count]]</f>
        <v>0</v>
      </c>
      <c r="F107" s="2">
        <f>COUNTIFS(Table2[Sub-Sector],Table3[[#This Row],[Sub-Sector]],Table2[6M Return vs Nifty],"&gt;=10")/Table3[[#This Row],[Count]]</f>
        <v>0</v>
      </c>
      <c r="G107" s="2">
        <f>COUNTIFS(Table2[Sub-Sector],Table3[[#This Row],[Sub-Sector]],Table2[1Y Return vs Nifty],"&gt;=10")/Table3[[#This Row],[Count]]</f>
        <v>0</v>
      </c>
      <c r="H107" s="2">
        <f>COUNTIFS(Table2[Sub-Sector],Table3[[#This Row],[Sub-Sector]],Table2[RSI Exponential â€“ 14D],"&gt;=50")/Table3[[#This Row],[Count]]</f>
        <v>0</v>
      </c>
      <c r="I107" s="2">
        <f>COUNTIFS(Table2[Sub-Sector],Table3[[#This Row],[Sub-Sector]],Table2[Relative Volume],"&gt;=2")/Table3[[#This Row],[Count]]</f>
        <v>0</v>
      </c>
      <c r="J107" s="2">
        <f>COUNTIFS(Table2[Sub-Sector],Table3[[#This Row],[Sub-Sector]],Table2[% Away From Day Low],"&gt;=0.05")/Table3[[#This Row],[Count]]</f>
        <v>0</v>
      </c>
      <c r="K107" s="2">
        <f>COUNTIFS(Table2[Sub-Sector],Table3[[#This Row],[Sub-Sector]],Table2[% Away From Day High],"&lt;=0.05")/Table3[[#This Row],[Count]]</f>
        <v>1</v>
      </c>
      <c r="L107" s="2">
        <f>COUNTIFS(Table2[Sub-Sector],Table3[[#This Row],[Sub-Sector]],Table2[% Away From Current Week Low],"&gt;=0.05")/Table3[[#This Row],[Count]]</f>
        <v>0</v>
      </c>
      <c r="M107" s="2">
        <f>COUNTIFS(Table2[Sub-Sector],Table3[[#This Row],[Sub-Sector]],Table2[% Away From Current Week High],"&lt;=0.05")/Table3[[#This Row],[Count]]</f>
        <v>1</v>
      </c>
      <c r="N107" s="2">
        <f>COUNTIFS(Table2[Sub-Sector],Table3[[#This Row],[Sub-Sector]],Table2[% Away From Current Month Low],"&gt;=0.05")/Table3[[#This Row],[Count]]</f>
        <v>0</v>
      </c>
      <c r="O107" s="2">
        <f>COUNTIFS(Table2[Sub-Sector],Table3[[#This Row],[Sub-Sector]],Table2[% Away From Current Month High],"&lt;=0.05")/Table3[[#This Row],[Count]]</f>
        <v>1</v>
      </c>
      <c r="P107" s="2">
        <f>COUNTIFS(Table2[Sub-Sector],Table3[[#This Row],[Sub-Sector]],Table2[% Away From 52W High],"&lt;=10")/Table3[[#This Row],[Count]]</f>
        <v>0</v>
      </c>
      <c r="Q107" s="2">
        <f>COUNTIFS(Table2[Sub-Sector],Table3[[#This Row],[Sub-Sector]],Table2[% Away From 52W Low],"&gt;=10")/Table3[[#This Row],[Count]]</f>
        <v>1</v>
      </c>
      <c r="R107" s="2">
        <f>COUNTIFS(Table2[Sub-Sector],Table3[[#This Row],[Sub-Sector]],Table2[% Price above 20 EMA],"&gt;=0")/Table3[[#This Row],[Count]]</f>
        <v>0</v>
      </c>
      <c r="S107" s="2">
        <f>COUNTIFS(Table2[Sub-Sector],Table3[[#This Row],[Sub-Sector]],Table2[% Price above 50 EMA],"&gt;=0")/Table3[[#This Row],[Count]]</f>
        <v>0</v>
      </c>
      <c r="T107" s="2">
        <f>COUNTIFS(Table2[Sub-Sector],Table3[[#This Row],[Sub-Sector]],Table2[% Price above 200 EMA],"&gt;=0")/Table3[[#This Row],[Count]]</f>
        <v>0</v>
      </c>
      <c r="U107" s="2">
        <f>COUNTIFS(Table2[Sub-Sector],Table3[[#This Row],[Sub-Sector]],Table2[Rate of Change - Zone],"Positive")/Table3[[#This Row],[Count]]</f>
        <v>0</v>
      </c>
      <c r="V107" s="2">
        <f>COUNTIFS(Table2[Sub-Sector],Table3[[#This Row],[Sub-Sector]],Table2[Sharpe Ratio],"&gt;=0.10")/Table3[[#This Row],[Count]]</f>
        <v>0</v>
      </c>
    </row>
    <row r="108" spans="1:22" x14ac:dyDescent="0.3">
      <c r="A108" t="s">
        <v>448</v>
      </c>
      <c r="B108">
        <f>COUNTIFS(Table2[Sub-Sector],Table3[[#This Row],[Sub-Sector]])</f>
        <v>1</v>
      </c>
      <c r="C108" s="2">
        <f>COUNTIFS(Table2[Sub-Sector],Table3[[#This Row],[Sub-Sector]],Table2[Uptrend],"Uptrend")/Table3[[#This Row],[Count]]</f>
        <v>1</v>
      </c>
      <c r="D108" s="2">
        <f>COUNTIFS(Table2[Sub-Sector],Table3[[#This Row],[Sub-Sector]],Table2[1W Return vs Nifty],"&gt;=5")/Table3[[#This Row],[Count]]</f>
        <v>0</v>
      </c>
      <c r="E108" s="2">
        <f>COUNTIFS(Table2[Sub-Sector],Table3[[#This Row],[Sub-Sector]],Table2[1M Return vs Nifty],"&gt;=5")/Table3[[#This Row],[Count]]</f>
        <v>0</v>
      </c>
      <c r="F108" s="2">
        <f>COUNTIFS(Table2[Sub-Sector],Table3[[#This Row],[Sub-Sector]],Table2[6M Return vs Nifty],"&gt;=10")/Table3[[#This Row],[Count]]</f>
        <v>0</v>
      </c>
      <c r="G108" s="2">
        <f>COUNTIFS(Table2[Sub-Sector],Table3[[#This Row],[Sub-Sector]],Table2[1Y Return vs Nifty],"&gt;=10")/Table3[[#This Row],[Count]]</f>
        <v>0</v>
      </c>
      <c r="H108" s="2">
        <f>COUNTIFS(Table2[Sub-Sector],Table3[[#This Row],[Sub-Sector]],Table2[RSI Exponential â€“ 14D],"&gt;=50")/Table3[[#This Row],[Count]]</f>
        <v>1</v>
      </c>
      <c r="I108" s="2">
        <f>COUNTIFS(Table2[Sub-Sector],Table3[[#This Row],[Sub-Sector]],Table2[Relative Volume],"&gt;=2")/Table3[[#This Row],[Count]]</f>
        <v>0</v>
      </c>
      <c r="J108" s="2">
        <f>COUNTIFS(Table2[Sub-Sector],Table3[[#This Row],[Sub-Sector]],Table2[% Away From Day Low],"&gt;=0.05")/Table3[[#This Row],[Count]]</f>
        <v>0</v>
      </c>
      <c r="K108" s="2">
        <f>COUNTIFS(Table2[Sub-Sector],Table3[[#This Row],[Sub-Sector]],Table2[% Away From Day High],"&lt;=0.05")/Table3[[#This Row],[Count]]</f>
        <v>1</v>
      </c>
      <c r="L108" s="2">
        <f>COUNTIFS(Table2[Sub-Sector],Table3[[#This Row],[Sub-Sector]],Table2[% Away From Current Week Low],"&gt;=0.05")/Table3[[#This Row],[Count]]</f>
        <v>0</v>
      </c>
      <c r="M108" s="2">
        <f>COUNTIFS(Table2[Sub-Sector],Table3[[#This Row],[Sub-Sector]],Table2[% Away From Current Week High],"&lt;=0.05")/Table3[[#This Row],[Count]]</f>
        <v>1</v>
      </c>
      <c r="N108" s="2">
        <f>COUNTIFS(Table2[Sub-Sector],Table3[[#This Row],[Sub-Sector]],Table2[% Away From Current Month Low],"&gt;=0.05")/Table3[[#This Row],[Count]]</f>
        <v>0</v>
      </c>
      <c r="O108" s="2">
        <f>COUNTIFS(Table2[Sub-Sector],Table3[[#This Row],[Sub-Sector]],Table2[% Away From Current Month High],"&lt;=0.05")/Table3[[#This Row],[Count]]</f>
        <v>1</v>
      </c>
      <c r="P108" s="2">
        <f>COUNTIFS(Table2[Sub-Sector],Table3[[#This Row],[Sub-Sector]],Table2[% Away From 52W High],"&lt;=10")/Table3[[#This Row],[Count]]</f>
        <v>0</v>
      </c>
      <c r="Q108" s="2">
        <f>COUNTIFS(Table2[Sub-Sector],Table3[[#This Row],[Sub-Sector]],Table2[% Away From 52W Low],"&gt;=10")/Table3[[#This Row],[Count]]</f>
        <v>1</v>
      </c>
      <c r="R108" s="2">
        <f>COUNTIFS(Table2[Sub-Sector],Table3[[#This Row],[Sub-Sector]],Table2[% Price above 20 EMA],"&gt;=0")/Table3[[#This Row],[Count]]</f>
        <v>1</v>
      </c>
      <c r="S108" s="2">
        <f>COUNTIFS(Table2[Sub-Sector],Table3[[#This Row],[Sub-Sector]],Table2[% Price above 50 EMA],"&gt;=0")/Table3[[#This Row],[Count]]</f>
        <v>1</v>
      </c>
      <c r="T108" s="2">
        <f>COUNTIFS(Table2[Sub-Sector],Table3[[#This Row],[Sub-Sector]],Table2[% Price above 200 EMA],"&gt;=0")/Table3[[#This Row],[Count]]</f>
        <v>1</v>
      </c>
      <c r="U108" s="2">
        <f>COUNTIFS(Table2[Sub-Sector],Table3[[#This Row],[Sub-Sector]],Table2[Rate of Change - Zone],"Positive")/Table3[[#This Row],[Count]]</f>
        <v>1</v>
      </c>
      <c r="V108" s="2">
        <f>COUNTIFS(Table2[Sub-Sector],Table3[[#This Row],[Sub-Sector]],Table2[Sharpe Ratio],"&gt;=0.10")/Table3[[#This Row],[Count]]</f>
        <v>0</v>
      </c>
    </row>
    <row r="109" spans="1:22" x14ac:dyDescent="0.3">
      <c r="A109" t="s">
        <v>475</v>
      </c>
      <c r="B109">
        <f>COUNTIFS(Table2[Sub-Sector],Table3[[#This Row],[Sub-Sector]])</f>
        <v>1</v>
      </c>
      <c r="C109" s="2">
        <f>COUNTIFS(Table2[Sub-Sector],Table3[[#This Row],[Sub-Sector]],Table2[Uptrend],"Uptrend")/Table3[[#This Row],[Count]]</f>
        <v>1</v>
      </c>
      <c r="D109" s="2">
        <f>COUNTIFS(Table2[Sub-Sector],Table3[[#This Row],[Sub-Sector]],Table2[1W Return vs Nifty],"&gt;=5")/Table3[[#This Row],[Count]]</f>
        <v>0</v>
      </c>
      <c r="E109" s="2">
        <f>COUNTIFS(Table2[Sub-Sector],Table3[[#This Row],[Sub-Sector]],Table2[1M Return vs Nifty],"&gt;=5")/Table3[[#This Row],[Count]]</f>
        <v>1</v>
      </c>
      <c r="F109" s="2">
        <f>COUNTIFS(Table2[Sub-Sector],Table3[[#This Row],[Sub-Sector]],Table2[6M Return vs Nifty],"&gt;=10")/Table3[[#This Row],[Count]]</f>
        <v>0</v>
      </c>
      <c r="G109" s="2">
        <f>COUNTIFS(Table2[Sub-Sector],Table3[[#This Row],[Sub-Sector]],Table2[1Y Return vs Nifty],"&gt;=10")/Table3[[#This Row],[Count]]</f>
        <v>1</v>
      </c>
      <c r="H109" s="2">
        <f>COUNTIFS(Table2[Sub-Sector],Table3[[#This Row],[Sub-Sector]],Table2[RSI Exponential â€“ 14D],"&gt;=50")/Table3[[#This Row],[Count]]</f>
        <v>1</v>
      </c>
      <c r="I109" s="2">
        <f>COUNTIFS(Table2[Sub-Sector],Table3[[#This Row],[Sub-Sector]],Table2[Relative Volume],"&gt;=2")/Table3[[#This Row],[Count]]</f>
        <v>0</v>
      </c>
      <c r="J109" s="2">
        <f>COUNTIFS(Table2[Sub-Sector],Table3[[#This Row],[Sub-Sector]],Table2[% Away From Day Low],"&gt;=0.05")/Table3[[#This Row],[Count]]</f>
        <v>0</v>
      </c>
      <c r="K109" s="2">
        <f>COUNTIFS(Table2[Sub-Sector],Table3[[#This Row],[Sub-Sector]],Table2[% Away From Day High],"&lt;=0.05")/Table3[[#This Row],[Count]]</f>
        <v>1</v>
      </c>
      <c r="L109" s="2">
        <f>COUNTIFS(Table2[Sub-Sector],Table3[[#This Row],[Sub-Sector]],Table2[% Away From Current Week Low],"&gt;=0.05")/Table3[[#This Row],[Count]]</f>
        <v>1</v>
      </c>
      <c r="M109" s="2">
        <f>COUNTIFS(Table2[Sub-Sector],Table3[[#This Row],[Sub-Sector]],Table2[% Away From Current Week High],"&lt;=0.05")/Table3[[#This Row],[Count]]</f>
        <v>1</v>
      </c>
      <c r="N109" s="2">
        <f>COUNTIFS(Table2[Sub-Sector],Table3[[#This Row],[Sub-Sector]],Table2[% Away From Current Month Low],"&gt;=0.05")/Table3[[#This Row],[Count]]</f>
        <v>1</v>
      </c>
      <c r="O109" s="2">
        <f>COUNTIFS(Table2[Sub-Sector],Table3[[#This Row],[Sub-Sector]],Table2[% Away From Current Month High],"&lt;=0.05")/Table3[[#This Row],[Count]]</f>
        <v>1</v>
      </c>
      <c r="P109" s="2">
        <f>COUNTIFS(Table2[Sub-Sector],Table3[[#This Row],[Sub-Sector]],Table2[% Away From 52W High],"&lt;=10")/Table3[[#This Row],[Count]]</f>
        <v>1</v>
      </c>
      <c r="Q109" s="2">
        <f>COUNTIFS(Table2[Sub-Sector],Table3[[#This Row],[Sub-Sector]],Table2[% Away From 52W Low],"&gt;=10")/Table3[[#This Row],[Count]]</f>
        <v>1</v>
      </c>
      <c r="R109" s="2">
        <f>COUNTIFS(Table2[Sub-Sector],Table3[[#This Row],[Sub-Sector]],Table2[% Price above 20 EMA],"&gt;=0")/Table3[[#This Row],[Count]]</f>
        <v>1</v>
      </c>
      <c r="S109" s="2">
        <f>COUNTIFS(Table2[Sub-Sector],Table3[[#This Row],[Sub-Sector]],Table2[% Price above 50 EMA],"&gt;=0")/Table3[[#This Row],[Count]]</f>
        <v>1</v>
      </c>
      <c r="T109" s="2">
        <f>COUNTIFS(Table2[Sub-Sector],Table3[[#This Row],[Sub-Sector]],Table2[% Price above 200 EMA],"&gt;=0")/Table3[[#This Row],[Count]]</f>
        <v>1</v>
      </c>
      <c r="U109" s="2">
        <f>COUNTIFS(Table2[Sub-Sector],Table3[[#This Row],[Sub-Sector]],Table2[Rate of Change - Zone],"Positive")/Table3[[#This Row],[Count]]</f>
        <v>1</v>
      </c>
      <c r="V109" s="2">
        <f>COUNTIFS(Table2[Sub-Sector],Table3[[#This Row],[Sub-Sector]],Table2[Sharpe Ratio],"&gt;=0.10")/Table3[[#This Row],[Count]]</f>
        <v>0</v>
      </c>
    </row>
    <row r="110" spans="1:22" x14ac:dyDescent="0.3">
      <c r="A110" t="s">
        <v>491</v>
      </c>
      <c r="B110">
        <f>COUNTIFS(Table2[Sub-Sector],Table3[[#This Row],[Sub-Sector]])</f>
        <v>1</v>
      </c>
      <c r="C110" s="2">
        <f>COUNTIFS(Table2[Sub-Sector],Table3[[#This Row],[Sub-Sector]],Table2[Uptrend],"Uptrend")/Table3[[#This Row],[Count]]</f>
        <v>1</v>
      </c>
      <c r="D110" s="2">
        <f>COUNTIFS(Table2[Sub-Sector],Table3[[#This Row],[Sub-Sector]],Table2[1W Return vs Nifty],"&gt;=5")/Table3[[#This Row],[Count]]</f>
        <v>0</v>
      </c>
      <c r="E110" s="2">
        <f>COUNTIFS(Table2[Sub-Sector],Table3[[#This Row],[Sub-Sector]],Table2[1M Return vs Nifty],"&gt;=5")/Table3[[#This Row],[Count]]</f>
        <v>1</v>
      </c>
      <c r="F110" s="2">
        <f>COUNTIFS(Table2[Sub-Sector],Table3[[#This Row],[Sub-Sector]],Table2[6M Return vs Nifty],"&gt;=10")/Table3[[#This Row],[Count]]</f>
        <v>1</v>
      </c>
      <c r="G110" s="2">
        <f>COUNTIFS(Table2[Sub-Sector],Table3[[#This Row],[Sub-Sector]],Table2[1Y Return vs Nifty],"&gt;=10")/Table3[[#This Row],[Count]]</f>
        <v>1</v>
      </c>
      <c r="H110" s="2">
        <f>COUNTIFS(Table2[Sub-Sector],Table3[[#This Row],[Sub-Sector]],Table2[RSI Exponential â€“ 14D],"&gt;=50")/Table3[[#This Row],[Count]]</f>
        <v>1</v>
      </c>
      <c r="I110" s="2">
        <f>COUNTIFS(Table2[Sub-Sector],Table3[[#This Row],[Sub-Sector]],Table2[Relative Volume],"&gt;=2")/Table3[[#This Row],[Count]]</f>
        <v>0</v>
      </c>
      <c r="J110" s="2">
        <f>COUNTIFS(Table2[Sub-Sector],Table3[[#This Row],[Sub-Sector]],Table2[% Away From Day Low],"&gt;=0.05")/Table3[[#This Row],[Count]]</f>
        <v>0</v>
      </c>
      <c r="K110" s="2">
        <f>COUNTIFS(Table2[Sub-Sector],Table3[[#This Row],[Sub-Sector]],Table2[% Away From Day High],"&lt;=0.05")/Table3[[#This Row],[Count]]</f>
        <v>1</v>
      </c>
      <c r="L110" s="2">
        <f>COUNTIFS(Table2[Sub-Sector],Table3[[#This Row],[Sub-Sector]],Table2[% Away From Current Week Low],"&gt;=0.05")/Table3[[#This Row],[Count]]</f>
        <v>0</v>
      </c>
      <c r="M110" s="2">
        <f>COUNTIFS(Table2[Sub-Sector],Table3[[#This Row],[Sub-Sector]],Table2[% Away From Current Week High],"&lt;=0.05")/Table3[[#This Row],[Count]]</f>
        <v>1</v>
      </c>
      <c r="N110" s="2">
        <f>COUNTIFS(Table2[Sub-Sector],Table3[[#This Row],[Sub-Sector]],Table2[% Away From Current Month Low],"&gt;=0.05")/Table3[[#This Row],[Count]]</f>
        <v>0</v>
      </c>
      <c r="O110" s="2">
        <f>COUNTIFS(Table2[Sub-Sector],Table3[[#This Row],[Sub-Sector]],Table2[% Away From Current Month High],"&lt;=0.05")/Table3[[#This Row],[Count]]</f>
        <v>1</v>
      </c>
      <c r="P110" s="2">
        <f>COUNTIFS(Table2[Sub-Sector],Table3[[#This Row],[Sub-Sector]],Table2[% Away From 52W High],"&lt;=10")/Table3[[#This Row],[Count]]</f>
        <v>1</v>
      </c>
      <c r="Q110" s="2">
        <f>COUNTIFS(Table2[Sub-Sector],Table3[[#This Row],[Sub-Sector]],Table2[% Away From 52W Low],"&gt;=10")/Table3[[#This Row],[Count]]</f>
        <v>1</v>
      </c>
      <c r="R110" s="2">
        <f>COUNTIFS(Table2[Sub-Sector],Table3[[#This Row],[Sub-Sector]],Table2[% Price above 20 EMA],"&gt;=0")/Table3[[#This Row],[Count]]</f>
        <v>1</v>
      </c>
      <c r="S110" s="2">
        <f>COUNTIFS(Table2[Sub-Sector],Table3[[#This Row],[Sub-Sector]],Table2[% Price above 50 EMA],"&gt;=0")/Table3[[#This Row],[Count]]</f>
        <v>1</v>
      </c>
      <c r="T110" s="2">
        <f>COUNTIFS(Table2[Sub-Sector],Table3[[#This Row],[Sub-Sector]],Table2[% Price above 200 EMA],"&gt;=0")/Table3[[#This Row],[Count]]</f>
        <v>1</v>
      </c>
      <c r="U110" s="2">
        <f>COUNTIFS(Table2[Sub-Sector],Table3[[#This Row],[Sub-Sector]],Table2[Rate of Change - Zone],"Positive")/Table3[[#This Row],[Count]]</f>
        <v>1</v>
      </c>
      <c r="V110" s="2">
        <f>COUNTIFS(Table2[Sub-Sector],Table3[[#This Row],[Sub-Sector]],Table2[Sharpe Ratio],"&gt;=0.10")/Table3[[#This Row],[Count]]</f>
        <v>0</v>
      </c>
    </row>
    <row r="111" spans="1:22" x14ac:dyDescent="0.3">
      <c r="A111" t="s">
        <v>599</v>
      </c>
      <c r="B111">
        <f>COUNTIFS(Table2[Sub-Sector],Table3[[#This Row],[Sub-Sector]])</f>
        <v>1</v>
      </c>
      <c r="C111" s="2">
        <f>COUNTIFS(Table2[Sub-Sector],Table3[[#This Row],[Sub-Sector]],Table2[Uptrend],"Uptrend")/Table3[[#This Row],[Count]]</f>
        <v>0</v>
      </c>
      <c r="D111" s="2">
        <f>COUNTIFS(Table2[Sub-Sector],Table3[[#This Row],[Sub-Sector]],Table2[1W Return vs Nifty],"&gt;=5")/Table3[[#This Row],[Count]]</f>
        <v>0</v>
      </c>
      <c r="E111" s="2">
        <f>COUNTIFS(Table2[Sub-Sector],Table3[[#This Row],[Sub-Sector]],Table2[1M Return vs Nifty],"&gt;=5")/Table3[[#This Row],[Count]]</f>
        <v>0</v>
      </c>
      <c r="F111" s="2">
        <f>COUNTIFS(Table2[Sub-Sector],Table3[[#This Row],[Sub-Sector]],Table2[6M Return vs Nifty],"&gt;=10")/Table3[[#This Row],[Count]]</f>
        <v>0</v>
      </c>
      <c r="G111" s="2">
        <f>COUNTIFS(Table2[Sub-Sector],Table3[[#This Row],[Sub-Sector]],Table2[1Y Return vs Nifty],"&gt;=10")/Table3[[#This Row],[Count]]</f>
        <v>1</v>
      </c>
      <c r="H111" s="2">
        <f>COUNTIFS(Table2[Sub-Sector],Table3[[#This Row],[Sub-Sector]],Table2[RSI Exponential â€“ 14D],"&gt;=50")/Table3[[#This Row],[Count]]</f>
        <v>0</v>
      </c>
      <c r="I111" s="2">
        <f>COUNTIFS(Table2[Sub-Sector],Table3[[#This Row],[Sub-Sector]],Table2[Relative Volume],"&gt;=2")/Table3[[#This Row],[Count]]</f>
        <v>0</v>
      </c>
      <c r="J111" s="2">
        <f>COUNTIFS(Table2[Sub-Sector],Table3[[#This Row],[Sub-Sector]],Table2[% Away From Day Low],"&gt;=0.05")/Table3[[#This Row],[Count]]</f>
        <v>0</v>
      </c>
      <c r="K111" s="2">
        <f>COUNTIFS(Table2[Sub-Sector],Table3[[#This Row],[Sub-Sector]],Table2[% Away From Day High],"&lt;=0.05")/Table3[[#This Row],[Count]]</f>
        <v>1</v>
      </c>
      <c r="L111" s="2">
        <f>COUNTIFS(Table2[Sub-Sector],Table3[[#This Row],[Sub-Sector]],Table2[% Away From Current Week Low],"&gt;=0.05")/Table3[[#This Row],[Count]]</f>
        <v>0</v>
      </c>
      <c r="M111" s="2">
        <f>COUNTIFS(Table2[Sub-Sector],Table3[[#This Row],[Sub-Sector]],Table2[% Away From Current Week High],"&lt;=0.05")/Table3[[#This Row],[Count]]</f>
        <v>1</v>
      </c>
      <c r="N111" s="2">
        <f>COUNTIFS(Table2[Sub-Sector],Table3[[#This Row],[Sub-Sector]],Table2[% Away From Current Month Low],"&gt;=0.05")/Table3[[#This Row],[Count]]</f>
        <v>0</v>
      </c>
      <c r="O111" s="2">
        <f>COUNTIFS(Table2[Sub-Sector],Table3[[#This Row],[Sub-Sector]],Table2[% Away From Current Month High],"&lt;=0.05")/Table3[[#This Row],[Count]]</f>
        <v>1</v>
      </c>
      <c r="P111" s="2">
        <f>COUNTIFS(Table2[Sub-Sector],Table3[[#This Row],[Sub-Sector]],Table2[% Away From 52W High],"&lt;=10")/Table3[[#This Row],[Count]]</f>
        <v>0</v>
      </c>
      <c r="Q111" s="2">
        <f>COUNTIFS(Table2[Sub-Sector],Table3[[#This Row],[Sub-Sector]],Table2[% Away From 52W Low],"&gt;=10")/Table3[[#This Row],[Count]]</f>
        <v>1</v>
      </c>
      <c r="R111" s="2">
        <f>COUNTIFS(Table2[Sub-Sector],Table3[[#This Row],[Sub-Sector]],Table2[% Price above 20 EMA],"&gt;=0")/Table3[[#This Row],[Count]]</f>
        <v>0</v>
      </c>
      <c r="S111" s="2">
        <f>COUNTIFS(Table2[Sub-Sector],Table3[[#This Row],[Sub-Sector]],Table2[% Price above 50 EMA],"&gt;=0")/Table3[[#This Row],[Count]]</f>
        <v>0</v>
      </c>
      <c r="T111" s="2">
        <f>COUNTIFS(Table2[Sub-Sector],Table3[[#This Row],[Sub-Sector]],Table2[% Price above 200 EMA],"&gt;=0")/Table3[[#This Row],[Count]]</f>
        <v>1</v>
      </c>
      <c r="U111" s="2">
        <f>COUNTIFS(Table2[Sub-Sector],Table3[[#This Row],[Sub-Sector]],Table2[Rate of Change - Zone],"Positive")/Table3[[#This Row],[Count]]</f>
        <v>0</v>
      </c>
      <c r="V111" s="2">
        <f>COUNTIFS(Table2[Sub-Sector],Table3[[#This Row],[Sub-Sector]],Table2[Sharpe Ratio],"&gt;=0.10")/Table3[[#This Row],[Count]]</f>
        <v>0</v>
      </c>
    </row>
    <row r="112" spans="1:22" x14ac:dyDescent="0.3">
      <c r="A112" t="s">
        <v>812</v>
      </c>
      <c r="B112">
        <f>COUNTIFS(Table2[Sub-Sector],Table3[[#This Row],[Sub-Sector]])</f>
        <v>1</v>
      </c>
      <c r="C112" s="2">
        <f>COUNTIFS(Table2[Sub-Sector],Table3[[#This Row],[Sub-Sector]],Table2[Uptrend],"Uptrend")/Table3[[#This Row],[Count]]</f>
        <v>1</v>
      </c>
      <c r="D112" s="2">
        <f>COUNTIFS(Table2[Sub-Sector],Table3[[#This Row],[Sub-Sector]],Table2[1W Return vs Nifty],"&gt;=5")/Table3[[#This Row],[Count]]</f>
        <v>0</v>
      </c>
      <c r="E112" s="2">
        <f>COUNTIFS(Table2[Sub-Sector],Table3[[#This Row],[Sub-Sector]],Table2[1M Return vs Nifty],"&gt;=5")/Table3[[#This Row],[Count]]</f>
        <v>1</v>
      </c>
      <c r="F112" s="2">
        <f>COUNTIFS(Table2[Sub-Sector],Table3[[#This Row],[Sub-Sector]],Table2[6M Return vs Nifty],"&gt;=10")/Table3[[#This Row],[Count]]</f>
        <v>0</v>
      </c>
      <c r="G112" s="2">
        <f>COUNTIFS(Table2[Sub-Sector],Table3[[#This Row],[Sub-Sector]],Table2[1Y Return vs Nifty],"&gt;=10")/Table3[[#This Row],[Count]]</f>
        <v>0</v>
      </c>
      <c r="H112" s="2">
        <f>COUNTIFS(Table2[Sub-Sector],Table3[[#This Row],[Sub-Sector]],Table2[RSI Exponential â€“ 14D],"&gt;=50")/Table3[[#This Row],[Count]]</f>
        <v>1</v>
      </c>
      <c r="I112" s="2">
        <f>COUNTIFS(Table2[Sub-Sector],Table3[[#This Row],[Sub-Sector]],Table2[Relative Volume],"&gt;=2")/Table3[[#This Row],[Count]]</f>
        <v>1</v>
      </c>
      <c r="J112" s="2">
        <f>COUNTIFS(Table2[Sub-Sector],Table3[[#This Row],[Sub-Sector]],Table2[% Away From Day Low],"&gt;=0.05")/Table3[[#This Row],[Count]]</f>
        <v>0</v>
      </c>
      <c r="K112" s="2">
        <f>COUNTIFS(Table2[Sub-Sector],Table3[[#This Row],[Sub-Sector]],Table2[% Away From Day High],"&lt;=0.05")/Table3[[#This Row],[Count]]</f>
        <v>1</v>
      </c>
      <c r="L112" s="2">
        <f>COUNTIFS(Table2[Sub-Sector],Table3[[#This Row],[Sub-Sector]],Table2[% Away From Current Week Low],"&gt;=0.05")/Table3[[#This Row],[Count]]</f>
        <v>0</v>
      </c>
      <c r="M112" s="2">
        <f>COUNTIFS(Table2[Sub-Sector],Table3[[#This Row],[Sub-Sector]],Table2[% Away From Current Week High],"&lt;=0.05")/Table3[[#This Row],[Count]]</f>
        <v>1</v>
      </c>
      <c r="N112" s="2">
        <f>COUNTIFS(Table2[Sub-Sector],Table3[[#This Row],[Sub-Sector]],Table2[% Away From Current Month Low],"&gt;=0.05")/Table3[[#This Row],[Count]]</f>
        <v>0</v>
      </c>
      <c r="O112" s="2">
        <f>COUNTIFS(Table2[Sub-Sector],Table3[[#This Row],[Sub-Sector]],Table2[% Away From Current Month High],"&lt;=0.05")/Table3[[#This Row],[Count]]</f>
        <v>1</v>
      </c>
      <c r="P112" s="2">
        <f>COUNTIFS(Table2[Sub-Sector],Table3[[#This Row],[Sub-Sector]],Table2[% Away From 52W High],"&lt;=10")/Table3[[#This Row],[Count]]</f>
        <v>1</v>
      </c>
      <c r="Q112" s="2">
        <f>COUNTIFS(Table2[Sub-Sector],Table3[[#This Row],[Sub-Sector]],Table2[% Away From 52W Low],"&gt;=10")/Table3[[#This Row],[Count]]</f>
        <v>1</v>
      </c>
      <c r="R112" s="2">
        <f>COUNTIFS(Table2[Sub-Sector],Table3[[#This Row],[Sub-Sector]],Table2[% Price above 20 EMA],"&gt;=0")/Table3[[#This Row],[Count]]</f>
        <v>1</v>
      </c>
      <c r="S112" s="2">
        <f>COUNTIFS(Table2[Sub-Sector],Table3[[#This Row],[Sub-Sector]],Table2[% Price above 50 EMA],"&gt;=0")/Table3[[#This Row],[Count]]</f>
        <v>1</v>
      </c>
      <c r="T112" s="2">
        <f>COUNTIFS(Table2[Sub-Sector],Table3[[#This Row],[Sub-Sector]],Table2[% Price above 200 EMA],"&gt;=0")/Table3[[#This Row],[Count]]</f>
        <v>1</v>
      </c>
      <c r="U112" s="2">
        <f>COUNTIFS(Table2[Sub-Sector],Table3[[#This Row],[Sub-Sector]],Table2[Rate of Change - Zone],"Positive")/Table3[[#This Row],[Count]]</f>
        <v>1</v>
      </c>
      <c r="V112" s="2">
        <f>COUNTIFS(Table2[Sub-Sector],Table3[[#This Row],[Sub-Sector]],Table2[Sharpe Ratio],"&gt;=0.10")/Table3[[#This Row],[Count]]</f>
        <v>0</v>
      </c>
    </row>
    <row r="113" spans="1:22" x14ac:dyDescent="0.3">
      <c r="A113" t="s">
        <v>973</v>
      </c>
      <c r="B113">
        <f>COUNTIFS(Table2[Sub-Sector],Table3[[#This Row],[Sub-Sector]])</f>
        <v>1</v>
      </c>
      <c r="C113" s="2">
        <f>COUNTIFS(Table2[Sub-Sector],Table3[[#This Row],[Sub-Sector]],Table2[Uptrend],"Uptrend")/Table3[[#This Row],[Count]]</f>
        <v>0</v>
      </c>
      <c r="D113" s="2">
        <f>COUNTIFS(Table2[Sub-Sector],Table3[[#This Row],[Sub-Sector]],Table2[1W Return vs Nifty],"&gt;=5")/Table3[[#This Row],[Count]]</f>
        <v>0</v>
      </c>
      <c r="E113" s="2">
        <f>COUNTIFS(Table2[Sub-Sector],Table3[[#This Row],[Sub-Sector]],Table2[1M Return vs Nifty],"&gt;=5")/Table3[[#This Row],[Count]]</f>
        <v>1</v>
      </c>
      <c r="F113" s="2">
        <f>COUNTIFS(Table2[Sub-Sector],Table3[[#This Row],[Sub-Sector]],Table2[6M Return vs Nifty],"&gt;=10")/Table3[[#This Row],[Count]]</f>
        <v>0</v>
      </c>
      <c r="G113" s="2">
        <f>COUNTIFS(Table2[Sub-Sector],Table3[[#This Row],[Sub-Sector]],Table2[1Y Return vs Nifty],"&gt;=10")/Table3[[#This Row],[Count]]</f>
        <v>0</v>
      </c>
      <c r="H113" s="2">
        <f>COUNTIFS(Table2[Sub-Sector],Table3[[#This Row],[Sub-Sector]],Table2[RSI Exponential â€“ 14D],"&gt;=50")/Table3[[#This Row],[Count]]</f>
        <v>1</v>
      </c>
      <c r="I113" s="2">
        <f>COUNTIFS(Table2[Sub-Sector],Table3[[#This Row],[Sub-Sector]],Table2[Relative Volume],"&gt;=2")/Table3[[#This Row],[Count]]</f>
        <v>0</v>
      </c>
      <c r="J113" s="2">
        <f>COUNTIFS(Table2[Sub-Sector],Table3[[#This Row],[Sub-Sector]],Table2[% Away From Day Low],"&gt;=0.05")/Table3[[#This Row],[Count]]</f>
        <v>0</v>
      </c>
      <c r="K113" s="2">
        <f>COUNTIFS(Table2[Sub-Sector],Table3[[#This Row],[Sub-Sector]],Table2[% Away From Day High],"&lt;=0.05")/Table3[[#This Row],[Count]]</f>
        <v>1</v>
      </c>
      <c r="L113" s="2">
        <f>COUNTIFS(Table2[Sub-Sector],Table3[[#This Row],[Sub-Sector]],Table2[% Away From Current Week Low],"&gt;=0.05")/Table3[[#This Row],[Count]]</f>
        <v>0</v>
      </c>
      <c r="M113" s="2">
        <f>COUNTIFS(Table2[Sub-Sector],Table3[[#This Row],[Sub-Sector]],Table2[% Away From Current Week High],"&lt;=0.05")/Table3[[#This Row],[Count]]</f>
        <v>1</v>
      </c>
      <c r="N113" s="2">
        <f>COUNTIFS(Table2[Sub-Sector],Table3[[#This Row],[Sub-Sector]],Table2[% Away From Current Month Low],"&gt;=0.05")/Table3[[#This Row],[Count]]</f>
        <v>0</v>
      </c>
      <c r="O113" s="2">
        <f>COUNTIFS(Table2[Sub-Sector],Table3[[#This Row],[Sub-Sector]],Table2[% Away From Current Month High],"&lt;=0.05")/Table3[[#This Row],[Count]]</f>
        <v>1</v>
      </c>
      <c r="P113" s="2">
        <f>COUNTIFS(Table2[Sub-Sector],Table3[[#This Row],[Sub-Sector]],Table2[% Away From 52W High],"&lt;=10")/Table3[[#This Row],[Count]]</f>
        <v>0</v>
      </c>
      <c r="Q113" s="2">
        <f>COUNTIFS(Table2[Sub-Sector],Table3[[#This Row],[Sub-Sector]],Table2[% Away From 52W Low],"&gt;=10")/Table3[[#This Row],[Count]]</f>
        <v>1</v>
      </c>
      <c r="R113" s="2">
        <f>COUNTIFS(Table2[Sub-Sector],Table3[[#This Row],[Sub-Sector]],Table2[% Price above 20 EMA],"&gt;=0")/Table3[[#This Row],[Count]]</f>
        <v>1</v>
      </c>
      <c r="S113" s="2">
        <f>COUNTIFS(Table2[Sub-Sector],Table3[[#This Row],[Sub-Sector]],Table2[% Price above 50 EMA],"&gt;=0")/Table3[[#This Row],[Count]]</f>
        <v>1</v>
      </c>
      <c r="T113" s="2">
        <f>COUNTIFS(Table2[Sub-Sector],Table3[[#This Row],[Sub-Sector]],Table2[% Price above 200 EMA],"&gt;=0")/Table3[[#This Row],[Count]]</f>
        <v>0</v>
      </c>
      <c r="U113" s="2">
        <f>COUNTIFS(Table2[Sub-Sector],Table3[[#This Row],[Sub-Sector]],Table2[Rate of Change - Zone],"Positive")/Table3[[#This Row],[Count]]</f>
        <v>1</v>
      </c>
      <c r="V113" s="2">
        <f>COUNTIFS(Table2[Sub-Sector],Table3[[#This Row],[Sub-Sector]],Table2[Sharpe Ratio],"&gt;=0.10")/Table3[[#This Row],[Count]]</f>
        <v>0</v>
      </c>
    </row>
    <row r="114" spans="1:22" x14ac:dyDescent="0.3">
      <c r="A114" t="s">
        <v>1129</v>
      </c>
      <c r="B114">
        <f>COUNTIFS(Table2[Sub-Sector],Table3[[#This Row],[Sub-Sector]])</f>
        <v>1</v>
      </c>
      <c r="C114" s="2">
        <f>COUNTIFS(Table2[Sub-Sector],Table3[[#This Row],[Sub-Sector]],Table2[Uptrend],"Uptrend")/Table3[[#This Row],[Count]]</f>
        <v>1</v>
      </c>
      <c r="D114" s="2">
        <f>COUNTIFS(Table2[Sub-Sector],Table3[[#This Row],[Sub-Sector]],Table2[1W Return vs Nifty],"&gt;=5")/Table3[[#This Row],[Count]]</f>
        <v>0</v>
      </c>
      <c r="E114" s="2">
        <f>COUNTIFS(Table2[Sub-Sector],Table3[[#This Row],[Sub-Sector]],Table2[1M Return vs Nifty],"&gt;=5")/Table3[[#This Row],[Count]]</f>
        <v>0</v>
      </c>
      <c r="F114" s="2">
        <f>COUNTIFS(Table2[Sub-Sector],Table3[[#This Row],[Sub-Sector]],Table2[6M Return vs Nifty],"&gt;=10")/Table3[[#This Row],[Count]]</f>
        <v>1</v>
      </c>
      <c r="G114" s="2">
        <f>COUNTIFS(Table2[Sub-Sector],Table3[[#This Row],[Sub-Sector]],Table2[1Y Return vs Nifty],"&gt;=10")/Table3[[#This Row],[Count]]</f>
        <v>1</v>
      </c>
      <c r="H114" s="2">
        <f>COUNTIFS(Table2[Sub-Sector],Table3[[#This Row],[Sub-Sector]],Table2[RSI Exponential â€“ 14D],"&gt;=50")/Table3[[#This Row],[Count]]</f>
        <v>1</v>
      </c>
      <c r="I114" s="2">
        <f>COUNTIFS(Table2[Sub-Sector],Table3[[#This Row],[Sub-Sector]],Table2[Relative Volume],"&gt;=2")/Table3[[#This Row],[Count]]</f>
        <v>0</v>
      </c>
      <c r="J114" s="2">
        <f>COUNTIFS(Table2[Sub-Sector],Table3[[#This Row],[Sub-Sector]],Table2[% Away From Day Low],"&gt;=0.05")/Table3[[#This Row],[Count]]</f>
        <v>0</v>
      </c>
      <c r="K114" s="2">
        <f>COUNTIFS(Table2[Sub-Sector],Table3[[#This Row],[Sub-Sector]],Table2[% Away From Day High],"&lt;=0.05")/Table3[[#This Row],[Count]]</f>
        <v>0</v>
      </c>
      <c r="L114" s="2">
        <f>COUNTIFS(Table2[Sub-Sector],Table3[[#This Row],[Sub-Sector]],Table2[% Away From Current Week Low],"&gt;=0.05")/Table3[[#This Row],[Count]]</f>
        <v>1</v>
      </c>
      <c r="M114" s="2">
        <f>COUNTIFS(Table2[Sub-Sector],Table3[[#This Row],[Sub-Sector]],Table2[% Away From Current Week High],"&lt;=0.05")/Table3[[#This Row],[Count]]</f>
        <v>1</v>
      </c>
      <c r="N114" s="2">
        <f>COUNTIFS(Table2[Sub-Sector],Table3[[#This Row],[Sub-Sector]],Table2[% Away From Current Month Low],"&gt;=0.05")/Table3[[#This Row],[Count]]</f>
        <v>1</v>
      </c>
      <c r="O114" s="2">
        <f>COUNTIFS(Table2[Sub-Sector],Table3[[#This Row],[Sub-Sector]],Table2[% Away From Current Month High],"&lt;=0.05")/Table3[[#This Row],[Count]]</f>
        <v>1</v>
      </c>
      <c r="P114" s="2">
        <f>COUNTIFS(Table2[Sub-Sector],Table3[[#This Row],[Sub-Sector]],Table2[% Away From 52W High],"&lt;=10")/Table3[[#This Row],[Count]]</f>
        <v>1</v>
      </c>
      <c r="Q114" s="2">
        <f>COUNTIFS(Table2[Sub-Sector],Table3[[#This Row],[Sub-Sector]],Table2[% Away From 52W Low],"&gt;=10")/Table3[[#This Row],[Count]]</f>
        <v>1</v>
      </c>
      <c r="R114" s="2">
        <f>COUNTIFS(Table2[Sub-Sector],Table3[[#This Row],[Sub-Sector]],Table2[% Price above 20 EMA],"&gt;=0")/Table3[[#This Row],[Count]]</f>
        <v>1</v>
      </c>
      <c r="S114" s="2">
        <f>COUNTIFS(Table2[Sub-Sector],Table3[[#This Row],[Sub-Sector]],Table2[% Price above 50 EMA],"&gt;=0")/Table3[[#This Row],[Count]]</f>
        <v>1</v>
      </c>
      <c r="T114" s="2">
        <f>COUNTIFS(Table2[Sub-Sector],Table3[[#This Row],[Sub-Sector]],Table2[% Price above 200 EMA],"&gt;=0")/Table3[[#This Row],[Count]]</f>
        <v>1</v>
      </c>
      <c r="U114" s="2">
        <f>COUNTIFS(Table2[Sub-Sector],Table3[[#This Row],[Sub-Sector]],Table2[Rate of Change - Zone],"Positive")/Table3[[#This Row],[Count]]</f>
        <v>0</v>
      </c>
      <c r="V114" s="2">
        <f>COUNTIFS(Table2[Sub-Sector],Table3[[#This Row],[Sub-Sector]],Table2[Sharpe Ratio],"&gt;=0.10")/Table3[[#This Row],[Count]]</f>
        <v>0</v>
      </c>
    </row>
    <row r="115" spans="1:22" x14ac:dyDescent="0.3">
      <c r="A115" t="s">
        <v>1172</v>
      </c>
      <c r="B115">
        <f>COUNTIFS(Table2[Sub-Sector],Table3[[#This Row],[Sub-Sector]])</f>
        <v>1</v>
      </c>
      <c r="C115" s="2">
        <f>COUNTIFS(Table2[Sub-Sector],Table3[[#This Row],[Sub-Sector]],Table2[Uptrend],"Uptrend")/Table3[[#This Row],[Count]]</f>
        <v>1</v>
      </c>
      <c r="D115" s="2">
        <f>COUNTIFS(Table2[Sub-Sector],Table3[[#This Row],[Sub-Sector]],Table2[1W Return vs Nifty],"&gt;=5")/Table3[[#This Row],[Count]]</f>
        <v>0</v>
      </c>
      <c r="E115" s="2">
        <f>COUNTIFS(Table2[Sub-Sector],Table3[[#This Row],[Sub-Sector]],Table2[1M Return vs Nifty],"&gt;=5")/Table3[[#This Row],[Count]]</f>
        <v>1</v>
      </c>
      <c r="F115" s="2">
        <f>COUNTIFS(Table2[Sub-Sector],Table3[[#This Row],[Sub-Sector]],Table2[6M Return vs Nifty],"&gt;=10")/Table3[[#This Row],[Count]]</f>
        <v>1</v>
      </c>
      <c r="G115" s="2">
        <f>COUNTIFS(Table2[Sub-Sector],Table3[[#This Row],[Sub-Sector]],Table2[1Y Return vs Nifty],"&gt;=10")/Table3[[#This Row],[Count]]</f>
        <v>1</v>
      </c>
      <c r="H115" s="2">
        <f>COUNTIFS(Table2[Sub-Sector],Table3[[#This Row],[Sub-Sector]],Table2[RSI Exponential â€“ 14D],"&gt;=50")/Table3[[#This Row],[Count]]</f>
        <v>1</v>
      </c>
      <c r="I115" s="2">
        <f>COUNTIFS(Table2[Sub-Sector],Table3[[#This Row],[Sub-Sector]],Table2[Relative Volume],"&gt;=2")/Table3[[#This Row],[Count]]</f>
        <v>1</v>
      </c>
      <c r="J115" s="2">
        <f>COUNTIFS(Table2[Sub-Sector],Table3[[#This Row],[Sub-Sector]],Table2[% Away From Day Low],"&gt;=0.05")/Table3[[#This Row],[Count]]</f>
        <v>0</v>
      </c>
      <c r="K115" s="2">
        <f>COUNTIFS(Table2[Sub-Sector],Table3[[#This Row],[Sub-Sector]],Table2[% Away From Day High],"&lt;=0.05")/Table3[[#This Row],[Count]]</f>
        <v>1</v>
      </c>
      <c r="L115" s="2">
        <f>COUNTIFS(Table2[Sub-Sector],Table3[[#This Row],[Sub-Sector]],Table2[% Away From Current Week Low],"&gt;=0.05")/Table3[[#This Row],[Count]]</f>
        <v>0</v>
      </c>
      <c r="M115" s="2">
        <f>COUNTIFS(Table2[Sub-Sector],Table3[[#This Row],[Sub-Sector]],Table2[% Away From Current Week High],"&lt;=0.05")/Table3[[#This Row],[Count]]</f>
        <v>1</v>
      </c>
      <c r="N115" s="2">
        <f>COUNTIFS(Table2[Sub-Sector],Table3[[#This Row],[Sub-Sector]],Table2[% Away From Current Month Low],"&gt;=0.05")/Table3[[#This Row],[Count]]</f>
        <v>0</v>
      </c>
      <c r="O115" s="2">
        <f>COUNTIFS(Table2[Sub-Sector],Table3[[#This Row],[Sub-Sector]],Table2[% Away From Current Month High],"&lt;=0.05")/Table3[[#This Row],[Count]]</f>
        <v>1</v>
      </c>
      <c r="P115" s="2">
        <f>COUNTIFS(Table2[Sub-Sector],Table3[[#This Row],[Sub-Sector]],Table2[% Away From 52W High],"&lt;=10")/Table3[[#This Row],[Count]]</f>
        <v>0</v>
      </c>
      <c r="Q115" s="2">
        <f>COUNTIFS(Table2[Sub-Sector],Table3[[#This Row],[Sub-Sector]],Table2[% Away From 52W Low],"&gt;=10")/Table3[[#This Row],[Count]]</f>
        <v>1</v>
      </c>
      <c r="R115" s="2">
        <f>COUNTIFS(Table2[Sub-Sector],Table3[[#This Row],[Sub-Sector]],Table2[% Price above 20 EMA],"&gt;=0")/Table3[[#This Row],[Count]]</f>
        <v>1</v>
      </c>
      <c r="S115" s="2">
        <f>COUNTIFS(Table2[Sub-Sector],Table3[[#This Row],[Sub-Sector]],Table2[% Price above 50 EMA],"&gt;=0")/Table3[[#This Row],[Count]]</f>
        <v>1</v>
      </c>
      <c r="T115" s="2">
        <f>COUNTIFS(Table2[Sub-Sector],Table3[[#This Row],[Sub-Sector]],Table2[% Price above 200 EMA],"&gt;=0")/Table3[[#This Row],[Count]]</f>
        <v>1</v>
      </c>
      <c r="U115" s="2">
        <f>COUNTIFS(Table2[Sub-Sector],Table3[[#This Row],[Sub-Sector]],Table2[Rate of Change - Zone],"Positive")/Table3[[#This Row],[Count]]</f>
        <v>1</v>
      </c>
      <c r="V115" s="2">
        <f>COUNTIFS(Table2[Sub-Sector],Table3[[#This Row],[Sub-Sector]],Table2[Sharpe Ratio],"&gt;=0.10")/Table3[[#This Row],[Count]]</f>
        <v>1</v>
      </c>
    </row>
    <row r="116" spans="1:22" x14ac:dyDescent="0.3">
      <c r="A116" t="s">
        <v>1303</v>
      </c>
      <c r="B116">
        <f>COUNTIFS(Table2[Sub-Sector],Table3[[#This Row],[Sub-Sector]])</f>
        <v>1</v>
      </c>
      <c r="C116" s="2">
        <f>COUNTIFS(Table2[Sub-Sector],Table3[[#This Row],[Sub-Sector]],Table2[Uptrend],"Uptrend")/Table3[[#This Row],[Count]]</f>
        <v>1</v>
      </c>
      <c r="D116" s="2">
        <f>COUNTIFS(Table2[Sub-Sector],Table3[[#This Row],[Sub-Sector]],Table2[1W Return vs Nifty],"&gt;=5")/Table3[[#This Row],[Count]]</f>
        <v>0</v>
      </c>
      <c r="E116" s="2">
        <f>COUNTIFS(Table2[Sub-Sector],Table3[[#This Row],[Sub-Sector]],Table2[1M Return vs Nifty],"&gt;=5")/Table3[[#This Row],[Count]]</f>
        <v>0</v>
      </c>
      <c r="F116" s="2">
        <f>COUNTIFS(Table2[Sub-Sector],Table3[[#This Row],[Sub-Sector]],Table2[6M Return vs Nifty],"&gt;=10")/Table3[[#This Row],[Count]]</f>
        <v>0</v>
      </c>
      <c r="G116" s="2">
        <f>COUNTIFS(Table2[Sub-Sector],Table3[[#This Row],[Sub-Sector]],Table2[1Y Return vs Nifty],"&gt;=10")/Table3[[#This Row],[Count]]</f>
        <v>1</v>
      </c>
      <c r="H116" s="2">
        <f>COUNTIFS(Table2[Sub-Sector],Table3[[#This Row],[Sub-Sector]],Table2[RSI Exponential â€“ 14D],"&gt;=50")/Table3[[#This Row],[Count]]</f>
        <v>0</v>
      </c>
      <c r="I116" s="2">
        <f>COUNTIFS(Table2[Sub-Sector],Table3[[#This Row],[Sub-Sector]],Table2[Relative Volume],"&gt;=2")/Table3[[#This Row],[Count]]</f>
        <v>1</v>
      </c>
      <c r="J116" s="2">
        <f>COUNTIFS(Table2[Sub-Sector],Table3[[#This Row],[Sub-Sector]],Table2[% Away From Day Low],"&gt;=0.05")/Table3[[#This Row],[Count]]</f>
        <v>0</v>
      </c>
      <c r="K116" s="2">
        <f>COUNTIFS(Table2[Sub-Sector],Table3[[#This Row],[Sub-Sector]],Table2[% Away From Day High],"&lt;=0.05")/Table3[[#This Row],[Count]]</f>
        <v>1</v>
      </c>
      <c r="L116" s="2">
        <f>COUNTIFS(Table2[Sub-Sector],Table3[[#This Row],[Sub-Sector]],Table2[% Away From Current Week Low],"&gt;=0.05")/Table3[[#This Row],[Count]]</f>
        <v>0</v>
      </c>
      <c r="M116" s="2">
        <f>COUNTIFS(Table2[Sub-Sector],Table3[[#This Row],[Sub-Sector]],Table2[% Away From Current Week High],"&lt;=0.05")/Table3[[#This Row],[Count]]</f>
        <v>0</v>
      </c>
      <c r="N116" s="2">
        <f>COUNTIFS(Table2[Sub-Sector],Table3[[#This Row],[Sub-Sector]],Table2[% Away From Current Month Low],"&gt;=0.05")/Table3[[#This Row],[Count]]</f>
        <v>0</v>
      </c>
      <c r="O116" s="2">
        <f>COUNTIFS(Table2[Sub-Sector],Table3[[#This Row],[Sub-Sector]],Table2[% Away From Current Month High],"&lt;=0.05")/Table3[[#This Row],[Count]]</f>
        <v>0</v>
      </c>
      <c r="P116" s="2">
        <f>COUNTIFS(Table2[Sub-Sector],Table3[[#This Row],[Sub-Sector]],Table2[% Away From 52W High],"&lt;=10")/Table3[[#This Row],[Count]]</f>
        <v>0</v>
      </c>
      <c r="Q116" s="2">
        <f>COUNTIFS(Table2[Sub-Sector],Table3[[#This Row],[Sub-Sector]],Table2[% Away From 52W Low],"&gt;=10")/Table3[[#This Row],[Count]]</f>
        <v>1</v>
      </c>
      <c r="R116" s="2">
        <f>COUNTIFS(Table2[Sub-Sector],Table3[[#This Row],[Sub-Sector]],Table2[% Price above 20 EMA],"&gt;=0")/Table3[[#This Row],[Count]]</f>
        <v>0</v>
      </c>
      <c r="S116" s="2">
        <f>COUNTIFS(Table2[Sub-Sector],Table3[[#This Row],[Sub-Sector]],Table2[% Price above 50 EMA],"&gt;=0")/Table3[[#This Row],[Count]]</f>
        <v>1</v>
      </c>
      <c r="T116" s="2">
        <f>COUNTIFS(Table2[Sub-Sector],Table3[[#This Row],[Sub-Sector]],Table2[% Price above 200 EMA],"&gt;=0")/Table3[[#This Row],[Count]]</f>
        <v>1</v>
      </c>
      <c r="U116" s="2">
        <f>COUNTIFS(Table2[Sub-Sector],Table3[[#This Row],[Sub-Sector]],Table2[Rate of Change - Zone],"Positive")/Table3[[#This Row],[Count]]</f>
        <v>0</v>
      </c>
      <c r="V116" s="2">
        <f>COUNTIFS(Table2[Sub-Sector],Table3[[#This Row],[Sub-Sector]],Table2[Sharpe Ratio],"&gt;=0.10")/Table3[[#This Row],[Count]]</f>
        <v>0</v>
      </c>
    </row>
    <row r="117" spans="1:22" x14ac:dyDescent="0.3">
      <c r="A117" t="s">
        <v>1328</v>
      </c>
      <c r="B117">
        <f>COUNTIFS(Table2[Sub-Sector],Table3[[#This Row],[Sub-Sector]])</f>
        <v>1</v>
      </c>
      <c r="C117" s="2">
        <f>COUNTIFS(Table2[Sub-Sector],Table3[[#This Row],[Sub-Sector]],Table2[Uptrend],"Uptrend")/Table3[[#This Row],[Count]]</f>
        <v>1</v>
      </c>
      <c r="D117" s="2">
        <f>COUNTIFS(Table2[Sub-Sector],Table3[[#This Row],[Sub-Sector]],Table2[1W Return vs Nifty],"&gt;=5")/Table3[[#This Row],[Count]]</f>
        <v>1</v>
      </c>
      <c r="E117" s="2">
        <f>COUNTIFS(Table2[Sub-Sector],Table3[[#This Row],[Sub-Sector]],Table2[1M Return vs Nifty],"&gt;=5")/Table3[[#This Row],[Count]]</f>
        <v>1</v>
      </c>
      <c r="F117" s="2">
        <f>COUNTIFS(Table2[Sub-Sector],Table3[[#This Row],[Sub-Sector]],Table2[6M Return vs Nifty],"&gt;=10")/Table3[[#This Row],[Count]]</f>
        <v>1</v>
      </c>
      <c r="G117" s="2">
        <f>COUNTIFS(Table2[Sub-Sector],Table3[[#This Row],[Sub-Sector]],Table2[1Y Return vs Nifty],"&gt;=10")/Table3[[#This Row],[Count]]</f>
        <v>1</v>
      </c>
      <c r="H117" s="2">
        <f>COUNTIFS(Table2[Sub-Sector],Table3[[#This Row],[Sub-Sector]],Table2[RSI Exponential â€“ 14D],"&gt;=50")/Table3[[#This Row],[Count]]</f>
        <v>1</v>
      </c>
      <c r="I117" s="2">
        <f>COUNTIFS(Table2[Sub-Sector],Table3[[#This Row],[Sub-Sector]],Table2[Relative Volume],"&gt;=2")/Table3[[#This Row],[Count]]</f>
        <v>0</v>
      </c>
      <c r="J117" s="2">
        <f>COUNTIFS(Table2[Sub-Sector],Table3[[#This Row],[Sub-Sector]],Table2[% Away From Day Low],"&gt;=0.05")/Table3[[#This Row],[Count]]</f>
        <v>0</v>
      </c>
      <c r="K117" s="2">
        <f>COUNTIFS(Table2[Sub-Sector],Table3[[#This Row],[Sub-Sector]],Table2[% Away From Day High],"&lt;=0.05")/Table3[[#This Row],[Count]]</f>
        <v>1</v>
      </c>
      <c r="L117" s="2">
        <f>COUNTIFS(Table2[Sub-Sector],Table3[[#This Row],[Sub-Sector]],Table2[% Away From Current Week Low],"&gt;=0.05")/Table3[[#This Row],[Count]]</f>
        <v>0</v>
      </c>
      <c r="M117" s="2">
        <f>COUNTIFS(Table2[Sub-Sector],Table3[[#This Row],[Sub-Sector]],Table2[% Away From Current Week High],"&lt;=0.05")/Table3[[#This Row],[Count]]</f>
        <v>0</v>
      </c>
      <c r="N117" s="2">
        <f>COUNTIFS(Table2[Sub-Sector],Table3[[#This Row],[Sub-Sector]],Table2[% Away From Current Month Low],"&gt;=0.05")/Table3[[#This Row],[Count]]</f>
        <v>0</v>
      </c>
      <c r="O117" s="2">
        <f>COUNTIFS(Table2[Sub-Sector],Table3[[#This Row],[Sub-Sector]],Table2[% Away From Current Month High],"&lt;=0.05")/Table3[[#This Row],[Count]]</f>
        <v>0</v>
      </c>
      <c r="P117" s="2">
        <f>COUNTIFS(Table2[Sub-Sector],Table3[[#This Row],[Sub-Sector]],Table2[% Away From 52W High],"&lt;=10")/Table3[[#This Row],[Count]]</f>
        <v>1</v>
      </c>
      <c r="Q117" s="2">
        <f>COUNTIFS(Table2[Sub-Sector],Table3[[#This Row],[Sub-Sector]],Table2[% Away From 52W Low],"&gt;=10")/Table3[[#This Row],[Count]]</f>
        <v>1</v>
      </c>
      <c r="R117" s="2">
        <f>COUNTIFS(Table2[Sub-Sector],Table3[[#This Row],[Sub-Sector]],Table2[% Price above 20 EMA],"&gt;=0")/Table3[[#This Row],[Count]]</f>
        <v>1</v>
      </c>
      <c r="S117" s="2">
        <f>COUNTIFS(Table2[Sub-Sector],Table3[[#This Row],[Sub-Sector]],Table2[% Price above 50 EMA],"&gt;=0")/Table3[[#This Row],[Count]]</f>
        <v>1</v>
      </c>
      <c r="T117" s="2">
        <f>COUNTIFS(Table2[Sub-Sector],Table3[[#This Row],[Sub-Sector]],Table2[% Price above 200 EMA],"&gt;=0")/Table3[[#This Row],[Count]]</f>
        <v>1</v>
      </c>
      <c r="U117" s="2">
        <f>COUNTIFS(Table2[Sub-Sector],Table3[[#This Row],[Sub-Sector]],Table2[Rate of Change - Zone],"Positive")/Table3[[#This Row],[Count]]</f>
        <v>1</v>
      </c>
      <c r="V117" s="2">
        <f>COUNTIFS(Table2[Sub-Sector],Table3[[#This Row],[Sub-Sector]],Table2[Sharpe Ratio],"&gt;=0.10")/Table3[[#This Row],[Count]]</f>
        <v>1</v>
      </c>
    </row>
    <row r="118" spans="1:22" x14ac:dyDescent="0.3">
      <c r="A118" t="s">
        <v>1345</v>
      </c>
      <c r="B118">
        <f>COUNTIFS(Table2[Sub-Sector],Table3[[#This Row],[Sub-Sector]])</f>
        <v>1</v>
      </c>
      <c r="C118" s="2">
        <f>COUNTIFS(Table2[Sub-Sector],Table3[[#This Row],[Sub-Sector]],Table2[Uptrend],"Uptrend")/Table3[[#This Row],[Count]]</f>
        <v>1</v>
      </c>
      <c r="D118" s="2">
        <f>COUNTIFS(Table2[Sub-Sector],Table3[[#This Row],[Sub-Sector]],Table2[1W Return vs Nifty],"&gt;=5")/Table3[[#This Row],[Count]]</f>
        <v>1</v>
      </c>
      <c r="E118" s="2">
        <f>COUNTIFS(Table2[Sub-Sector],Table3[[#This Row],[Sub-Sector]],Table2[1M Return vs Nifty],"&gt;=5")/Table3[[#This Row],[Count]]</f>
        <v>1</v>
      </c>
      <c r="F118" s="2">
        <f>COUNTIFS(Table2[Sub-Sector],Table3[[#This Row],[Sub-Sector]],Table2[6M Return vs Nifty],"&gt;=10")/Table3[[#This Row],[Count]]</f>
        <v>0</v>
      </c>
      <c r="G118" s="2">
        <f>COUNTIFS(Table2[Sub-Sector],Table3[[#This Row],[Sub-Sector]],Table2[1Y Return vs Nifty],"&gt;=10")/Table3[[#This Row],[Count]]</f>
        <v>1</v>
      </c>
      <c r="H118" s="2">
        <f>COUNTIFS(Table2[Sub-Sector],Table3[[#This Row],[Sub-Sector]],Table2[RSI Exponential â€“ 14D],"&gt;=50")/Table3[[#This Row],[Count]]</f>
        <v>1</v>
      </c>
      <c r="I118" s="2">
        <f>COUNTIFS(Table2[Sub-Sector],Table3[[#This Row],[Sub-Sector]],Table2[Relative Volume],"&gt;=2")/Table3[[#This Row],[Count]]</f>
        <v>1</v>
      </c>
      <c r="J118" s="2">
        <f>COUNTIFS(Table2[Sub-Sector],Table3[[#This Row],[Sub-Sector]],Table2[% Away From Day Low],"&gt;=0.05")/Table3[[#This Row],[Count]]</f>
        <v>0</v>
      </c>
      <c r="K118" s="2">
        <f>COUNTIFS(Table2[Sub-Sector],Table3[[#This Row],[Sub-Sector]],Table2[% Away From Day High],"&lt;=0.05")/Table3[[#This Row],[Count]]</f>
        <v>1</v>
      </c>
      <c r="L118" s="2">
        <f>COUNTIFS(Table2[Sub-Sector],Table3[[#This Row],[Sub-Sector]],Table2[% Away From Current Week Low],"&gt;=0.05")/Table3[[#This Row],[Count]]</f>
        <v>1</v>
      </c>
      <c r="M118" s="2">
        <f>COUNTIFS(Table2[Sub-Sector],Table3[[#This Row],[Sub-Sector]],Table2[% Away From Current Week High],"&lt;=0.05")/Table3[[#This Row],[Count]]</f>
        <v>0</v>
      </c>
      <c r="N118" s="2">
        <f>COUNTIFS(Table2[Sub-Sector],Table3[[#This Row],[Sub-Sector]],Table2[% Away From Current Month Low],"&gt;=0.05")/Table3[[#This Row],[Count]]</f>
        <v>1</v>
      </c>
      <c r="O118" s="2">
        <f>COUNTIFS(Table2[Sub-Sector],Table3[[#This Row],[Sub-Sector]],Table2[% Away From Current Month High],"&lt;=0.05")/Table3[[#This Row],[Count]]</f>
        <v>0</v>
      </c>
      <c r="P118" s="2">
        <f>COUNTIFS(Table2[Sub-Sector],Table3[[#This Row],[Sub-Sector]],Table2[% Away From 52W High],"&lt;=10")/Table3[[#This Row],[Count]]</f>
        <v>1</v>
      </c>
      <c r="Q118" s="2">
        <f>COUNTIFS(Table2[Sub-Sector],Table3[[#This Row],[Sub-Sector]],Table2[% Away From 52W Low],"&gt;=10")/Table3[[#This Row],[Count]]</f>
        <v>1</v>
      </c>
      <c r="R118" s="2">
        <f>COUNTIFS(Table2[Sub-Sector],Table3[[#This Row],[Sub-Sector]],Table2[% Price above 20 EMA],"&gt;=0")/Table3[[#This Row],[Count]]</f>
        <v>1</v>
      </c>
      <c r="S118" s="2">
        <f>COUNTIFS(Table2[Sub-Sector],Table3[[#This Row],[Sub-Sector]],Table2[% Price above 50 EMA],"&gt;=0")/Table3[[#This Row],[Count]]</f>
        <v>1</v>
      </c>
      <c r="T118" s="2">
        <f>COUNTIFS(Table2[Sub-Sector],Table3[[#This Row],[Sub-Sector]],Table2[% Price above 200 EMA],"&gt;=0")/Table3[[#This Row],[Count]]</f>
        <v>1</v>
      </c>
      <c r="U118" s="2">
        <f>COUNTIFS(Table2[Sub-Sector],Table3[[#This Row],[Sub-Sector]],Table2[Rate of Change - Zone],"Positive")/Table3[[#This Row],[Count]]</f>
        <v>1</v>
      </c>
      <c r="V118" s="2">
        <f>COUNTIFS(Table2[Sub-Sector],Table3[[#This Row],[Sub-Sector]],Table2[Sharpe Ratio],"&gt;=0.10")/Table3[[#This Row],[Count]]</f>
        <v>1</v>
      </c>
    </row>
    <row r="119" spans="1:22" x14ac:dyDescent="0.3">
      <c r="A119" t="s">
        <v>1512</v>
      </c>
      <c r="B119">
        <f>COUNTIFS(Table2[Sub-Sector],Table3[[#This Row],[Sub-Sector]])</f>
        <v>1</v>
      </c>
      <c r="C119" s="2">
        <f>COUNTIFS(Table2[Sub-Sector],Table3[[#This Row],[Sub-Sector]],Table2[Uptrend],"Uptrend")/Table3[[#This Row],[Count]]</f>
        <v>0</v>
      </c>
      <c r="D119" s="2">
        <f>COUNTIFS(Table2[Sub-Sector],Table3[[#This Row],[Sub-Sector]],Table2[1W Return vs Nifty],"&gt;=5")/Table3[[#This Row],[Count]]</f>
        <v>0</v>
      </c>
      <c r="E119" s="2">
        <f>COUNTIFS(Table2[Sub-Sector],Table3[[#This Row],[Sub-Sector]],Table2[1M Return vs Nifty],"&gt;=5")/Table3[[#This Row],[Count]]</f>
        <v>0</v>
      </c>
      <c r="F119" s="2">
        <f>COUNTIFS(Table2[Sub-Sector],Table3[[#This Row],[Sub-Sector]],Table2[6M Return vs Nifty],"&gt;=10")/Table3[[#This Row],[Count]]</f>
        <v>0</v>
      </c>
      <c r="G119" s="2">
        <f>COUNTIFS(Table2[Sub-Sector],Table3[[#This Row],[Sub-Sector]],Table2[1Y Return vs Nifty],"&gt;=10")/Table3[[#This Row],[Count]]</f>
        <v>0</v>
      </c>
      <c r="H119" s="2">
        <f>COUNTIFS(Table2[Sub-Sector],Table3[[#This Row],[Sub-Sector]],Table2[RSI Exponential â€“ 14D],"&gt;=50")/Table3[[#This Row],[Count]]</f>
        <v>1</v>
      </c>
      <c r="I119" s="2">
        <f>COUNTIFS(Table2[Sub-Sector],Table3[[#This Row],[Sub-Sector]],Table2[Relative Volume],"&gt;=2")/Table3[[#This Row],[Count]]</f>
        <v>0</v>
      </c>
      <c r="J119" s="2">
        <f>COUNTIFS(Table2[Sub-Sector],Table3[[#This Row],[Sub-Sector]],Table2[% Away From Day Low],"&gt;=0.05")/Table3[[#This Row],[Count]]</f>
        <v>0</v>
      </c>
      <c r="K119" s="2">
        <f>COUNTIFS(Table2[Sub-Sector],Table3[[#This Row],[Sub-Sector]],Table2[% Away From Day High],"&lt;=0.05")/Table3[[#This Row],[Count]]</f>
        <v>1</v>
      </c>
      <c r="L119" s="2">
        <f>COUNTIFS(Table2[Sub-Sector],Table3[[#This Row],[Sub-Sector]],Table2[% Away From Current Week Low],"&gt;=0.05")/Table3[[#This Row],[Count]]</f>
        <v>0</v>
      </c>
      <c r="M119" s="2">
        <f>COUNTIFS(Table2[Sub-Sector],Table3[[#This Row],[Sub-Sector]],Table2[% Away From Current Week High],"&lt;=0.05")/Table3[[#This Row],[Count]]</f>
        <v>1</v>
      </c>
      <c r="N119" s="2">
        <f>COUNTIFS(Table2[Sub-Sector],Table3[[#This Row],[Sub-Sector]],Table2[% Away From Current Month Low],"&gt;=0.05")/Table3[[#This Row],[Count]]</f>
        <v>0</v>
      </c>
      <c r="O119" s="2">
        <f>COUNTIFS(Table2[Sub-Sector],Table3[[#This Row],[Sub-Sector]],Table2[% Away From Current Month High],"&lt;=0.05")/Table3[[#This Row],[Count]]</f>
        <v>1</v>
      </c>
      <c r="P119" s="2">
        <f>COUNTIFS(Table2[Sub-Sector],Table3[[#This Row],[Sub-Sector]],Table2[% Away From 52W High],"&lt;=10")/Table3[[#This Row],[Count]]</f>
        <v>0</v>
      </c>
      <c r="Q119" s="2">
        <f>COUNTIFS(Table2[Sub-Sector],Table3[[#This Row],[Sub-Sector]],Table2[% Away From 52W Low],"&gt;=10")/Table3[[#This Row],[Count]]</f>
        <v>1</v>
      </c>
      <c r="R119" s="2">
        <f>COUNTIFS(Table2[Sub-Sector],Table3[[#This Row],[Sub-Sector]],Table2[% Price above 20 EMA],"&gt;=0")/Table3[[#This Row],[Count]]</f>
        <v>1</v>
      </c>
      <c r="S119" s="2">
        <f>COUNTIFS(Table2[Sub-Sector],Table3[[#This Row],[Sub-Sector]],Table2[% Price above 50 EMA],"&gt;=0")/Table3[[#This Row],[Count]]</f>
        <v>1</v>
      </c>
      <c r="T119" s="2">
        <f>COUNTIFS(Table2[Sub-Sector],Table3[[#This Row],[Sub-Sector]],Table2[% Price above 200 EMA],"&gt;=0")/Table3[[#This Row],[Count]]</f>
        <v>1</v>
      </c>
      <c r="U119" s="2">
        <f>COUNTIFS(Table2[Sub-Sector],Table3[[#This Row],[Sub-Sector]],Table2[Rate of Change - Zone],"Positive")/Table3[[#This Row],[Count]]</f>
        <v>1</v>
      </c>
      <c r="V119" s="2">
        <f>COUNTIFS(Table2[Sub-Sector],Table3[[#This Row],[Sub-Sector]],Table2[Sharpe Ratio],"&gt;=0.10")/Table3[[#This Row],[Count]]</f>
        <v>0</v>
      </c>
    </row>
    <row r="120" spans="1:22" x14ac:dyDescent="0.3">
      <c r="A120" t="s">
        <v>1666</v>
      </c>
      <c r="B120">
        <f>COUNTIFS(Table2[Sub-Sector],Table3[[#This Row],[Sub-Sector]])</f>
        <v>1</v>
      </c>
      <c r="C120" s="2">
        <f>COUNTIFS(Table2[Sub-Sector],Table3[[#This Row],[Sub-Sector]],Table2[Uptrend],"Uptrend")/Table3[[#This Row],[Count]]</f>
        <v>1</v>
      </c>
      <c r="D120" s="2">
        <f>COUNTIFS(Table2[Sub-Sector],Table3[[#This Row],[Sub-Sector]],Table2[1W Return vs Nifty],"&gt;=5")/Table3[[#This Row],[Count]]</f>
        <v>0</v>
      </c>
      <c r="E120" s="2">
        <f>COUNTIFS(Table2[Sub-Sector],Table3[[#This Row],[Sub-Sector]],Table2[1M Return vs Nifty],"&gt;=5")/Table3[[#This Row],[Count]]</f>
        <v>1</v>
      </c>
      <c r="F120" s="2">
        <f>COUNTIFS(Table2[Sub-Sector],Table3[[#This Row],[Sub-Sector]],Table2[6M Return vs Nifty],"&gt;=10")/Table3[[#This Row],[Count]]</f>
        <v>0</v>
      </c>
      <c r="G120" s="2">
        <f>COUNTIFS(Table2[Sub-Sector],Table3[[#This Row],[Sub-Sector]],Table2[1Y Return vs Nifty],"&gt;=10")/Table3[[#This Row],[Count]]</f>
        <v>1</v>
      </c>
      <c r="H120" s="2">
        <f>COUNTIFS(Table2[Sub-Sector],Table3[[#This Row],[Sub-Sector]],Table2[RSI Exponential â€“ 14D],"&gt;=50")/Table3[[#This Row],[Count]]</f>
        <v>0</v>
      </c>
      <c r="I120" s="2">
        <f>COUNTIFS(Table2[Sub-Sector],Table3[[#This Row],[Sub-Sector]],Table2[Relative Volume],"&gt;=2")/Table3[[#This Row],[Count]]</f>
        <v>0</v>
      </c>
      <c r="J120" s="2">
        <f>COUNTIFS(Table2[Sub-Sector],Table3[[#This Row],[Sub-Sector]],Table2[% Away From Day Low],"&gt;=0.05")/Table3[[#This Row],[Count]]</f>
        <v>0</v>
      </c>
      <c r="K120" s="2">
        <f>COUNTIFS(Table2[Sub-Sector],Table3[[#This Row],[Sub-Sector]],Table2[% Away From Day High],"&lt;=0.05")/Table3[[#This Row],[Count]]</f>
        <v>1</v>
      </c>
      <c r="L120" s="2">
        <f>COUNTIFS(Table2[Sub-Sector],Table3[[#This Row],[Sub-Sector]],Table2[% Away From Current Week Low],"&gt;=0.05")/Table3[[#This Row],[Count]]</f>
        <v>0</v>
      </c>
      <c r="M120" s="2">
        <f>COUNTIFS(Table2[Sub-Sector],Table3[[#This Row],[Sub-Sector]],Table2[% Away From Current Week High],"&lt;=0.05")/Table3[[#This Row],[Count]]</f>
        <v>0</v>
      </c>
      <c r="N120" s="2">
        <f>COUNTIFS(Table2[Sub-Sector],Table3[[#This Row],[Sub-Sector]],Table2[% Away From Current Month Low],"&gt;=0.05")/Table3[[#This Row],[Count]]</f>
        <v>0</v>
      </c>
      <c r="O120" s="2">
        <f>COUNTIFS(Table2[Sub-Sector],Table3[[#This Row],[Sub-Sector]],Table2[% Away From Current Month High],"&lt;=0.05")/Table3[[#This Row],[Count]]</f>
        <v>0</v>
      </c>
      <c r="P120" s="2">
        <f>COUNTIFS(Table2[Sub-Sector],Table3[[#This Row],[Sub-Sector]],Table2[% Away From 52W High],"&lt;=10")/Table3[[#This Row],[Count]]</f>
        <v>0</v>
      </c>
      <c r="Q120" s="2">
        <f>COUNTIFS(Table2[Sub-Sector],Table3[[#This Row],[Sub-Sector]],Table2[% Away From 52W Low],"&gt;=10")/Table3[[#This Row],[Count]]</f>
        <v>1</v>
      </c>
      <c r="R120" s="2">
        <f>COUNTIFS(Table2[Sub-Sector],Table3[[#This Row],[Sub-Sector]],Table2[% Price above 20 EMA],"&gt;=0")/Table3[[#This Row],[Count]]</f>
        <v>0</v>
      </c>
      <c r="S120" s="2">
        <f>COUNTIFS(Table2[Sub-Sector],Table3[[#This Row],[Sub-Sector]],Table2[% Price above 50 EMA],"&gt;=0")/Table3[[#This Row],[Count]]</f>
        <v>1</v>
      </c>
      <c r="T120" s="2">
        <f>COUNTIFS(Table2[Sub-Sector],Table3[[#This Row],[Sub-Sector]],Table2[% Price above 200 EMA],"&gt;=0")/Table3[[#This Row],[Count]]</f>
        <v>1</v>
      </c>
      <c r="U120" s="2">
        <f>COUNTIFS(Table2[Sub-Sector],Table3[[#This Row],[Sub-Sector]],Table2[Rate of Change - Zone],"Positive")/Table3[[#This Row],[Count]]</f>
        <v>0</v>
      </c>
      <c r="V120" s="2">
        <f>COUNTIFS(Table2[Sub-Sector],Table3[[#This Row],[Sub-Sector]],Table2[Sharpe Ratio],"&gt;=0.10")/Table3[[#This Row],[Count]]</f>
        <v>0</v>
      </c>
    </row>
    <row r="121" spans="1:22" x14ac:dyDescent="0.3">
      <c r="A121" t="s">
        <v>1671</v>
      </c>
      <c r="B121">
        <f>COUNTIFS(Table2[Sub-Sector],Table3[[#This Row],[Sub-Sector]])</f>
        <v>1</v>
      </c>
      <c r="C121" s="2">
        <f>COUNTIFS(Table2[Sub-Sector],Table3[[#This Row],[Sub-Sector]],Table2[Uptrend],"Uptrend")/Table3[[#This Row],[Count]]</f>
        <v>1</v>
      </c>
      <c r="D121" s="2">
        <f>COUNTIFS(Table2[Sub-Sector],Table3[[#This Row],[Sub-Sector]],Table2[1W Return vs Nifty],"&gt;=5")/Table3[[#This Row],[Count]]</f>
        <v>0</v>
      </c>
      <c r="E121" s="2">
        <f>COUNTIFS(Table2[Sub-Sector],Table3[[#This Row],[Sub-Sector]],Table2[1M Return vs Nifty],"&gt;=5")/Table3[[#This Row],[Count]]</f>
        <v>0</v>
      </c>
      <c r="F121" s="2">
        <f>COUNTIFS(Table2[Sub-Sector],Table3[[#This Row],[Sub-Sector]],Table2[6M Return vs Nifty],"&gt;=10")/Table3[[#This Row],[Count]]</f>
        <v>1</v>
      </c>
      <c r="G121" s="2">
        <f>COUNTIFS(Table2[Sub-Sector],Table3[[#This Row],[Sub-Sector]],Table2[1Y Return vs Nifty],"&gt;=10")/Table3[[#This Row],[Count]]</f>
        <v>1</v>
      </c>
      <c r="H121" s="2">
        <f>COUNTIFS(Table2[Sub-Sector],Table3[[#This Row],[Sub-Sector]],Table2[RSI Exponential â€“ 14D],"&gt;=50")/Table3[[#This Row],[Count]]</f>
        <v>1</v>
      </c>
      <c r="I121" s="2">
        <f>COUNTIFS(Table2[Sub-Sector],Table3[[#This Row],[Sub-Sector]],Table2[Relative Volume],"&gt;=2")/Table3[[#This Row],[Count]]</f>
        <v>0</v>
      </c>
      <c r="J121" s="2">
        <f>COUNTIFS(Table2[Sub-Sector],Table3[[#This Row],[Sub-Sector]],Table2[% Away From Day Low],"&gt;=0.05")/Table3[[#This Row],[Count]]</f>
        <v>0</v>
      </c>
      <c r="K121" s="2">
        <f>COUNTIFS(Table2[Sub-Sector],Table3[[#This Row],[Sub-Sector]],Table2[% Away From Day High],"&lt;=0.05")/Table3[[#This Row],[Count]]</f>
        <v>1</v>
      </c>
      <c r="L121" s="2">
        <f>COUNTIFS(Table2[Sub-Sector],Table3[[#This Row],[Sub-Sector]],Table2[% Away From Current Week Low],"&gt;=0.05")/Table3[[#This Row],[Count]]</f>
        <v>0</v>
      </c>
      <c r="M121" s="2">
        <f>COUNTIFS(Table2[Sub-Sector],Table3[[#This Row],[Sub-Sector]],Table2[% Away From Current Week High],"&lt;=0.05")/Table3[[#This Row],[Count]]</f>
        <v>1</v>
      </c>
      <c r="N121" s="2">
        <f>COUNTIFS(Table2[Sub-Sector],Table3[[#This Row],[Sub-Sector]],Table2[% Away From Current Month Low],"&gt;=0.05")/Table3[[#This Row],[Count]]</f>
        <v>0</v>
      </c>
      <c r="O121" s="2">
        <f>COUNTIFS(Table2[Sub-Sector],Table3[[#This Row],[Sub-Sector]],Table2[% Away From Current Month High],"&lt;=0.05")/Table3[[#This Row],[Count]]</f>
        <v>1</v>
      </c>
      <c r="P121" s="2">
        <f>COUNTIFS(Table2[Sub-Sector],Table3[[#This Row],[Sub-Sector]],Table2[% Away From 52W High],"&lt;=10")/Table3[[#This Row],[Count]]</f>
        <v>1</v>
      </c>
      <c r="Q121" s="2">
        <f>COUNTIFS(Table2[Sub-Sector],Table3[[#This Row],[Sub-Sector]],Table2[% Away From 52W Low],"&gt;=10")/Table3[[#This Row],[Count]]</f>
        <v>1</v>
      </c>
      <c r="R121" s="2">
        <f>COUNTIFS(Table2[Sub-Sector],Table3[[#This Row],[Sub-Sector]],Table2[% Price above 20 EMA],"&gt;=0")/Table3[[#This Row],[Count]]</f>
        <v>1</v>
      </c>
      <c r="S121" s="2">
        <f>COUNTIFS(Table2[Sub-Sector],Table3[[#This Row],[Sub-Sector]],Table2[% Price above 50 EMA],"&gt;=0")/Table3[[#This Row],[Count]]</f>
        <v>1</v>
      </c>
      <c r="T121" s="2">
        <f>COUNTIFS(Table2[Sub-Sector],Table3[[#This Row],[Sub-Sector]],Table2[% Price above 200 EMA],"&gt;=0")/Table3[[#This Row],[Count]]</f>
        <v>1</v>
      </c>
      <c r="U121" s="2">
        <f>COUNTIFS(Table2[Sub-Sector],Table3[[#This Row],[Sub-Sector]],Table2[Rate of Change - Zone],"Positive")/Table3[[#This Row],[Count]]</f>
        <v>1</v>
      </c>
      <c r="V121" s="2">
        <f>COUNTIFS(Table2[Sub-Sector],Table3[[#This Row],[Sub-Sector]],Table2[Sharpe Ratio],"&gt;=0.10")/Table3[[#This Row],[Count]]</f>
        <v>0</v>
      </c>
    </row>
    <row r="122" spans="1:22" x14ac:dyDescent="0.3">
      <c r="A122" t="s">
        <v>1564</v>
      </c>
      <c r="B122">
        <f>COUNTIFS(Table2[Sub-Sector],Table3[[#This Row],[Sub-Sector]])</f>
        <v>1</v>
      </c>
      <c r="C122" s="2">
        <f>COUNTIFS(Table2[Sub-Sector],Table3[[#This Row],[Sub-Sector]],Table2[Uptrend],"Uptrend")/Table3[[#This Row],[Count]]</f>
        <v>0</v>
      </c>
      <c r="D122" s="2">
        <f>COUNTIFS(Table2[Sub-Sector],Table3[[#This Row],[Sub-Sector]],Table2[1W Return vs Nifty],"&gt;=5")/Table3[[#This Row],[Count]]</f>
        <v>0</v>
      </c>
      <c r="E122" s="2">
        <f>COUNTIFS(Table2[Sub-Sector],Table3[[#This Row],[Sub-Sector]],Table2[1M Return vs Nifty],"&gt;=5")/Table3[[#This Row],[Count]]</f>
        <v>0</v>
      </c>
      <c r="F122" s="2">
        <f>COUNTIFS(Table2[Sub-Sector],Table3[[#This Row],[Sub-Sector]],Table2[6M Return vs Nifty],"&gt;=10")/Table3[[#This Row],[Count]]</f>
        <v>0</v>
      </c>
      <c r="G122" s="2">
        <f>COUNTIFS(Table2[Sub-Sector],Table3[[#This Row],[Sub-Sector]],Table2[1Y Return vs Nifty],"&gt;=10")/Table3[[#This Row],[Count]]</f>
        <v>0</v>
      </c>
      <c r="H122" s="2">
        <f>COUNTIFS(Table2[Sub-Sector],Table3[[#This Row],[Sub-Sector]],Table2[RSI Exponential â€“ 14D],"&gt;=50")/Table3[[#This Row],[Count]]</f>
        <v>0</v>
      </c>
      <c r="I122" s="2">
        <f>COUNTIFS(Table2[Sub-Sector],Table3[[#This Row],[Sub-Sector]],Table2[Relative Volume],"&gt;=2")/Table3[[#This Row],[Count]]</f>
        <v>0</v>
      </c>
      <c r="J122" s="2">
        <f>COUNTIFS(Table2[Sub-Sector],Table3[[#This Row],[Sub-Sector]],Table2[% Away From Day Low],"&gt;=0.05")/Table3[[#This Row],[Count]]</f>
        <v>0</v>
      </c>
      <c r="K122" s="2">
        <f>COUNTIFS(Table2[Sub-Sector],Table3[[#This Row],[Sub-Sector]],Table2[% Away From Day High],"&lt;=0.05")/Table3[[#This Row],[Count]]</f>
        <v>1</v>
      </c>
      <c r="L122" s="2">
        <f>COUNTIFS(Table2[Sub-Sector],Table3[[#This Row],[Sub-Sector]],Table2[% Away From Current Week Low],"&gt;=0.05")/Table3[[#This Row],[Count]]</f>
        <v>0</v>
      </c>
      <c r="M122" s="2">
        <f>COUNTIFS(Table2[Sub-Sector],Table3[[#This Row],[Sub-Sector]],Table2[% Away From Current Week High],"&lt;=0.05")/Table3[[#This Row],[Count]]</f>
        <v>1</v>
      </c>
      <c r="N122" s="2">
        <f>COUNTIFS(Table2[Sub-Sector],Table3[[#This Row],[Sub-Sector]],Table2[% Away From Current Month Low],"&gt;=0.05")/Table3[[#This Row],[Count]]</f>
        <v>0</v>
      </c>
      <c r="O122" s="2">
        <f>COUNTIFS(Table2[Sub-Sector],Table3[[#This Row],[Sub-Sector]],Table2[% Away From Current Month High],"&lt;=0.05")/Table3[[#This Row],[Count]]</f>
        <v>1</v>
      </c>
      <c r="P122" s="2">
        <f>COUNTIFS(Table2[Sub-Sector],Table3[[#This Row],[Sub-Sector]],Table2[% Away From 52W High],"&lt;=10")/Table3[[#This Row],[Count]]</f>
        <v>0</v>
      </c>
      <c r="Q122" s="2">
        <f>COUNTIFS(Table2[Sub-Sector],Table3[[#This Row],[Sub-Sector]],Table2[% Away From 52W Low],"&gt;=10")/Table3[[#This Row],[Count]]</f>
        <v>1</v>
      </c>
      <c r="R122" s="2">
        <f>COUNTIFS(Table2[Sub-Sector],Table3[[#This Row],[Sub-Sector]],Table2[% Price above 20 EMA],"&gt;=0")/Table3[[#This Row],[Count]]</f>
        <v>0</v>
      </c>
      <c r="S122" s="2">
        <f>COUNTIFS(Table2[Sub-Sector],Table3[[#This Row],[Sub-Sector]],Table2[% Price above 50 EMA],"&gt;=0")/Table3[[#This Row],[Count]]</f>
        <v>0</v>
      </c>
      <c r="T122" s="2">
        <f>COUNTIFS(Table2[Sub-Sector],Table3[[#This Row],[Sub-Sector]],Table2[% Price above 200 EMA],"&gt;=0")/Table3[[#This Row],[Count]]</f>
        <v>0</v>
      </c>
      <c r="U122" s="2">
        <f>COUNTIFS(Table2[Sub-Sector],Table3[[#This Row],[Sub-Sector]],Table2[Rate of Change - Zone],"Positive")/Table3[[#This Row],[Count]]</f>
        <v>1</v>
      </c>
      <c r="V122" s="2">
        <f>COUNTIFS(Table2[Sub-Sector],Table3[[#This Row],[Sub-Sector]],Table2[Sharpe Ratio],"&gt;=0.10")/Table3[[#This Row],[Count]]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51F6-9E71-4E3A-969D-25DD42FD98FB}">
  <dimension ref="A1:AR726"/>
  <sheetViews>
    <sheetView topLeftCell="M1" workbookViewId="0">
      <selection activeCell="S5" sqref="S5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4.44140625" bestFit="1" customWidth="1"/>
    <col min="5" max="5" width="13" bestFit="1" customWidth="1"/>
    <col min="6" max="6" width="12.21875" bestFit="1" customWidth="1"/>
    <col min="7" max="7" width="18.21875" bestFit="1" customWidth="1"/>
    <col min="8" max="8" width="25.21875" bestFit="1" customWidth="1"/>
    <col min="9" max="9" width="19" bestFit="1" customWidth="1"/>
    <col min="10" max="10" width="26" bestFit="1" customWidth="1"/>
    <col min="11" max="11" width="19" bestFit="1" customWidth="1"/>
    <col min="12" max="12" width="26" bestFit="1" customWidth="1"/>
    <col min="13" max="13" width="19" bestFit="1" customWidth="1"/>
    <col min="14" max="14" width="26" bestFit="1" customWidth="1"/>
    <col min="15" max="15" width="10.88671875" bestFit="1" customWidth="1"/>
    <col min="16" max="17" width="12" bestFit="1" customWidth="1"/>
    <col min="18" max="18" width="23.5546875" bestFit="1" customWidth="1"/>
    <col min="19" max="20" width="22" bestFit="1" customWidth="1"/>
    <col min="21" max="21" width="23" bestFit="1" customWidth="1"/>
    <col min="22" max="22" width="17" bestFit="1" customWidth="1"/>
    <col min="23" max="23" width="10.33203125" bestFit="1" customWidth="1"/>
    <col min="24" max="24" width="10.6640625" bestFit="1" customWidth="1"/>
    <col min="25" max="25" width="18.77734375" bestFit="1" customWidth="1"/>
    <col min="26" max="26" width="19.109375" bestFit="1" customWidth="1"/>
    <col min="27" max="27" width="19.88671875" bestFit="1" customWidth="1"/>
    <col min="28" max="28" width="20.21875" bestFit="1" customWidth="1"/>
    <col min="29" max="29" width="22.33203125" bestFit="1" customWidth="1"/>
    <col min="30" max="30" width="22.6640625" bestFit="1" customWidth="1"/>
    <col min="31" max="31" width="30.88671875" bestFit="1" customWidth="1"/>
    <col min="32" max="32" width="31.21875" bestFit="1" customWidth="1"/>
    <col min="33" max="33" width="32" bestFit="1" customWidth="1"/>
    <col min="34" max="34" width="32.33203125" bestFit="1" customWidth="1"/>
    <col min="35" max="35" width="23.21875" bestFit="1" customWidth="1"/>
    <col min="36" max="36" width="22.88671875" bestFit="1" customWidth="1"/>
    <col min="37" max="37" width="18.21875" bestFit="1" customWidth="1"/>
    <col min="38" max="38" width="28.88671875" bestFit="1" customWidth="1"/>
    <col min="39" max="39" width="34.77734375" bestFit="1" customWidth="1"/>
    <col min="40" max="40" width="16.109375" bestFit="1" customWidth="1"/>
    <col min="41" max="41" width="22" bestFit="1" customWidth="1"/>
    <col min="42" max="42" width="13.88671875" bestFit="1" customWidth="1"/>
    <col min="43" max="43" width="20.88671875" bestFit="1" customWidth="1"/>
    <col min="44" max="44" width="12.6640625" bestFit="1" customWidth="1"/>
  </cols>
  <sheetData>
    <row r="1" spans="1:44" x14ac:dyDescent="0.3">
      <c r="A1" t="s">
        <v>0</v>
      </c>
      <c r="B1" t="s">
        <v>1</v>
      </c>
      <c r="C1" t="s">
        <v>10099</v>
      </c>
      <c r="D1" t="s">
        <v>2</v>
      </c>
      <c r="E1" t="s">
        <v>3</v>
      </c>
      <c r="F1" t="s">
        <v>4</v>
      </c>
      <c r="G1" t="s">
        <v>5</v>
      </c>
      <c r="H1" t="s">
        <v>10121</v>
      </c>
      <c r="I1" t="s">
        <v>6</v>
      </c>
      <c r="J1" t="s">
        <v>10150</v>
      </c>
      <c r="K1" t="s">
        <v>7</v>
      </c>
      <c r="L1" t="s">
        <v>10122</v>
      </c>
      <c r="M1" t="s">
        <v>8</v>
      </c>
      <c r="N1" t="s">
        <v>10123</v>
      </c>
      <c r="O1" t="s">
        <v>10124</v>
      </c>
      <c r="P1" t="s">
        <v>9</v>
      </c>
      <c r="Q1" t="s">
        <v>10</v>
      </c>
      <c r="R1" t="s">
        <v>11</v>
      </c>
      <c r="S1" s="2" t="s">
        <v>10125</v>
      </c>
      <c r="T1" s="2" t="s">
        <v>10126</v>
      </c>
      <c r="U1" s="2" t="s">
        <v>10127</v>
      </c>
      <c r="V1" t="s">
        <v>12</v>
      </c>
      <c r="W1" t="s">
        <v>10128</v>
      </c>
      <c r="X1" t="s">
        <v>10129</v>
      </c>
      <c r="Y1" t="s">
        <v>10130</v>
      </c>
      <c r="Z1" t="s">
        <v>10131</v>
      </c>
      <c r="AA1" t="s">
        <v>10132</v>
      </c>
      <c r="AB1" t="s">
        <v>10133</v>
      </c>
      <c r="AC1" s="2" t="s">
        <v>10134</v>
      </c>
      <c r="AD1" s="2" t="s">
        <v>10135</v>
      </c>
      <c r="AE1" s="2" t="s">
        <v>10136</v>
      </c>
      <c r="AF1" s="2" t="s">
        <v>10137</v>
      </c>
      <c r="AG1" s="2" t="s">
        <v>10138</v>
      </c>
      <c r="AH1" s="2" t="s">
        <v>10139</v>
      </c>
      <c r="AI1" t="s">
        <v>13</v>
      </c>
      <c r="AJ1" t="s">
        <v>14</v>
      </c>
      <c r="AK1" t="s">
        <v>10140</v>
      </c>
      <c r="AL1" t="s">
        <v>10141</v>
      </c>
      <c r="AM1" t="s">
        <v>10142</v>
      </c>
      <c r="AN1" t="s">
        <v>10143</v>
      </c>
      <c r="AO1" t="s">
        <v>10144</v>
      </c>
      <c r="AP1" t="s">
        <v>15</v>
      </c>
      <c r="AQ1" t="s">
        <v>10148</v>
      </c>
      <c r="AR1" t="s">
        <v>10149</v>
      </c>
    </row>
    <row r="2" spans="1:44" hidden="1" x14ac:dyDescent="0.3">
      <c r="A2" t="s">
        <v>16</v>
      </c>
      <c r="B2" t="s">
        <v>17</v>
      </c>
      <c r="C2" t="s">
        <v>10100</v>
      </c>
      <c r="D2" t="s">
        <v>18</v>
      </c>
      <c r="E2">
        <v>2100683.01338406</v>
      </c>
      <c r="F2">
        <v>3104.85</v>
      </c>
      <c r="G2">
        <v>5.21029741459681</v>
      </c>
      <c r="H2">
        <f>(Table2[[#This Row],[1Y Return vs Nifty]]-AVERAGE(Table2[1Y Return vs Nifty]))/_xlfn.STDEV.P(Table2[1Y Return vs Nifty])</f>
        <v>-0.48925890421336476</v>
      </c>
      <c r="I2">
        <v>2.1165187109911501</v>
      </c>
      <c r="J2">
        <f>(Table2[[#This Row],[1M Return vs Nifty]]-AVERAGE(Table2[1M Return vs Nifty]))/_xlfn.STDEV.P(Table2[1M Return vs Nifty])</f>
        <v>-0.165628724705456</v>
      </c>
      <c r="K2">
        <v>7.2999267418354998</v>
      </c>
      <c r="L2">
        <f>(Table2[[#This Row],[6M Return vs Nifty]]-AVERAGE(Table2[6M Return vs Nifty]))/_xlfn.STDEV.P(Table2[6M Return vs Nifty])</f>
        <v>-0.10800620105595166</v>
      </c>
      <c r="M2">
        <v>6.0914210247651104</v>
      </c>
      <c r="N2">
        <f>(Table2[[#This Row],[1W Return vs Nifty]]-AVERAGE(Table2[1W Return vs Nifty]))/_xlfn.STDEV.P(Table2[1W Return vs Nifty])</f>
        <v>1.2498518751451044</v>
      </c>
      <c r="O2">
        <v>2996.85</v>
      </c>
      <c r="P2">
        <v>2942.5381767614699</v>
      </c>
      <c r="Q2">
        <v>2752.72676687189</v>
      </c>
      <c r="R2">
        <v>67.670305140164103</v>
      </c>
      <c r="S2" s="2">
        <v>3.6037839731718306E-2</v>
      </c>
      <c r="T2" s="2">
        <v>5.5160481695829301E-2</v>
      </c>
      <c r="U2" s="2">
        <v>0.1279179747753357</v>
      </c>
      <c r="V2">
        <v>1.25371696673072</v>
      </c>
      <c r="W2">
        <v>3110.2</v>
      </c>
      <c r="X2">
        <v>3135</v>
      </c>
      <c r="Y2">
        <v>3085.55</v>
      </c>
      <c r="Z2">
        <v>3158.8</v>
      </c>
      <c r="AA2">
        <v>3085.55</v>
      </c>
      <c r="AB2">
        <v>3158.8</v>
      </c>
      <c r="AC2" s="2">
        <f>(Table2[[#This Row],[Close Price]]/Table2[[#This Row],[Day Low]])-1</f>
        <v>-1.7201466143655919E-3</v>
      </c>
      <c r="AD2" s="2">
        <f>(Table2[[#This Row],[Day High]]/Table2[[#This Row],[Close Price]])-1</f>
        <v>9.7106140393254936E-3</v>
      </c>
      <c r="AE2" s="2">
        <f>(Table2[[#This Row],[Close Price]]/Table2[[#This Row],[Current Week Low]])-1</f>
        <v>6.2549626484742493E-3</v>
      </c>
      <c r="AF2" s="2">
        <f>(Table2[[#This Row],[Current Week High]]/Table2[[#This Row],[Close Price]])-1</f>
        <v>1.7376040710501472E-2</v>
      </c>
      <c r="AG2" s="2">
        <f>(Table2[[#This Row],[Close Price]]/Table2[[#This Row],[Current Month Low]])-1</f>
        <v>6.2549626484742493E-3</v>
      </c>
      <c r="AH2" s="2">
        <f>(Table2[[#This Row],[Current Month High]]/Table2[[#This Row],[Close Price]])-1</f>
        <v>1.7376040710501472E-2</v>
      </c>
      <c r="AI2">
        <v>1.8406686313348499</v>
      </c>
      <c r="AJ2">
        <v>39.839210917443502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0.01</v>
      </c>
      <c r="AM2" t="s">
        <v>10145</v>
      </c>
      <c r="AN2">
        <v>5.07</v>
      </c>
      <c r="AO2" t="s">
        <v>10145</v>
      </c>
      <c r="AP2">
        <v>3.5920582054330998E-2</v>
      </c>
      <c r="AQ2">
        <f>(Table2[[#This Row],[Sharpe Ratio]]-AVERAGE(Table2[Sharpe Ratio]))/_xlfn.STDEV.P(Table2[Sharpe Ratio])</f>
        <v>-0.21486309756034871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0.27209494760998321</v>
      </c>
    </row>
    <row r="3" spans="1:44" hidden="1" x14ac:dyDescent="0.3">
      <c r="A3" t="s">
        <v>19</v>
      </c>
      <c r="B3" t="s">
        <v>20</v>
      </c>
      <c r="C3" t="s">
        <v>10101</v>
      </c>
      <c r="D3" t="s">
        <v>21</v>
      </c>
      <c r="E3">
        <v>1434662.15307495</v>
      </c>
      <c r="F3">
        <v>3965.25</v>
      </c>
      <c r="G3">
        <v>-4.4519103738978298</v>
      </c>
      <c r="H3">
        <f>(Table2[[#This Row],[1Y Return vs Nifty]]-AVERAGE(Table2[1Y Return vs Nifty]))/_xlfn.STDEV.P(Table2[1Y Return vs Nifty])</f>
        <v>-0.60051278288536636</v>
      </c>
      <c r="I3">
        <v>3.3270649289040501</v>
      </c>
      <c r="J3">
        <f>(Table2[[#This Row],[1M Return vs Nifty]]-AVERAGE(Table2[1M Return vs Nifty]))/_xlfn.STDEV.P(Table2[1M Return vs Nifty])</f>
        <v>-6.4480703082298307E-2</v>
      </c>
      <c r="K3">
        <v>-5.4809553778745199</v>
      </c>
      <c r="L3">
        <f>(Table2[[#This Row],[6M Return vs Nifty]]-AVERAGE(Table2[6M Return vs Nifty]))/_xlfn.STDEV.P(Table2[6M Return vs Nifty])</f>
        <v>-0.48551223627018431</v>
      </c>
      <c r="M3">
        <v>2.6519270119943501</v>
      </c>
      <c r="N3">
        <f>(Table2[[#This Row],[1W Return vs Nifty]]-AVERAGE(Table2[1W Return vs Nifty]))/_xlfn.STDEV.P(Table2[1W Return vs Nifty])</f>
        <v>0.5733145212382037</v>
      </c>
      <c r="O3">
        <v>3880.02</v>
      </c>
      <c r="P3">
        <v>3872.5282793946299</v>
      </c>
      <c r="Q3">
        <v>3778.4607584820401</v>
      </c>
      <c r="R3">
        <v>63.487217494478003</v>
      </c>
      <c r="S3" s="2">
        <v>2.1966381616589609E-2</v>
      </c>
      <c r="T3" s="2">
        <v>2.3943458618167868E-2</v>
      </c>
      <c r="U3" s="2">
        <v>4.9435273635870886E-2</v>
      </c>
      <c r="V3">
        <v>1.03499091979249</v>
      </c>
      <c r="W3">
        <v>3982.1</v>
      </c>
      <c r="X3">
        <v>4047.35</v>
      </c>
      <c r="Y3">
        <v>3884</v>
      </c>
      <c r="Z3">
        <v>4026.1</v>
      </c>
      <c r="AA3">
        <v>3884</v>
      </c>
      <c r="AB3">
        <v>4026.1</v>
      </c>
      <c r="AC3" s="2">
        <f>(Table2[[#This Row],[Close Price]]/Table2[[#This Row],[Day Low]])-1</f>
        <v>-4.2314356746440129E-3</v>
      </c>
      <c r="AD3" s="2">
        <f>(Table2[[#This Row],[Day High]]/Table2[[#This Row],[Close Price]])-1</f>
        <v>2.0704873589307171E-2</v>
      </c>
      <c r="AE3" s="2">
        <f>(Table2[[#This Row],[Close Price]]/Table2[[#This Row],[Current Week Low]])-1</f>
        <v>2.0919155509783627E-2</v>
      </c>
      <c r="AF3" s="2">
        <f>(Table2[[#This Row],[Current Week High]]/Table2[[#This Row],[Close Price]])-1</f>
        <v>1.5345816783304933E-2</v>
      </c>
      <c r="AG3" s="2">
        <f>(Table2[[#This Row],[Close Price]]/Table2[[#This Row],[Current Month Low]])-1</f>
        <v>2.0919155509783627E-2</v>
      </c>
      <c r="AH3" s="2">
        <f>(Table2[[#This Row],[Current Month High]]/Table2[[#This Row],[Close Price]])-1</f>
        <v>1.5345816783304933E-2</v>
      </c>
      <c r="AI3">
        <v>7.3009268015888003</v>
      </c>
      <c r="AJ3">
        <v>22.003938340358701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-7.0000000000000007E-2</v>
      </c>
      <c r="AM3" t="s">
        <v>10146</v>
      </c>
      <c r="AN3">
        <v>3.48</v>
      </c>
      <c r="AO3" t="s">
        <v>10145</v>
      </c>
      <c r="AP3">
        <v>-3.6193866872667999E-2</v>
      </c>
      <c r="AQ3">
        <f>(Table2[[#This Row],[Sharpe Ratio]]-AVERAGE(Table2[Sharpe Ratio]))/_xlfn.STDEV.P(Table2[Sharpe Ratio])</f>
        <v>-1.0336493113647212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-1.6108405123643665</v>
      </c>
    </row>
    <row r="4" spans="1:44" hidden="1" x14ac:dyDescent="0.3">
      <c r="A4" t="s">
        <v>22</v>
      </c>
      <c r="B4" t="s">
        <v>23</v>
      </c>
      <c r="C4" t="s">
        <v>10102</v>
      </c>
      <c r="D4" t="s">
        <v>24</v>
      </c>
      <c r="E4">
        <v>1345610.55094323</v>
      </c>
      <c r="F4">
        <v>1768.65</v>
      </c>
      <c r="G4">
        <v>-22.886276031462501</v>
      </c>
      <c r="H4">
        <f>(Table2[[#This Row],[1Y Return vs Nifty]]-AVERAGE(Table2[1Y Return vs Nifty]))/_xlfn.STDEV.P(Table2[1Y Return vs Nifty])</f>
        <v>-0.81277220900784475</v>
      </c>
      <c r="I4">
        <v>6.65347702726599</v>
      </c>
      <c r="J4">
        <f>(Table2[[#This Row],[1M Return vs Nifty]]-AVERAGE(Table2[1M Return vs Nifty]))/_xlfn.STDEV.P(Table2[1M Return vs Nifty])</f>
        <v>0.21345994707539392</v>
      </c>
      <c r="K4">
        <v>-7.1657722638923502</v>
      </c>
      <c r="L4">
        <f>(Table2[[#This Row],[6M Return vs Nifty]]-AVERAGE(Table2[6M Return vs Nifty]))/_xlfn.STDEV.P(Table2[6M Return vs Nifty])</f>
        <v>-0.53527629298750035</v>
      </c>
      <c r="M4">
        <v>-4.5785965413216598E-2</v>
      </c>
      <c r="N4">
        <f>(Table2[[#This Row],[1W Return vs Nifty]]-AVERAGE(Table2[1W Return vs Nifty]))/_xlfn.STDEV.P(Table2[1W Return vs Nifty])</f>
        <v>4.2683099128133103E-2</v>
      </c>
      <c r="O4">
        <v>1652.77</v>
      </c>
      <c r="P4">
        <v>1583.2221342366399</v>
      </c>
      <c r="Q4">
        <v>1544.3162869924099</v>
      </c>
      <c r="R4">
        <v>83.931748178838106</v>
      </c>
      <c r="S4" s="2">
        <v>7.0112598849204733E-2</v>
      </c>
      <c r="T4" s="2">
        <v>0.11712056176675759</v>
      </c>
      <c r="U4" s="2">
        <v>0.14526409835674597</v>
      </c>
      <c r="V4">
        <v>1.3625076393205799</v>
      </c>
      <c r="W4">
        <v>1728.3</v>
      </c>
      <c r="X4">
        <v>1759.75</v>
      </c>
      <c r="Y4">
        <v>1680</v>
      </c>
      <c r="Z4">
        <v>1794</v>
      </c>
      <c r="AA4">
        <v>1680</v>
      </c>
      <c r="AB4">
        <v>1794</v>
      </c>
      <c r="AC4" s="2">
        <f>(Table2[[#This Row],[Close Price]]/Table2[[#This Row],[Day Low]])-1</f>
        <v>2.3346641208123575E-2</v>
      </c>
      <c r="AD4" s="2">
        <f>(Table2[[#This Row],[Day High]]/Table2[[#This Row],[Close Price]])-1</f>
        <v>-5.0320866197383074E-3</v>
      </c>
      <c r="AE4" s="2">
        <f>(Table2[[#This Row],[Close Price]]/Table2[[#This Row],[Current Week Low]])-1</f>
        <v>5.2767857142857144E-2</v>
      </c>
      <c r="AF4" s="2">
        <f>(Table2[[#This Row],[Current Week High]]/Table2[[#This Row],[Close Price]])-1</f>
        <v>1.4332965821389099E-2</v>
      </c>
      <c r="AG4" s="2">
        <f>(Table2[[#This Row],[Close Price]]/Table2[[#This Row],[Current Month Low]])-1</f>
        <v>5.2767857142857144E-2</v>
      </c>
      <c r="AH4" s="2">
        <f>(Table2[[#This Row],[Current Month High]]/Table2[[#This Row],[Close Price]])-1</f>
        <v>1.4332965821389099E-2</v>
      </c>
      <c r="AI4">
        <v>1.4332965821389001</v>
      </c>
      <c r="AJ4">
        <v>29.709214916944699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7.0000000000000007E-2</v>
      </c>
      <c r="AM4" t="s">
        <v>10145</v>
      </c>
      <c r="AN4">
        <v>10.76</v>
      </c>
      <c r="AO4" t="s">
        <v>10145</v>
      </c>
      <c r="AP4">
        <v>-6.8463471640345996E-2</v>
      </c>
      <c r="AQ4">
        <f>(Table2[[#This Row],[Sharpe Ratio]]-AVERAGE(Table2[Sharpe Ratio]))/_xlfn.STDEV.P(Table2[Sharpe Ratio])</f>
        <v>-1.4000378493321584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-2.4919433051239763</v>
      </c>
    </row>
    <row r="5" spans="1:44" x14ac:dyDescent="0.3">
      <c r="A5" t="s">
        <v>570</v>
      </c>
      <c r="B5" t="s">
        <v>571</v>
      </c>
      <c r="C5" t="s">
        <v>10102</v>
      </c>
      <c r="D5" t="s">
        <v>572</v>
      </c>
      <c r="E5">
        <v>33272.124633225001</v>
      </c>
      <c r="F5">
        <v>2457.75</v>
      </c>
      <c r="G5">
        <v>243.125579141836</v>
      </c>
      <c r="H5">
        <f>(Table2[[#This Row],[1Y Return vs Nifty]]-AVERAGE(Table2[1Y Return vs Nifty]))/_xlfn.STDEV.P(Table2[1Y Return vs Nifty])</f>
        <v>2.2501768921287031</v>
      </c>
      <c r="I5">
        <v>-15.5097562954483</v>
      </c>
      <c r="J5">
        <f>(Table2[[#This Row],[1M Return vs Nifty]]-AVERAGE(Table2[1M Return vs Nifty]))/_xlfn.STDEV.P(Table2[1M Return vs Nifty])</f>
        <v>-1.6384042528970941</v>
      </c>
      <c r="K5">
        <v>-3.8184271988154301</v>
      </c>
      <c r="L5">
        <f>(Table2[[#This Row],[6M Return vs Nifty]]-AVERAGE(Table2[6M Return vs Nifty]))/_xlfn.STDEV.P(Table2[6M Return vs Nifty])</f>
        <v>-0.4364065160679253</v>
      </c>
      <c r="M5">
        <v>-3.5374205642768599</v>
      </c>
      <c r="N5">
        <f>(Table2[[#This Row],[1W Return vs Nifty]]-AVERAGE(Table2[1W Return vs Nifty]))/_xlfn.STDEV.P(Table2[1W Return vs Nifty])</f>
        <v>-0.64411013951514418</v>
      </c>
      <c r="O5">
        <v>2596.4899999999998</v>
      </c>
      <c r="P5">
        <v>2633.3599556275699</v>
      </c>
      <c r="Q5">
        <v>2231.12074405778</v>
      </c>
      <c r="R5">
        <v>27.764210977942</v>
      </c>
      <c r="S5" s="2">
        <v>-5.3433673921332178E-2</v>
      </c>
      <c r="T5" s="2">
        <v>-6.6686650737695807E-2</v>
      </c>
      <c r="U5" s="2">
        <v>0.10157641918117134</v>
      </c>
      <c r="V5">
        <v>0.64438532523069603</v>
      </c>
      <c r="W5">
        <v>2454.3000000000002</v>
      </c>
      <c r="X5">
        <v>2499</v>
      </c>
      <c r="Y5">
        <v>2447</v>
      </c>
      <c r="Z5">
        <v>2619.75</v>
      </c>
      <c r="AA5">
        <v>2447</v>
      </c>
      <c r="AB5">
        <v>2619.75</v>
      </c>
      <c r="AC5" s="2">
        <f>(Table2[[#This Row],[Close Price]]/Table2[[#This Row],[Day Low]])-1</f>
        <v>1.4056961251680544E-3</v>
      </c>
      <c r="AD5" s="2">
        <f>(Table2[[#This Row],[Day High]]/Table2[[#This Row],[Close Price]])-1</f>
        <v>1.6783643576441909E-2</v>
      </c>
      <c r="AE5" s="2">
        <f>(Table2[[#This Row],[Close Price]]/Table2[[#This Row],[Current Week Low]])-1</f>
        <v>4.3931344503473913E-3</v>
      </c>
      <c r="AF5" s="2">
        <f>(Table2[[#This Row],[Current Week High]]/Table2[[#This Row],[Close Price]])-1</f>
        <v>6.5913945682026354E-2</v>
      </c>
      <c r="AG5" s="2">
        <f>(Table2[[#This Row],[Close Price]]/Table2[[#This Row],[Current Month Low]])-1</f>
        <v>4.3931344503473913E-3</v>
      </c>
      <c r="AH5" s="2">
        <f>(Table2[[#This Row],[Current Month High]]/Table2[[#This Row],[Close Price]])-1</f>
        <v>6.5913945682026354E-2</v>
      </c>
      <c r="AI5">
        <v>32.832875597599397</v>
      </c>
      <c r="AJ5">
        <v>301.757253780138</v>
      </c>
      <c r="AK5" t="str">
        <f>IF(AND(Table2[[#This Row],[20D EMA]]&gt;Table2[[#This Row],[50D EMA]],Table2[[#This Row],[50D EMA]]&gt;Table2[[#This Row],[200D EMA]]),"Uptrend","Downtrend/NoTrend")</f>
        <v>Downtrend/NoTrend</v>
      </c>
      <c r="AL5">
        <v>-0.22</v>
      </c>
      <c r="AM5" t="s">
        <v>10146</v>
      </c>
      <c r="AN5">
        <v>-10.92</v>
      </c>
      <c r="AO5" t="s">
        <v>10146</v>
      </c>
      <c r="AP5">
        <v>0.180870035115856</v>
      </c>
      <c r="AQ5">
        <f>(Table2[[#This Row],[Sharpe Ratio]]-AVERAGE(Table2[Sharpe Ratio]))/_xlfn.STDEV.P(Table2[Sharpe Ratio])</f>
        <v>1.4308905014916569</v>
      </c>
      <c r="AR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" spans="1:44" hidden="1" x14ac:dyDescent="0.3">
      <c r="A6" t="s">
        <v>28</v>
      </c>
      <c r="B6" t="s">
        <v>29</v>
      </c>
      <c r="C6" t="s">
        <v>10102</v>
      </c>
      <c r="D6" t="s">
        <v>24</v>
      </c>
      <c r="E6">
        <v>845468.39766336</v>
      </c>
      <c r="F6">
        <v>1201.5999999999999</v>
      </c>
      <c r="G6">
        <v>1.6020148171556301</v>
      </c>
      <c r="H6">
        <f>(Table2[[#This Row],[1Y Return vs Nifty]]-AVERAGE(Table2[1Y Return vs Nifty]))/_xlfn.STDEV.P(Table2[1Y Return vs Nifty])</f>
        <v>-0.53080587185237882</v>
      </c>
      <c r="I6">
        <v>-1.22467429341934</v>
      </c>
      <c r="J6">
        <f>(Table2[[#This Row],[1M Return vs Nifty]]-AVERAGE(Table2[1M Return vs Nifty]))/_xlfn.STDEV.P(Table2[1M Return vs Nifty])</f>
        <v>-0.44480440363155516</v>
      </c>
      <c r="K6">
        <v>9.2182504596698696</v>
      </c>
      <c r="L6">
        <f>(Table2[[#This Row],[6M Return vs Nifty]]-AVERAGE(Table2[6M Return vs Nifty]))/_xlfn.STDEV.P(Table2[6M Return vs Nifty])</f>
        <v>-5.1345105664086024E-2</v>
      </c>
      <c r="M6">
        <v>-3.0408538163887302</v>
      </c>
      <c r="N6">
        <f>(Table2[[#This Row],[1W Return vs Nifty]]-AVERAGE(Table2[1W Return vs Nifty]))/_xlfn.STDEV.P(Table2[1W Return vs Nifty])</f>
        <v>-0.54643706539231363</v>
      </c>
      <c r="O6">
        <v>1168.04</v>
      </c>
      <c r="P6">
        <v>1137.95202094345</v>
      </c>
      <c r="Q6">
        <v>1055.36994917317</v>
      </c>
      <c r="R6">
        <v>62.068061305506603</v>
      </c>
      <c r="S6" s="2">
        <v>2.8731892743399153E-2</v>
      </c>
      <c r="T6" s="2">
        <v>5.5932040969337946E-2</v>
      </c>
      <c r="U6" s="2">
        <v>0.13855809608885863</v>
      </c>
      <c r="V6">
        <v>1.4131020791052</v>
      </c>
      <c r="W6">
        <v>1214.3</v>
      </c>
      <c r="X6">
        <v>1229</v>
      </c>
      <c r="Y6">
        <v>1179.45</v>
      </c>
      <c r="Z6">
        <v>1217</v>
      </c>
      <c r="AA6">
        <v>1179.45</v>
      </c>
      <c r="AB6">
        <v>1217</v>
      </c>
      <c r="AC6" s="2">
        <f>(Table2[[#This Row],[Close Price]]/Table2[[#This Row],[Day Low]])-1</f>
        <v>-1.0458700485876715E-2</v>
      </c>
      <c r="AD6" s="2">
        <f>(Table2[[#This Row],[Day High]]/Table2[[#This Row],[Close Price]])-1</f>
        <v>2.2802929427430119E-2</v>
      </c>
      <c r="AE6" s="2">
        <f>(Table2[[#This Row],[Close Price]]/Table2[[#This Row],[Current Week Low]])-1</f>
        <v>1.8779939802450185E-2</v>
      </c>
      <c r="AF6" s="2">
        <f>(Table2[[#This Row],[Current Week High]]/Table2[[#This Row],[Close Price]])-1</f>
        <v>1.2816245006657789E-2</v>
      </c>
      <c r="AG6" s="2">
        <f>(Table2[[#This Row],[Close Price]]/Table2[[#This Row],[Current Month Low]])-1</f>
        <v>1.8779939802450185E-2</v>
      </c>
      <c r="AH6" s="2">
        <f>(Table2[[#This Row],[Current Month High]]/Table2[[#This Row],[Close Price]])-1</f>
        <v>1.2816245006657789E-2</v>
      </c>
      <c r="AI6">
        <v>2.7796271637816301</v>
      </c>
      <c r="AJ6">
        <v>33.659621802002199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</v>
      </c>
      <c r="AM6" t="s">
        <v>10147</v>
      </c>
      <c r="AN6">
        <v>8.68</v>
      </c>
      <c r="AO6" t="s">
        <v>10145</v>
      </c>
      <c r="AP6">
        <v>8.2929304280286997E-2</v>
      </c>
      <c r="AQ6">
        <f>(Table2[[#This Row],[Sharpe Ratio]]-AVERAGE(Table2[Sharpe Ratio]))/_xlfn.STDEV.P(Table2[Sharpe Ratio])</f>
        <v>0.31887312673133578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-1.2545193198089977</v>
      </c>
    </row>
    <row r="7" spans="1:44" hidden="1" x14ac:dyDescent="0.3">
      <c r="A7" t="s">
        <v>30</v>
      </c>
      <c r="B7" t="s">
        <v>31</v>
      </c>
      <c r="C7" t="s">
        <v>10102</v>
      </c>
      <c r="D7" t="s">
        <v>32</v>
      </c>
      <c r="E7">
        <v>749622.77939633001</v>
      </c>
      <c r="F7">
        <v>839.95</v>
      </c>
      <c r="G7">
        <v>17.9465380374203</v>
      </c>
      <c r="H7">
        <f>(Table2[[#This Row],[1Y Return vs Nifty]]-AVERAGE(Table2[1Y Return vs Nifty]))/_xlfn.STDEV.P(Table2[1Y Return vs Nifty])</f>
        <v>-0.34260958761759919</v>
      </c>
      <c r="I7">
        <v>-8.9220240105986104</v>
      </c>
      <c r="J7">
        <f>(Table2[[#This Row],[1M Return vs Nifty]]-AVERAGE(Table2[1M Return vs Nifty]))/_xlfn.STDEV.P(Table2[1M Return vs Nifty])</f>
        <v>-1.0879617520363019</v>
      </c>
      <c r="K7">
        <v>17.649137356983601</v>
      </c>
      <c r="L7">
        <f>(Table2[[#This Row],[6M Return vs Nifty]]-AVERAGE(Table2[6M Return vs Nifty]))/_xlfn.STDEV.P(Table2[6M Return vs Nifty])</f>
        <v>0.19767610086408602</v>
      </c>
      <c r="M7">
        <v>-3.3992420656709301</v>
      </c>
      <c r="N7">
        <f>(Table2[[#This Row],[1W Return vs Nifty]]-AVERAGE(Table2[1W Return vs Nifty]))/_xlfn.STDEV.P(Table2[1W Return vs Nifty])</f>
        <v>-0.61693087551102488</v>
      </c>
      <c r="O7">
        <v>836.7</v>
      </c>
      <c r="P7">
        <v>819.21057653915796</v>
      </c>
      <c r="Q7">
        <v>723.42164612245199</v>
      </c>
      <c r="R7">
        <v>51.075698336848298</v>
      </c>
      <c r="S7" s="2">
        <v>3.8843073981116288E-3</v>
      </c>
      <c r="T7" s="2">
        <v>2.5316352174623996E-2</v>
      </c>
      <c r="U7" s="2">
        <v>0.16107944032659421</v>
      </c>
      <c r="V7">
        <v>0.91960356156713696</v>
      </c>
      <c r="W7">
        <v>834.3</v>
      </c>
      <c r="X7">
        <v>844.9</v>
      </c>
      <c r="Y7">
        <v>823.15</v>
      </c>
      <c r="Z7">
        <v>850.5</v>
      </c>
      <c r="AA7">
        <v>823.15</v>
      </c>
      <c r="AB7">
        <v>850.5</v>
      </c>
      <c r="AC7" s="2">
        <f>(Table2[[#This Row],[Close Price]]/Table2[[#This Row],[Day Low]])-1</f>
        <v>6.7721443125974279E-3</v>
      </c>
      <c r="AD7" s="2">
        <f>(Table2[[#This Row],[Day High]]/Table2[[#This Row],[Close Price]])-1</f>
        <v>5.8932079290432426E-3</v>
      </c>
      <c r="AE7" s="2">
        <f>(Table2[[#This Row],[Close Price]]/Table2[[#This Row],[Current Week Low]])-1</f>
        <v>2.04094029034807E-2</v>
      </c>
      <c r="AF7" s="2">
        <f>(Table2[[#This Row],[Current Week High]]/Table2[[#This Row],[Close Price]])-1</f>
        <v>1.2560271444728821E-2</v>
      </c>
      <c r="AG7" s="2">
        <f>(Table2[[#This Row],[Close Price]]/Table2[[#This Row],[Current Month Low]])-1</f>
        <v>2.04094029034807E-2</v>
      </c>
      <c r="AH7" s="2">
        <f>(Table2[[#This Row],[Current Month High]]/Table2[[#This Row],[Close Price]])-1</f>
        <v>1.2560271444728821E-2</v>
      </c>
      <c r="AI7">
        <v>8.5778915411631491</v>
      </c>
      <c r="AJ7">
        <v>54.629970544918997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</v>
      </c>
      <c r="AM7" t="s">
        <v>10147</v>
      </c>
      <c r="AN7">
        <v>0.09</v>
      </c>
      <c r="AO7" t="s">
        <v>10145</v>
      </c>
      <c r="AP7">
        <v>7.9072837418663999E-2</v>
      </c>
      <c r="AQ7">
        <f>(Table2[[#This Row],[Sharpe Ratio]]-AVERAGE(Table2[Sharpe Ratio]))/_xlfn.STDEV.P(Table2[Sharpe Ratio])</f>
        <v>0.27508686825924006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-1.5747392460415999</v>
      </c>
    </row>
    <row r="8" spans="1:44" hidden="1" x14ac:dyDescent="0.3">
      <c r="A8" t="s">
        <v>33</v>
      </c>
      <c r="B8" t="s">
        <v>34</v>
      </c>
      <c r="C8" t="s">
        <v>10101</v>
      </c>
      <c r="D8" t="s">
        <v>21</v>
      </c>
      <c r="E8">
        <v>673870.37608740001</v>
      </c>
      <c r="F8">
        <v>1627.4</v>
      </c>
      <c r="G8">
        <v>-3.5520300638843998</v>
      </c>
      <c r="H8">
        <f>(Table2[[#This Row],[1Y Return vs Nifty]]-AVERAGE(Table2[1Y Return vs Nifty]))/_xlfn.STDEV.P(Table2[1Y Return vs Nifty])</f>
        <v>-0.59015126127238982</v>
      </c>
      <c r="I8">
        <v>9.1445337965621594</v>
      </c>
      <c r="J8">
        <f>(Table2[[#This Row],[1M Return vs Nifty]]-AVERAGE(Table2[1M Return vs Nifty]))/_xlfn.STDEV.P(Table2[1M Return vs Nifty])</f>
        <v>0.42160190831310307</v>
      </c>
      <c r="K8">
        <v>-3.66788951316529</v>
      </c>
      <c r="L8">
        <f>(Table2[[#This Row],[6M Return vs Nifty]]-AVERAGE(Table2[6M Return vs Nifty]))/_xlfn.STDEV.P(Table2[6M Return vs Nifty])</f>
        <v>-0.4319601183679988</v>
      </c>
      <c r="M8">
        <v>3.4881538067039699</v>
      </c>
      <c r="N8">
        <f>(Table2[[#This Row],[1W Return vs Nifty]]-AVERAGE(Table2[1W Return vs Nifty]))/_xlfn.STDEV.P(Table2[1W Return vs Nifty])</f>
        <v>0.73779762859594911</v>
      </c>
      <c r="O8">
        <v>1536.83</v>
      </c>
      <c r="P8">
        <v>1505.81438345896</v>
      </c>
      <c r="Q8">
        <v>1501.02807072669</v>
      </c>
      <c r="R8">
        <v>85.813193865253396</v>
      </c>
      <c r="S8" s="2">
        <v>5.8932998444850872E-2</v>
      </c>
      <c r="T8" s="2">
        <v>8.0744092948394783E-2</v>
      </c>
      <c r="U8" s="2">
        <v>8.4190250494202881E-2</v>
      </c>
      <c r="V8">
        <v>0.95795062918531904</v>
      </c>
      <c r="W8">
        <v>1628</v>
      </c>
      <c r="X8">
        <v>1660</v>
      </c>
      <c r="Y8">
        <v>1559.5</v>
      </c>
      <c r="Z8">
        <v>1636</v>
      </c>
      <c r="AA8">
        <v>1559.5</v>
      </c>
      <c r="AB8">
        <v>1636</v>
      </c>
      <c r="AC8" s="2">
        <f>(Table2[[#This Row],[Close Price]]/Table2[[#This Row],[Day Low]])-1</f>
        <v>-3.6855036855032441E-4</v>
      </c>
      <c r="AD8" s="2">
        <f>(Table2[[#This Row],[Day High]]/Table2[[#This Row],[Close Price]])-1</f>
        <v>2.003195280816028E-2</v>
      </c>
      <c r="AE8" s="2">
        <f>(Table2[[#This Row],[Close Price]]/Table2[[#This Row],[Current Week Low]])-1</f>
        <v>4.3539596024366745E-2</v>
      </c>
      <c r="AF8" s="2">
        <f>(Table2[[#This Row],[Current Week High]]/Table2[[#This Row],[Close Price]])-1</f>
        <v>5.2845028880421641E-3</v>
      </c>
      <c r="AG8" s="2">
        <f>(Table2[[#This Row],[Close Price]]/Table2[[#This Row],[Current Month Low]])-1</f>
        <v>4.3539596024366745E-2</v>
      </c>
      <c r="AH8" s="2">
        <f>(Table2[[#This Row],[Current Month High]]/Table2[[#This Row],[Close Price]])-1</f>
        <v>5.2845028880421641E-3</v>
      </c>
      <c r="AI8">
        <v>6.4888779648519099</v>
      </c>
      <c r="AJ8">
        <v>24.704980842911802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0.03</v>
      </c>
      <c r="AM8" t="s">
        <v>10145</v>
      </c>
      <c r="AN8">
        <v>9.3000000000000007</v>
      </c>
      <c r="AO8" t="s">
        <v>10145</v>
      </c>
      <c r="AP8">
        <v>-6.9983546848014999E-2</v>
      </c>
      <c r="AQ8">
        <f>(Table2[[#This Row],[Sharpe Ratio]]-AVERAGE(Table2[Sharpe Ratio]))/_xlfn.STDEV.P(Table2[Sharpe Ratio])</f>
        <v>-1.4172967571169925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-1.2800085998483293</v>
      </c>
    </row>
    <row r="9" spans="1:44" hidden="1" x14ac:dyDescent="0.3">
      <c r="A9" t="s">
        <v>35</v>
      </c>
      <c r="B9" t="s">
        <v>36</v>
      </c>
      <c r="C9" t="s">
        <v>10102</v>
      </c>
      <c r="D9" t="s">
        <v>37</v>
      </c>
      <c r="E9">
        <v>625036.27281282004</v>
      </c>
      <c r="F9">
        <v>988.2</v>
      </c>
      <c r="G9">
        <v>31.501072066596201</v>
      </c>
      <c r="H9">
        <f>(Table2[[#This Row],[1Y Return vs Nifty]]-AVERAGE(Table2[1Y Return vs Nifty]))/_xlfn.STDEV.P(Table2[1Y Return vs Nifty])</f>
        <v>-0.18653816819179153</v>
      </c>
      <c r="I9">
        <v>-10.0991617640253</v>
      </c>
      <c r="J9">
        <f>(Table2[[#This Row],[1M Return vs Nifty]]-AVERAGE(Table2[1M Return vs Nifty]))/_xlfn.STDEV.P(Table2[1M Return vs Nifty])</f>
        <v>-1.1863183064372715</v>
      </c>
      <c r="K9">
        <v>4.9288157949493998</v>
      </c>
      <c r="L9">
        <f>(Table2[[#This Row],[6M Return vs Nifty]]-AVERAGE(Table2[6M Return vs Nifty]))/_xlfn.STDEV.P(Table2[6M Return vs Nifty])</f>
        <v>-0.17804117080437348</v>
      </c>
      <c r="M9">
        <v>-4.3481970961629797</v>
      </c>
      <c r="N9">
        <f>(Table2[[#This Row],[1W Return vs Nifty]]-AVERAGE(Table2[1W Return vs Nifty]))/_xlfn.STDEV.P(Table2[1W Return vs Nifty])</f>
        <v>-0.80358726244526268</v>
      </c>
      <c r="O9">
        <v>1002.12</v>
      </c>
      <c r="P9">
        <v>992.79546410799298</v>
      </c>
      <c r="Q9">
        <v>888.34640430925401</v>
      </c>
      <c r="R9">
        <v>40.578179678725803</v>
      </c>
      <c r="S9" s="2">
        <v>-1.3890552029697001E-2</v>
      </c>
      <c r="T9" s="2">
        <v>-4.6288125541768784E-3</v>
      </c>
      <c r="U9" s="2">
        <v>0.11240389470410315</v>
      </c>
      <c r="V9">
        <v>0.63130695280765003</v>
      </c>
      <c r="W9">
        <v>991</v>
      </c>
      <c r="X9">
        <v>1024.5</v>
      </c>
      <c r="Y9">
        <v>982.2</v>
      </c>
      <c r="Z9">
        <v>1006.1</v>
      </c>
      <c r="AA9">
        <v>982.2</v>
      </c>
      <c r="AB9">
        <v>1006.1</v>
      </c>
      <c r="AC9" s="2">
        <f>(Table2[[#This Row],[Close Price]]/Table2[[#This Row],[Day Low]])-1</f>
        <v>-2.8254288597375776E-3</v>
      </c>
      <c r="AD9" s="2">
        <f>(Table2[[#This Row],[Day High]]/Table2[[#This Row],[Close Price]])-1</f>
        <v>3.673345476624168E-2</v>
      </c>
      <c r="AE9" s="2">
        <f>(Table2[[#This Row],[Close Price]]/Table2[[#This Row],[Current Week Low]])-1</f>
        <v>6.108735491753281E-3</v>
      </c>
      <c r="AF9" s="2">
        <f>(Table2[[#This Row],[Current Week High]]/Table2[[#This Row],[Close Price]])-1</f>
        <v>1.8113742157457979E-2</v>
      </c>
      <c r="AG9" s="2">
        <f>(Table2[[#This Row],[Close Price]]/Table2[[#This Row],[Current Month Low]])-1</f>
        <v>6.108735491753281E-3</v>
      </c>
      <c r="AH9" s="2">
        <f>(Table2[[#This Row],[Current Month High]]/Table2[[#This Row],[Close Price]])-1</f>
        <v>1.8113742157457979E-2</v>
      </c>
      <c r="AI9">
        <v>18.903056061526001</v>
      </c>
      <c r="AJ9">
        <v>65.430652046538796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-0.08</v>
      </c>
      <c r="AM9" t="s">
        <v>10146</v>
      </c>
      <c r="AN9">
        <v>-7.37</v>
      </c>
      <c r="AO9" t="s">
        <v>10146</v>
      </c>
      <c r="AP9">
        <v>-2.5749202682582E-2</v>
      </c>
      <c r="AQ9">
        <f>(Table2[[#This Row],[Sharpe Ratio]]-AVERAGE(Table2[Sharpe Ratio]))/_xlfn.STDEV.P(Table2[Sharpe Ratio])</f>
        <v>-0.91506077364580007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-3.2695456815244994</v>
      </c>
    </row>
    <row r="10" spans="1:44" hidden="1" x14ac:dyDescent="0.3">
      <c r="A10" t="s">
        <v>38</v>
      </c>
      <c r="B10" t="s">
        <v>39</v>
      </c>
      <c r="C10" t="s">
        <v>10104</v>
      </c>
      <c r="D10" t="s">
        <v>40</v>
      </c>
      <c r="E10">
        <v>589829.64245617006</v>
      </c>
      <c r="F10">
        <v>2510.35</v>
      </c>
      <c r="G10">
        <v>-32.600248070939699</v>
      </c>
      <c r="H10">
        <f>(Table2[[#This Row],[1Y Return vs Nifty]]-AVERAGE(Table2[1Y Return vs Nifty]))/_xlfn.STDEV.P(Table2[1Y Return vs Nifty])</f>
        <v>-0.92462211850679854</v>
      </c>
      <c r="I10">
        <v>0.54859154918755504</v>
      </c>
      <c r="J10">
        <f>(Table2[[#This Row],[1M Return vs Nifty]]-AVERAGE(Table2[1M Return vs Nifty]))/_xlfn.STDEV.P(Table2[1M Return vs Nifty])</f>
        <v>-0.29663795683463123</v>
      </c>
      <c r="K10">
        <v>-16.580068292515499</v>
      </c>
      <c r="L10">
        <f>(Table2[[#This Row],[6M Return vs Nifty]]-AVERAGE(Table2[6M Return vs Nifty]))/_xlfn.STDEV.P(Table2[6M Return vs Nifty])</f>
        <v>-0.81334423343254181</v>
      </c>
      <c r="M10">
        <v>0.12417053048396499</v>
      </c>
      <c r="N10">
        <f>(Table2[[#This Row],[1W Return vs Nifty]]-AVERAGE(Table2[1W Return vs Nifty]))/_xlfn.STDEV.P(Table2[1W Return vs Nifty])</f>
        <v>7.6112992474841407E-2</v>
      </c>
      <c r="O10">
        <v>2467.52</v>
      </c>
      <c r="P10">
        <v>2421.3866783817398</v>
      </c>
      <c r="Q10">
        <v>2434.1325409133601</v>
      </c>
      <c r="R10">
        <v>61.852271121413999</v>
      </c>
      <c r="S10" s="2">
        <v>1.735750875372841E-2</v>
      </c>
      <c r="T10" s="2">
        <v>3.6740650476245314E-2</v>
      </c>
      <c r="U10" s="2">
        <v>3.1311959314278215E-2</v>
      </c>
      <c r="V10">
        <v>0.86894418621927905</v>
      </c>
      <c r="W10">
        <v>2497</v>
      </c>
      <c r="X10">
        <v>2536.85</v>
      </c>
      <c r="Y10">
        <v>2450.1</v>
      </c>
      <c r="Z10">
        <v>2523</v>
      </c>
      <c r="AA10">
        <v>2450.1</v>
      </c>
      <c r="AB10">
        <v>2523</v>
      </c>
      <c r="AC10" s="2">
        <f>(Table2[[#This Row],[Close Price]]/Table2[[#This Row],[Day Low]])-1</f>
        <v>5.3464156988385358E-3</v>
      </c>
      <c r="AD10" s="2">
        <f>(Table2[[#This Row],[Day High]]/Table2[[#This Row],[Close Price]])-1</f>
        <v>1.0556296930706921E-2</v>
      </c>
      <c r="AE10" s="2">
        <f>(Table2[[#This Row],[Close Price]]/Table2[[#This Row],[Current Week Low]])-1</f>
        <v>2.4590833027223313E-2</v>
      </c>
      <c r="AF10" s="2">
        <f>(Table2[[#This Row],[Current Week High]]/Table2[[#This Row],[Close Price]])-1</f>
        <v>5.0391379688090598E-3</v>
      </c>
      <c r="AG10" s="2">
        <f>(Table2[[#This Row],[Close Price]]/Table2[[#This Row],[Current Month Low]])-1</f>
        <v>2.4590833027223313E-2</v>
      </c>
      <c r="AH10" s="2">
        <f>(Table2[[#This Row],[Current Month High]]/Table2[[#This Row],[Close Price]])-1</f>
        <v>5.0391379688090598E-3</v>
      </c>
      <c r="AI10">
        <v>10.3292369589897</v>
      </c>
      <c r="AJ10">
        <v>15.5751479017517</v>
      </c>
      <c r="AK10" t="str">
        <f>IF(AND(Table2[[#This Row],[20D EMA]]&gt;Table2[[#This Row],[50D EMA]],Table2[[#This Row],[50D EMA]]&gt;Table2[[#This Row],[200D EMA]]),"Uptrend","Downtrend/NoTrend")</f>
        <v>Downtrend/NoTrend</v>
      </c>
      <c r="AL10">
        <v>0.06</v>
      </c>
      <c r="AM10" t="s">
        <v>10145</v>
      </c>
      <c r="AN10">
        <v>1.23</v>
      </c>
      <c r="AO10" t="s">
        <v>10145</v>
      </c>
      <c r="AP10">
        <v>-8.1014764822928007E-2</v>
      </c>
      <c r="AQ10">
        <f>(Table2[[#This Row],[Sharpe Ratio]]-AVERAGE(Table2[Sharpe Ratio]))/_xlfn.STDEV.P(Table2[Sharpe Ratio])</f>
        <v>-1.5425450164287013</v>
      </c>
      <c r="AR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" spans="1:44" hidden="1" x14ac:dyDescent="0.3">
      <c r="A11" t="s">
        <v>41</v>
      </c>
      <c r="B11" t="s">
        <v>42</v>
      </c>
      <c r="C11" t="s">
        <v>10104</v>
      </c>
      <c r="D11" t="s">
        <v>43</v>
      </c>
      <c r="E11">
        <v>534720.62060292996</v>
      </c>
      <c r="F11">
        <v>428.3</v>
      </c>
      <c r="G11">
        <v>-33.213535184514797</v>
      </c>
      <c r="H11">
        <f>(Table2[[#This Row],[1Y Return vs Nifty]]-AVERAGE(Table2[1Y Return vs Nifty]))/_xlfn.STDEV.P(Table2[1Y Return vs Nifty])</f>
        <v>-0.93168371060027766</v>
      </c>
      <c r="I11">
        <v>-6.2822163860009503</v>
      </c>
      <c r="J11">
        <f>(Table2[[#This Row],[1M Return vs Nifty]]-AVERAGE(Table2[1M Return vs Nifty]))/_xlfn.STDEV.P(Table2[1M Return vs Nifty])</f>
        <v>-0.86739081080108482</v>
      </c>
      <c r="K11">
        <v>-23.146044912703299</v>
      </c>
      <c r="L11">
        <f>(Table2[[#This Row],[6M Return vs Nifty]]-AVERAGE(Table2[6M Return vs Nifty]))/_xlfn.STDEV.P(Table2[6M Return vs Nifty])</f>
        <v>-1.0072820053312379</v>
      </c>
      <c r="M11">
        <v>-1.15319583741002</v>
      </c>
      <c r="N11">
        <f>(Table2[[#This Row],[1W Return vs Nifty]]-AVERAGE(Table2[1W Return vs Nifty]))/_xlfn.STDEV.P(Table2[1W Return vs Nifty])</f>
        <v>-0.17514084291372528</v>
      </c>
      <c r="O11">
        <v>427.31</v>
      </c>
      <c r="P11">
        <v>428.736697681615</v>
      </c>
      <c r="Q11">
        <v>429.44993561104502</v>
      </c>
      <c r="R11">
        <v>54.574750337878903</v>
      </c>
      <c r="S11" s="2">
        <v>2.3168191710936066E-3</v>
      </c>
      <c r="T11" s="2">
        <v>-1.0185684686578524E-3</v>
      </c>
      <c r="U11" s="2">
        <v>-2.677694221583286E-3</v>
      </c>
      <c r="V11">
        <v>0.981703403206999</v>
      </c>
      <c r="W11">
        <v>427.05</v>
      </c>
      <c r="X11">
        <v>431.5</v>
      </c>
      <c r="Y11">
        <v>422.55</v>
      </c>
      <c r="Z11">
        <v>430.65</v>
      </c>
      <c r="AA11">
        <v>422.55</v>
      </c>
      <c r="AB11">
        <v>430.65</v>
      </c>
      <c r="AC11" s="2">
        <f>(Table2[[#This Row],[Close Price]]/Table2[[#This Row],[Day Low]])-1</f>
        <v>2.9270577215783078E-3</v>
      </c>
      <c r="AD11" s="2">
        <f>(Table2[[#This Row],[Day High]]/Table2[[#This Row],[Close Price]])-1</f>
        <v>7.4713985524164084E-3</v>
      </c>
      <c r="AE11" s="2">
        <f>(Table2[[#This Row],[Close Price]]/Table2[[#This Row],[Current Week Low]])-1</f>
        <v>1.3607857058336226E-2</v>
      </c>
      <c r="AF11" s="2">
        <f>(Table2[[#This Row],[Current Week High]]/Table2[[#This Row],[Close Price]])-1</f>
        <v>5.4868083119308242E-3</v>
      </c>
      <c r="AG11" s="2">
        <f>(Table2[[#This Row],[Close Price]]/Table2[[#This Row],[Current Month Low]])-1</f>
        <v>1.3607857058336226E-2</v>
      </c>
      <c r="AH11" s="2">
        <f>(Table2[[#This Row],[Current Month High]]/Table2[[#This Row],[Close Price]])-1</f>
        <v>5.4868083119308242E-3</v>
      </c>
      <c r="AI11">
        <v>16.670558020079302</v>
      </c>
      <c r="AJ11">
        <v>7.2492800801302097</v>
      </c>
      <c r="AK11" t="str">
        <f>IF(AND(Table2[[#This Row],[20D EMA]]&gt;Table2[[#This Row],[50D EMA]],Table2[[#This Row],[50D EMA]]&gt;Table2[[#This Row],[200D EMA]]),"Uptrend","Downtrend/NoTrend")</f>
        <v>Downtrend/NoTrend</v>
      </c>
      <c r="AL11">
        <v>-0.06</v>
      </c>
      <c r="AM11" t="s">
        <v>10146</v>
      </c>
      <c r="AN11">
        <v>-0.66</v>
      </c>
      <c r="AO11" t="s">
        <v>10146</v>
      </c>
      <c r="AP11">
        <v>9.1131772584257004E-2</v>
      </c>
      <c r="AQ11">
        <f>(Table2[[#This Row],[Sharpe Ratio]]-AVERAGE(Table2[Sharpe Ratio]))/_xlfn.STDEV.P(Table2[Sharpe Ratio])</f>
        <v>0.41200381089223964</v>
      </c>
      <c r="AR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2" spans="1:44" hidden="1" x14ac:dyDescent="0.3">
      <c r="A12" t="s">
        <v>44</v>
      </c>
      <c r="B12" t="s">
        <v>45</v>
      </c>
      <c r="C12" t="s">
        <v>10105</v>
      </c>
      <c r="D12" t="s">
        <v>46</v>
      </c>
      <c r="E12">
        <v>496918.22446924</v>
      </c>
      <c r="F12">
        <v>3614.35</v>
      </c>
      <c r="G12">
        <v>21.5953260508849</v>
      </c>
      <c r="H12">
        <f>(Table2[[#This Row],[1Y Return vs Nifty]]-AVERAGE(Table2[1Y Return vs Nifty]))/_xlfn.STDEV.P(Table2[1Y Return vs Nifty])</f>
        <v>-0.30059622712733702</v>
      </c>
      <c r="I12">
        <v>-9.8496689148854806</v>
      </c>
      <c r="J12">
        <f>(Table2[[#This Row],[1M Return vs Nifty]]-AVERAGE(Table2[1M Return vs Nifty]))/_xlfn.STDEV.P(Table2[1M Return vs Nifty])</f>
        <v>-1.1654717598732531</v>
      </c>
      <c r="K12">
        <v>-7.8317410722826599</v>
      </c>
      <c r="L12">
        <f>(Table2[[#This Row],[6M Return vs Nifty]]-AVERAGE(Table2[6M Return vs Nifty]))/_xlfn.STDEV.P(Table2[6M Return vs Nifty])</f>
        <v>-0.55494686361611645</v>
      </c>
      <c r="M12">
        <v>-1.2552489455289799</v>
      </c>
      <c r="N12">
        <f>(Table2[[#This Row],[1W Return vs Nifty]]-AVERAGE(Table2[1W Return vs Nifty]))/_xlfn.STDEV.P(Table2[1W Return vs Nifty])</f>
        <v>-0.19521435938691056</v>
      </c>
      <c r="O12">
        <v>3582.98</v>
      </c>
      <c r="P12">
        <v>3570.4303999367498</v>
      </c>
      <c r="Q12">
        <v>3332.44385665244</v>
      </c>
      <c r="R12">
        <v>55.3777951534735</v>
      </c>
      <c r="S12" s="2">
        <v>8.7552819161703082E-3</v>
      </c>
      <c r="T12" s="2">
        <v>1.2300925979127925E-2</v>
      </c>
      <c r="U12" s="2">
        <v>8.4594416432493116E-2</v>
      </c>
      <c r="V12">
        <v>0.99097623233155296</v>
      </c>
      <c r="W12">
        <v>3610</v>
      </c>
      <c r="X12">
        <v>3644</v>
      </c>
      <c r="Y12">
        <v>3514</v>
      </c>
      <c r="Z12">
        <v>3650.5</v>
      </c>
      <c r="AA12">
        <v>3514</v>
      </c>
      <c r="AB12">
        <v>3650.5</v>
      </c>
      <c r="AC12" s="2">
        <f>(Table2[[#This Row],[Close Price]]/Table2[[#This Row],[Day Low]])-1</f>
        <v>1.2049861495844194E-3</v>
      </c>
      <c r="AD12" s="2">
        <f>(Table2[[#This Row],[Day High]]/Table2[[#This Row],[Close Price]])-1</f>
        <v>8.2034114017734971E-3</v>
      </c>
      <c r="AE12" s="2">
        <f>(Table2[[#This Row],[Close Price]]/Table2[[#This Row],[Current Week Low]])-1</f>
        <v>2.8557199772339281E-2</v>
      </c>
      <c r="AF12" s="2">
        <f>(Table2[[#This Row],[Current Week High]]/Table2[[#This Row],[Close Price]])-1</f>
        <v>1.0001798386985339E-2</v>
      </c>
      <c r="AG12" s="2">
        <f>(Table2[[#This Row],[Close Price]]/Table2[[#This Row],[Current Month Low]])-1</f>
        <v>2.8557199772339281E-2</v>
      </c>
      <c r="AH12" s="2">
        <f>(Table2[[#This Row],[Current Month High]]/Table2[[#This Row],[Close Price]])-1</f>
        <v>1.0001798386985339E-2</v>
      </c>
      <c r="AI12">
        <v>8.4538022050991195</v>
      </c>
      <c r="AJ12">
        <v>49.353305785123901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-0.1</v>
      </c>
      <c r="AM12" t="s">
        <v>10146</v>
      </c>
      <c r="AN12">
        <v>-1.99</v>
      </c>
      <c r="AO12" t="s">
        <v>10146</v>
      </c>
      <c r="AP12">
        <v>0.13104931550384499</v>
      </c>
      <c r="AQ12">
        <f>(Table2[[#This Row],[Sharpe Ratio]]-AVERAGE(Table2[Sharpe Ratio]))/_xlfn.STDEV.P(Table2[Sharpe Ratio])</f>
        <v>0.86522690720389173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-1.3510023027997256</v>
      </c>
    </row>
    <row r="13" spans="1:44" hidden="1" x14ac:dyDescent="0.3">
      <c r="A13" t="s">
        <v>47</v>
      </c>
      <c r="B13" t="s">
        <v>48</v>
      </c>
      <c r="C13" t="s">
        <v>10102</v>
      </c>
      <c r="D13" t="s">
        <v>49</v>
      </c>
      <c r="E13">
        <v>448599.64050707902</v>
      </c>
      <c r="F13">
        <v>7258.8</v>
      </c>
      <c r="G13">
        <v>-26.580861869898399</v>
      </c>
      <c r="H13">
        <f>(Table2[[#This Row],[1Y Return vs Nifty]]-AVERAGE(Table2[1Y Return vs Nifty]))/_xlfn.STDEV.P(Table2[1Y Return vs Nifty])</f>
        <v>-0.85531290090872569</v>
      </c>
      <c r="I13">
        <v>0.108477860137488</v>
      </c>
      <c r="J13">
        <f>(Table2[[#This Row],[1M Return vs Nifty]]-AVERAGE(Table2[1M Return vs Nifty]))/_xlfn.STDEV.P(Table2[1M Return vs Nifty])</f>
        <v>-0.33341195875042334</v>
      </c>
      <c r="K13">
        <v>-14.595573368048701</v>
      </c>
      <c r="L13">
        <f>(Table2[[#This Row],[6M Return vs Nifty]]-AVERAGE(Table2[6M Return vs Nifty]))/_xlfn.STDEV.P(Table2[6M Return vs Nifty])</f>
        <v>-0.75472865402093658</v>
      </c>
      <c r="M13">
        <v>-0.364171831712434</v>
      </c>
      <c r="N13">
        <f>(Table2[[#This Row],[1W Return vs Nifty]]-AVERAGE(Table2[1W Return vs Nifty]))/_xlfn.STDEV.P(Table2[1W Return vs Nifty])</f>
        <v>-1.9942371568328045E-2</v>
      </c>
      <c r="O13">
        <v>7125.66</v>
      </c>
      <c r="P13">
        <v>7021.9400908965899</v>
      </c>
      <c r="Q13">
        <v>7015.3068320967404</v>
      </c>
      <c r="R13">
        <v>59.140363509753897</v>
      </c>
      <c r="S13" s="2">
        <v>1.868458500686257E-2</v>
      </c>
      <c r="T13" s="2">
        <v>3.3731405571300881E-2</v>
      </c>
      <c r="U13" s="2">
        <v>3.4708840786438461E-2</v>
      </c>
      <c r="V13">
        <v>0.792111324878229</v>
      </c>
      <c r="W13">
        <v>7145</v>
      </c>
      <c r="X13">
        <v>7325</v>
      </c>
      <c r="Y13">
        <v>7075</v>
      </c>
      <c r="Z13">
        <v>7304</v>
      </c>
      <c r="AA13">
        <v>7075</v>
      </c>
      <c r="AB13">
        <v>7304</v>
      </c>
      <c r="AC13" s="2">
        <f>(Table2[[#This Row],[Close Price]]/Table2[[#This Row],[Day Low]])-1</f>
        <v>1.5927221833450078E-2</v>
      </c>
      <c r="AD13" s="2">
        <f>(Table2[[#This Row],[Day High]]/Table2[[#This Row],[Close Price]])-1</f>
        <v>9.119964732462682E-3</v>
      </c>
      <c r="AE13" s="2">
        <f>(Table2[[#This Row],[Close Price]]/Table2[[#This Row],[Current Week Low]])-1</f>
        <v>2.5978798586572482E-2</v>
      </c>
      <c r="AF13" s="2">
        <f>(Table2[[#This Row],[Current Week High]]/Table2[[#This Row],[Close Price]])-1</f>
        <v>6.226924560533309E-3</v>
      </c>
      <c r="AG13" s="2">
        <f>(Table2[[#This Row],[Close Price]]/Table2[[#This Row],[Current Month Low]])-1</f>
        <v>2.5978798586572482E-2</v>
      </c>
      <c r="AH13" s="2">
        <f>(Table2[[#This Row],[Current Month High]]/Table2[[#This Row],[Close Price]])-1</f>
        <v>6.226924560533309E-3</v>
      </c>
      <c r="AI13">
        <v>12.856119468782699</v>
      </c>
      <c r="AJ13">
        <v>17.308251721128599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-0.1</v>
      </c>
      <c r="AM13" t="s">
        <v>10146</v>
      </c>
      <c r="AN13">
        <v>-1.1299999999999999</v>
      </c>
      <c r="AO13" t="s">
        <v>10146</v>
      </c>
      <c r="AP13">
        <v>-3.5452046363964998E-2</v>
      </c>
      <c r="AQ13">
        <f>(Table2[[#This Row],[Sharpe Ratio]]-AVERAGE(Table2[Sharpe Ratio]))/_xlfn.STDEV.P(Table2[Sharpe Ratio])</f>
        <v>-1.0252266940573598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-2.9886225793057735</v>
      </c>
    </row>
    <row r="14" spans="1:44" hidden="1" x14ac:dyDescent="0.3">
      <c r="A14" t="s">
        <v>50</v>
      </c>
      <c r="B14" t="s">
        <v>51</v>
      </c>
      <c r="C14" t="s">
        <v>10101</v>
      </c>
      <c r="D14" t="s">
        <v>21</v>
      </c>
      <c r="E14">
        <v>401053.39556769998</v>
      </c>
      <c r="F14">
        <v>1481</v>
      </c>
      <c r="G14">
        <v>-0.28056787610790501</v>
      </c>
      <c r="H14">
        <f>(Table2[[#This Row],[1Y Return vs Nifty]]-AVERAGE(Table2[1Y Return vs Nifty]))/_xlfn.STDEV.P(Table2[1Y Return vs Nifty])</f>
        <v>-0.55248255601515872</v>
      </c>
      <c r="I14">
        <v>6.2130359875193797</v>
      </c>
      <c r="J14">
        <f>(Table2[[#This Row],[1M Return vs Nifty]]-AVERAGE(Table2[1M Return vs Nifty]))/_xlfn.STDEV.P(Table2[1M Return vs Nifty])</f>
        <v>0.17665859314706206</v>
      </c>
      <c r="K14">
        <v>-9.8811935314918493</v>
      </c>
      <c r="L14">
        <f>(Table2[[#This Row],[6M Return vs Nifty]]-AVERAGE(Table2[6M Return vs Nifty]))/_xlfn.STDEV.P(Table2[6M Return vs Nifty])</f>
        <v>-0.61548107909432592</v>
      </c>
      <c r="M14">
        <v>0.62447844464040203</v>
      </c>
      <c r="N14">
        <f>(Table2[[#This Row],[1W Return vs Nifty]]-AVERAGE(Table2[1W Return vs Nifty]))/_xlfn.STDEV.P(Table2[1W Return vs Nifty])</f>
        <v>0.17452194190906622</v>
      </c>
      <c r="O14">
        <v>1437.79</v>
      </c>
      <c r="P14">
        <v>1429.32616055422</v>
      </c>
      <c r="Q14">
        <v>1406.3578715905901</v>
      </c>
      <c r="R14">
        <v>79.988221765218498</v>
      </c>
      <c r="S14" s="2">
        <v>3.0053067555067179E-2</v>
      </c>
      <c r="T14" s="2">
        <v>3.6152587752079988E-2</v>
      </c>
      <c r="U14" s="2">
        <v>5.3074775572585726E-2</v>
      </c>
      <c r="V14">
        <v>0.92330949928404604</v>
      </c>
      <c r="W14">
        <v>1485</v>
      </c>
      <c r="X14">
        <v>1530</v>
      </c>
      <c r="Y14">
        <v>1455</v>
      </c>
      <c r="Z14">
        <v>1492.45</v>
      </c>
      <c r="AA14">
        <v>1455</v>
      </c>
      <c r="AB14">
        <v>1492.45</v>
      </c>
      <c r="AC14" s="2">
        <f>(Table2[[#This Row],[Close Price]]/Table2[[#This Row],[Day Low]])-1</f>
        <v>-2.693602693602748E-3</v>
      </c>
      <c r="AD14" s="2">
        <f>(Table2[[#This Row],[Day High]]/Table2[[#This Row],[Close Price]])-1</f>
        <v>3.3085752869682628E-2</v>
      </c>
      <c r="AE14" s="2">
        <f>(Table2[[#This Row],[Close Price]]/Table2[[#This Row],[Current Week Low]])-1</f>
        <v>1.7869415807560074E-2</v>
      </c>
      <c r="AF14" s="2">
        <f>(Table2[[#This Row],[Current Week High]]/Table2[[#This Row],[Close Price]])-1</f>
        <v>7.7312626603647239E-3</v>
      </c>
      <c r="AG14" s="2">
        <f>(Table2[[#This Row],[Close Price]]/Table2[[#This Row],[Current Month Low]])-1</f>
        <v>1.7869415807560074E-2</v>
      </c>
      <c r="AH14" s="2">
        <f>(Table2[[#This Row],[Current Month High]]/Table2[[#This Row],[Close Price]])-1</f>
        <v>7.7312626603647239E-3</v>
      </c>
      <c r="AI14">
        <v>14.6083727211343</v>
      </c>
      <c r="AJ14">
        <v>36.240283335633102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-0.09</v>
      </c>
      <c r="AM14" t="s">
        <v>10146</v>
      </c>
      <c r="AN14">
        <v>3.49</v>
      </c>
      <c r="AO14" t="s">
        <v>10145</v>
      </c>
      <c r="AP14">
        <v>1.4830531527734E-2</v>
      </c>
      <c r="AQ14">
        <f>(Table2[[#This Row],[Sharpe Ratio]]-AVERAGE(Table2[Sharpe Ratio]))/_xlfn.STDEV.P(Table2[Sharpe Ratio])</f>
        <v>-0.45431916879921785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-1.2711022688525742</v>
      </c>
    </row>
    <row r="15" spans="1:44" hidden="1" x14ac:dyDescent="0.3">
      <c r="A15" t="s">
        <v>52</v>
      </c>
      <c r="B15" t="s">
        <v>53</v>
      </c>
      <c r="C15" t="s">
        <v>10102</v>
      </c>
      <c r="D15" t="s">
        <v>24</v>
      </c>
      <c r="E15">
        <v>395551.54764800001</v>
      </c>
      <c r="F15">
        <v>1280</v>
      </c>
      <c r="G15">
        <v>4.2338479877605497</v>
      </c>
      <c r="H15">
        <f>(Table2[[#This Row],[1Y Return vs Nifty]]-AVERAGE(Table2[1Y Return vs Nifty]))/_xlfn.STDEV.P(Table2[1Y Return vs Nifty])</f>
        <v>-0.5005020681403447</v>
      </c>
      <c r="I15">
        <v>-0.25058496834046901</v>
      </c>
      <c r="J15">
        <f>(Table2[[#This Row],[1M Return vs Nifty]]-AVERAGE(Table2[1M Return vs Nifty]))/_xlfn.STDEV.P(Table2[1M Return vs Nifty])</f>
        <v>-0.36341370027961273</v>
      </c>
      <c r="K15">
        <v>3.62255824401681</v>
      </c>
      <c r="L15">
        <f>(Table2[[#This Row],[6M Return vs Nifty]]-AVERAGE(Table2[6M Return vs Nifty]))/_xlfn.STDEV.P(Table2[6M Return vs Nifty])</f>
        <v>-0.21662380574322102</v>
      </c>
      <c r="M15">
        <v>-3.8308207071921099</v>
      </c>
      <c r="N15">
        <f>(Table2[[#This Row],[1W Return vs Nifty]]-AVERAGE(Table2[1W Return vs Nifty]))/_xlfn.STDEV.P(Table2[1W Return vs Nifty])</f>
        <v>-0.70182099919007834</v>
      </c>
      <c r="O15">
        <v>1232.1400000000001</v>
      </c>
      <c r="P15">
        <v>1183.2928275475899</v>
      </c>
      <c r="Q15">
        <v>1089.3480872083201</v>
      </c>
      <c r="R15">
        <v>66.230568167549507</v>
      </c>
      <c r="S15" s="2">
        <v>3.8842988621422804E-2</v>
      </c>
      <c r="T15" s="2">
        <v>8.1727168627260774E-2</v>
      </c>
      <c r="U15" s="2">
        <v>0.17501468541636211</v>
      </c>
      <c r="V15">
        <v>1.21635688551665</v>
      </c>
      <c r="W15">
        <v>1268.5</v>
      </c>
      <c r="X15">
        <v>1293</v>
      </c>
      <c r="Y15">
        <v>1238.25</v>
      </c>
      <c r="Z15">
        <v>1288.5999999999999</v>
      </c>
      <c r="AA15">
        <v>1238.25</v>
      </c>
      <c r="AB15">
        <v>1288.5999999999999</v>
      </c>
      <c r="AC15" s="2">
        <f>(Table2[[#This Row],[Close Price]]/Table2[[#This Row],[Day Low]])-1</f>
        <v>9.0658257784785867E-3</v>
      </c>
      <c r="AD15" s="2">
        <f>(Table2[[#This Row],[Day High]]/Table2[[#This Row],[Close Price]])-1</f>
        <v>1.0156250000000089E-2</v>
      </c>
      <c r="AE15" s="2">
        <f>(Table2[[#This Row],[Close Price]]/Table2[[#This Row],[Current Week Low]])-1</f>
        <v>3.3716939228750187E-2</v>
      </c>
      <c r="AF15" s="2">
        <f>(Table2[[#This Row],[Current Week High]]/Table2[[#This Row],[Close Price]])-1</f>
        <v>6.7187499999998845E-3</v>
      </c>
      <c r="AG15" s="2">
        <f>(Table2[[#This Row],[Close Price]]/Table2[[#This Row],[Current Month Low]])-1</f>
        <v>3.3716939228750187E-2</v>
      </c>
      <c r="AH15" s="2">
        <f>(Table2[[#This Row],[Current Month High]]/Table2[[#This Row],[Close Price]])-1</f>
        <v>6.7187499999998845E-3</v>
      </c>
      <c r="AI15">
        <v>2.34375</v>
      </c>
      <c r="AJ15">
        <v>38.057488000862797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0.09</v>
      </c>
      <c r="AM15" t="s">
        <v>10145</v>
      </c>
      <c r="AN15">
        <v>8.3800000000000008</v>
      </c>
      <c r="AO15" t="s">
        <v>10145</v>
      </c>
      <c r="AP15">
        <v>4.2430274737764999E-2</v>
      </c>
      <c r="AQ15">
        <f>(Table2[[#This Row],[Sharpe Ratio]]-AVERAGE(Table2[Sharpe Ratio]))/_xlfn.STDEV.P(Table2[Sharpe Ratio])</f>
        <v>-0.14095215870405206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-1.9233127320573089</v>
      </c>
    </row>
    <row r="16" spans="1:44" hidden="1" x14ac:dyDescent="0.3">
      <c r="A16" t="s">
        <v>54</v>
      </c>
      <c r="B16" t="s">
        <v>55</v>
      </c>
      <c r="C16" t="s">
        <v>10106</v>
      </c>
      <c r="D16" t="s">
        <v>56</v>
      </c>
      <c r="E16">
        <v>381170.67662750999</v>
      </c>
      <c r="F16">
        <v>12123.65</v>
      </c>
      <c r="G16">
        <v>-0.270234196329596</v>
      </c>
      <c r="H16">
        <f>(Table2[[#This Row],[1Y Return vs Nifty]]-AVERAGE(Table2[1Y Return vs Nifty]))/_xlfn.STDEV.P(Table2[1Y Return vs Nifty])</f>
        <v>-0.5523635705843486</v>
      </c>
      <c r="I16">
        <v>-8.8387032641727998</v>
      </c>
      <c r="J16">
        <f>(Table2[[#This Row],[1M Return vs Nifty]]-AVERAGE(Table2[1M Return vs Nifty]))/_xlfn.STDEV.P(Table2[1M Return vs Nifty])</f>
        <v>-1.0809998297763939</v>
      </c>
      <c r="K16">
        <v>7.4129862116636103</v>
      </c>
      <c r="L16">
        <f>(Table2[[#This Row],[6M Return vs Nifty]]-AVERAGE(Table2[6M Return vs Nifty]))/_xlfn.STDEV.P(Table2[6M Return vs Nifty])</f>
        <v>-0.10466678897167828</v>
      </c>
      <c r="M16">
        <v>-2.4475860200712298</v>
      </c>
      <c r="N16">
        <f>(Table2[[#This Row],[1W Return vs Nifty]]-AVERAGE(Table2[1W Return vs Nifty]))/_xlfn.STDEV.P(Table2[1W Return vs Nifty])</f>
        <v>-0.42974320763633245</v>
      </c>
      <c r="O16">
        <v>12316.01</v>
      </c>
      <c r="P16">
        <v>12377.5734701984</v>
      </c>
      <c r="Q16">
        <v>11415.028087357099</v>
      </c>
      <c r="R16">
        <v>39.877036193461102</v>
      </c>
      <c r="S16" s="2">
        <v>-1.5618694690894257E-2</v>
      </c>
      <c r="T16" s="2">
        <v>-2.0514802098309047E-2</v>
      </c>
      <c r="U16" s="2">
        <v>6.2077982394782391E-2</v>
      </c>
      <c r="V16">
        <v>1.434495732152</v>
      </c>
      <c r="W16">
        <v>12092</v>
      </c>
      <c r="X16">
        <v>12210</v>
      </c>
      <c r="Y16">
        <v>11960</v>
      </c>
      <c r="Z16">
        <v>12260</v>
      </c>
      <c r="AA16">
        <v>11960</v>
      </c>
      <c r="AB16">
        <v>12260</v>
      </c>
      <c r="AC16" s="2">
        <f>(Table2[[#This Row],[Close Price]]/Table2[[#This Row],[Day Low]])-1</f>
        <v>2.6174330135626533E-3</v>
      </c>
      <c r="AD16" s="2">
        <f>(Table2[[#This Row],[Day High]]/Table2[[#This Row],[Close Price]])-1</f>
        <v>7.1224424987523793E-3</v>
      </c>
      <c r="AE16" s="2">
        <f>(Table2[[#This Row],[Close Price]]/Table2[[#This Row],[Current Week Low]])-1</f>
        <v>1.3683110367892937E-2</v>
      </c>
      <c r="AF16" s="2">
        <f>(Table2[[#This Row],[Current Week High]]/Table2[[#This Row],[Close Price]])-1</f>
        <v>1.1246613024955332E-2</v>
      </c>
      <c r="AG16" s="2">
        <f>(Table2[[#This Row],[Close Price]]/Table2[[#This Row],[Current Month Low]])-1</f>
        <v>1.3683110367892937E-2</v>
      </c>
      <c r="AH16" s="2">
        <f>(Table2[[#This Row],[Current Month High]]/Table2[[#This Row],[Close Price]])-1</f>
        <v>1.1246613024955332E-2</v>
      </c>
      <c r="AI16">
        <v>7.8383985021012803</v>
      </c>
      <c r="AJ16">
        <v>31.007710054408001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-0.14000000000000001</v>
      </c>
      <c r="AM16" t="s">
        <v>10146</v>
      </c>
      <c r="AN16">
        <v>-5.62</v>
      </c>
      <c r="AO16" t="s">
        <v>10146</v>
      </c>
      <c r="AP16">
        <v>2.7160462514374002E-2</v>
      </c>
      <c r="AQ16">
        <f>(Table2[[#This Row],[Sharpe Ratio]]-AVERAGE(Table2[Sharpe Ratio]))/_xlfn.STDEV.P(Table2[Sharpe Ratio])</f>
        <v>-0.3143253442712115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" spans="1:44" hidden="1" x14ac:dyDescent="0.3">
      <c r="A17" t="s">
        <v>57</v>
      </c>
      <c r="B17" t="s">
        <v>58</v>
      </c>
      <c r="C17" t="s">
        <v>10107</v>
      </c>
      <c r="D17" t="s">
        <v>59</v>
      </c>
      <c r="E17">
        <v>368045.98772315</v>
      </c>
      <c r="F17">
        <v>1533.95</v>
      </c>
      <c r="G17">
        <v>22.4431349821993</v>
      </c>
      <c r="H17">
        <f>(Table2[[#This Row],[1Y Return vs Nifty]]-AVERAGE(Table2[1Y Return vs Nifty]))/_xlfn.STDEV.P(Table2[1Y Return vs Nifty])</f>
        <v>-0.2908342727121353</v>
      </c>
      <c r="I17">
        <v>-1.6287701739970999</v>
      </c>
      <c r="J17">
        <f>(Table2[[#This Row],[1M Return vs Nifty]]-AVERAGE(Table2[1M Return vs Nifty]))/_xlfn.STDEV.P(Table2[1M Return vs Nifty])</f>
        <v>-0.47856891279418595</v>
      </c>
      <c r="K17">
        <v>5.2339975991301397</v>
      </c>
      <c r="L17">
        <f>(Table2[[#This Row],[6M Return vs Nifty]]-AVERAGE(Table2[6M Return vs Nifty]))/_xlfn.STDEV.P(Table2[6M Return vs Nifty])</f>
        <v>-0.16902708462184546</v>
      </c>
      <c r="M17">
        <v>-7.3139685036379395E-2</v>
      </c>
      <c r="N17">
        <f>(Table2[[#This Row],[1W Return vs Nifty]]-AVERAGE(Table2[1W Return vs Nifty]))/_xlfn.STDEV.P(Table2[1W Return vs Nifty])</f>
        <v>3.7302710901070006E-2</v>
      </c>
      <c r="O17">
        <v>1508.17</v>
      </c>
      <c r="P17">
        <v>1508.0440087876</v>
      </c>
      <c r="Q17">
        <v>1394.25831010671</v>
      </c>
      <c r="R17">
        <v>67.192723437064799</v>
      </c>
      <c r="S17" s="2">
        <v>1.7093563722922464E-2</v>
      </c>
      <c r="T17" s="2">
        <v>1.7178537934862608E-2</v>
      </c>
      <c r="U17" s="2">
        <v>0.10019068122505839</v>
      </c>
      <c r="V17">
        <v>0.96288394854394099</v>
      </c>
      <c r="W17">
        <v>1526</v>
      </c>
      <c r="X17">
        <v>1555</v>
      </c>
      <c r="Y17">
        <v>1498.3</v>
      </c>
      <c r="Z17">
        <v>1536.25</v>
      </c>
      <c r="AA17">
        <v>1498.3</v>
      </c>
      <c r="AB17">
        <v>1536.25</v>
      </c>
      <c r="AC17" s="2">
        <f>(Table2[[#This Row],[Close Price]]/Table2[[#This Row],[Day Low]])-1</f>
        <v>5.2096985583225397E-3</v>
      </c>
      <c r="AD17" s="2">
        <f>(Table2[[#This Row],[Day High]]/Table2[[#This Row],[Close Price]])-1</f>
        <v>1.3722741940741301E-2</v>
      </c>
      <c r="AE17" s="2">
        <f>(Table2[[#This Row],[Close Price]]/Table2[[#This Row],[Current Week Low]])-1</f>
        <v>2.3793632783821739E-2</v>
      </c>
      <c r="AF17" s="2">
        <f>(Table2[[#This Row],[Current Week High]]/Table2[[#This Row],[Close Price]])-1</f>
        <v>1.4993969816485819E-3</v>
      </c>
      <c r="AG17" s="2">
        <f>(Table2[[#This Row],[Close Price]]/Table2[[#This Row],[Current Month Low]])-1</f>
        <v>2.3793632783821739E-2</v>
      </c>
      <c r="AH17" s="2">
        <f>(Table2[[#This Row],[Current Month High]]/Table2[[#This Row],[Close Price]])-1</f>
        <v>1.4993969816485819E-3</v>
      </c>
      <c r="AI17">
        <v>6.8385540597802796</v>
      </c>
      <c r="AJ17">
        <v>49.108140947752098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-0.06</v>
      </c>
      <c r="AM17" t="s">
        <v>10146</v>
      </c>
      <c r="AN17">
        <v>1.18</v>
      </c>
      <c r="AO17" t="s">
        <v>10145</v>
      </c>
      <c r="AP17">
        <v>0.10336640591424399</v>
      </c>
      <c r="AQ17">
        <f>(Table2[[#This Row],[Sharpe Ratio]]-AVERAGE(Table2[Sharpe Ratio]))/_xlfn.STDEV.P(Table2[Sharpe Ratio])</f>
        <v>0.55091562746433231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-0.35021193176276438</v>
      </c>
    </row>
    <row r="18" spans="1:44" x14ac:dyDescent="0.3">
      <c r="A18" t="s">
        <v>890</v>
      </c>
      <c r="B18" t="s">
        <v>891</v>
      </c>
      <c r="C18" t="s">
        <v>10109</v>
      </c>
      <c r="D18" t="s">
        <v>124</v>
      </c>
      <c r="E18">
        <v>16704.282672609999</v>
      </c>
      <c r="F18">
        <v>941.35</v>
      </c>
      <c r="G18">
        <v>1091.45296352386</v>
      </c>
      <c r="H18">
        <f>(Table2[[#This Row],[1Y Return vs Nifty]]-AVERAGE(Table2[1Y Return vs Nifty]))/_xlfn.STDEV.P(Table2[1Y Return vs Nifty])</f>
        <v>12.018100948632398</v>
      </c>
      <c r="I18">
        <v>2.2377001674471102</v>
      </c>
      <c r="J18">
        <f>(Table2[[#This Row],[1M Return vs Nifty]]-AVERAGE(Table2[1M Return vs Nifty]))/_xlfn.STDEV.P(Table2[1M Return vs Nifty])</f>
        <v>-0.15550332478552076</v>
      </c>
      <c r="K18">
        <v>3.5422975512882999</v>
      </c>
      <c r="L18">
        <f>(Table2[[#This Row],[6M Return vs Nifty]]-AVERAGE(Table2[6M Return vs Nifty]))/_xlfn.STDEV.P(Table2[6M Return vs Nifty])</f>
        <v>-0.21899444773895321</v>
      </c>
      <c r="M18">
        <v>6.0835201689747098</v>
      </c>
      <c r="N18">
        <f>(Table2[[#This Row],[1W Return vs Nifty]]-AVERAGE(Table2[1W Return vs Nifty]))/_xlfn.STDEV.P(Table2[1W Return vs Nifty])</f>
        <v>1.2482978023512019</v>
      </c>
      <c r="O18">
        <v>906.63</v>
      </c>
      <c r="P18">
        <v>927.60304752259003</v>
      </c>
      <c r="Q18">
        <v>800.31455105833197</v>
      </c>
      <c r="R18">
        <v>64.023059282633199</v>
      </c>
      <c r="S18" s="2">
        <v>3.8295666368860538E-2</v>
      </c>
      <c r="T18" s="2">
        <v>1.4819865581646021E-2</v>
      </c>
      <c r="U18" s="2">
        <v>0.17622502146832578</v>
      </c>
      <c r="V18">
        <v>0.76740385779408204</v>
      </c>
      <c r="W18">
        <v>906.2</v>
      </c>
      <c r="X18">
        <v>947.65</v>
      </c>
      <c r="Y18">
        <v>873</v>
      </c>
      <c r="Z18">
        <v>962.6</v>
      </c>
      <c r="AA18">
        <v>873</v>
      </c>
      <c r="AB18">
        <v>962.6</v>
      </c>
      <c r="AC18" s="2">
        <f>(Table2[[#This Row],[Close Price]]/Table2[[#This Row],[Day Low]])-1</f>
        <v>3.8788346943279706E-2</v>
      </c>
      <c r="AD18" s="2">
        <f>(Table2[[#This Row],[Day High]]/Table2[[#This Row],[Close Price]])-1</f>
        <v>6.6925160673501072E-3</v>
      </c>
      <c r="AE18" s="2">
        <f>(Table2[[#This Row],[Close Price]]/Table2[[#This Row],[Current Week Low]])-1</f>
        <v>7.8293241695303495E-2</v>
      </c>
      <c r="AF18" s="2">
        <f>(Table2[[#This Row],[Current Week High]]/Table2[[#This Row],[Close Price]])-1</f>
        <v>2.2573962925585667E-2</v>
      </c>
      <c r="AG18" s="2">
        <f>(Table2[[#This Row],[Close Price]]/Table2[[#This Row],[Current Month Low]])-1</f>
        <v>7.8293241695303495E-2</v>
      </c>
      <c r="AH18" s="2">
        <f>(Table2[[#This Row],[Current Month High]]/Table2[[#This Row],[Close Price]])-1</f>
        <v>2.2573962925585667E-2</v>
      </c>
      <c r="AI18">
        <v>39.586763690444499</v>
      </c>
      <c r="AJ18">
        <v>1155.13333333333</v>
      </c>
      <c r="AK18" t="str">
        <f>IF(AND(Table2[[#This Row],[20D EMA]]&gt;Table2[[#This Row],[50D EMA]],Table2[[#This Row],[50D EMA]]&gt;Table2[[#This Row],[200D EMA]]),"Uptrend","Downtrend/NoTrend")</f>
        <v>Downtrend/NoTrend</v>
      </c>
      <c r="AL18">
        <v>-0.2</v>
      </c>
      <c r="AM18" t="s">
        <v>10146</v>
      </c>
      <c r="AN18">
        <v>2.17</v>
      </c>
      <c r="AO18" t="s">
        <v>10145</v>
      </c>
      <c r="AP18">
        <v>0.223626699022727</v>
      </c>
      <c r="AQ18">
        <f>(Table2[[#This Row],[Sharpe Ratio]]-AVERAGE(Table2[Sharpe Ratio]))/_xlfn.STDEV.P(Table2[Sharpe Ratio])</f>
        <v>1.9163489287016038</v>
      </c>
      <c r="AR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" spans="1:44" hidden="1" x14ac:dyDescent="0.3">
      <c r="A19" t="s">
        <v>63</v>
      </c>
      <c r="B19" t="s">
        <v>64</v>
      </c>
      <c r="C19" t="s">
        <v>10109</v>
      </c>
      <c r="D19" t="s">
        <v>65</v>
      </c>
      <c r="E19">
        <v>363768.65770549502</v>
      </c>
      <c r="F19">
        <v>3190.95</v>
      </c>
      <c r="G19">
        <v>7.8028003550255898</v>
      </c>
      <c r="H19">
        <f>(Table2[[#This Row],[1Y Return vs Nifty]]-AVERAGE(Table2[1Y Return vs Nifty]))/_xlfn.STDEV.P(Table2[1Y Return vs Nifty])</f>
        <v>-0.45940796187131366</v>
      </c>
      <c r="I19">
        <v>-17.553907118582298</v>
      </c>
      <c r="J19">
        <f>(Table2[[#This Row],[1M Return vs Nifty]]-AVERAGE(Table2[1M Return vs Nifty]))/_xlfn.STDEV.P(Table2[1M Return vs Nifty])</f>
        <v>-1.8092046805055757</v>
      </c>
      <c r="K19">
        <v>-6.6306247644911602</v>
      </c>
      <c r="L19">
        <f>(Table2[[#This Row],[6M Return vs Nifty]]-AVERAGE(Table2[6M Return vs Nifty]))/_xlfn.STDEV.P(Table2[6M Return vs Nifty])</f>
        <v>-0.5194697618841263</v>
      </c>
      <c r="M19">
        <v>-2.2665783848941201</v>
      </c>
      <c r="N19">
        <f>(Table2[[#This Row],[1W Return vs Nifty]]-AVERAGE(Table2[1W Return vs Nifty]))/_xlfn.STDEV.P(Table2[1W Return vs Nifty])</f>
        <v>-0.39413959091684342</v>
      </c>
      <c r="O19">
        <v>3195.61</v>
      </c>
      <c r="P19">
        <v>3170.49890953249</v>
      </c>
      <c r="Q19">
        <v>2959.3213644658399</v>
      </c>
      <c r="R19">
        <v>49.195172201574501</v>
      </c>
      <c r="S19" s="2">
        <v>-1.4582505374561693E-3</v>
      </c>
      <c r="T19" s="2">
        <v>6.4504328974916755E-3</v>
      </c>
      <c r="U19" s="2">
        <v>7.8270862473893255E-2</v>
      </c>
      <c r="V19">
        <v>0.79805939220689304</v>
      </c>
      <c r="W19">
        <v>3143</v>
      </c>
      <c r="X19">
        <v>3194.45</v>
      </c>
      <c r="Y19">
        <v>3131.05</v>
      </c>
      <c r="Z19">
        <v>3207.8</v>
      </c>
      <c r="AA19">
        <v>3131.05</v>
      </c>
      <c r="AB19">
        <v>3207.8</v>
      </c>
      <c r="AC19" s="2">
        <f>(Table2[[#This Row],[Close Price]]/Table2[[#This Row],[Day Low]])-1</f>
        <v>1.5256124721603426E-2</v>
      </c>
      <c r="AD19" s="2">
        <f>(Table2[[#This Row],[Day High]]/Table2[[#This Row],[Close Price]])-1</f>
        <v>1.0968520346605892E-3</v>
      </c>
      <c r="AE19" s="2">
        <f>(Table2[[#This Row],[Close Price]]/Table2[[#This Row],[Current Week Low]])-1</f>
        <v>1.9130962456683775E-2</v>
      </c>
      <c r="AF19" s="2">
        <f>(Table2[[#This Row],[Current Week High]]/Table2[[#This Row],[Close Price]])-1</f>
        <v>5.2805590811515479E-3</v>
      </c>
      <c r="AG19" s="2">
        <f>(Table2[[#This Row],[Close Price]]/Table2[[#This Row],[Current Month Low]])-1</f>
        <v>1.9130962456683775E-2</v>
      </c>
      <c r="AH19" s="2">
        <f>(Table2[[#This Row],[Current Month High]]/Table2[[#This Row],[Close Price]])-1</f>
        <v>5.2805590811515479E-3</v>
      </c>
      <c r="AI19">
        <v>17.328695216158199</v>
      </c>
      <c r="AJ19">
        <v>48.970588235294102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-0.08</v>
      </c>
      <c r="AM19" t="s">
        <v>10146</v>
      </c>
      <c r="AN19">
        <v>-2.17</v>
      </c>
      <c r="AO19" t="s">
        <v>10146</v>
      </c>
      <c r="AP19">
        <v>7.3995856421648007E-2</v>
      </c>
      <c r="AQ19">
        <f>(Table2[[#This Row],[Sharpe Ratio]]-AVERAGE(Table2[Sharpe Ratio]))/_xlfn.STDEV.P(Table2[Sharpe Ratio])</f>
        <v>0.21744291326886719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-2.9647790819089921</v>
      </c>
    </row>
    <row r="20" spans="1:44" x14ac:dyDescent="0.3">
      <c r="A20" t="s">
        <v>1038</v>
      </c>
      <c r="B20" t="s">
        <v>1039</v>
      </c>
      <c r="C20" t="s">
        <v>10109</v>
      </c>
      <c r="D20" t="s">
        <v>98</v>
      </c>
      <c r="E20">
        <v>12456.06</v>
      </c>
      <c r="F20">
        <v>391.7</v>
      </c>
      <c r="G20">
        <v>108.73958150446801</v>
      </c>
      <c r="H20">
        <f>(Table2[[#This Row],[1Y Return vs Nifty]]-AVERAGE(Table2[1Y Return vs Nifty]))/_xlfn.STDEV.P(Table2[1Y Return vs Nifty])</f>
        <v>0.70281175533598961</v>
      </c>
      <c r="I20">
        <v>-7.3801317303814997</v>
      </c>
      <c r="J20">
        <f>(Table2[[#This Row],[1M Return vs Nifty]]-AVERAGE(Table2[1M Return vs Nifty]))/_xlfn.STDEV.P(Table2[1M Return vs Nifty])</f>
        <v>-0.95912788233996826</v>
      </c>
      <c r="K20">
        <v>-22.291470799455301</v>
      </c>
      <c r="L20">
        <f>(Table2[[#This Row],[6M Return vs Nifty]]-AVERAGE(Table2[6M Return vs Nifty]))/_xlfn.STDEV.P(Table2[6M Return vs Nifty])</f>
        <v>-0.98204064231205601</v>
      </c>
      <c r="M20">
        <v>-5.2132935258063799</v>
      </c>
      <c r="N20">
        <f>(Table2[[#This Row],[1W Return vs Nifty]]-AVERAGE(Table2[1W Return vs Nifty]))/_xlfn.STDEV.P(Table2[1W Return vs Nifty])</f>
        <v>-0.97374893367136739</v>
      </c>
      <c r="O20">
        <v>394.8</v>
      </c>
      <c r="P20">
        <v>396.595021480512</v>
      </c>
      <c r="Q20">
        <v>367.973124639844</v>
      </c>
      <c r="R20">
        <v>44.8090619914258</v>
      </c>
      <c r="S20" s="2">
        <v>-7.8520770010132284E-3</v>
      </c>
      <c r="T20" s="2">
        <v>-1.2342619587705911E-2</v>
      </c>
      <c r="U20" s="2">
        <v>6.4479913807234737E-2</v>
      </c>
      <c r="V20">
        <v>0.56209435472763103</v>
      </c>
      <c r="W20">
        <v>392.3</v>
      </c>
      <c r="X20">
        <v>409.3</v>
      </c>
      <c r="Y20">
        <v>387.45</v>
      </c>
      <c r="Z20">
        <v>398.1</v>
      </c>
      <c r="AA20">
        <v>387.45</v>
      </c>
      <c r="AB20">
        <v>398.1</v>
      </c>
      <c r="AC20" s="2">
        <f>(Table2[[#This Row],[Close Price]]/Table2[[#This Row],[Day Low]])-1</f>
        <v>-1.5294417537599081E-3</v>
      </c>
      <c r="AD20" s="2">
        <f>(Table2[[#This Row],[Day High]]/Table2[[#This Row],[Close Price]])-1</f>
        <v>4.4932346183303551E-2</v>
      </c>
      <c r="AE20" s="2">
        <f>(Table2[[#This Row],[Close Price]]/Table2[[#This Row],[Current Week Low]])-1</f>
        <v>1.0969157310620758E-2</v>
      </c>
      <c r="AF20" s="2">
        <f>(Table2[[#This Row],[Current Week High]]/Table2[[#This Row],[Close Price]])-1</f>
        <v>1.6339034975746847E-2</v>
      </c>
      <c r="AG20" s="2">
        <f>(Table2[[#This Row],[Close Price]]/Table2[[#This Row],[Current Month Low]])-1</f>
        <v>1.0969157310620758E-2</v>
      </c>
      <c r="AH20" s="2">
        <f>(Table2[[#This Row],[Current Month High]]/Table2[[#This Row],[Close Price]])-1</f>
        <v>1.6339034975746847E-2</v>
      </c>
      <c r="AI20">
        <v>29.1804952769977</v>
      </c>
      <c r="AJ20">
        <v>138.69591712370499</v>
      </c>
      <c r="AK20" t="str">
        <f>IF(AND(Table2[[#This Row],[20D EMA]]&gt;Table2[[#This Row],[50D EMA]],Table2[[#This Row],[50D EMA]]&gt;Table2[[#This Row],[200D EMA]]),"Uptrend","Downtrend/NoTrend")</f>
        <v>Downtrend/NoTrend</v>
      </c>
      <c r="AL20">
        <v>-0.13</v>
      </c>
      <c r="AM20" t="s">
        <v>10146</v>
      </c>
      <c r="AN20">
        <v>-2.48</v>
      </c>
      <c r="AO20" t="s">
        <v>10146</v>
      </c>
      <c r="AP20">
        <v>0.14591302544569401</v>
      </c>
      <c r="AQ20">
        <f>(Table2[[#This Row],[Sharpe Ratio]]-AVERAGE(Table2[Sharpe Ratio]))/_xlfn.STDEV.P(Table2[Sharpe Ratio])</f>
        <v>1.0339892144454375</v>
      </c>
      <c r="AR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" spans="1:44" hidden="1" x14ac:dyDescent="0.3">
      <c r="A21" t="s">
        <v>69</v>
      </c>
      <c r="B21" t="s">
        <v>70</v>
      </c>
      <c r="C21" t="s">
        <v>10102</v>
      </c>
      <c r="D21" t="s">
        <v>24</v>
      </c>
      <c r="E21">
        <v>359958.34152885998</v>
      </c>
      <c r="F21">
        <v>1810.7</v>
      </c>
      <c r="G21">
        <v>-27.607573639966301</v>
      </c>
      <c r="H21">
        <f>(Table2[[#This Row],[1Y Return vs Nifty]]-AVERAGE(Table2[1Y Return vs Nifty]))/_xlfn.STDEV.P(Table2[1Y Return vs Nifty])</f>
        <v>-0.86713480219657257</v>
      </c>
      <c r="I21">
        <v>-0.79544449199088196</v>
      </c>
      <c r="J21">
        <f>(Table2[[#This Row],[1M Return vs Nifty]]-AVERAGE(Table2[1M Return vs Nifty]))/_xlfn.STDEV.P(Table2[1M Return vs Nifty])</f>
        <v>-0.40893981242987237</v>
      </c>
      <c r="K21">
        <v>-15.8477239202258</v>
      </c>
      <c r="L21">
        <f>(Table2[[#This Row],[6M Return vs Nifty]]-AVERAGE(Table2[6M Return vs Nifty]))/_xlfn.STDEV.P(Table2[6M Return vs Nifty])</f>
        <v>-0.79171314272964033</v>
      </c>
      <c r="M21">
        <v>-2.5195407355686901</v>
      </c>
      <c r="N21">
        <f>(Table2[[#This Row],[1W Return vs Nifty]]-AVERAGE(Table2[1W Return vs Nifty]))/_xlfn.STDEV.P(Table2[1W Return vs Nifty])</f>
        <v>-0.44389646757602935</v>
      </c>
      <c r="O21">
        <v>1764.59</v>
      </c>
      <c r="P21">
        <v>1738.89524097719</v>
      </c>
      <c r="Q21">
        <v>1759.2528632625699</v>
      </c>
      <c r="R21">
        <v>61.471730162886097</v>
      </c>
      <c r="S21" s="2">
        <v>2.6130715917011958E-2</v>
      </c>
      <c r="T21" s="2">
        <v>4.1293320799738679E-2</v>
      </c>
      <c r="U21" s="2">
        <v>2.9243741938279624E-2</v>
      </c>
      <c r="V21">
        <v>0.95927298917217796</v>
      </c>
      <c r="W21">
        <v>1801.3</v>
      </c>
      <c r="X21">
        <v>1836</v>
      </c>
      <c r="Y21">
        <v>1737.1</v>
      </c>
      <c r="Z21">
        <v>1820.95</v>
      </c>
      <c r="AA21">
        <v>1737.1</v>
      </c>
      <c r="AB21">
        <v>1820.95</v>
      </c>
      <c r="AC21" s="2">
        <f>(Table2[[#This Row],[Close Price]]/Table2[[#This Row],[Day Low]])-1</f>
        <v>5.2184533392549692E-3</v>
      </c>
      <c r="AD21" s="2">
        <f>(Table2[[#This Row],[Day High]]/Table2[[#This Row],[Close Price]])-1</f>
        <v>1.3972496824432579E-2</v>
      </c>
      <c r="AE21" s="2">
        <f>(Table2[[#This Row],[Close Price]]/Table2[[#This Row],[Current Week Low]])-1</f>
        <v>4.2369466351966034E-2</v>
      </c>
      <c r="AF21" s="2">
        <f>(Table2[[#This Row],[Current Week High]]/Table2[[#This Row],[Close Price]])-1</f>
        <v>5.6607941680013596E-3</v>
      </c>
      <c r="AG21" s="2">
        <f>(Table2[[#This Row],[Close Price]]/Table2[[#This Row],[Current Month Low]])-1</f>
        <v>4.2369466351966034E-2</v>
      </c>
      <c r="AH21" s="2">
        <f>(Table2[[#This Row],[Current Month High]]/Table2[[#This Row],[Close Price]])-1</f>
        <v>5.6607941680013596E-3</v>
      </c>
      <c r="AI21">
        <v>9.7779864140939896</v>
      </c>
      <c r="AJ21">
        <v>17.284710302166602</v>
      </c>
      <c r="AK21" t="str">
        <f>IF(AND(Table2[[#This Row],[20D EMA]]&gt;Table2[[#This Row],[50D EMA]],Table2[[#This Row],[50D EMA]]&gt;Table2[[#This Row],[200D EMA]]),"Uptrend","Downtrend/NoTrend")</f>
        <v>Downtrend/NoTrend</v>
      </c>
      <c r="AL21">
        <v>-0.09</v>
      </c>
      <c r="AM21" t="s">
        <v>10146</v>
      </c>
      <c r="AN21">
        <v>5.44</v>
      </c>
      <c r="AO21" t="s">
        <v>10145</v>
      </c>
      <c r="AP21">
        <v>-8.1736237755815996E-2</v>
      </c>
      <c r="AQ21">
        <f>(Table2[[#This Row],[Sharpe Ratio]]-AVERAGE(Table2[Sharpe Ratio]))/_xlfn.STDEV.P(Table2[Sharpe Ratio])</f>
        <v>-1.5507366077099394</v>
      </c>
      <c r="AR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" spans="1:44" x14ac:dyDescent="0.3">
      <c r="A22" t="s">
        <v>1101</v>
      </c>
      <c r="B22" t="s">
        <v>1102</v>
      </c>
      <c r="C22" t="s">
        <v>10115</v>
      </c>
      <c r="D22" t="s">
        <v>140</v>
      </c>
      <c r="E22">
        <v>10985.772947382</v>
      </c>
      <c r="F22">
        <v>204.02</v>
      </c>
      <c r="G22">
        <v>144.678801387883</v>
      </c>
      <c r="H22">
        <f>(Table2[[#This Row],[1Y Return vs Nifty]]-AVERAGE(Table2[1Y Return vs Nifty]))/_xlfn.STDEV.P(Table2[1Y Return vs Nifty])</f>
        <v>1.1166279033634561</v>
      </c>
      <c r="I22">
        <v>-9.2919525242876002</v>
      </c>
      <c r="J22">
        <f>(Table2[[#This Row],[1M Return vs Nifty]]-AVERAGE(Table2[1M Return vs Nifty]))/_xlfn.STDEV.P(Table2[1M Return vs Nifty])</f>
        <v>-1.1188713833646686</v>
      </c>
      <c r="K22">
        <v>1.0882876080524999</v>
      </c>
      <c r="L22">
        <f>(Table2[[#This Row],[6M Return vs Nifty]]-AVERAGE(Table2[6M Return vs Nifty]))/_xlfn.STDEV.P(Table2[6M Return vs Nifty])</f>
        <v>-0.29147798646266926</v>
      </c>
      <c r="M22">
        <v>1.79125359763655</v>
      </c>
      <c r="N22">
        <f>(Table2[[#This Row],[1W Return vs Nifty]]-AVERAGE(Table2[1W Return vs Nifty]))/_xlfn.STDEV.P(Table2[1W Return vs Nifty])</f>
        <v>0.40402284282107026</v>
      </c>
      <c r="O22">
        <v>197.47</v>
      </c>
      <c r="P22">
        <v>203.56725954559801</v>
      </c>
      <c r="Q22">
        <v>195.810571758214</v>
      </c>
      <c r="R22">
        <v>60.034825631599297</v>
      </c>
      <c r="S22" s="2">
        <v>3.3169595381577009E-2</v>
      </c>
      <c r="T22" s="2">
        <v>2.2240337439950303E-3</v>
      </c>
      <c r="U22" s="2">
        <v>4.1925357594701167E-2</v>
      </c>
      <c r="V22">
        <v>0.80341293617600695</v>
      </c>
      <c r="W22">
        <v>201.61</v>
      </c>
      <c r="X22">
        <v>207.43</v>
      </c>
      <c r="Y22">
        <v>185.4</v>
      </c>
      <c r="Z22">
        <v>209.7</v>
      </c>
      <c r="AA22">
        <v>185.4</v>
      </c>
      <c r="AB22">
        <v>209.7</v>
      </c>
      <c r="AC22" s="2">
        <f>(Table2[[#This Row],[Close Price]]/Table2[[#This Row],[Day Low]])-1</f>
        <v>1.1953772134318807E-2</v>
      </c>
      <c r="AD22" s="2">
        <f>(Table2[[#This Row],[Day High]]/Table2[[#This Row],[Close Price]])-1</f>
        <v>1.671404764238793E-2</v>
      </c>
      <c r="AE22" s="2">
        <f>(Table2[[#This Row],[Close Price]]/Table2[[#This Row],[Current Week Low]])-1</f>
        <v>0.10043149946062568</v>
      </c>
      <c r="AF22" s="2">
        <f>(Table2[[#This Row],[Current Week High]]/Table2[[#This Row],[Close Price]])-1</f>
        <v>2.7840407803156442E-2</v>
      </c>
      <c r="AG22" s="2">
        <f>(Table2[[#This Row],[Close Price]]/Table2[[#This Row],[Current Month Low]])-1</f>
        <v>0.10043149946062568</v>
      </c>
      <c r="AH22" s="2">
        <f>(Table2[[#This Row],[Current Month High]]/Table2[[#This Row],[Close Price]])-1</f>
        <v>2.7840407803156442E-2</v>
      </c>
      <c r="AI22">
        <v>39.643172238015801</v>
      </c>
      <c r="AJ22">
        <v>195.03976861894401</v>
      </c>
      <c r="AK22" t="str">
        <f>IF(AND(Table2[[#This Row],[20D EMA]]&gt;Table2[[#This Row],[50D EMA]],Table2[[#This Row],[50D EMA]]&gt;Table2[[#This Row],[200D EMA]]),"Uptrend","Downtrend/NoTrend")</f>
        <v>Downtrend/NoTrend</v>
      </c>
      <c r="AL22">
        <v>-0.21</v>
      </c>
      <c r="AM22" t="s">
        <v>10146</v>
      </c>
      <c r="AN22">
        <v>0.85</v>
      </c>
      <c r="AO22" t="s">
        <v>10145</v>
      </c>
      <c r="AP22">
        <v>0.15505371441127599</v>
      </c>
      <c r="AQ22">
        <f>(Table2[[#This Row],[Sharpe Ratio]]-AVERAGE(Table2[Sharpe Ratio]))/_xlfn.STDEV.P(Table2[Sharpe Ratio])</f>
        <v>1.1377724398746238</v>
      </c>
      <c r="AR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3" spans="1:44" hidden="1" x14ac:dyDescent="0.3">
      <c r="A23" t="s">
        <v>73</v>
      </c>
      <c r="B23" t="s">
        <v>74</v>
      </c>
      <c r="C23" t="s">
        <v>10100</v>
      </c>
      <c r="D23" t="s">
        <v>75</v>
      </c>
      <c r="E23">
        <v>345580.26978882001</v>
      </c>
      <c r="F23">
        <v>274.7</v>
      </c>
      <c r="G23">
        <v>43.2872001054617</v>
      </c>
      <c r="H23">
        <f>(Table2[[#This Row],[1Y Return vs Nifty]]-AVERAGE(Table2[1Y Return vs Nifty]))/_xlfn.STDEV.P(Table2[1Y Return vs Nifty])</f>
        <v>-5.0828764342082999E-2</v>
      </c>
      <c r="I23">
        <v>-4.4141352051891403</v>
      </c>
      <c r="J23">
        <f>(Table2[[#This Row],[1M Return vs Nifty]]-AVERAGE(Table2[1M Return vs Nifty]))/_xlfn.STDEV.P(Table2[1M Return vs Nifty])</f>
        <v>-0.71130200322433668</v>
      </c>
      <c r="K23">
        <v>19.019397482169701</v>
      </c>
      <c r="L23">
        <f>(Table2[[#This Row],[6M Return vs Nifty]]-AVERAGE(Table2[6M Return vs Nifty]))/_xlfn.STDEV.P(Table2[6M Return vs Nifty])</f>
        <v>0.23814916541676173</v>
      </c>
      <c r="M23">
        <v>1.3652098639542201</v>
      </c>
      <c r="N23">
        <f>(Table2[[#This Row],[1W Return vs Nifty]]-AVERAGE(Table2[1W Return vs Nifty]))/_xlfn.STDEV.P(Table2[1W Return vs Nifty])</f>
        <v>0.32022141762194151</v>
      </c>
      <c r="O23">
        <v>271.04000000000002</v>
      </c>
      <c r="P23">
        <v>270.440329867456</v>
      </c>
      <c r="Q23">
        <v>241.76593207124199</v>
      </c>
      <c r="R23">
        <v>59.627506261028998</v>
      </c>
      <c r="S23" s="2">
        <v>1.3503541912632703E-2</v>
      </c>
      <c r="T23" s="2">
        <v>1.575086872076983E-2</v>
      </c>
      <c r="U23" s="2">
        <v>0.13622294773547003</v>
      </c>
      <c r="V23">
        <v>0.764038828851763</v>
      </c>
      <c r="W23">
        <v>273.05</v>
      </c>
      <c r="X23">
        <v>276.60000000000002</v>
      </c>
      <c r="Y23">
        <v>271.5</v>
      </c>
      <c r="Z23">
        <v>279.8</v>
      </c>
      <c r="AA23">
        <v>271.5</v>
      </c>
      <c r="AB23">
        <v>279.8</v>
      </c>
      <c r="AC23" s="2">
        <f>(Table2[[#This Row],[Close Price]]/Table2[[#This Row],[Day Low]])-1</f>
        <v>6.0428492950008739E-3</v>
      </c>
      <c r="AD23" s="2">
        <f>(Table2[[#This Row],[Day High]]/Table2[[#This Row],[Close Price]])-1</f>
        <v>6.9166363305426248E-3</v>
      </c>
      <c r="AE23" s="2">
        <f>(Table2[[#This Row],[Close Price]]/Table2[[#This Row],[Current Week Low]])-1</f>
        <v>1.1786372007366541E-2</v>
      </c>
      <c r="AF23" s="2">
        <f>(Table2[[#This Row],[Current Week High]]/Table2[[#This Row],[Close Price]])-1</f>
        <v>1.8565708045140239E-2</v>
      </c>
      <c r="AG23" s="2">
        <f>(Table2[[#This Row],[Close Price]]/Table2[[#This Row],[Current Month Low]])-1</f>
        <v>1.1786372007366541E-2</v>
      </c>
      <c r="AH23" s="2">
        <f>(Table2[[#This Row],[Current Month High]]/Table2[[#This Row],[Close Price]])-1</f>
        <v>1.8565708045140239E-2</v>
      </c>
      <c r="AI23">
        <v>6.6436112122315096</v>
      </c>
      <c r="AJ23">
        <v>71.6875</v>
      </c>
      <c r="AK23" t="str">
        <f>IF(AND(Table2[[#This Row],[20D EMA]]&gt;Table2[[#This Row],[50D EMA]],Table2[[#This Row],[50D EMA]]&gt;Table2[[#This Row],[200D EMA]]),"Uptrend","Downtrend/NoTrend")</f>
        <v>Uptrend</v>
      </c>
      <c r="AL23">
        <v>-0.02</v>
      </c>
      <c r="AM23" t="s">
        <v>10146</v>
      </c>
      <c r="AN23">
        <v>-0.25</v>
      </c>
      <c r="AO23" t="s">
        <v>10146</v>
      </c>
      <c r="AP23">
        <v>9.0034955530138003E-2</v>
      </c>
      <c r="AQ23">
        <f>(Table2[[#This Row],[Sharpe Ratio]]-AVERAGE(Table2[Sharpe Ratio]))/_xlfn.STDEV.P(Table2[Sharpe Ratio])</f>
        <v>0.39955056890896856</v>
      </c>
      <c r="AR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0.19579038438125212</v>
      </c>
    </row>
    <row r="24" spans="1:44" x14ac:dyDescent="0.3">
      <c r="A24" t="s">
        <v>1260</v>
      </c>
      <c r="B24" t="s">
        <v>1261</v>
      </c>
      <c r="C24" t="s">
        <v>10108</v>
      </c>
      <c r="D24" t="s">
        <v>380</v>
      </c>
      <c r="E24">
        <v>8628.8818325399898</v>
      </c>
      <c r="F24">
        <v>643.95000000000005</v>
      </c>
      <c r="G24">
        <v>15.3594378171667</v>
      </c>
      <c r="H24">
        <f>(Table2[[#This Row],[1Y Return vs Nifty]]-AVERAGE(Table2[1Y Return vs Nifty]))/_xlfn.STDEV.P(Table2[1Y Return vs Nifty])</f>
        <v>-0.37239832124006722</v>
      </c>
      <c r="I24">
        <v>-7.0077301533172403</v>
      </c>
      <c r="J24">
        <f>(Table2[[#This Row],[1M Return vs Nifty]]-AVERAGE(Table2[1M Return vs Nifty]))/_xlfn.STDEV.P(Table2[1M Return vs Nifty])</f>
        <v>-0.92801161250077402</v>
      </c>
      <c r="K24">
        <v>-40.983833110497201</v>
      </c>
      <c r="L24">
        <f>(Table2[[#This Row],[6M Return vs Nifty]]-AVERAGE(Table2[6M Return vs Nifty]))/_xlfn.STDEV.P(Table2[6M Return vs Nifty])</f>
        <v>-1.5341527358855691</v>
      </c>
      <c r="M24">
        <v>-4.3322937739695702</v>
      </c>
      <c r="N24">
        <f>(Table2[[#This Row],[1W Return vs Nifty]]-AVERAGE(Table2[1W Return vs Nifty]))/_xlfn.STDEV.P(Table2[1W Return vs Nifty])</f>
        <v>-0.80045913037842109</v>
      </c>
      <c r="O24">
        <v>675.31</v>
      </c>
      <c r="P24">
        <v>732.58512703683698</v>
      </c>
      <c r="Q24">
        <v>768.38164607136002</v>
      </c>
      <c r="R24">
        <v>28.675891095999599</v>
      </c>
      <c r="S24" s="2">
        <v>-4.643793220891132E-2</v>
      </c>
      <c r="T24" s="2">
        <v>-0.12098952567512342</v>
      </c>
      <c r="U24" s="2">
        <v>-0.16193989888691843</v>
      </c>
      <c r="V24">
        <v>1.2172389428985799</v>
      </c>
      <c r="W24">
        <v>645.35</v>
      </c>
      <c r="X24">
        <v>667.4</v>
      </c>
      <c r="Y24">
        <v>640</v>
      </c>
      <c r="Z24">
        <v>675.4</v>
      </c>
      <c r="AA24">
        <v>640</v>
      </c>
      <c r="AB24">
        <v>675.4</v>
      </c>
      <c r="AC24" s="2">
        <f>(Table2[[#This Row],[Close Price]]/Table2[[#This Row],[Day Low]])-1</f>
        <v>-2.1693654606027568E-3</v>
      </c>
      <c r="AD24" s="2">
        <f>(Table2[[#This Row],[Day High]]/Table2[[#This Row],[Close Price]])-1</f>
        <v>3.6415870797422034E-2</v>
      </c>
      <c r="AE24" s="2">
        <f>(Table2[[#This Row],[Close Price]]/Table2[[#This Row],[Current Week Low]])-1</f>
        <v>6.1718750000001599E-3</v>
      </c>
      <c r="AF24" s="2">
        <f>(Table2[[#This Row],[Current Week High]]/Table2[[#This Row],[Close Price]])-1</f>
        <v>4.8839195589719608E-2</v>
      </c>
      <c r="AG24" s="2">
        <f>(Table2[[#This Row],[Close Price]]/Table2[[#This Row],[Current Month Low]])-1</f>
        <v>6.1718750000001599E-3</v>
      </c>
      <c r="AH24" s="2">
        <f>(Table2[[#This Row],[Current Month High]]/Table2[[#This Row],[Close Price]])-1</f>
        <v>4.8839195589719608E-2</v>
      </c>
      <c r="AI24">
        <v>70.354841214379903</v>
      </c>
      <c r="AJ24">
        <v>44.903240324032403</v>
      </c>
      <c r="AK24" t="str">
        <f>IF(AND(Table2[[#This Row],[20D EMA]]&gt;Table2[[#This Row],[50D EMA]],Table2[[#This Row],[50D EMA]]&gt;Table2[[#This Row],[200D EMA]]),"Uptrend","Downtrend/NoTrend")</f>
        <v>Downtrend/NoTrend</v>
      </c>
      <c r="AL24">
        <v>-0.35</v>
      </c>
      <c r="AM24" t="s">
        <v>10146</v>
      </c>
      <c r="AN24">
        <v>-6.44</v>
      </c>
      <c r="AO24" t="s">
        <v>10146</v>
      </c>
      <c r="AP24">
        <v>0.147573972685352</v>
      </c>
      <c r="AQ24">
        <f>(Table2[[#This Row],[Sharpe Ratio]]-AVERAGE(Table2[Sharpe Ratio]))/_xlfn.STDEV.P(Table2[Sharpe Ratio])</f>
        <v>1.0528475808605378</v>
      </c>
      <c r="AR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" spans="1:44" hidden="1" x14ac:dyDescent="0.3">
      <c r="A25" t="s">
        <v>78</v>
      </c>
      <c r="B25" t="s">
        <v>79</v>
      </c>
      <c r="C25" t="s">
        <v>10111</v>
      </c>
      <c r="D25" t="s">
        <v>80</v>
      </c>
      <c r="E25">
        <v>342135.53567873</v>
      </c>
      <c r="F25">
        <v>11872.1</v>
      </c>
      <c r="G25">
        <v>14.7093740347707</v>
      </c>
      <c r="H25">
        <f>(Table2[[#This Row],[1Y Return vs Nifty]]-AVERAGE(Table2[1Y Return vs Nifty]))/_xlfn.STDEV.P(Table2[1Y Return vs Nifty])</f>
        <v>-0.37988337214756945</v>
      </c>
      <c r="I25">
        <v>11.0567266412419</v>
      </c>
      <c r="J25">
        <f>(Table2[[#This Row],[1M Return vs Nifty]]-AVERAGE(Table2[1M Return vs Nifty]))/_xlfn.STDEV.P(Table2[1M Return vs Nifty])</f>
        <v>0.58137649629602151</v>
      </c>
      <c r="K25">
        <v>4.5219111795703197</v>
      </c>
      <c r="L25">
        <f>(Table2[[#This Row],[6M Return vs Nifty]]-AVERAGE(Table2[6M Return vs Nifty]))/_xlfn.STDEV.P(Table2[6M Return vs Nifty])</f>
        <v>-0.19005982073975164</v>
      </c>
      <c r="M25">
        <v>6.5287912450022496</v>
      </c>
      <c r="N25">
        <f>(Table2[[#This Row],[1W Return vs Nifty]]-AVERAGE(Table2[1W Return vs Nifty]))/_xlfn.STDEV.P(Table2[1W Return vs Nifty])</f>
        <v>1.3358811836359037</v>
      </c>
      <c r="O25">
        <v>11123.38</v>
      </c>
      <c r="P25">
        <v>10526.32610326</v>
      </c>
      <c r="Q25">
        <v>9617.1860686891305</v>
      </c>
      <c r="R25">
        <v>76.629665350646903</v>
      </c>
      <c r="S25" s="2">
        <v>6.7310475772651951E-2</v>
      </c>
      <c r="T25" s="2">
        <v>0.12784839492320252</v>
      </c>
      <c r="U25" s="2">
        <v>0.23446712117302579</v>
      </c>
      <c r="V25">
        <v>1.5239820102388999</v>
      </c>
      <c r="W25">
        <v>11721.55</v>
      </c>
      <c r="X25">
        <v>11936.85</v>
      </c>
      <c r="Y25">
        <v>11667.9</v>
      </c>
      <c r="Z25">
        <v>12078</v>
      </c>
      <c r="AA25">
        <v>11667.9</v>
      </c>
      <c r="AB25">
        <v>12078</v>
      </c>
      <c r="AC25" s="2">
        <f>(Table2[[#This Row],[Close Price]]/Table2[[#This Row],[Day Low]])-1</f>
        <v>1.2843864505974079E-2</v>
      </c>
      <c r="AD25" s="2">
        <f>(Table2[[#This Row],[Day High]]/Table2[[#This Row],[Close Price]])-1</f>
        <v>5.4539634942427639E-3</v>
      </c>
      <c r="AE25" s="2">
        <f>(Table2[[#This Row],[Close Price]]/Table2[[#This Row],[Current Week Low]])-1</f>
        <v>1.7501007036399008E-2</v>
      </c>
      <c r="AF25" s="2">
        <f>(Table2[[#This Row],[Current Week High]]/Table2[[#This Row],[Close Price]])-1</f>
        <v>1.734318275620983E-2</v>
      </c>
      <c r="AG25" s="2">
        <f>(Table2[[#This Row],[Close Price]]/Table2[[#This Row],[Current Month Low]])-1</f>
        <v>1.7501007036399008E-2</v>
      </c>
      <c r="AH25" s="2">
        <f>(Table2[[#This Row],[Current Month High]]/Table2[[#This Row],[Close Price]])-1</f>
        <v>1.734318275620983E-2</v>
      </c>
      <c r="AI25">
        <v>1.7343182756209801</v>
      </c>
      <c r="AJ25">
        <v>48.630698641027003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0.13</v>
      </c>
      <c r="AM25" t="s">
        <v>10145</v>
      </c>
      <c r="AN25">
        <v>5.6</v>
      </c>
      <c r="AO25" t="s">
        <v>10145</v>
      </c>
      <c r="AP25">
        <v>4.5048259507502998E-2</v>
      </c>
      <c r="AQ25">
        <f>(Table2[[#This Row],[Sharpe Ratio]]-AVERAGE(Table2[Sharpe Ratio]))/_xlfn.STDEV.P(Table2[Sharpe Ratio])</f>
        <v>-0.11122760461945784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1.2360868824251463</v>
      </c>
    </row>
    <row r="26" spans="1:44" hidden="1" x14ac:dyDescent="0.3">
      <c r="A26" t="s">
        <v>81</v>
      </c>
      <c r="B26" t="s">
        <v>82</v>
      </c>
      <c r="C26" t="s">
        <v>10112</v>
      </c>
      <c r="D26" t="s">
        <v>83</v>
      </c>
      <c r="E26">
        <v>326321.389726425</v>
      </c>
      <c r="F26">
        <v>1510.65</v>
      </c>
      <c r="G26">
        <v>79.068123173470795</v>
      </c>
      <c r="H26">
        <f>(Table2[[#This Row],[1Y Return vs Nifty]]-AVERAGE(Table2[1Y Return vs Nifty]))/_xlfn.STDEV.P(Table2[1Y Return vs Nifty])</f>
        <v>0.36116470142881874</v>
      </c>
      <c r="I26">
        <v>-10.6150446719109</v>
      </c>
      <c r="J26">
        <f>(Table2[[#This Row],[1M Return vs Nifty]]-AVERAGE(Table2[1M Return vs Nifty]))/_xlfn.STDEV.P(Table2[1M Return vs Nifty])</f>
        <v>-1.2294232575326491</v>
      </c>
      <c r="K26">
        <v>25.164095251613301</v>
      </c>
      <c r="L26">
        <f>(Table2[[#This Row],[6M Return vs Nifty]]-AVERAGE(Table2[6M Return vs Nifty]))/_xlfn.STDEV.P(Table2[6M Return vs Nifty])</f>
        <v>0.41964371882909085</v>
      </c>
      <c r="M26">
        <v>-0.65738241067532499</v>
      </c>
      <c r="N26">
        <f>(Table2[[#This Row],[1W Return vs Nifty]]-AVERAGE(Table2[1W Return vs Nifty]))/_xlfn.STDEV.P(Table2[1W Return vs Nifty])</f>
        <v>-7.7615944626611991E-2</v>
      </c>
      <c r="O26">
        <v>1449</v>
      </c>
      <c r="P26">
        <v>1399.5979566022099</v>
      </c>
      <c r="Q26">
        <v>1192.62329930282</v>
      </c>
      <c r="R26">
        <v>69.878141049661195</v>
      </c>
      <c r="S26" s="2">
        <v>4.2546583850931741E-2</v>
      </c>
      <c r="T26" s="2">
        <v>7.93456741444451E-2</v>
      </c>
      <c r="U26" s="2">
        <v>0.26666148555297481</v>
      </c>
      <c r="V26">
        <v>1.1155660585930001</v>
      </c>
      <c r="W26">
        <v>1494.35</v>
      </c>
      <c r="X26">
        <v>1516.15</v>
      </c>
      <c r="Y26">
        <v>1455.05</v>
      </c>
      <c r="Z26">
        <v>1514</v>
      </c>
      <c r="AA26">
        <v>1455.05</v>
      </c>
      <c r="AB26">
        <v>1514</v>
      </c>
      <c r="AC26" s="2">
        <f>(Table2[[#This Row],[Close Price]]/Table2[[#This Row],[Day Low]])-1</f>
        <v>1.09077525345469E-2</v>
      </c>
      <c r="AD26" s="2">
        <f>(Table2[[#This Row],[Day High]]/Table2[[#This Row],[Close Price]])-1</f>
        <v>3.6408168669115337E-3</v>
      </c>
      <c r="AE26" s="2">
        <f>(Table2[[#This Row],[Close Price]]/Table2[[#This Row],[Current Week Low]])-1</f>
        <v>3.8211745300848809E-2</v>
      </c>
      <c r="AF26" s="2">
        <f>(Table2[[#This Row],[Current Week High]]/Table2[[#This Row],[Close Price]])-1</f>
        <v>2.2175884553006231E-3</v>
      </c>
      <c r="AG26" s="2">
        <f>(Table2[[#This Row],[Close Price]]/Table2[[#This Row],[Current Month Low]])-1</f>
        <v>3.8211745300848809E-2</v>
      </c>
      <c r="AH26" s="2">
        <f>(Table2[[#This Row],[Current Month High]]/Table2[[#This Row],[Close Price]])-1</f>
        <v>2.2175884553006231E-3</v>
      </c>
      <c r="AI26">
        <v>7.3312812365537896</v>
      </c>
      <c r="AJ26">
        <v>113.368644067796</v>
      </c>
      <c r="AK26" t="str">
        <f>IF(AND(Table2[[#This Row],[20D EMA]]&gt;Table2[[#This Row],[50D EMA]],Table2[[#This Row],[50D EMA]]&gt;Table2[[#This Row],[200D EMA]]),"Uptrend","Downtrend/NoTrend")</f>
        <v>Uptrend</v>
      </c>
      <c r="AL26">
        <v>0.03</v>
      </c>
      <c r="AM26" t="s">
        <v>10145</v>
      </c>
      <c r="AN26">
        <v>5.59</v>
      </c>
      <c r="AO26" t="s">
        <v>10145</v>
      </c>
      <c r="AP26">
        <v>6.8008446044800996E-2</v>
      </c>
      <c r="AQ26">
        <f>(Table2[[#This Row],[Sharpe Ratio]]-AVERAGE(Table2[Sharpe Ratio]))/_xlfn.STDEV.P(Table2[Sharpe Ratio])</f>
        <v>0.14946195874594972</v>
      </c>
      <c r="AR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-0.37676882315540183</v>
      </c>
    </row>
    <row r="27" spans="1:44" hidden="1" x14ac:dyDescent="0.3">
      <c r="A27" t="s">
        <v>84</v>
      </c>
      <c r="B27" t="s">
        <v>85</v>
      </c>
      <c r="C27" t="s">
        <v>10113</v>
      </c>
      <c r="D27" t="s">
        <v>86</v>
      </c>
      <c r="E27">
        <v>311889.85216171999</v>
      </c>
      <c r="F27">
        <v>4792.8999999999996</v>
      </c>
      <c r="G27">
        <v>-1.69057613628338</v>
      </c>
      <c r="H27">
        <f>(Table2[[#This Row],[1Y Return vs Nifty]]-AVERAGE(Table2[1Y Return vs Nifty]))/_xlfn.STDEV.P(Table2[1Y Return vs Nifty])</f>
        <v>-0.56871786075481423</v>
      </c>
      <c r="I27">
        <v>5.0175996196779096</v>
      </c>
      <c r="J27">
        <f>(Table2[[#This Row],[1M Return vs Nifty]]-AVERAGE(Table2[1M Return vs Nifty]))/_xlfn.STDEV.P(Table2[1M Return vs Nifty])</f>
        <v>7.6773085436328686E-2</v>
      </c>
      <c r="K27">
        <v>8.9944947724749706</v>
      </c>
      <c r="L27">
        <f>(Table2[[#This Row],[6M Return vs Nifty]]-AVERAGE(Table2[6M Return vs Nifty]))/_xlfn.STDEV.P(Table2[6M Return vs Nifty])</f>
        <v>-5.7954126977201682E-2</v>
      </c>
      <c r="M27">
        <v>-1.11226068628721</v>
      </c>
      <c r="N27">
        <f>(Table2[[#This Row],[1W Return vs Nifty]]-AVERAGE(Table2[1W Return vs Nifty]))/_xlfn.STDEV.P(Table2[1W Return vs Nifty])</f>
        <v>-0.16708903101360939</v>
      </c>
      <c r="O27">
        <v>4763.25</v>
      </c>
      <c r="P27">
        <v>4661.9000752880002</v>
      </c>
      <c r="Q27">
        <v>4241.5819848337997</v>
      </c>
      <c r="R27">
        <v>51.534257261284303</v>
      </c>
      <c r="S27" s="2">
        <v>6.2247415105232008E-3</v>
      </c>
      <c r="T27" s="2">
        <v>2.8100114244492175E-2</v>
      </c>
      <c r="U27" s="2">
        <v>0.12997933722311455</v>
      </c>
      <c r="V27">
        <v>1.2461367841923601</v>
      </c>
      <c r="W27">
        <v>4758</v>
      </c>
      <c r="X27">
        <v>4806.2</v>
      </c>
      <c r="Y27">
        <v>4612.5</v>
      </c>
      <c r="Z27">
        <v>4825.25</v>
      </c>
      <c r="AA27">
        <v>4612.5</v>
      </c>
      <c r="AB27">
        <v>4825.25</v>
      </c>
      <c r="AC27" s="2">
        <f>(Table2[[#This Row],[Close Price]]/Table2[[#This Row],[Day Low]])-1</f>
        <v>7.3350147120638809E-3</v>
      </c>
      <c r="AD27" s="2">
        <f>(Table2[[#This Row],[Day High]]/Table2[[#This Row],[Close Price]])-1</f>
        <v>2.7749379290200604E-3</v>
      </c>
      <c r="AE27" s="2">
        <f>(Table2[[#This Row],[Close Price]]/Table2[[#This Row],[Current Week Low]])-1</f>
        <v>3.9111111111111097E-2</v>
      </c>
      <c r="AF27" s="2">
        <f>(Table2[[#This Row],[Current Week High]]/Table2[[#This Row],[Close Price]])-1</f>
        <v>6.7495670679547093E-3</v>
      </c>
      <c r="AG27" s="2">
        <f>(Table2[[#This Row],[Close Price]]/Table2[[#This Row],[Current Month Low]])-1</f>
        <v>3.9111111111111097E-2</v>
      </c>
      <c r="AH27" s="2">
        <f>(Table2[[#This Row],[Current Month High]]/Table2[[#This Row],[Close Price]])-1</f>
        <v>6.7495670679547093E-3</v>
      </c>
      <c r="AI27">
        <v>8.8902334703415402</v>
      </c>
      <c r="AJ27">
        <v>37.283208020050097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-0.08</v>
      </c>
      <c r="AM27" t="s">
        <v>10146</v>
      </c>
      <c r="AN27">
        <v>1.1200000000000001</v>
      </c>
      <c r="AO27" t="s">
        <v>10145</v>
      </c>
      <c r="AP27">
        <v>9.4284738475370004E-3</v>
      </c>
      <c r="AQ27">
        <f>(Table2[[#This Row],[Sharpe Ratio]]-AVERAGE(Table2[Sharpe Ratio]))/_xlfn.STDEV.P(Table2[Sharpe Ratio])</f>
        <v>-0.51565403886386807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-1.2326419721731647</v>
      </c>
    </row>
    <row r="28" spans="1:44" hidden="1" x14ac:dyDescent="0.3">
      <c r="A28" t="s">
        <v>87</v>
      </c>
      <c r="B28" t="s">
        <v>88</v>
      </c>
      <c r="C28" t="s">
        <v>10110</v>
      </c>
      <c r="D28" t="s">
        <v>89</v>
      </c>
      <c r="E28">
        <v>311709.73699378502</v>
      </c>
      <c r="F28">
        <v>335.15</v>
      </c>
      <c r="G28">
        <v>53.396263746136199</v>
      </c>
      <c r="H28">
        <f>(Table2[[#This Row],[1Y Return vs Nifty]]-AVERAGE(Table2[1Y Return vs Nifty]))/_xlfn.STDEV.P(Table2[1Y Return vs Nifty])</f>
        <v>6.5570361446368491E-2</v>
      </c>
      <c r="I28">
        <v>-4.58012283156609</v>
      </c>
      <c r="J28">
        <f>(Table2[[#This Row],[1M Return vs Nifty]]-AVERAGE(Table2[1M Return vs Nifty]))/_xlfn.STDEV.P(Table2[1M Return vs Nifty])</f>
        <v>-0.72517121348125591</v>
      </c>
      <c r="K28">
        <v>28.494308307077599</v>
      </c>
      <c r="L28">
        <f>(Table2[[#This Row],[6M Return vs Nifty]]-AVERAGE(Table2[6M Return vs Nifty]))/_xlfn.STDEV.P(Table2[6M Return vs Nifty])</f>
        <v>0.51800747144114656</v>
      </c>
      <c r="M28">
        <v>-0.31116661693750503</v>
      </c>
      <c r="N28">
        <f>(Table2[[#This Row],[1W Return vs Nifty]]-AVERAGE(Table2[1W Return vs Nifty]))/_xlfn.STDEV.P(Table2[1W Return vs Nifty])</f>
        <v>-9.516417165165823E-3</v>
      </c>
      <c r="O28">
        <v>325.16000000000003</v>
      </c>
      <c r="P28">
        <v>313.48851303318298</v>
      </c>
      <c r="Q28">
        <v>267.19076225255401</v>
      </c>
      <c r="R28">
        <v>65.477671162511896</v>
      </c>
      <c r="S28" s="2">
        <v>3.0723336203714945E-2</v>
      </c>
      <c r="T28" s="2">
        <v>6.9098184036249233E-2</v>
      </c>
      <c r="U28" s="2">
        <v>0.25434725802088004</v>
      </c>
      <c r="V28">
        <v>0.78274647216285298</v>
      </c>
      <c r="W28">
        <v>334.5</v>
      </c>
      <c r="X28">
        <v>338.7</v>
      </c>
      <c r="Y28">
        <v>325.25</v>
      </c>
      <c r="Z28">
        <v>336.9</v>
      </c>
      <c r="AA28">
        <v>325.25</v>
      </c>
      <c r="AB28">
        <v>336.9</v>
      </c>
      <c r="AC28" s="2">
        <f>(Table2[[#This Row],[Close Price]]/Table2[[#This Row],[Day Low]])-1</f>
        <v>1.9431988041853643E-3</v>
      </c>
      <c r="AD28" s="2">
        <f>(Table2[[#This Row],[Day High]]/Table2[[#This Row],[Close Price]])-1</f>
        <v>1.0592272116962675E-2</v>
      </c>
      <c r="AE28" s="2">
        <f>(Table2[[#This Row],[Close Price]]/Table2[[#This Row],[Current Week Low]])-1</f>
        <v>3.0438124519600152E-2</v>
      </c>
      <c r="AF28" s="2">
        <f>(Table2[[#This Row],[Current Week High]]/Table2[[#This Row],[Close Price]])-1</f>
        <v>5.2215425928687775E-3</v>
      </c>
      <c r="AG28" s="2">
        <f>(Table2[[#This Row],[Close Price]]/Table2[[#This Row],[Current Month Low]])-1</f>
        <v>3.0438124519600152E-2</v>
      </c>
      <c r="AH28" s="2">
        <f>(Table2[[#This Row],[Current Month High]]/Table2[[#This Row],[Close Price]])-1</f>
        <v>5.2215425928687775E-3</v>
      </c>
      <c r="AI28">
        <v>4.0429658361927396</v>
      </c>
      <c r="AJ28">
        <v>88.790311223771297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0.16</v>
      </c>
      <c r="AM28" t="s">
        <v>10145</v>
      </c>
      <c r="AN28">
        <v>4.25</v>
      </c>
      <c r="AO28" t="s">
        <v>10145</v>
      </c>
      <c r="AP28">
        <v>0.110426575031233</v>
      </c>
      <c r="AQ28">
        <f>(Table2[[#This Row],[Sharpe Ratio]]-AVERAGE(Table2[Sharpe Ratio]))/_xlfn.STDEV.P(Table2[Sharpe Ratio])</f>
        <v>0.6310766662870767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0.47996686852817005</v>
      </c>
    </row>
    <row r="29" spans="1:44" hidden="1" x14ac:dyDescent="0.3">
      <c r="A29" t="s">
        <v>90</v>
      </c>
      <c r="B29" t="s">
        <v>91</v>
      </c>
      <c r="C29" t="s">
        <v>10100</v>
      </c>
      <c r="D29" t="s">
        <v>92</v>
      </c>
      <c r="E29">
        <v>298861.510217865</v>
      </c>
      <c r="F29">
        <v>484.95</v>
      </c>
      <c r="G29">
        <v>83.439551514078204</v>
      </c>
      <c r="H29">
        <f>(Table2[[#This Row],[1Y Return vs Nifty]]-AVERAGE(Table2[1Y Return vs Nifty]))/_xlfn.STDEV.P(Table2[1Y Return vs Nifty])</f>
        <v>0.41149878333589568</v>
      </c>
      <c r="I29">
        <v>-10.5649677223292</v>
      </c>
      <c r="J29">
        <f>(Table2[[#This Row],[1M Return vs Nifty]]-AVERAGE(Table2[1M Return vs Nifty]))/_xlfn.STDEV.P(Table2[1M Return vs Nifty])</f>
        <v>-1.2252390435768663</v>
      </c>
      <c r="K29">
        <v>13.219072411301401</v>
      </c>
      <c r="L29">
        <f>(Table2[[#This Row],[6M Return vs Nifty]]-AVERAGE(Table2[6M Return vs Nifty]))/_xlfn.STDEV.P(Table2[6M Return vs Nifty])</f>
        <v>6.6826270803687471E-2</v>
      </c>
      <c r="M29">
        <v>0.42910058490396102</v>
      </c>
      <c r="N29">
        <f>(Table2[[#This Row],[1W Return vs Nifty]]-AVERAGE(Table2[1W Return vs Nifty]))/_xlfn.STDEV.P(Table2[1W Return vs Nifty])</f>
        <v>0.13609174847151331</v>
      </c>
      <c r="O29">
        <v>477.19</v>
      </c>
      <c r="P29">
        <v>470.29993286837902</v>
      </c>
      <c r="Q29">
        <v>405.15114394209297</v>
      </c>
      <c r="R29">
        <v>61.657385792980499</v>
      </c>
      <c r="S29" s="2">
        <v>1.6261866342546973E-2</v>
      </c>
      <c r="T29" s="2">
        <v>3.1150476765475169E-2</v>
      </c>
      <c r="U29" s="2">
        <v>0.19696070775333274</v>
      </c>
      <c r="V29">
        <v>0.76505278988154801</v>
      </c>
      <c r="W29">
        <v>485.3</v>
      </c>
      <c r="X29">
        <v>490.7</v>
      </c>
      <c r="Y29">
        <v>471.25</v>
      </c>
      <c r="Z29">
        <v>487.65</v>
      </c>
      <c r="AA29">
        <v>471.25</v>
      </c>
      <c r="AB29">
        <v>487.65</v>
      </c>
      <c r="AC29" s="2">
        <f>(Table2[[#This Row],[Close Price]]/Table2[[#This Row],[Day Low]])-1</f>
        <v>-7.2120337935299705E-4</v>
      </c>
      <c r="AD29" s="2">
        <f>(Table2[[#This Row],[Day High]]/Table2[[#This Row],[Close Price]])-1</f>
        <v>1.1856892463140589E-2</v>
      </c>
      <c r="AE29" s="2">
        <f>(Table2[[#This Row],[Close Price]]/Table2[[#This Row],[Current Week Low]])-1</f>
        <v>2.9071618037135316E-2</v>
      </c>
      <c r="AF29" s="2">
        <f>(Table2[[#This Row],[Current Week High]]/Table2[[#This Row],[Close Price]])-1</f>
        <v>5.5675842870399617E-3</v>
      </c>
      <c r="AG29" s="2">
        <f>(Table2[[#This Row],[Close Price]]/Table2[[#This Row],[Current Month Low]])-1</f>
        <v>2.9071618037135316E-2</v>
      </c>
      <c r="AH29" s="2">
        <f>(Table2[[#This Row],[Current Month High]]/Table2[[#This Row],[Close Price]])-1</f>
        <v>5.5675842870399617E-3</v>
      </c>
      <c r="AI29">
        <v>8.7534797401793902</v>
      </c>
      <c r="AJ29">
        <v>113.775622658144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-0.04</v>
      </c>
      <c r="AM29" t="s">
        <v>10146</v>
      </c>
      <c r="AN29">
        <v>-0.41</v>
      </c>
      <c r="AO29" t="s">
        <v>10146</v>
      </c>
      <c r="AP29">
        <v>0.13596082133003401</v>
      </c>
      <c r="AQ29">
        <f>(Table2[[#This Row],[Sharpe Ratio]]-AVERAGE(Table2[Sharpe Ratio]))/_xlfn.STDEV.P(Table2[Sharpe Ratio])</f>
        <v>0.92099205994844546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0.3101698189826757</v>
      </c>
    </row>
    <row r="30" spans="1:44" hidden="1" x14ac:dyDescent="0.3">
      <c r="A30" t="s">
        <v>93</v>
      </c>
      <c r="B30" t="s">
        <v>94</v>
      </c>
      <c r="C30" t="s">
        <v>10114</v>
      </c>
      <c r="D30" t="s">
        <v>95</v>
      </c>
      <c r="E30">
        <v>298074.86069900001</v>
      </c>
      <c r="F30">
        <v>3360.25</v>
      </c>
      <c r="G30">
        <v>-15.0582018851307</v>
      </c>
      <c r="H30">
        <f>(Table2[[#This Row],[1Y Return vs Nifty]]-AVERAGE(Table2[1Y Return vs Nifty]))/_xlfn.STDEV.P(Table2[1Y Return vs Nifty])</f>
        <v>-0.72263715598730549</v>
      </c>
      <c r="I30">
        <v>-1.7909369560004</v>
      </c>
      <c r="J30">
        <f>(Table2[[#This Row],[1M Return vs Nifty]]-AVERAGE(Table2[1M Return vs Nifty]))/_xlfn.STDEV.P(Table2[1M Return vs Nifty])</f>
        <v>-0.49211886977220853</v>
      </c>
      <c r="K30">
        <v>-21.900887665235601</v>
      </c>
      <c r="L30">
        <f>(Table2[[#This Row],[6M Return vs Nifty]]-AVERAGE(Table2[6M Return vs Nifty]))/_xlfn.STDEV.P(Table2[6M Return vs Nifty])</f>
        <v>-0.97050407628791269</v>
      </c>
      <c r="M30">
        <v>-1.50108398077641</v>
      </c>
      <c r="N30">
        <f>(Table2[[#This Row],[1W Return vs Nifty]]-AVERAGE(Table2[1W Return vs Nifty]))/_xlfn.STDEV.P(Table2[1W Return vs Nifty])</f>
        <v>-0.24356931614112398</v>
      </c>
      <c r="O30">
        <v>3404.41</v>
      </c>
      <c r="P30">
        <v>3433.8727769821899</v>
      </c>
      <c r="Q30">
        <v>3404.4342108492701</v>
      </c>
      <c r="R30">
        <v>40.087429680160803</v>
      </c>
      <c r="S30" s="2">
        <v>-1.2971410611530296E-2</v>
      </c>
      <c r="T30" s="2">
        <v>-2.1440158609164369E-2</v>
      </c>
      <c r="U30" s="2">
        <v>-1.29784299277876E-2</v>
      </c>
      <c r="V30">
        <v>1.0082252585696601</v>
      </c>
      <c r="W30">
        <v>3330</v>
      </c>
      <c r="X30">
        <v>3369.9</v>
      </c>
      <c r="Y30">
        <v>3341.9</v>
      </c>
      <c r="Z30">
        <v>3450</v>
      </c>
      <c r="AA30">
        <v>3341.9</v>
      </c>
      <c r="AB30">
        <v>3450</v>
      </c>
      <c r="AC30" s="2">
        <f>(Table2[[#This Row],[Close Price]]/Table2[[#This Row],[Day Low]])-1</f>
        <v>9.0840840840840098E-3</v>
      </c>
      <c r="AD30" s="2">
        <f>(Table2[[#This Row],[Day High]]/Table2[[#This Row],[Close Price]])-1</f>
        <v>2.8718101331746126E-3</v>
      </c>
      <c r="AE30" s="2">
        <f>(Table2[[#This Row],[Close Price]]/Table2[[#This Row],[Current Week Low]])-1</f>
        <v>5.4908884167688132E-3</v>
      </c>
      <c r="AF30" s="2">
        <f>(Table2[[#This Row],[Current Week High]]/Table2[[#This Row],[Close Price]])-1</f>
        <v>2.6709322223048781E-2</v>
      </c>
      <c r="AG30" s="2">
        <f>(Table2[[#This Row],[Close Price]]/Table2[[#This Row],[Current Month Low]])-1</f>
        <v>5.4908884167688132E-3</v>
      </c>
      <c r="AH30" s="2">
        <f>(Table2[[#This Row],[Current Month High]]/Table2[[#This Row],[Close Price]])-1</f>
        <v>2.6709322223048781E-2</v>
      </c>
      <c r="AI30">
        <v>15.6744289859385</v>
      </c>
      <c r="AJ30">
        <v>16.576176516505001</v>
      </c>
      <c r="AK30" t="str">
        <f>IF(AND(Table2[[#This Row],[20D EMA]]&gt;Table2[[#This Row],[50D EMA]],Table2[[#This Row],[50D EMA]]&gt;Table2[[#This Row],[200D EMA]]),"Uptrend","Downtrend/NoTrend")</f>
        <v>Downtrend/NoTrend</v>
      </c>
      <c r="AL30">
        <v>-0.15</v>
      </c>
      <c r="AM30" t="s">
        <v>10146</v>
      </c>
      <c r="AN30">
        <v>-4.8099999999999996</v>
      </c>
      <c r="AO30" t="s">
        <v>10146</v>
      </c>
      <c r="AP30">
        <v>7.4463528059053E-2</v>
      </c>
      <c r="AQ30">
        <f>(Table2[[#This Row],[Sharpe Ratio]]-AVERAGE(Table2[Sharpe Ratio]))/_xlfn.STDEV.P(Table2[Sharpe Ratio])</f>
        <v>0.22275284900285799</v>
      </c>
      <c r="AR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" spans="1:44" hidden="1" x14ac:dyDescent="0.3">
      <c r="A31" t="s">
        <v>96</v>
      </c>
      <c r="B31" t="s">
        <v>97</v>
      </c>
      <c r="C31" t="s">
        <v>10109</v>
      </c>
      <c r="D31" t="s">
        <v>98</v>
      </c>
      <c r="E31">
        <v>284427.34848500002</v>
      </c>
      <c r="F31">
        <v>673.15</v>
      </c>
      <c r="G31">
        <v>91.377137190116699</v>
      </c>
      <c r="H31">
        <f>(Table2[[#This Row],[1Y Return vs Nifty]]-AVERAGE(Table2[1Y Return vs Nifty]))/_xlfn.STDEV.P(Table2[1Y Return vs Nifty])</f>
        <v>0.50289478858452508</v>
      </c>
      <c r="I31">
        <v>-12.0247546742156</v>
      </c>
      <c r="J31">
        <f>(Table2[[#This Row],[1M Return vs Nifty]]-AVERAGE(Table2[1M Return vs Nifty]))/_xlfn.STDEV.P(Table2[1M Return vs Nifty])</f>
        <v>-1.3472125461079634</v>
      </c>
      <c r="K31">
        <v>98.261825946654596</v>
      </c>
      <c r="L31">
        <f>(Table2[[#This Row],[6M Return vs Nifty]]-AVERAGE(Table2[6M Return vs Nifty]))/_xlfn.STDEV.P(Table2[6M Return vs Nifty])</f>
        <v>2.5787149190311029</v>
      </c>
      <c r="M31">
        <v>-3.6107964355828401</v>
      </c>
      <c r="N31">
        <f>(Table2[[#This Row],[1W Return vs Nifty]]-AVERAGE(Table2[1W Return vs Nifty]))/_xlfn.STDEV.P(Table2[1W Return vs Nifty])</f>
        <v>-0.65854293620839133</v>
      </c>
      <c r="O31">
        <v>659.48</v>
      </c>
      <c r="P31">
        <v>602.25783345322304</v>
      </c>
      <c r="Q31">
        <v>436.94842798838101</v>
      </c>
      <c r="R31">
        <v>55.880139357391698</v>
      </c>
      <c r="S31" s="2">
        <v>2.0728452720325041E-2</v>
      </c>
      <c r="T31" s="2">
        <v>0.1177106591379572</v>
      </c>
      <c r="U31" s="2">
        <v>0.54057082456856864</v>
      </c>
      <c r="V31">
        <v>0.23042002803785699</v>
      </c>
      <c r="W31">
        <v>680</v>
      </c>
      <c r="X31">
        <v>695</v>
      </c>
      <c r="Y31">
        <v>650</v>
      </c>
      <c r="Z31">
        <v>684</v>
      </c>
      <c r="AA31">
        <v>650</v>
      </c>
      <c r="AB31">
        <v>684</v>
      </c>
      <c r="AC31" s="2">
        <f>(Table2[[#This Row],[Close Price]]/Table2[[#This Row],[Day Low]])-1</f>
        <v>-1.0073529411764759E-2</v>
      </c>
      <c r="AD31" s="2">
        <f>(Table2[[#This Row],[Day High]]/Table2[[#This Row],[Close Price]])-1</f>
        <v>3.2459332986704226E-2</v>
      </c>
      <c r="AE31" s="2">
        <f>(Table2[[#This Row],[Close Price]]/Table2[[#This Row],[Current Week Low]])-1</f>
        <v>3.5615384615384604E-2</v>
      </c>
      <c r="AF31" s="2">
        <f>(Table2[[#This Row],[Current Week High]]/Table2[[#This Row],[Close Price]])-1</f>
        <v>1.611825001856948E-2</v>
      </c>
      <c r="AG31" s="2">
        <f>(Table2[[#This Row],[Close Price]]/Table2[[#This Row],[Current Month Low]])-1</f>
        <v>3.5615384615384604E-2</v>
      </c>
      <c r="AH31" s="2">
        <f>(Table2[[#This Row],[Current Month High]]/Table2[[#This Row],[Close Price]])-1</f>
        <v>1.611825001856948E-2</v>
      </c>
      <c r="AI31">
        <v>19.988115576023102</v>
      </c>
      <c r="AJ31">
        <v>136.524947294448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0.4</v>
      </c>
      <c r="AM31" t="s">
        <v>10145</v>
      </c>
      <c r="AN31">
        <v>1.7</v>
      </c>
      <c r="AO31" t="s">
        <v>10145</v>
      </c>
      <c r="AP31">
        <v>5.9561916322622997E-2</v>
      </c>
      <c r="AQ31">
        <f>(Table2[[#This Row],[Sharpe Ratio]]-AVERAGE(Table2[Sharpe Ratio]))/_xlfn.STDEV.P(Table2[Sharpe Ratio])</f>
        <v>5.3560205436995696E-2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1.129414430736269</v>
      </c>
    </row>
    <row r="32" spans="1:44" hidden="1" x14ac:dyDescent="0.3">
      <c r="A32" t="s">
        <v>99</v>
      </c>
      <c r="B32" t="s">
        <v>100</v>
      </c>
      <c r="C32" t="s">
        <v>10101</v>
      </c>
      <c r="D32" t="s">
        <v>21</v>
      </c>
      <c r="E32">
        <v>281584.81243970001</v>
      </c>
      <c r="F32">
        <v>539</v>
      </c>
      <c r="G32">
        <v>11.928263417206001</v>
      </c>
      <c r="H32">
        <f>(Table2[[#This Row],[1Y Return vs Nifty]]-AVERAGE(Table2[1Y Return vs Nifty]))/_xlfn.STDEV.P(Table2[1Y Return vs Nifty])</f>
        <v>-0.41190600610379524</v>
      </c>
      <c r="I32">
        <v>16.829388110873001</v>
      </c>
      <c r="J32">
        <f>(Table2[[#This Row],[1M Return vs Nifty]]-AVERAGE(Table2[1M Return vs Nifty]))/_xlfn.STDEV.P(Table2[1M Return vs Nifty])</f>
        <v>1.0637151947391961</v>
      </c>
      <c r="K32">
        <v>5.33831548587046</v>
      </c>
      <c r="L32">
        <f>(Table2[[#This Row],[6M Return vs Nifty]]-AVERAGE(Table2[6M Return vs Nifty]))/_xlfn.STDEV.P(Table2[6M Return vs Nifty])</f>
        <v>-0.16594587070746822</v>
      </c>
      <c r="M32">
        <v>6.55443292609373</v>
      </c>
      <c r="N32">
        <f>(Table2[[#This Row],[1W Return vs Nifty]]-AVERAGE(Table2[1W Return vs Nifty]))/_xlfn.STDEV.P(Table2[1W Return vs Nifty])</f>
        <v>1.3409248194180692</v>
      </c>
      <c r="O32">
        <v>498.27</v>
      </c>
      <c r="P32">
        <v>481.79161315279998</v>
      </c>
      <c r="Q32">
        <v>460.44727168315899</v>
      </c>
      <c r="R32">
        <v>88.443846993856894</v>
      </c>
      <c r="S32" s="2">
        <v>8.1742830192465976E-2</v>
      </c>
      <c r="T32" s="2">
        <v>0.11874093546966</v>
      </c>
      <c r="U32" s="2">
        <v>0.17060092033924437</v>
      </c>
      <c r="V32">
        <v>1.3299944682866001</v>
      </c>
      <c r="W32">
        <v>533.25</v>
      </c>
      <c r="X32">
        <v>548.79999999999995</v>
      </c>
      <c r="Y32">
        <v>514.1</v>
      </c>
      <c r="Z32">
        <v>545.45000000000005</v>
      </c>
      <c r="AA32">
        <v>514.1</v>
      </c>
      <c r="AB32">
        <v>545.45000000000005</v>
      </c>
      <c r="AC32" s="2">
        <f>(Table2[[#This Row],[Close Price]]/Table2[[#This Row],[Day Low]])-1</f>
        <v>1.0782934833567737E-2</v>
      </c>
      <c r="AD32" s="2">
        <f>(Table2[[#This Row],[Day High]]/Table2[[#This Row],[Close Price]])-1</f>
        <v>1.8181818181818077E-2</v>
      </c>
      <c r="AE32" s="2">
        <f>(Table2[[#This Row],[Close Price]]/Table2[[#This Row],[Current Week Low]])-1</f>
        <v>4.8434156778836668E-2</v>
      </c>
      <c r="AF32" s="2">
        <f>(Table2[[#This Row],[Current Week High]]/Table2[[#This Row],[Close Price]])-1</f>
        <v>1.1966604823747673E-2</v>
      </c>
      <c r="AG32" s="2">
        <f>(Table2[[#This Row],[Close Price]]/Table2[[#This Row],[Current Month Low]])-1</f>
        <v>4.8434156778836668E-2</v>
      </c>
      <c r="AH32" s="2">
        <f>(Table2[[#This Row],[Current Month High]]/Table2[[#This Row],[Close Price]])-1</f>
        <v>1.1966604823747673E-2</v>
      </c>
      <c r="AI32">
        <v>1.28014842300556</v>
      </c>
      <c r="AJ32">
        <v>43.714171443807402</v>
      </c>
      <c r="AK32" t="str">
        <f>IF(AND(Table2[[#This Row],[20D EMA]]&gt;Table2[[#This Row],[50D EMA]],Table2[[#This Row],[50D EMA]]&gt;Table2[[#This Row],[200D EMA]]),"Uptrend","Downtrend/NoTrend")</f>
        <v>Uptrend</v>
      </c>
      <c r="AL32">
        <v>7.0000000000000007E-2</v>
      </c>
      <c r="AM32" t="s">
        <v>10145</v>
      </c>
      <c r="AN32">
        <v>12.88</v>
      </c>
      <c r="AO32" t="s">
        <v>10145</v>
      </c>
      <c r="AP32">
        <v>-7.3044596725455005E-2</v>
      </c>
      <c r="AQ32">
        <f>(Table2[[#This Row],[Sharpe Ratio]]-AVERAGE(Table2[Sharpe Ratio]))/_xlfn.STDEV.P(Table2[Sharpe Ratio])</f>
        <v>-1.4520518648202019</v>
      </c>
      <c r="AR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0.3747362725258</v>
      </c>
    </row>
    <row r="33" spans="1:44" hidden="1" x14ac:dyDescent="0.3">
      <c r="A33" t="s">
        <v>101</v>
      </c>
      <c r="B33" t="s">
        <v>102</v>
      </c>
      <c r="C33" t="s">
        <v>10110</v>
      </c>
      <c r="D33" t="s">
        <v>103</v>
      </c>
      <c r="E33">
        <v>281173.68500738998</v>
      </c>
      <c r="F33">
        <v>1775.05</v>
      </c>
      <c r="G33">
        <v>62.345299262983197</v>
      </c>
      <c r="H33">
        <f>(Table2[[#This Row],[1Y Return vs Nifty]]-AVERAGE(Table2[1Y Return vs Nifty]))/_xlfn.STDEV.P(Table2[1Y Return vs Nifty])</f>
        <v>0.16861253704605558</v>
      </c>
      <c r="I33">
        <v>-18.892322720252999</v>
      </c>
      <c r="J33">
        <f>(Table2[[#This Row],[1M Return vs Nifty]]-AVERAGE(Table2[1M Return vs Nifty]))/_xlfn.STDEV.P(Table2[1M Return vs Nifty])</f>
        <v>-1.9210369164130694</v>
      </c>
      <c r="K33">
        <v>-8.3054803257806604</v>
      </c>
      <c r="L33">
        <f>(Table2[[#This Row],[6M Return vs Nifty]]-AVERAGE(Table2[6M Return vs Nifty]))/_xlfn.STDEV.P(Table2[6M Return vs Nifty])</f>
        <v>-0.56893959319755782</v>
      </c>
      <c r="M33">
        <v>-3.31350338565586</v>
      </c>
      <c r="N33">
        <f>(Table2[[#This Row],[1W Return vs Nifty]]-AVERAGE(Table2[1W Return vs Nifty]))/_xlfn.STDEV.P(Table2[1W Return vs Nifty])</f>
        <v>-0.6000663543083441</v>
      </c>
      <c r="O33">
        <v>1804.76</v>
      </c>
      <c r="P33">
        <v>1817.09517974714</v>
      </c>
      <c r="Q33">
        <v>1631.7150749934699</v>
      </c>
      <c r="R33">
        <v>42.118366537217398</v>
      </c>
      <c r="S33" s="2">
        <v>-1.6462022651211262E-2</v>
      </c>
      <c r="T33" s="2">
        <v>-2.3138677718021864E-2</v>
      </c>
      <c r="U33" s="2">
        <v>8.7843108887808538E-2</v>
      </c>
      <c r="V33">
        <v>0.39250214775607201</v>
      </c>
      <c r="W33">
        <v>1766</v>
      </c>
      <c r="X33">
        <v>1780</v>
      </c>
      <c r="Y33">
        <v>1762.05</v>
      </c>
      <c r="Z33">
        <v>1818.8</v>
      </c>
      <c r="AA33">
        <v>1762.05</v>
      </c>
      <c r="AB33">
        <v>1818.8</v>
      </c>
      <c r="AC33" s="2">
        <f>(Table2[[#This Row],[Close Price]]/Table2[[#This Row],[Day Low]])-1</f>
        <v>5.1245753114381731E-3</v>
      </c>
      <c r="AD33" s="2">
        <f>(Table2[[#This Row],[Day High]]/Table2[[#This Row],[Close Price]])-1</f>
        <v>2.7886538407368988E-3</v>
      </c>
      <c r="AE33" s="2">
        <f>(Table2[[#This Row],[Close Price]]/Table2[[#This Row],[Current Week Low]])-1</f>
        <v>7.3777702108339671E-3</v>
      </c>
      <c r="AF33" s="2">
        <f>(Table2[[#This Row],[Current Week High]]/Table2[[#This Row],[Close Price]])-1</f>
        <v>2.4647193036815951E-2</v>
      </c>
      <c r="AG33" s="2">
        <f>(Table2[[#This Row],[Close Price]]/Table2[[#This Row],[Current Month Low]])-1</f>
        <v>7.3777702108339671E-3</v>
      </c>
      <c r="AH33" s="2">
        <f>(Table2[[#This Row],[Current Month High]]/Table2[[#This Row],[Close Price]])-1</f>
        <v>2.4647193036815951E-2</v>
      </c>
      <c r="AI33">
        <v>22.481056871637399</v>
      </c>
      <c r="AJ33">
        <v>117.650665195267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-0.1</v>
      </c>
      <c r="AM33" t="s">
        <v>10146</v>
      </c>
      <c r="AN33">
        <v>-1.73</v>
      </c>
      <c r="AO33" t="s">
        <v>10146</v>
      </c>
      <c r="AP33">
        <v>5.3328521654222999E-2</v>
      </c>
      <c r="AQ33">
        <f>(Table2[[#This Row],[Sharpe Ratio]]-AVERAGE(Table2[Sharpe Ratio]))/_xlfn.STDEV.P(Table2[Sharpe Ratio])</f>
        <v>-1.7213650504885776E-2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" spans="1:44" hidden="1" x14ac:dyDescent="0.3">
      <c r="A34" t="s">
        <v>104</v>
      </c>
      <c r="B34" t="s">
        <v>105</v>
      </c>
      <c r="C34" t="s">
        <v>10114</v>
      </c>
      <c r="D34" t="s">
        <v>106</v>
      </c>
      <c r="E34">
        <v>280514.08420932502</v>
      </c>
      <c r="F34">
        <v>2925.55</v>
      </c>
      <c r="G34">
        <v>-38.479030335760797</v>
      </c>
      <c r="H34">
        <f>(Table2[[#This Row],[1Y Return vs Nifty]]-AVERAGE(Table2[1Y Return vs Nifty]))/_xlfn.STDEV.P(Table2[1Y Return vs Nifty])</f>
        <v>-0.99231237555222473</v>
      </c>
      <c r="I34">
        <v>-4.0143342477259001</v>
      </c>
      <c r="J34">
        <f>(Table2[[#This Row],[1M Return vs Nifty]]-AVERAGE(Table2[1M Return vs Nifty]))/_xlfn.STDEV.P(Table2[1M Return vs Nifty])</f>
        <v>-0.67789635931577774</v>
      </c>
      <c r="K34">
        <v>-26.1704307611977</v>
      </c>
      <c r="L34">
        <f>(Table2[[#This Row],[6M Return vs Nifty]]-AVERAGE(Table2[6M Return vs Nifty]))/_xlfn.STDEV.P(Table2[6M Return vs Nifty])</f>
        <v>-1.0966126086440127</v>
      </c>
      <c r="M34">
        <v>0.51140309110490401</v>
      </c>
      <c r="N34">
        <f>(Table2[[#This Row],[1W Return vs Nifty]]-AVERAGE(Table2[1W Return vs Nifty]))/_xlfn.STDEV.P(Table2[1W Return vs Nifty])</f>
        <v>0.15228038539262759</v>
      </c>
      <c r="O34">
        <v>2901.66</v>
      </c>
      <c r="P34">
        <v>2894.0158874896401</v>
      </c>
      <c r="Q34">
        <v>2985.9829604890401</v>
      </c>
      <c r="R34">
        <v>60.163684241590097</v>
      </c>
      <c r="S34" s="2">
        <v>8.2332182268082168E-3</v>
      </c>
      <c r="T34" s="2">
        <v>1.0896316307963921E-2</v>
      </c>
      <c r="U34" s="2">
        <v>-2.0238883238349867E-2</v>
      </c>
      <c r="V34">
        <v>0.91097301433121303</v>
      </c>
      <c r="W34">
        <v>2923</v>
      </c>
      <c r="X34">
        <v>2968.45</v>
      </c>
      <c r="Y34">
        <v>2888</v>
      </c>
      <c r="Z34">
        <v>2948.95</v>
      </c>
      <c r="AA34">
        <v>2888</v>
      </c>
      <c r="AB34">
        <v>2948.95</v>
      </c>
      <c r="AC34" s="2">
        <f>(Table2[[#This Row],[Close Price]]/Table2[[#This Row],[Day Low]])-1</f>
        <v>8.723913787205273E-4</v>
      </c>
      <c r="AD34" s="2">
        <f>(Table2[[#This Row],[Day High]]/Table2[[#This Row],[Close Price]])-1</f>
        <v>1.4663909350378423E-2</v>
      </c>
      <c r="AE34" s="2">
        <f>(Table2[[#This Row],[Close Price]]/Table2[[#This Row],[Current Week Low]])-1</f>
        <v>1.3002077562326964E-2</v>
      </c>
      <c r="AF34" s="2">
        <f>(Table2[[#This Row],[Current Week High]]/Table2[[#This Row],[Close Price]])-1</f>
        <v>7.9984960092973623E-3</v>
      </c>
      <c r="AG34" s="2">
        <f>(Table2[[#This Row],[Close Price]]/Table2[[#This Row],[Current Month Low]])-1</f>
        <v>1.3002077562326964E-2</v>
      </c>
      <c r="AH34" s="2">
        <f>(Table2[[#This Row],[Current Month High]]/Table2[[#This Row],[Close Price]])-1</f>
        <v>7.9984960092973623E-3</v>
      </c>
      <c r="AI34">
        <v>21.9599733383466</v>
      </c>
      <c r="AJ34">
        <v>9.5670574135800095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-0.05</v>
      </c>
      <c r="AM34" t="s">
        <v>10146</v>
      </c>
      <c r="AN34">
        <v>0.14000000000000001</v>
      </c>
      <c r="AO34" t="s">
        <v>10145</v>
      </c>
      <c r="AP34">
        <v>-8.1195181618998996E-2</v>
      </c>
      <c r="AQ34">
        <f>(Table2[[#This Row],[Sharpe Ratio]]-AVERAGE(Table2[Sharpe Ratio]))/_xlfn.STDEV.P(Table2[Sharpe Ratio])</f>
        <v>-1.5445934656307638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" spans="1:44" x14ac:dyDescent="0.3">
      <c r="A35" t="s">
        <v>1395</v>
      </c>
      <c r="B35" t="s">
        <v>1396</v>
      </c>
      <c r="C35" t="s">
        <v>10105</v>
      </c>
      <c r="D35" t="s">
        <v>46</v>
      </c>
      <c r="E35">
        <v>7356.6980254800001</v>
      </c>
      <c r="F35">
        <v>198.16</v>
      </c>
      <c r="G35">
        <v>46.254813544787503</v>
      </c>
      <c r="H35">
        <f>(Table2[[#This Row],[1Y Return vs Nifty]]-AVERAGE(Table2[1Y Return vs Nifty]))/_xlfn.STDEV.P(Table2[1Y Return vs Nifty])</f>
        <v>-1.6658674777533026E-2</v>
      </c>
      <c r="I35">
        <v>-4.9065209919911696</v>
      </c>
      <c r="J35">
        <f>(Table2[[#This Row],[1M Return vs Nifty]]-AVERAGE(Table2[1M Return vs Nifty]))/_xlfn.STDEV.P(Table2[1M Return vs Nifty])</f>
        <v>-0.75244363621068711</v>
      </c>
      <c r="K35">
        <v>-21.990283454425001</v>
      </c>
      <c r="L35">
        <f>(Table2[[#This Row],[6M Return vs Nifty]]-AVERAGE(Table2[6M Return vs Nifty]))/_xlfn.STDEV.P(Table2[6M Return vs Nifty])</f>
        <v>-0.97314453956937075</v>
      </c>
      <c r="M35">
        <v>-5.4813438403923396</v>
      </c>
      <c r="N35">
        <f>(Table2[[#This Row],[1W Return vs Nifty]]-AVERAGE(Table2[1W Return vs Nifty]))/_xlfn.STDEV.P(Table2[1W Return vs Nifty])</f>
        <v>-1.0264735640590243</v>
      </c>
      <c r="O35">
        <v>198.36</v>
      </c>
      <c r="P35">
        <v>199.999185465322</v>
      </c>
      <c r="Q35">
        <v>187.69984017788099</v>
      </c>
      <c r="R35">
        <v>49.3852724324367</v>
      </c>
      <c r="S35" s="2">
        <v>-1.0082677959266839E-3</v>
      </c>
      <c r="T35" s="2">
        <v>-9.1959647787710676E-3</v>
      </c>
      <c r="U35" s="2">
        <v>5.5728123221660909E-2</v>
      </c>
      <c r="V35">
        <v>1.3813272589975101</v>
      </c>
      <c r="W35">
        <v>195.5</v>
      </c>
      <c r="X35">
        <v>200</v>
      </c>
      <c r="Y35">
        <v>191.15</v>
      </c>
      <c r="Z35">
        <v>200.9</v>
      </c>
      <c r="AA35">
        <v>191.15</v>
      </c>
      <c r="AB35">
        <v>200.9</v>
      </c>
      <c r="AC35" s="2">
        <f>(Table2[[#This Row],[Close Price]]/Table2[[#This Row],[Day Low]])-1</f>
        <v>1.3606138107416843E-2</v>
      </c>
      <c r="AD35" s="2">
        <f>(Table2[[#This Row],[Day High]]/Table2[[#This Row],[Close Price]])-1</f>
        <v>9.28542591844983E-3</v>
      </c>
      <c r="AE35" s="2">
        <f>(Table2[[#This Row],[Close Price]]/Table2[[#This Row],[Current Week Low]])-1</f>
        <v>3.6672770075856675E-2</v>
      </c>
      <c r="AF35" s="2">
        <f>(Table2[[#This Row],[Current Week High]]/Table2[[#This Row],[Close Price]])-1</f>
        <v>1.3827210335082718E-2</v>
      </c>
      <c r="AG35" s="2">
        <f>(Table2[[#This Row],[Close Price]]/Table2[[#This Row],[Current Month Low]])-1</f>
        <v>3.6672770075856675E-2</v>
      </c>
      <c r="AH35" s="2">
        <f>(Table2[[#This Row],[Current Month High]]/Table2[[#This Row],[Close Price]])-1</f>
        <v>1.3827210335082718E-2</v>
      </c>
      <c r="AI35">
        <v>25.807428340734699</v>
      </c>
      <c r="AJ35">
        <v>83.226999537679106</v>
      </c>
      <c r="AK35" t="str">
        <f>IF(AND(Table2[[#This Row],[20D EMA]]&gt;Table2[[#This Row],[50D EMA]],Table2[[#This Row],[50D EMA]]&gt;Table2[[#This Row],[200D EMA]]),"Uptrend","Downtrend/NoTrend")</f>
        <v>Downtrend/NoTrend</v>
      </c>
      <c r="AL35">
        <v>-0.15</v>
      </c>
      <c r="AM35" t="s">
        <v>10146</v>
      </c>
      <c r="AN35">
        <v>-1.26</v>
      </c>
      <c r="AO35" t="s">
        <v>10146</v>
      </c>
      <c r="AP35">
        <v>0.16326594127400201</v>
      </c>
      <c r="AQ35">
        <f>(Table2[[#This Row],[Sharpe Ratio]]-AVERAGE(Table2[Sharpe Ratio]))/_xlfn.STDEV.P(Table2[Sharpe Ratio])</f>
        <v>1.2310139225439392</v>
      </c>
      <c r="AR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6" spans="1:44" x14ac:dyDescent="0.3">
      <c r="A36" t="s">
        <v>1686</v>
      </c>
      <c r="B36" t="s">
        <v>1687</v>
      </c>
      <c r="C36" t="s">
        <v>10108</v>
      </c>
      <c r="D36" t="s">
        <v>659</v>
      </c>
      <c r="E36">
        <v>4709.30152</v>
      </c>
      <c r="F36">
        <v>1087.9000000000001</v>
      </c>
      <c r="G36">
        <v>96.214860060540502</v>
      </c>
      <c r="H36">
        <f>(Table2[[#This Row],[1Y Return vs Nifty]]-AVERAGE(Table2[1Y Return vs Nifty]))/_xlfn.STDEV.P(Table2[1Y Return vs Nifty])</f>
        <v>0.55859794101680682</v>
      </c>
      <c r="I36">
        <v>-9.3786123877720708</v>
      </c>
      <c r="J36">
        <f>(Table2[[#This Row],[1M Return vs Nifty]]-AVERAGE(Table2[1M Return vs Nifty]))/_xlfn.STDEV.P(Table2[1M Return vs Nifty])</f>
        <v>-1.1261123078464284</v>
      </c>
      <c r="K36">
        <v>14.9259426767617</v>
      </c>
      <c r="L36">
        <f>(Table2[[#This Row],[6M Return vs Nifty]]-AVERAGE(Table2[6M Return vs Nifty]))/_xlfn.STDEV.P(Table2[6M Return vs Nifty])</f>
        <v>0.11724171322023969</v>
      </c>
      <c r="M36">
        <v>-3.5252300754442301</v>
      </c>
      <c r="N36">
        <f>(Table2[[#This Row],[1W Return vs Nifty]]-AVERAGE(Table2[1W Return vs Nifty]))/_xlfn.STDEV.P(Table2[1W Return vs Nifty])</f>
        <v>-0.64171230976837412</v>
      </c>
      <c r="O36">
        <v>1102.03</v>
      </c>
      <c r="P36">
        <v>1139.56512851708</v>
      </c>
      <c r="Q36">
        <v>984.99435763354404</v>
      </c>
      <c r="R36">
        <v>47.813359045737698</v>
      </c>
      <c r="S36" s="2">
        <v>-1.2821792510185641E-2</v>
      </c>
      <c r="T36" s="2">
        <v>-4.5337582928947559E-2</v>
      </c>
      <c r="U36" s="2">
        <v>0.10447333182058788</v>
      </c>
      <c r="V36">
        <v>0.91912091128526396</v>
      </c>
      <c r="W36">
        <v>1077.5</v>
      </c>
      <c r="X36">
        <v>1103.45</v>
      </c>
      <c r="Y36">
        <v>1064.75</v>
      </c>
      <c r="Z36">
        <v>1111</v>
      </c>
      <c r="AA36">
        <v>1064.75</v>
      </c>
      <c r="AB36">
        <v>1111</v>
      </c>
      <c r="AC36" s="2">
        <f>(Table2[[#This Row],[Close Price]]/Table2[[#This Row],[Day Low]])-1</f>
        <v>9.6519721577728035E-3</v>
      </c>
      <c r="AD36" s="2">
        <f>(Table2[[#This Row],[Day High]]/Table2[[#This Row],[Close Price]])-1</f>
        <v>1.4293593161136098E-2</v>
      </c>
      <c r="AE36" s="2">
        <f>(Table2[[#This Row],[Close Price]]/Table2[[#This Row],[Current Week Low]])-1</f>
        <v>2.1742193003052357E-2</v>
      </c>
      <c r="AF36" s="2">
        <f>(Table2[[#This Row],[Current Week High]]/Table2[[#This Row],[Close Price]])-1</f>
        <v>2.123356926188058E-2</v>
      </c>
      <c r="AG36" s="2">
        <f>(Table2[[#This Row],[Close Price]]/Table2[[#This Row],[Current Month Low]])-1</f>
        <v>2.1742193003052357E-2</v>
      </c>
      <c r="AH36" s="2">
        <f>(Table2[[#This Row],[Current Month High]]/Table2[[#This Row],[Close Price]])-1</f>
        <v>2.123356926188058E-2</v>
      </c>
      <c r="AI36">
        <v>37.416122805404797</v>
      </c>
      <c r="AJ36">
        <v>127.594142259414</v>
      </c>
      <c r="AK36" t="str">
        <f>IF(AND(Table2[[#This Row],[20D EMA]]&gt;Table2[[#This Row],[50D EMA]],Table2[[#This Row],[50D EMA]]&gt;Table2[[#This Row],[200D EMA]]),"Uptrend","Downtrend/NoTrend")</f>
        <v>Downtrend/NoTrend</v>
      </c>
      <c r="AL36">
        <v>-0.21</v>
      </c>
      <c r="AM36" t="s">
        <v>10146</v>
      </c>
      <c r="AN36">
        <v>-0.47</v>
      </c>
      <c r="AO36" t="s">
        <v>10146</v>
      </c>
      <c r="AP36">
        <v>0.16308558318798999</v>
      </c>
      <c r="AQ36">
        <f>(Table2[[#This Row],[Sharpe Ratio]]-AVERAGE(Table2[Sharpe Ratio]))/_xlfn.STDEV.P(Table2[Sharpe Ratio])</f>
        <v>1.2289661399348772</v>
      </c>
      <c r="AR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" spans="1:44" hidden="1" x14ac:dyDescent="0.3">
      <c r="A37" t="s">
        <v>112</v>
      </c>
      <c r="B37" t="s">
        <v>113</v>
      </c>
      <c r="C37" t="s">
        <v>10106</v>
      </c>
      <c r="D37" t="s">
        <v>114</v>
      </c>
      <c r="E37">
        <v>263054.33329344</v>
      </c>
      <c r="F37">
        <v>9422.4</v>
      </c>
      <c r="G37">
        <v>78.813206277269799</v>
      </c>
      <c r="H37">
        <f>(Table2[[#This Row],[1Y Return vs Nifty]]-AVERAGE(Table2[1Y Return vs Nifty]))/_xlfn.STDEV.P(Table2[1Y Return vs Nifty])</f>
        <v>0.35822950338069154</v>
      </c>
      <c r="I37">
        <v>-1.6676721097624001</v>
      </c>
      <c r="J37">
        <f>(Table2[[#This Row],[1M Return vs Nifty]]-AVERAGE(Table2[1M Return vs Nifty]))/_xlfn.STDEV.P(Table2[1M Return vs Nifty])</f>
        <v>-0.48181939078647229</v>
      </c>
      <c r="K37">
        <v>21.9764466154278</v>
      </c>
      <c r="L37">
        <f>(Table2[[#This Row],[6M Return vs Nifty]]-AVERAGE(Table2[6M Return vs Nifty]))/_xlfn.STDEV.P(Table2[6M Return vs Nifty])</f>
        <v>0.32549085934479205</v>
      </c>
      <c r="M37">
        <v>-4.3951618004585802</v>
      </c>
      <c r="N37">
        <f>(Table2[[#This Row],[1W Return vs Nifty]]-AVERAGE(Table2[1W Return vs Nifty]))/_xlfn.STDEV.P(Table2[1W Return vs Nifty])</f>
        <v>-0.81282506796351395</v>
      </c>
      <c r="O37">
        <v>9515.76</v>
      </c>
      <c r="P37">
        <v>9272.5467323903704</v>
      </c>
      <c r="Q37">
        <v>7757.6203544578302</v>
      </c>
      <c r="R37">
        <v>39.437910115955901</v>
      </c>
      <c r="S37" s="2">
        <v>-9.811092335241807E-3</v>
      </c>
      <c r="T37" s="2">
        <v>1.6160961161421784E-2</v>
      </c>
      <c r="U37" s="2">
        <v>0.21459926749128969</v>
      </c>
      <c r="V37">
        <v>0.80429806669939097</v>
      </c>
      <c r="W37">
        <v>9420.35</v>
      </c>
      <c r="X37">
        <v>9495</v>
      </c>
      <c r="Y37">
        <v>9381.1</v>
      </c>
      <c r="Z37">
        <v>9693.9500000000007</v>
      </c>
      <c r="AA37">
        <v>9381.1</v>
      </c>
      <c r="AB37">
        <v>9693.9500000000007</v>
      </c>
      <c r="AC37" s="2">
        <f>(Table2[[#This Row],[Close Price]]/Table2[[#This Row],[Day Low]])-1</f>
        <v>2.1761399523367864E-4</v>
      </c>
      <c r="AD37" s="2">
        <f>(Table2[[#This Row],[Day High]]/Table2[[#This Row],[Close Price]])-1</f>
        <v>7.7050433010699138E-3</v>
      </c>
      <c r="AE37" s="2">
        <f>(Table2[[#This Row],[Close Price]]/Table2[[#This Row],[Current Week Low]])-1</f>
        <v>4.4024687936381479E-3</v>
      </c>
      <c r="AF37" s="2">
        <f>(Table2[[#This Row],[Current Week High]]/Table2[[#This Row],[Close Price]])-1</f>
        <v>2.8819621327899503E-2</v>
      </c>
      <c r="AG37" s="2">
        <f>(Table2[[#This Row],[Close Price]]/Table2[[#This Row],[Current Month Low]])-1</f>
        <v>4.4024687936381479E-3</v>
      </c>
      <c r="AH37" s="2">
        <f>(Table2[[#This Row],[Current Month High]]/Table2[[#This Row],[Close Price]])-1</f>
        <v>2.8819621327899503E-2</v>
      </c>
      <c r="AI37">
        <v>6.54185770079809</v>
      </c>
      <c r="AJ37">
        <v>107.496146223298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-0.1</v>
      </c>
      <c r="AM37" t="s">
        <v>10146</v>
      </c>
      <c r="AN37">
        <v>-5.41</v>
      </c>
      <c r="AO37" t="s">
        <v>10146</v>
      </c>
      <c r="AP37">
        <v>0.104321864931325</v>
      </c>
      <c r="AQ37">
        <f>(Table2[[#This Row],[Sharpe Ratio]]-AVERAGE(Table2[Sharpe Ratio]))/_xlfn.STDEV.P(Table2[Sharpe Ratio])</f>
        <v>0.56176389272436278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-4.9160203300139815E-2</v>
      </c>
    </row>
    <row r="38" spans="1:44" hidden="1" x14ac:dyDescent="0.3">
      <c r="A38" t="s">
        <v>115</v>
      </c>
      <c r="B38" t="s">
        <v>116</v>
      </c>
      <c r="C38" t="s">
        <v>10102</v>
      </c>
      <c r="D38" t="s">
        <v>37</v>
      </c>
      <c r="E38">
        <v>254065.68875007</v>
      </c>
      <c r="F38">
        <v>1594.15</v>
      </c>
      <c r="G38">
        <v>-22.212413278966402</v>
      </c>
      <c r="H38">
        <f>(Table2[[#This Row],[1Y Return vs Nifty]]-AVERAGE(Table2[1Y Return vs Nifty]))/_xlfn.STDEV.P(Table2[1Y Return vs Nifty])</f>
        <v>-0.8050131288318777</v>
      </c>
      <c r="I38">
        <v>-3.3974136526105601</v>
      </c>
      <c r="J38">
        <f>(Table2[[#This Row],[1M Return vs Nifty]]-AVERAGE(Table2[1M Return vs Nifty]))/_xlfn.STDEV.P(Table2[1M Return vs Nifty])</f>
        <v>-0.62634913478924803</v>
      </c>
      <c r="K38">
        <v>-17.866566273582599</v>
      </c>
      <c r="L38">
        <f>(Table2[[#This Row],[6M Return vs Nifty]]-AVERAGE(Table2[6M Return vs Nifty]))/_xlfn.STDEV.P(Table2[6M Return vs Nifty])</f>
        <v>-0.85134323440875725</v>
      </c>
      <c r="M38">
        <v>-3.7564584979182398</v>
      </c>
      <c r="N38">
        <f>(Table2[[#This Row],[1W Return vs Nifty]]-AVERAGE(Table2[1W Return vs Nifty]))/_xlfn.STDEV.P(Table2[1W Return vs Nifty])</f>
        <v>-0.68719419300695384</v>
      </c>
      <c r="O38">
        <v>1584.47</v>
      </c>
      <c r="P38">
        <v>1587.8535799202</v>
      </c>
      <c r="Q38">
        <v>1588.45395559756</v>
      </c>
      <c r="R38">
        <v>56.082137904431498</v>
      </c>
      <c r="S38" s="2">
        <v>6.1092983773754399E-3</v>
      </c>
      <c r="T38" s="2">
        <v>3.9653656731476064E-3</v>
      </c>
      <c r="U38" s="2">
        <v>3.5859046353643111E-3</v>
      </c>
      <c r="V38">
        <v>1.27175216853932</v>
      </c>
      <c r="W38">
        <v>1591.1</v>
      </c>
      <c r="X38">
        <v>1610</v>
      </c>
      <c r="Y38">
        <v>1561.1</v>
      </c>
      <c r="Z38">
        <v>1597.5</v>
      </c>
      <c r="AA38">
        <v>1561.1</v>
      </c>
      <c r="AB38">
        <v>1597.5</v>
      </c>
      <c r="AC38" s="2">
        <f>(Table2[[#This Row],[Close Price]]/Table2[[#This Row],[Day Low]])-1</f>
        <v>1.9169128276037561E-3</v>
      </c>
      <c r="AD38" s="2">
        <f>(Table2[[#This Row],[Day High]]/Table2[[#This Row],[Close Price]])-1</f>
        <v>9.94260264090574E-3</v>
      </c>
      <c r="AE38" s="2">
        <f>(Table2[[#This Row],[Close Price]]/Table2[[#This Row],[Current Week Low]])-1</f>
        <v>2.1170969188393007E-2</v>
      </c>
      <c r="AF38" s="2">
        <f>(Table2[[#This Row],[Current Week High]]/Table2[[#This Row],[Close Price]])-1</f>
        <v>2.1014333657434214E-3</v>
      </c>
      <c r="AG38" s="2">
        <f>(Table2[[#This Row],[Close Price]]/Table2[[#This Row],[Current Month Low]])-1</f>
        <v>2.1170969188393007E-2</v>
      </c>
      <c r="AH38" s="2">
        <f>(Table2[[#This Row],[Current Month High]]/Table2[[#This Row],[Close Price]])-1</f>
        <v>2.1014333657434214E-3</v>
      </c>
      <c r="AI38">
        <v>9.2118056644606696</v>
      </c>
      <c r="AJ38">
        <v>12.339241041541801</v>
      </c>
      <c r="AK38" t="str">
        <f>IF(AND(Table2[[#This Row],[20D EMA]]&gt;Table2[[#This Row],[50D EMA]],Table2[[#This Row],[50D EMA]]&gt;Table2[[#This Row],[200D EMA]]),"Uptrend","Downtrend/NoTrend")</f>
        <v>Downtrend/NoTrend</v>
      </c>
      <c r="AL38">
        <v>-0.16</v>
      </c>
      <c r="AM38" t="s">
        <v>10146</v>
      </c>
      <c r="AN38">
        <v>0.15</v>
      </c>
      <c r="AO38" t="s">
        <v>10145</v>
      </c>
      <c r="AP38">
        <v>-2.277026957482E-2</v>
      </c>
      <c r="AQ38">
        <f>(Table2[[#This Row],[Sharpe Ratio]]-AVERAGE(Table2[Sharpe Ratio]))/_xlfn.STDEV.P(Table2[Sharpe Ratio])</f>
        <v>-0.88123801833430848</v>
      </c>
      <c r="AR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" spans="1:44" hidden="1" x14ac:dyDescent="0.3">
      <c r="A39" t="s">
        <v>117</v>
      </c>
      <c r="B39" t="s">
        <v>118</v>
      </c>
      <c r="C39" t="s">
        <v>10104</v>
      </c>
      <c r="D39" t="s">
        <v>119</v>
      </c>
      <c r="E39">
        <v>246004.69937399999</v>
      </c>
      <c r="F39">
        <v>2551.5</v>
      </c>
      <c r="G39">
        <v>-12.7333126726549</v>
      </c>
      <c r="H39">
        <f>(Table2[[#This Row],[1Y Return vs Nifty]]-AVERAGE(Table2[1Y Return vs Nifty]))/_xlfn.STDEV.P(Table2[1Y Return vs Nifty])</f>
        <v>-0.69586760724311258</v>
      </c>
      <c r="I39">
        <v>2.7251127631463499</v>
      </c>
      <c r="J39">
        <f>(Table2[[#This Row],[1M Return vs Nifty]]-AVERAGE(Table2[1M Return vs Nifty]))/_xlfn.STDEV.P(Table2[1M Return vs Nifty])</f>
        <v>-0.11477723020138704</v>
      </c>
      <c r="K39">
        <v>-17.095078764266798</v>
      </c>
      <c r="L39">
        <f>(Table2[[#This Row],[6M Return vs Nifty]]-AVERAGE(Table2[6M Return vs Nifty]))/_xlfn.STDEV.P(Table2[6M Return vs Nifty])</f>
        <v>-0.82855598168775979</v>
      </c>
      <c r="M39">
        <v>-0.673397890589429</v>
      </c>
      <c r="N39">
        <f>(Table2[[#This Row],[1W Return vs Nifty]]-AVERAGE(Table2[1W Return vs Nifty]))/_xlfn.STDEV.P(Table2[1W Return vs Nifty])</f>
        <v>-8.0766137754556586E-2</v>
      </c>
      <c r="O39">
        <v>2526.29</v>
      </c>
      <c r="P39">
        <v>2512.7266021566602</v>
      </c>
      <c r="Q39">
        <v>2449.0825712771102</v>
      </c>
      <c r="R39">
        <v>57.189084312579297</v>
      </c>
      <c r="S39" s="2">
        <v>9.9790602029062522E-3</v>
      </c>
      <c r="T39" s="2">
        <v>1.5430806443510726E-2</v>
      </c>
      <c r="U39" s="2">
        <v>4.1818691588451716E-2</v>
      </c>
      <c r="V39">
        <v>0.75798628153859604</v>
      </c>
      <c r="W39">
        <v>2543.1999999999998</v>
      </c>
      <c r="X39">
        <v>2565</v>
      </c>
      <c r="Y39">
        <v>2533.15</v>
      </c>
      <c r="Z39">
        <v>2591.1</v>
      </c>
      <c r="AA39">
        <v>2533.15</v>
      </c>
      <c r="AB39">
        <v>2591.1</v>
      </c>
      <c r="AC39" s="2">
        <f>(Table2[[#This Row],[Close Price]]/Table2[[#This Row],[Day Low]])-1</f>
        <v>3.2636049072036766E-3</v>
      </c>
      <c r="AD39" s="2">
        <f>(Table2[[#This Row],[Day High]]/Table2[[#This Row],[Close Price]])-1</f>
        <v>5.2910052910053462E-3</v>
      </c>
      <c r="AE39" s="2">
        <f>(Table2[[#This Row],[Close Price]]/Table2[[#This Row],[Current Week Low]])-1</f>
        <v>7.2439452855139752E-3</v>
      </c>
      <c r="AF39" s="2">
        <f>(Table2[[#This Row],[Current Week High]]/Table2[[#This Row],[Close Price]])-1</f>
        <v>1.5520282186948897E-2</v>
      </c>
      <c r="AG39" s="2">
        <f>(Table2[[#This Row],[Close Price]]/Table2[[#This Row],[Current Month Low]])-1</f>
        <v>7.2439452855139752E-3</v>
      </c>
      <c r="AH39" s="2">
        <f>(Table2[[#This Row],[Current Month High]]/Table2[[#This Row],[Close Price]])-1</f>
        <v>1.5520282186948897E-2</v>
      </c>
      <c r="AI39">
        <v>8.5361552028218703</v>
      </c>
      <c r="AJ39">
        <v>18.9510489510489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-0.06</v>
      </c>
      <c r="AM39" t="s">
        <v>10146</v>
      </c>
      <c r="AN39">
        <v>0.35</v>
      </c>
      <c r="AO39" t="s">
        <v>10145</v>
      </c>
      <c r="AP39">
        <v>-7.1034488820739998E-3</v>
      </c>
      <c r="AQ39">
        <f>(Table2[[#This Row],[Sharpe Ratio]]-AVERAGE(Table2[Sharpe Ratio]))/_xlfn.STDEV.P(Table2[Sharpe Ratio])</f>
        <v>-0.70335720542882596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-2.4233241623156418</v>
      </c>
    </row>
    <row r="40" spans="1:44" hidden="1" x14ac:dyDescent="0.3">
      <c r="A40" t="s">
        <v>120</v>
      </c>
      <c r="B40" t="s">
        <v>121</v>
      </c>
      <c r="C40" t="s">
        <v>10100</v>
      </c>
      <c r="D40" t="s">
        <v>18</v>
      </c>
      <c r="E40">
        <v>239086.68706257301</v>
      </c>
      <c r="F40">
        <v>169.31</v>
      </c>
      <c r="G40">
        <v>51.820622377953903</v>
      </c>
      <c r="H40">
        <f>(Table2[[#This Row],[1Y Return vs Nifty]]-AVERAGE(Table2[1Y Return vs Nifty]))/_xlfn.STDEV.P(Table2[1Y Return vs Nifty])</f>
        <v>4.7427901933639396E-2</v>
      </c>
      <c r="I40">
        <v>-4.7398681042119302</v>
      </c>
      <c r="J40">
        <f>(Table2[[#This Row],[1M Return vs Nifty]]-AVERAGE(Table2[1M Return vs Nifty]))/_xlfn.STDEV.P(Table2[1M Return vs Nifty])</f>
        <v>-0.7385188395798582</v>
      </c>
      <c r="K40">
        <v>14.6991795683275</v>
      </c>
      <c r="L40">
        <f>(Table2[[#This Row],[6M Return vs Nifty]]-AVERAGE(Table2[6M Return vs Nifty]))/_xlfn.STDEV.P(Table2[6M Return vs Nifty])</f>
        <v>0.1105438623836503</v>
      </c>
      <c r="M40">
        <v>0.39298254845724401</v>
      </c>
      <c r="N40">
        <f>(Table2[[#This Row],[1W Return vs Nifty]]-AVERAGE(Table2[1W Return vs Nifty]))/_xlfn.STDEV.P(Table2[1W Return vs Nifty])</f>
        <v>0.1289874474565246</v>
      </c>
      <c r="O40">
        <v>166.57</v>
      </c>
      <c r="P40">
        <v>166.043070636533</v>
      </c>
      <c r="Q40">
        <v>145.75721620955699</v>
      </c>
      <c r="R40">
        <v>62.270152875080797</v>
      </c>
      <c r="S40" s="2">
        <v>1.6449540733625558E-2</v>
      </c>
      <c r="T40" s="2">
        <v>1.9675192412083747E-2</v>
      </c>
      <c r="U40" s="2">
        <v>0.16158914394043367</v>
      </c>
      <c r="V40">
        <v>0.73521660910559905</v>
      </c>
      <c r="W40">
        <v>169.18</v>
      </c>
      <c r="X40">
        <v>171.3</v>
      </c>
      <c r="Y40">
        <v>165.62</v>
      </c>
      <c r="Z40">
        <v>169.8</v>
      </c>
      <c r="AA40">
        <v>165.62</v>
      </c>
      <c r="AB40">
        <v>169.8</v>
      </c>
      <c r="AC40" s="2">
        <f>(Table2[[#This Row],[Close Price]]/Table2[[#This Row],[Day Low]])-1</f>
        <v>7.6841234188429475E-4</v>
      </c>
      <c r="AD40" s="2">
        <f>(Table2[[#This Row],[Day High]]/Table2[[#This Row],[Close Price]])-1</f>
        <v>1.1753588092847433E-2</v>
      </c>
      <c r="AE40" s="2">
        <f>(Table2[[#This Row],[Close Price]]/Table2[[#This Row],[Current Week Low]])-1</f>
        <v>2.2279917884313383E-2</v>
      </c>
      <c r="AF40" s="2">
        <f>(Table2[[#This Row],[Current Week High]]/Table2[[#This Row],[Close Price]])-1</f>
        <v>2.8940995806510106E-3</v>
      </c>
      <c r="AG40" s="2">
        <f>(Table2[[#This Row],[Close Price]]/Table2[[#This Row],[Current Month Low]])-1</f>
        <v>2.2279917884313383E-2</v>
      </c>
      <c r="AH40" s="2">
        <f>(Table2[[#This Row],[Current Month High]]/Table2[[#This Row],[Close Price]])-1</f>
        <v>2.8940995806510106E-3</v>
      </c>
      <c r="AI40">
        <v>16.236489280018901</v>
      </c>
      <c r="AJ40">
        <v>98.023391812865498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-0.05</v>
      </c>
      <c r="AM40" t="s">
        <v>10146</v>
      </c>
      <c r="AN40">
        <v>-0.62</v>
      </c>
      <c r="AO40" t="s">
        <v>10146</v>
      </c>
      <c r="AP40">
        <v>9.9702355888727001E-2</v>
      </c>
      <c r="AQ40">
        <f>(Table2[[#This Row],[Sharpe Ratio]]-AVERAGE(Table2[Sharpe Ratio]))/_xlfn.STDEV.P(Table2[Sharpe Ratio])</f>
        <v>0.50931406644263155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5.7754438636587691E-2</v>
      </c>
    </row>
    <row r="41" spans="1:44" hidden="1" x14ac:dyDescent="0.3">
      <c r="A41" t="s">
        <v>122</v>
      </c>
      <c r="B41" t="s">
        <v>123</v>
      </c>
      <c r="C41" t="s">
        <v>10109</v>
      </c>
      <c r="D41" t="s">
        <v>124</v>
      </c>
      <c r="E41">
        <v>231565.18039776001</v>
      </c>
      <c r="F41">
        <v>950.4</v>
      </c>
      <c r="G41">
        <v>-5.9451835021045003</v>
      </c>
      <c r="H41">
        <f>(Table2[[#This Row],[1Y Return vs Nifty]]-AVERAGE(Table2[1Y Return vs Nifty]))/_xlfn.STDEV.P(Table2[1Y Return vs Nifty])</f>
        <v>-0.61770682704859459</v>
      </c>
      <c r="I41">
        <v>-0.32605000439038601</v>
      </c>
      <c r="J41">
        <f>(Table2[[#This Row],[1M Return vs Nifty]]-AVERAGE(Table2[1M Return vs Nifty]))/_xlfn.STDEV.P(Table2[1M Return vs Nifty])</f>
        <v>-0.36971923325738676</v>
      </c>
      <c r="K41">
        <v>0.57090974827119401</v>
      </c>
      <c r="L41">
        <f>(Table2[[#This Row],[6M Return vs Nifty]]-AVERAGE(Table2[6M Return vs Nifty]))/_xlfn.STDEV.P(Table2[6M Return vs Nifty])</f>
        <v>-0.30675965972467856</v>
      </c>
      <c r="M41">
        <v>-0.97302605409401499</v>
      </c>
      <c r="N41">
        <f>(Table2[[#This Row],[1W Return vs Nifty]]-AVERAGE(Table2[1W Return vs Nifty]))/_xlfn.STDEV.P(Table2[1W Return vs Nifty])</f>
        <v>-0.13970202894690079</v>
      </c>
      <c r="O41">
        <v>924.85</v>
      </c>
      <c r="P41">
        <v>901.88292702662898</v>
      </c>
      <c r="Q41">
        <v>841.89260026673799</v>
      </c>
      <c r="R41">
        <v>63.654677721518802</v>
      </c>
      <c r="S41" s="2">
        <v>2.7626101529977784E-2</v>
      </c>
      <c r="T41" s="2">
        <v>5.3795311474987582E-2</v>
      </c>
      <c r="U41" s="2">
        <v>0.12888508545969338</v>
      </c>
      <c r="V41">
        <v>0.92231317966009696</v>
      </c>
      <c r="W41">
        <v>948.5</v>
      </c>
      <c r="X41">
        <v>959.4</v>
      </c>
      <c r="Y41">
        <v>931.6</v>
      </c>
      <c r="Z41">
        <v>953.7</v>
      </c>
      <c r="AA41">
        <v>931.6</v>
      </c>
      <c r="AB41">
        <v>953.7</v>
      </c>
      <c r="AC41" s="2">
        <f>(Table2[[#This Row],[Close Price]]/Table2[[#This Row],[Day Low]])-1</f>
        <v>2.0031628887717812E-3</v>
      </c>
      <c r="AD41" s="2">
        <f>(Table2[[#This Row],[Day High]]/Table2[[#This Row],[Close Price]])-1</f>
        <v>9.4696969696970168E-3</v>
      </c>
      <c r="AE41" s="2">
        <f>(Table2[[#This Row],[Close Price]]/Table2[[#This Row],[Current Week Low]])-1</f>
        <v>2.0180334907685671E-2</v>
      </c>
      <c r="AF41" s="2">
        <f>(Table2[[#This Row],[Current Week High]]/Table2[[#This Row],[Close Price]])-1</f>
        <v>3.4722222222223209E-3</v>
      </c>
      <c r="AG41" s="2">
        <f>(Table2[[#This Row],[Close Price]]/Table2[[#This Row],[Current Month Low]])-1</f>
        <v>2.0180334907685671E-2</v>
      </c>
      <c r="AH41" s="2">
        <f>(Table2[[#This Row],[Current Month High]]/Table2[[#This Row],[Close Price]])-1</f>
        <v>3.4722222222223209E-3</v>
      </c>
      <c r="AI41">
        <v>0.34722222222223198</v>
      </c>
      <c r="AJ41">
        <v>31.452282157676301</v>
      </c>
      <c r="AK41" t="str">
        <f>IF(AND(Table2[[#This Row],[20D EMA]]&gt;Table2[[#This Row],[50D EMA]],Table2[[#This Row],[50D EMA]]&gt;Table2[[#This Row],[200D EMA]]),"Uptrend","Downtrend/NoTrend")</f>
        <v>Uptrend</v>
      </c>
      <c r="AL41">
        <v>-0.01</v>
      </c>
      <c r="AM41" t="s">
        <v>10146</v>
      </c>
      <c r="AN41">
        <v>3.18</v>
      </c>
      <c r="AO41" t="s">
        <v>10145</v>
      </c>
      <c r="AP41">
        <v>-2.3196795854549999E-3</v>
      </c>
      <c r="AQ41">
        <f>(Table2[[#This Row],[Sharpe Ratio]]-AVERAGE(Table2[Sharpe Ratio]))/_xlfn.STDEV.P(Table2[Sharpe Ratio])</f>
        <v>-0.64904237104581186</v>
      </c>
      <c r="AR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-2.0829301200233723</v>
      </c>
    </row>
    <row r="42" spans="1:44" x14ac:dyDescent="0.3">
      <c r="A42" t="s">
        <v>643</v>
      </c>
      <c r="B42" t="s">
        <v>644</v>
      </c>
      <c r="C42" t="s">
        <v>10108</v>
      </c>
      <c r="D42" t="s">
        <v>275</v>
      </c>
      <c r="E42">
        <v>28169.482319999999</v>
      </c>
      <c r="F42">
        <v>2459.1</v>
      </c>
      <c r="G42">
        <v>299.46760775770503</v>
      </c>
      <c r="H42">
        <f>(Table2[[#This Row],[1Y Return vs Nifty]]-AVERAGE(Table2[1Y Return vs Nifty]))/_xlfn.STDEV.P(Table2[1Y Return vs Nifty])</f>
        <v>2.8989177754730182</v>
      </c>
      <c r="I42">
        <v>63.565334785383797</v>
      </c>
      <c r="J42">
        <f>(Table2[[#This Row],[1M Return vs Nifty]]-AVERAGE(Table2[1M Return vs Nifty]))/_xlfn.STDEV.P(Table2[1M Return vs Nifty])</f>
        <v>4.9687693553002044</v>
      </c>
      <c r="K42">
        <v>170.40076703361899</v>
      </c>
      <c r="L42">
        <f>(Table2[[#This Row],[6M Return vs Nifty]]-AVERAGE(Table2[6M Return vs Nifty]))/_xlfn.STDEV.P(Table2[6M Return vs Nifty])</f>
        <v>4.7094665666263724</v>
      </c>
      <c r="M42">
        <v>19.214223048682101</v>
      </c>
      <c r="N42">
        <f>(Table2[[#This Row],[1W Return vs Nifty]]-AVERAGE(Table2[1W Return vs Nifty]))/_xlfn.STDEV.P(Table2[1W Return vs Nifty])</f>
        <v>3.8310646128736403</v>
      </c>
      <c r="O42">
        <v>1869.06</v>
      </c>
      <c r="P42">
        <v>1500.6196781123199</v>
      </c>
      <c r="Q42">
        <v>1030.12600332995</v>
      </c>
      <c r="R42">
        <v>86.716018074320402</v>
      </c>
      <c r="S42" s="2">
        <v>0.31568809990048474</v>
      </c>
      <c r="T42" s="2">
        <v>0.63872301281120392</v>
      </c>
      <c r="U42" s="2">
        <v>1.3871836960243675</v>
      </c>
      <c r="V42">
        <v>2.1687424993258002</v>
      </c>
      <c r="W42">
        <v>2419</v>
      </c>
      <c r="X42">
        <v>2574.9499999999998</v>
      </c>
      <c r="Y42">
        <v>2127.6999999999998</v>
      </c>
      <c r="Z42">
        <v>2478.4</v>
      </c>
      <c r="AA42">
        <v>2127.6999999999998</v>
      </c>
      <c r="AB42">
        <v>2478.4</v>
      </c>
      <c r="AC42" s="2">
        <f>(Table2[[#This Row],[Close Price]]/Table2[[#This Row],[Day Low]])-1</f>
        <v>1.657709797436957E-2</v>
      </c>
      <c r="AD42" s="2">
        <f>(Table2[[#This Row],[Day High]]/Table2[[#This Row],[Close Price]])-1</f>
        <v>4.7110731568460018E-2</v>
      </c>
      <c r="AE42" s="2">
        <f>(Table2[[#This Row],[Close Price]]/Table2[[#This Row],[Current Week Low]])-1</f>
        <v>0.15575504065422763</v>
      </c>
      <c r="AF42" s="2">
        <f>(Table2[[#This Row],[Current Week High]]/Table2[[#This Row],[Close Price]])-1</f>
        <v>7.8483998210727712E-3</v>
      </c>
      <c r="AG42" s="2">
        <f>(Table2[[#This Row],[Close Price]]/Table2[[#This Row],[Current Month Low]])-1</f>
        <v>0.15575504065422763</v>
      </c>
      <c r="AH42" s="2">
        <f>(Table2[[#This Row],[Current Month High]]/Table2[[#This Row],[Close Price]])-1</f>
        <v>7.8483998210727712E-3</v>
      </c>
      <c r="AI42">
        <v>0.78483998210727701</v>
      </c>
      <c r="AJ42">
        <v>339.91055456171699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1.57</v>
      </c>
      <c r="AM42" t="s">
        <v>10145</v>
      </c>
      <c r="AN42">
        <v>50.87</v>
      </c>
      <c r="AO42" t="s">
        <v>10145</v>
      </c>
      <c r="AP42">
        <v>0.21678830630891799</v>
      </c>
      <c r="AQ42">
        <f>(Table2[[#This Row],[Sharpe Ratio]]-AVERAGE(Table2[Sharpe Ratio]))/_xlfn.STDEV.P(Table2[Sharpe Ratio])</f>
        <v>1.8387059353492579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18.246924245622491</v>
      </c>
    </row>
    <row r="43" spans="1:44" x14ac:dyDescent="0.3">
      <c r="A43" t="s">
        <v>381</v>
      </c>
      <c r="B43" t="s">
        <v>382</v>
      </c>
      <c r="C43" t="s">
        <v>10108</v>
      </c>
      <c r="D43" t="s">
        <v>275</v>
      </c>
      <c r="E43">
        <v>64095.685835299999</v>
      </c>
      <c r="F43">
        <v>2436.35</v>
      </c>
      <c r="G43">
        <v>732.614535304931</v>
      </c>
      <c r="H43">
        <f>(Table2[[#This Row],[1Y Return vs Nifty]]-AVERAGE(Table2[1Y Return vs Nifty]))/_xlfn.STDEV.P(Table2[1Y Return vs Nifty])</f>
        <v>7.8863157676659768</v>
      </c>
      <c r="I43">
        <v>6.4536708809784296</v>
      </c>
      <c r="J43">
        <f>(Table2[[#This Row],[1M Return vs Nifty]]-AVERAGE(Table2[1M Return vs Nifty]))/_xlfn.STDEV.P(Table2[1M Return vs Nifty])</f>
        <v>0.196765007133342</v>
      </c>
      <c r="K43">
        <v>247.730823437987</v>
      </c>
      <c r="L43">
        <f>(Table2[[#This Row],[6M Return vs Nifty]]-AVERAGE(Table2[6M Return vs Nifty]))/_xlfn.STDEV.P(Table2[6M Return vs Nifty])</f>
        <v>6.9935470176217436</v>
      </c>
      <c r="M43">
        <v>0.35519181501524</v>
      </c>
      <c r="N43">
        <f>(Table2[[#This Row],[1W Return vs Nifty]]-AVERAGE(Table2[1W Return vs Nifty]))/_xlfn.STDEV.P(Table2[1W Return vs Nifty])</f>
        <v>0.12155413234967302</v>
      </c>
      <c r="O43">
        <v>2125.34</v>
      </c>
      <c r="P43">
        <v>1813.66012412231</v>
      </c>
      <c r="Q43">
        <v>1126.2957417621201</v>
      </c>
      <c r="R43">
        <v>78.983798075829796</v>
      </c>
      <c r="S43" s="2">
        <v>0.14633423358145037</v>
      </c>
      <c r="T43" s="2">
        <v>0.34333327815708037</v>
      </c>
      <c r="U43" s="2">
        <v>1.1631529887418952</v>
      </c>
      <c r="V43">
        <v>0.72116596501645303</v>
      </c>
      <c r="W43">
        <v>2405.0500000000002</v>
      </c>
      <c r="X43">
        <v>2643</v>
      </c>
      <c r="Y43">
        <v>2210.0500000000002</v>
      </c>
      <c r="Z43">
        <v>2463</v>
      </c>
      <c r="AA43">
        <v>2210.0500000000002</v>
      </c>
      <c r="AB43">
        <v>2463</v>
      </c>
      <c r="AC43" s="2">
        <f>(Table2[[#This Row],[Close Price]]/Table2[[#This Row],[Day Low]])-1</f>
        <v>1.3014282447350256E-2</v>
      </c>
      <c r="AD43" s="2">
        <f>(Table2[[#This Row],[Day High]]/Table2[[#This Row],[Close Price]])-1</f>
        <v>8.4819504586779448E-2</v>
      </c>
      <c r="AE43" s="2">
        <f>(Table2[[#This Row],[Close Price]]/Table2[[#This Row],[Current Week Low]])-1</f>
        <v>0.10239587339652934</v>
      </c>
      <c r="AF43" s="2">
        <f>(Table2[[#This Row],[Current Week High]]/Table2[[#This Row],[Close Price]])-1</f>
        <v>1.0938494058735371E-2</v>
      </c>
      <c r="AG43" s="2">
        <f>(Table2[[#This Row],[Close Price]]/Table2[[#This Row],[Current Month Low]])-1</f>
        <v>0.10239587339652934</v>
      </c>
      <c r="AH43" s="2">
        <f>(Table2[[#This Row],[Current Month High]]/Table2[[#This Row],[Close Price]])-1</f>
        <v>1.0938494058735371E-2</v>
      </c>
      <c r="AI43">
        <v>1.09384940587353</v>
      </c>
      <c r="AJ43">
        <v>776.70025188916804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1.05</v>
      </c>
      <c r="AM43" t="s">
        <v>10145</v>
      </c>
      <c r="AN43">
        <v>14.79</v>
      </c>
      <c r="AO43" t="s">
        <v>10145</v>
      </c>
      <c r="AP43">
        <v>0.23226070186960401</v>
      </c>
      <c r="AQ43">
        <f>(Table2[[#This Row],[Sharpe Ratio]]-AVERAGE(Table2[Sharpe Ratio]))/_xlfn.STDEV.P(Table2[Sharpe Ratio])</f>
        <v>2.0143792486465975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17.212561173417335</v>
      </c>
    </row>
    <row r="44" spans="1:44" hidden="1" x14ac:dyDescent="0.3">
      <c r="A44" t="s">
        <v>131</v>
      </c>
      <c r="B44" t="s">
        <v>132</v>
      </c>
      <c r="C44" t="s">
        <v>10102</v>
      </c>
      <c r="D44" t="s">
        <v>49</v>
      </c>
      <c r="E44">
        <v>223190.87352443999</v>
      </c>
      <c r="F44">
        <v>351.3</v>
      </c>
      <c r="G44">
        <v>15.4890996358941</v>
      </c>
      <c r="H44">
        <f>(Table2[[#This Row],[1Y Return vs Nifty]]-AVERAGE(Table2[1Y Return vs Nifty]))/_xlfn.STDEV.P(Table2[1Y Return vs Nifty])</f>
        <v>-0.37090535187272794</v>
      </c>
      <c r="I44">
        <v>-6.3283450696574999</v>
      </c>
      <c r="J44">
        <f>(Table2[[#This Row],[1M Return vs Nifty]]-AVERAGE(Table2[1M Return vs Nifty]))/_xlfn.STDEV.P(Table2[1M Return vs Nifty])</f>
        <v>-0.87124512468261894</v>
      </c>
      <c r="K44">
        <v>36.9187363221833</v>
      </c>
      <c r="L44">
        <f>(Table2[[#This Row],[6M Return vs Nifty]]-AVERAGE(Table2[6M Return vs Nifty]))/_xlfn.STDEV.P(Table2[6M Return vs Nifty])</f>
        <v>0.76683790342093994</v>
      </c>
      <c r="M44">
        <v>-3.7233056537750802</v>
      </c>
      <c r="N44">
        <f>(Table2[[#This Row],[1W Return vs Nifty]]-AVERAGE(Table2[1W Return vs Nifty]))/_xlfn.STDEV.P(Table2[1W Return vs Nifty])</f>
        <v>-0.68067313573288313</v>
      </c>
      <c r="O44">
        <v>355.45</v>
      </c>
      <c r="P44">
        <v>353.39149188537402</v>
      </c>
      <c r="Q44">
        <v>290.73191371404999</v>
      </c>
      <c r="R44">
        <v>42.238078232917204</v>
      </c>
      <c r="S44" s="2">
        <v>-1.1675341116894014E-2</v>
      </c>
      <c r="T44" s="2">
        <v>-5.9183424994634776E-3</v>
      </c>
      <c r="U44" s="2">
        <v>0.20832967909234035</v>
      </c>
      <c r="V44">
        <v>0.80046640053200202</v>
      </c>
      <c r="W44">
        <v>351.5</v>
      </c>
      <c r="X44">
        <v>356.85</v>
      </c>
      <c r="Y44">
        <v>349.7</v>
      </c>
      <c r="Z44">
        <v>358.4</v>
      </c>
      <c r="AA44">
        <v>349.7</v>
      </c>
      <c r="AB44">
        <v>358.4</v>
      </c>
      <c r="AC44" s="2">
        <f>(Table2[[#This Row],[Close Price]]/Table2[[#This Row],[Day Low]])-1</f>
        <v>-5.6899004267418896E-4</v>
      </c>
      <c r="AD44" s="2">
        <f>(Table2[[#This Row],[Day High]]/Table2[[#This Row],[Close Price]])-1</f>
        <v>1.5798462852263162E-2</v>
      </c>
      <c r="AE44" s="2">
        <f>(Table2[[#This Row],[Close Price]]/Table2[[#This Row],[Current Week Low]])-1</f>
        <v>4.5753503002574636E-3</v>
      </c>
      <c r="AF44" s="2">
        <f>(Table2[[#This Row],[Current Week High]]/Table2[[#This Row],[Close Price]])-1</f>
        <v>2.0210646171363367E-2</v>
      </c>
      <c r="AG44" s="2">
        <f>(Table2[[#This Row],[Close Price]]/Table2[[#This Row],[Current Month Low]])-1</f>
        <v>4.5753503002574636E-3</v>
      </c>
      <c r="AH44" s="2">
        <f>(Table2[[#This Row],[Current Month High]]/Table2[[#This Row],[Close Price]])-1</f>
        <v>2.0210646171363367E-2</v>
      </c>
      <c r="AI44">
        <v>12.3541132934813</v>
      </c>
      <c r="AJ44">
        <v>73.224852071005898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-0.15</v>
      </c>
      <c r="AM44" t="s">
        <v>10146</v>
      </c>
      <c r="AN44">
        <v>-1.6</v>
      </c>
      <c r="AO44" t="s">
        <v>10146</v>
      </c>
      <c r="AQ44">
        <f>(Table2[[#This Row],[Sharpe Ratio]]-AVERAGE(Table2[Sharpe Ratio]))/_xlfn.STDEV.P(Table2[Sharpe Ratio])</f>
        <v>-0.62270476889708481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-1.7786904777643748</v>
      </c>
    </row>
    <row r="45" spans="1:44" hidden="1" x14ac:dyDescent="0.3">
      <c r="A45" t="s">
        <v>133</v>
      </c>
      <c r="B45" t="s">
        <v>134</v>
      </c>
      <c r="C45" t="s">
        <v>10109</v>
      </c>
      <c r="D45" t="s">
        <v>124</v>
      </c>
      <c r="E45">
        <v>220172.04578861699</v>
      </c>
      <c r="F45">
        <v>176.37</v>
      </c>
      <c r="G45">
        <v>30.255983740276999</v>
      </c>
      <c r="H45">
        <f>(Table2[[#This Row],[1Y Return vs Nifty]]-AVERAGE(Table2[1Y Return vs Nifty]))/_xlfn.STDEV.P(Table2[1Y Return vs Nifty])</f>
        <v>-0.20087452988307983</v>
      </c>
      <c r="I45">
        <v>-2.19451587868841</v>
      </c>
      <c r="J45">
        <f>(Table2[[#This Row],[1M Return vs Nifty]]-AVERAGE(Table2[1M Return vs Nifty]))/_xlfn.STDEV.P(Table2[1M Return vs Nifty])</f>
        <v>-0.52584018416289513</v>
      </c>
      <c r="K45">
        <v>17.417246462914601</v>
      </c>
      <c r="L45">
        <f>(Table2[[#This Row],[6M Return vs Nifty]]-AVERAGE(Table2[6M Return vs Nifty]))/_xlfn.STDEV.P(Table2[6M Return vs Nifty])</f>
        <v>0.19082679177866133</v>
      </c>
      <c r="M45">
        <v>-2.0878156384925202</v>
      </c>
      <c r="N45">
        <f>(Table2[[#This Row],[1W Return vs Nifty]]-AVERAGE(Table2[1W Return vs Nifty]))/_xlfn.STDEV.P(Table2[1W Return vs Nifty])</f>
        <v>-0.35897753656273712</v>
      </c>
      <c r="O45">
        <v>175.69</v>
      </c>
      <c r="P45">
        <v>171.15288073756801</v>
      </c>
      <c r="Q45">
        <v>149.85670647104001</v>
      </c>
      <c r="R45">
        <v>51.735596389048702</v>
      </c>
      <c r="S45" s="2">
        <v>3.8704536399340136E-3</v>
      </c>
      <c r="T45" s="2">
        <v>3.0482217067859359E-2</v>
      </c>
      <c r="U45" s="2">
        <v>0.17692430424582778</v>
      </c>
      <c r="V45">
        <v>0.78471057853997395</v>
      </c>
      <c r="W45">
        <v>176.56</v>
      </c>
      <c r="X45">
        <v>178.19</v>
      </c>
      <c r="Y45">
        <v>173.51</v>
      </c>
      <c r="Z45">
        <v>176.88</v>
      </c>
      <c r="AA45">
        <v>173.51</v>
      </c>
      <c r="AB45">
        <v>176.88</v>
      </c>
      <c r="AC45" s="2">
        <f>(Table2[[#This Row],[Close Price]]/Table2[[#This Row],[Day Low]])-1</f>
        <v>-1.0761214318079082E-3</v>
      </c>
      <c r="AD45" s="2">
        <f>(Table2[[#This Row],[Day High]]/Table2[[#This Row],[Close Price]])-1</f>
        <v>1.031921528604629E-2</v>
      </c>
      <c r="AE45" s="2">
        <f>(Table2[[#This Row],[Close Price]]/Table2[[#This Row],[Current Week Low]])-1</f>
        <v>1.648319981557278E-2</v>
      </c>
      <c r="AF45" s="2">
        <f>(Table2[[#This Row],[Current Week High]]/Table2[[#This Row],[Close Price]])-1</f>
        <v>2.8916482394965026E-3</v>
      </c>
      <c r="AG45" s="2">
        <f>(Table2[[#This Row],[Close Price]]/Table2[[#This Row],[Current Month Low]])-1</f>
        <v>1.648319981557278E-2</v>
      </c>
      <c r="AH45" s="2">
        <f>(Table2[[#This Row],[Current Month High]]/Table2[[#This Row],[Close Price]])-1</f>
        <v>2.8916482394965026E-3</v>
      </c>
      <c r="AI45">
        <v>4.66632647275613</v>
      </c>
      <c r="AJ45">
        <v>58.534831460674098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-0.03</v>
      </c>
      <c r="AM45" t="s">
        <v>10146</v>
      </c>
      <c r="AN45">
        <v>-3.7</v>
      </c>
      <c r="AO45" t="s">
        <v>10146</v>
      </c>
      <c r="AP45">
        <v>1.0191203616443E-2</v>
      </c>
      <c r="AQ45">
        <f>(Table2[[#This Row],[Sharpe Ratio]]-AVERAGE(Table2[Sharpe Ratio]))/_xlfn.STDEV.P(Table2[Sharpe Ratio])</f>
        <v>-0.50699401817549505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-1.4018594770055461</v>
      </c>
    </row>
    <row r="46" spans="1:44" x14ac:dyDescent="0.3">
      <c r="A46" t="s">
        <v>1010</v>
      </c>
      <c r="B46" t="s">
        <v>1011</v>
      </c>
      <c r="C46" t="s">
        <v>10115</v>
      </c>
      <c r="D46" t="s">
        <v>140</v>
      </c>
      <c r="E46">
        <v>13036.11823942</v>
      </c>
      <c r="F46">
        <v>549.70000000000005</v>
      </c>
      <c r="G46">
        <v>456.298395989585</v>
      </c>
      <c r="H46">
        <f>(Table2[[#This Row],[1Y Return vs Nifty]]-AVERAGE(Table2[1Y Return vs Nifty]))/_xlfn.STDEV.P(Table2[1Y Return vs Nifty])</f>
        <v>4.704719706866002</v>
      </c>
      <c r="I46">
        <v>23.262965289044701</v>
      </c>
      <c r="J46">
        <f>(Table2[[#This Row],[1M Return vs Nifty]]-AVERAGE(Table2[1M Return vs Nifty]))/_xlfn.STDEV.P(Table2[1M Return vs Nifty])</f>
        <v>1.6012771596626918</v>
      </c>
      <c r="K46">
        <v>176.57877510367601</v>
      </c>
      <c r="L46">
        <f>(Table2[[#This Row],[6M Return vs Nifty]]-AVERAGE(Table2[6M Return vs Nifty]))/_xlfn.STDEV.P(Table2[6M Return vs Nifty])</f>
        <v>4.891944998882007</v>
      </c>
      <c r="M46">
        <v>13.657533523688301</v>
      </c>
      <c r="N46">
        <f>(Table2[[#This Row],[1W Return vs Nifty]]-AVERAGE(Table2[1W Return vs Nifty]))/_xlfn.STDEV.P(Table2[1W Return vs Nifty])</f>
        <v>2.7380817456951321</v>
      </c>
      <c r="O46">
        <v>466.01</v>
      </c>
      <c r="P46">
        <v>414.92963328961099</v>
      </c>
      <c r="Q46">
        <v>281.69885193631899</v>
      </c>
      <c r="R46">
        <v>88.145233372643503</v>
      </c>
      <c r="S46" s="2">
        <v>0.17958842084933813</v>
      </c>
      <c r="T46" s="2">
        <v>0.32480294463886256</v>
      </c>
      <c r="U46" s="2">
        <v>0.9513746549604879</v>
      </c>
      <c r="V46">
        <v>0.357948401152274</v>
      </c>
      <c r="W46">
        <v>530.5</v>
      </c>
      <c r="X46">
        <v>560</v>
      </c>
      <c r="Y46">
        <v>492</v>
      </c>
      <c r="Z46">
        <v>569.6</v>
      </c>
      <c r="AA46">
        <v>492</v>
      </c>
      <c r="AB46">
        <v>569.6</v>
      </c>
      <c r="AC46" s="2">
        <f>(Table2[[#This Row],[Close Price]]/Table2[[#This Row],[Day Low]])-1</f>
        <v>3.6192271442035961E-2</v>
      </c>
      <c r="AD46" s="2">
        <f>(Table2[[#This Row],[Day High]]/Table2[[#This Row],[Close Price]])-1</f>
        <v>1.8737493178097031E-2</v>
      </c>
      <c r="AE46" s="2">
        <f>(Table2[[#This Row],[Close Price]]/Table2[[#This Row],[Current Week Low]])-1</f>
        <v>0.11727642276422778</v>
      </c>
      <c r="AF46" s="2">
        <f>(Table2[[#This Row],[Current Week High]]/Table2[[#This Row],[Close Price]])-1</f>
        <v>3.620156448972156E-2</v>
      </c>
      <c r="AG46" s="2">
        <f>(Table2[[#This Row],[Close Price]]/Table2[[#This Row],[Current Month Low]])-1</f>
        <v>0.11727642276422778</v>
      </c>
      <c r="AH46" s="2">
        <f>(Table2[[#This Row],[Current Month High]]/Table2[[#This Row],[Close Price]])-1</f>
        <v>3.620156448972156E-2</v>
      </c>
      <c r="AI46">
        <v>3.6201564489721498</v>
      </c>
      <c r="AJ46">
        <v>494.91341991341898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0.45</v>
      </c>
      <c r="AM46" t="s">
        <v>10145</v>
      </c>
      <c r="AN46">
        <v>25.19</v>
      </c>
      <c r="AO46" t="s">
        <v>10145</v>
      </c>
      <c r="AP46">
        <v>0.156559395486634</v>
      </c>
      <c r="AQ46">
        <f>(Table2[[#This Row],[Sharpe Ratio]]-AVERAGE(Table2[Sharpe Ratio]))/_xlfn.STDEV.P(Table2[Sharpe Ratio])</f>
        <v>1.1548679169285672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15.090891528034399</v>
      </c>
    </row>
    <row r="47" spans="1:44" hidden="1" x14ac:dyDescent="0.3">
      <c r="A47" t="s">
        <v>138</v>
      </c>
      <c r="B47" t="s">
        <v>139</v>
      </c>
      <c r="C47" t="s">
        <v>10115</v>
      </c>
      <c r="D47" t="s">
        <v>140</v>
      </c>
      <c r="E47">
        <v>208210.84415018899</v>
      </c>
      <c r="F47">
        <v>841.15</v>
      </c>
      <c r="G47">
        <v>45.026940005567702</v>
      </c>
      <c r="H47">
        <f>(Table2[[#This Row],[1Y Return vs Nifty]]-AVERAGE(Table2[1Y Return vs Nifty]))/_xlfn.STDEV.P(Table2[1Y Return vs Nifty])</f>
        <v>-3.0796819676423035E-2</v>
      </c>
      <c r="I47">
        <v>-5.9087971268973298</v>
      </c>
      <c r="J47">
        <f>(Table2[[#This Row],[1M Return vs Nifty]]-AVERAGE(Table2[1M Return vs Nifty]))/_xlfn.STDEV.P(Table2[1M Return vs Nifty])</f>
        <v>-0.836189507839322</v>
      </c>
      <c r="K47">
        <v>4.6471392516924697</v>
      </c>
      <c r="L47">
        <f>(Table2[[#This Row],[6M Return vs Nifty]]-AVERAGE(Table2[6M Return vs Nifty]))/_xlfn.STDEV.P(Table2[6M Return vs Nifty])</f>
        <v>-0.18636098739150797</v>
      </c>
      <c r="M47">
        <v>-1.2353107398735299</v>
      </c>
      <c r="N47">
        <f>(Table2[[#This Row],[1W Return vs Nifty]]-AVERAGE(Table2[1W Return vs Nifty]))/_xlfn.STDEV.P(Table2[1W Return vs Nifty])</f>
        <v>-0.19129257878612868</v>
      </c>
      <c r="O47">
        <v>839.5</v>
      </c>
      <c r="P47">
        <v>845.58856329371201</v>
      </c>
      <c r="Q47">
        <v>759.64455545816304</v>
      </c>
      <c r="R47">
        <v>52.699669291342701</v>
      </c>
      <c r="S47" s="2">
        <v>1.9654556283501814E-3</v>
      </c>
      <c r="T47" s="2">
        <v>-5.2490815112530304E-3</v>
      </c>
      <c r="U47" s="2">
        <v>0.10729418641416932</v>
      </c>
      <c r="V47">
        <v>0.87736213490663295</v>
      </c>
      <c r="W47">
        <v>833.65</v>
      </c>
      <c r="X47">
        <v>847</v>
      </c>
      <c r="Y47">
        <v>817.95</v>
      </c>
      <c r="Z47">
        <v>842.5</v>
      </c>
      <c r="AA47">
        <v>817.95</v>
      </c>
      <c r="AB47">
        <v>842.5</v>
      </c>
      <c r="AC47" s="2">
        <f>(Table2[[#This Row],[Close Price]]/Table2[[#This Row],[Day Low]])-1</f>
        <v>8.9965812991064098E-3</v>
      </c>
      <c r="AD47" s="2">
        <f>(Table2[[#This Row],[Day High]]/Table2[[#This Row],[Close Price]])-1</f>
        <v>6.954764310765027E-3</v>
      </c>
      <c r="AE47" s="2">
        <f>(Table2[[#This Row],[Close Price]]/Table2[[#This Row],[Current Week Low]])-1</f>
        <v>2.8363591906595653E-2</v>
      </c>
      <c r="AF47" s="2">
        <f>(Table2[[#This Row],[Current Week High]]/Table2[[#This Row],[Close Price]])-1</f>
        <v>1.6049456101765447E-3</v>
      </c>
      <c r="AG47" s="2">
        <f>(Table2[[#This Row],[Close Price]]/Table2[[#This Row],[Current Month Low]])-1</f>
        <v>2.8363591906595653E-2</v>
      </c>
      <c r="AH47" s="2">
        <f>(Table2[[#This Row],[Current Month High]]/Table2[[#This Row],[Close Price]])-1</f>
        <v>1.6049456101765447E-3</v>
      </c>
      <c r="AI47">
        <v>15.032990548653601</v>
      </c>
      <c r="AJ47">
        <v>81.654249001187694</v>
      </c>
      <c r="AK47" t="str">
        <f>IF(AND(Table2[[#This Row],[20D EMA]]&gt;Table2[[#This Row],[50D EMA]],Table2[[#This Row],[50D EMA]]&gt;Table2[[#This Row],[200D EMA]]),"Uptrend","Downtrend/NoTrend")</f>
        <v>Downtrend/NoTrend</v>
      </c>
      <c r="AL47">
        <v>-0.21</v>
      </c>
      <c r="AM47" t="s">
        <v>10146</v>
      </c>
      <c r="AN47">
        <v>-4.26</v>
      </c>
      <c r="AO47" t="s">
        <v>10146</v>
      </c>
      <c r="AP47">
        <v>0.12717841749165501</v>
      </c>
      <c r="AQ47">
        <f>(Table2[[#This Row],[Sharpe Ratio]]-AVERAGE(Table2[Sharpe Ratio]))/_xlfn.STDEV.P(Table2[Sharpe Ratio])</f>
        <v>0.82127679769626294</v>
      </c>
      <c r="AR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" spans="1:44" x14ac:dyDescent="0.3">
      <c r="A48" t="s">
        <v>1173</v>
      </c>
      <c r="B48" t="s">
        <v>1174</v>
      </c>
      <c r="C48" t="s">
        <v>10105</v>
      </c>
      <c r="D48" t="s">
        <v>46</v>
      </c>
      <c r="E48">
        <v>9858.8894457599999</v>
      </c>
      <c r="F48">
        <v>573.9</v>
      </c>
      <c r="G48">
        <v>226.469743911394</v>
      </c>
      <c r="H48">
        <f>(Table2[[#This Row],[1Y Return vs Nifty]]-AVERAGE(Table2[1Y Return vs Nifty]))/_xlfn.STDEV.P(Table2[1Y Return vs Nifty])</f>
        <v>2.0583960577199303</v>
      </c>
      <c r="I48">
        <v>36.550745096184002</v>
      </c>
      <c r="J48">
        <f>(Table2[[#This Row],[1M Return vs Nifty]]-AVERAGE(Table2[1M Return vs Nifty]))/_xlfn.STDEV.P(Table2[1M Return vs Nifty])</f>
        <v>2.7115467382778133</v>
      </c>
      <c r="K48">
        <v>85.7263114296141</v>
      </c>
      <c r="L48">
        <f>(Table2[[#This Row],[6M Return vs Nifty]]-AVERAGE(Table2[6M Return vs Nifty]))/_xlfn.STDEV.P(Table2[6M Return vs Nifty])</f>
        <v>2.2084562514074806</v>
      </c>
      <c r="M48">
        <v>15.2382553913245</v>
      </c>
      <c r="N48">
        <f>(Table2[[#This Row],[1W Return vs Nifty]]-AVERAGE(Table2[1W Return vs Nifty]))/_xlfn.STDEV.P(Table2[1W Return vs Nifty])</f>
        <v>3.0490046272651092</v>
      </c>
      <c r="O48">
        <v>495.48</v>
      </c>
      <c r="P48">
        <v>439.910956324219</v>
      </c>
      <c r="Q48">
        <v>333.59093816118099</v>
      </c>
      <c r="R48">
        <v>84.034147606902593</v>
      </c>
      <c r="S48" s="2">
        <v>0.15827076774037288</v>
      </c>
      <c r="T48" s="2">
        <v>0.30458219271317633</v>
      </c>
      <c r="U48" s="2">
        <v>0.72037047278157473</v>
      </c>
      <c r="V48">
        <v>1.47529987915203</v>
      </c>
      <c r="W48">
        <v>514.6</v>
      </c>
      <c r="X48">
        <v>560</v>
      </c>
      <c r="Y48">
        <v>530</v>
      </c>
      <c r="Z48">
        <v>589.95000000000005</v>
      </c>
      <c r="AA48">
        <v>530</v>
      </c>
      <c r="AB48">
        <v>589.95000000000005</v>
      </c>
      <c r="AC48" s="2">
        <f>(Table2[[#This Row],[Close Price]]/Table2[[#This Row],[Day Low]])-1</f>
        <v>0.11523513408472597</v>
      </c>
      <c r="AD48" s="2">
        <f>(Table2[[#This Row],[Day High]]/Table2[[#This Row],[Close Price]])-1</f>
        <v>-2.4220247429865838E-2</v>
      </c>
      <c r="AE48" s="2">
        <f>(Table2[[#This Row],[Close Price]]/Table2[[#This Row],[Current Week Low]])-1</f>
        <v>8.2830188679245298E-2</v>
      </c>
      <c r="AF48" s="2">
        <f>(Table2[[#This Row],[Current Week High]]/Table2[[#This Row],[Close Price]])-1</f>
        <v>2.7966544694197681E-2</v>
      </c>
      <c r="AG48" s="2">
        <f>(Table2[[#This Row],[Close Price]]/Table2[[#This Row],[Current Month Low]])-1</f>
        <v>8.2830188679245298E-2</v>
      </c>
      <c r="AH48" s="2">
        <f>(Table2[[#This Row],[Current Month High]]/Table2[[#This Row],[Close Price]])-1</f>
        <v>2.7966544694197681E-2</v>
      </c>
      <c r="AI48">
        <v>2.7966544694197601</v>
      </c>
      <c r="AJ48">
        <v>257.57009345794302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0.56999999999999995</v>
      </c>
      <c r="AM48" t="s">
        <v>10145</v>
      </c>
      <c r="AN48">
        <v>22.18</v>
      </c>
      <c r="AO48" t="s">
        <v>10145</v>
      </c>
      <c r="AP48">
        <v>0.21173018062830901</v>
      </c>
      <c r="AQ48">
        <f>(Table2[[#This Row],[Sharpe Ratio]]-AVERAGE(Table2[Sharpe Ratio]))/_xlfn.STDEV.P(Table2[Sharpe Ratio])</f>
        <v>1.7812760632973348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11.808679737967669</v>
      </c>
    </row>
    <row r="49" spans="1:44" hidden="1" x14ac:dyDescent="0.3">
      <c r="A49" t="s">
        <v>144</v>
      </c>
      <c r="B49" t="s">
        <v>145</v>
      </c>
      <c r="C49" t="s">
        <v>10111</v>
      </c>
      <c r="D49" t="s">
        <v>80</v>
      </c>
      <c r="E49">
        <v>188541.487187725</v>
      </c>
      <c r="F49">
        <v>2742.35</v>
      </c>
      <c r="G49">
        <v>27.713648412265499</v>
      </c>
      <c r="H49">
        <f>(Table2[[#This Row],[1Y Return vs Nifty]]-AVERAGE(Table2[1Y Return vs Nifty]))/_xlfn.STDEV.P(Table2[1Y Return vs Nifty])</f>
        <v>-0.23014782562641237</v>
      </c>
      <c r="I49">
        <v>11.3758939222539</v>
      </c>
      <c r="J49">
        <f>(Table2[[#This Row],[1M Return vs Nifty]]-AVERAGE(Table2[1M Return vs Nifty]))/_xlfn.STDEV.P(Table2[1M Return vs Nifty])</f>
        <v>0.60804473792405744</v>
      </c>
      <c r="K49">
        <v>19.976870946813101</v>
      </c>
      <c r="L49">
        <f>(Table2[[#This Row],[6M Return vs Nifty]]-AVERAGE(Table2[6M Return vs Nifty]))/_xlfn.STDEV.P(Table2[6M Return vs Nifty])</f>
        <v>0.26642984339148085</v>
      </c>
      <c r="M49">
        <v>7.1310805352676496</v>
      </c>
      <c r="N49">
        <f>(Table2[[#This Row],[1W Return vs Nifty]]-AVERAGE(Table2[1W Return vs Nifty]))/_xlfn.STDEV.P(Table2[1W Return vs Nifty])</f>
        <v>1.4543495400888262</v>
      </c>
      <c r="O49">
        <v>2552.91</v>
      </c>
      <c r="P49">
        <v>2448.7426837132798</v>
      </c>
      <c r="Q49">
        <v>2196.92832369487</v>
      </c>
      <c r="R49">
        <v>86.913306823304197</v>
      </c>
      <c r="S49" s="2">
        <v>7.4205514491306024E-2</v>
      </c>
      <c r="T49" s="2">
        <v>0.11990125309593297</v>
      </c>
      <c r="U49" s="2">
        <v>0.24826557626960763</v>
      </c>
      <c r="V49">
        <v>1.60634823403635</v>
      </c>
      <c r="W49">
        <v>2717.05</v>
      </c>
      <c r="X49">
        <v>2752.75</v>
      </c>
      <c r="Y49">
        <v>2662.05</v>
      </c>
      <c r="Z49">
        <v>2762.7</v>
      </c>
      <c r="AA49">
        <v>2662.05</v>
      </c>
      <c r="AB49">
        <v>2762.7</v>
      </c>
      <c r="AC49" s="2">
        <f>(Table2[[#This Row],[Close Price]]/Table2[[#This Row],[Day Low]])-1</f>
        <v>9.3115695331331683E-3</v>
      </c>
      <c r="AD49" s="2">
        <f>(Table2[[#This Row],[Day High]]/Table2[[#This Row],[Close Price]])-1</f>
        <v>3.7923678596825106E-3</v>
      </c>
      <c r="AE49" s="2">
        <f>(Table2[[#This Row],[Close Price]]/Table2[[#This Row],[Current Week Low]])-1</f>
        <v>3.0164722676133016E-2</v>
      </c>
      <c r="AF49" s="2">
        <f>(Table2[[#This Row],[Current Week High]]/Table2[[#This Row],[Close Price]])-1</f>
        <v>7.4206428792822354E-3</v>
      </c>
      <c r="AG49" s="2">
        <f>(Table2[[#This Row],[Close Price]]/Table2[[#This Row],[Current Month Low]])-1</f>
        <v>3.0164722676133016E-2</v>
      </c>
      <c r="AH49" s="2">
        <f>(Table2[[#This Row],[Current Month High]]/Table2[[#This Row],[Close Price]])-1</f>
        <v>7.4206428792822354E-3</v>
      </c>
      <c r="AI49">
        <v>0.74206428792822299</v>
      </c>
      <c r="AJ49">
        <v>58.849223279577899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0.12</v>
      </c>
      <c r="AM49" t="s">
        <v>10145</v>
      </c>
      <c r="AN49">
        <v>10.97</v>
      </c>
      <c r="AO49" t="s">
        <v>10145</v>
      </c>
      <c r="AP49">
        <v>6.4027400213583996E-2</v>
      </c>
      <c r="AQ49">
        <f>(Table2[[#This Row],[Sharpe Ratio]]-AVERAGE(Table2[Sharpe Ratio]))/_xlfn.STDEV.P(Table2[Sharpe Ratio])</f>
        <v>0.10426123279401812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2.2029375285719706</v>
      </c>
    </row>
    <row r="50" spans="1:44" x14ac:dyDescent="0.3">
      <c r="A50" t="s">
        <v>406</v>
      </c>
      <c r="B50" t="s">
        <v>407</v>
      </c>
      <c r="C50" t="s">
        <v>10108</v>
      </c>
      <c r="D50" t="s">
        <v>148</v>
      </c>
      <c r="E50">
        <v>59162.699216250003</v>
      </c>
      <c r="F50">
        <v>13959.5</v>
      </c>
      <c r="G50">
        <v>211.40312191390001</v>
      </c>
      <c r="H50">
        <f>(Table2[[#This Row],[1Y Return vs Nifty]]-AVERAGE(Table2[1Y Return vs Nifty]))/_xlfn.STDEV.P(Table2[1Y Return vs Nifty])</f>
        <v>1.8849139537951856</v>
      </c>
      <c r="I50">
        <v>16.006734766579001</v>
      </c>
      <c r="J50">
        <f>(Table2[[#This Row],[1M Return vs Nifty]]-AVERAGE(Table2[1M Return vs Nifty]))/_xlfn.STDEV.P(Table2[1M Return vs Nifty])</f>
        <v>0.99497782889084851</v>
      </c>
      <c r="K50">
        <v>143.813465900268</v>
      </c>
      <c r="L50">
        <f>(Table2[[#This Row],[6M Return vs Nifty]]-AVERAGE(Table2[6M Return vs Nifty]))/_xlfn.STDEV.P(Table2[6M Return vs Nifty])</f>
        <v>3.9241634440492641</v>
      </c>
      <c r="M50">
        <v>14.694252429429</v>
      </c>
      <c r="N50">
        <f>(Table2[[#This Row],[1W Return vs Nifty]]-AVERAGE(Table2[1W Return vs Nifty]))/_xlfn.STDEV.P(Table2[1W Return vs Nifty])</f>
        <v>2.9420010031879102</v>
      </c>
      <c r="O50">
        <v>11890.7</v>
      </c>
      <c r="P50">
        <v>10603.281024095801</v>
      </c>
      <c r="Q50">
        <v>7514.0677708654202</v>
      </c>
      <c r="R50">
        <v>86.815271238685796</v>
      </c>
      <c r="S50" s="2">
        <v>0.1739847107403264</v>
      </c>
      <c r="T50" s="2">
        <v>0.31652645707279103</v>
      </c>
      <c r="U50" s="2">
        <v>0.85778201976374213</v>
      </c>
      <c r="V50">
        <v>0.68532327188461395</v>
      </c>
      <c r="W50">
        <v>13850</v>
      </c>
      <c r="X50">
        <v>14187.8</v>
      </c>
      <c r="Y50">
        <v>12776.6</v>
      </c>
      <c r="Z50">
        <v>14382</v>
      </c>
      <c r="AA50">
        <v>12776.6</v>
      </c>
      <c r="AB50">
        <v>14382</v>
      </c>
      <c r="AC50" s="2">
        <f>(Table2[[#This Row],[Close Price]]/Table2[[#This Row],[Day Low]])-1</f>
        <v>7.9061371841155914E-3</v>
      </c>
      <c r="AD50" s="2">
        <f>(Table2[[#This Row],[Day High]]/Table2[[#This Row],[Close Price]])-1</f>
        <v>1.6354453956087145E-2</v>
      </c>
      <c r="AE50" s="2">
        <f>(Table2[[#This Row],[Close Price]]/Table2[[#This Row],[Current Week Low]])-1</f>
        <v>9.2583316375248526E-2</v>
      </c>
      <c r="AF50" s="2">
        <f>(Table2[[#This Row],[Current Week High]]/Table2[[#This Row],[Close Price]])-1</f>
        <v>3.0266127010279753E-2</v>
      </c>
      <c r="AG50" s="2">
        <f>(Table2[[#This Row],[Close Price]]/Table2[[#This Row],[Current Month Low]])-1</f>
        <v>9.2583316375248526E-2</v>
      </c>
      <c r="AH50" s="2">
        <f>(Table2[[#This Row],[Current Month High]]/Table2[[#This Row],[Close Price]])-1</f>
        <v>3.0266127010279753E-2</v>
      </c>
      <c r="AI50">
        <v>3.02661270102797</v>
      </c>
      <c r="AJ50">
        <v>258.312585025283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0.75</v>
      </c>
      <c r="AM50" t="s">
        <v>10145</v>
      </c>
      <c r="AN50">
        <v>25.88</v>
      </c>
      <c r="AO50" t="s">
        <v>10145</v>
      </c>
      <c r="AP50">
        <v>0.18909267971243199</v>
      </c>
      <c r="AQ50">
        <f>(Table2[[#This Row],[Sharpe Ratio]]-AVERAGE(Table2[Sharpe Ratio]))/_xlfn.STDEV.P(Table2[Sharpe Ratio])</f>
        <v>1.5242502669320726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11.270306496855282</v>
      </c>
    </row>
    <row r="51" spans="1:44" hidden="1" x14ac:dyDescent="0.3">
      <c r="A51" t="s">
        <v>149</v>
      </c>
      <c r="B51" t="s">
        <v>150</v>
      </c>
      <c r="C51" t="s">
        <v>10113</v>
      </c>
      <c r="D51" t="s">
        <v>151</v>
      </c>
      <c r="E51">
        <v>181081.34539124399</v>
      </c>
      <c r="F51">
        <v>208.44</v>
      </c>
      <c r="G51">
        <v>149.766994415223</v>
      </c>
      <c r="H51">
        <f>(Table2[[#This Row],[1Y Return vs Nifty]]-AVERAGE(Table2[1Y Return vs Nifty]))/_xlfn.STDEV.P(Table2[1Y Return vs Nifty])</f>
        <v>1.1752150526066627</v>
      </c>
      <c r="I51">
        <v>10.691837819859</v>
      </c>
      <c r="J51">
        <f>(Table2[[#This Row],[1M Return vs Nifty]]-AVERAGE(Table2[1M Return vs Nifty]))/_xlfn.STDEV.P(Table2[1M Return vs Nifty])</f>
        <v>0.55088795992364026</v>
      </c>
      <c r="K51">
        <v>50.5289013229063</v>
      </c>
      <c r="L51">
        <f>(Table2[[#This Row],[6M Return vs Nifty]]-AVERAGE(Table2[6M Return vs Nifty]))/_xlfn.STDEV.P(Table2[6M Return vs Nifty])</f>
        <v>1.16883828022678</v>
      </c>
      <c r="M51">
        <v>1.23707575037807</v>
      </c>
      <c r="N51">
        <f>(Table2[[#This Row],[1W Return vs Nifty]]-AVERAGE(Table2[1W Return vs Nifty]))/_xlfn.STDEV.P(Table2[1W Return vs Nifty])</f>
        <v>0.29501785168400235</v>
      </c>
      <c r="O51">
        <v>196.24</v>
      </c>
      <c r="P51">
        <v>188.88735859493099</v>
      </c>
      <c r="Q51">
        <v>153.37521708118501</v>
      </c>
      <c r="R51">
        <v>73.582765963337295</v>
      </c>
      <c r="S51" s="2">
        <v>6.2168772931104711E-2</v>
      </c>
      <c r="T51" s="2">
        <v>0.10351482254034616</v>
      </c>
      <c r="U51" s="2">
        <v>0.35902008138425606</v>
      </c>
      <c r="V51">
        <v>1.2057594441267401</v>
      </c>
      <c r="W51">
        <v>207.27</v>
      </c>
      <c r="X51">
        <v>210.29</v>
      </c>
      <c r="Y51">
        <v>194.56</v>
      </c>
      <c r="Z51">
        <v>213.95</v>
      </c>
      <c r="AA51">
        <v>194.56</v>
      </c>
      <c r="AB51">
        <v>213.95</v>
      </c>
      <c r="AC51" s="2">
        <f>(Table2[[#This Row],[Close Price]]/Table2[[#This Row],[Day Low]])-1</f>
        <v>5.6448111159357328E-3</v>
      </c>
      <c r="AD51" s="2">
        <f>(Table2[[#This Row],[Day High]]/Table2[[#This Row],[Close Price]])-1</f>
        <v>8.8754557666474998E-3</v>
      </c>
      <c r="AE51" s="2">
        <f>(Table2[[#This Row],[Close Price]]/Table2[[#This Row],[Current Week Low]])-1</f>
        <v>7.1340460526315708E-2</v>
      </c>
      <c r="AF51" s="2">
        <f>(Table2[[#This Row],[Current Week High]]/Table2[[#This Row],[Close Price]])-1</f>
        <v>2.6434465553636599E-2</v>
      </c>
      <c r="AG51" s="2">
        <f>(Table2[[#This Row],[Close Price]]/Table2[[#This Row],[Current Month Low]])-1</f>
        <v>7.1340460526315708E-2</v>
      </c>
      <c r="AH51" s="2">
        <f>(Table2[[#This Row],[Current Month High]]/Table2[[#This Row],[Close Price]])-1</f>
        <v>2.6434465553636599E-2</v>
      </c>
      <c r="AI51">
        <v>2.6434465553636599</v>
      </c>
      <c r="AJ51">
        <v>185.534246575342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0.02</v>
      </c>
      <c r="AM51" t="s">
        <v>10145</v>
      </c>
      <c r="AN51">
        <v>11.92</v>
      </c>
      <c r="AO51" t="s">
        <v>10145</v>
      </c>
      <c r="AP51">
        <v>4.3494197295491997E-2</v>
      </c>
      <c r="AQ51">
        <f>(Table2[[#This Row],[Sharpe Ratio]]-AVERAGE(Table2[Sharpe Ratio]))/_xlfn.STDEV.P(Table2[Sharpe Ratio])</f>
        <v>-0.12887240026751198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3.0610867441735734</v>
      </c>
    </row>
    <row r="52" spans="1:44" x14ac:dyDescent="0.3">
      <c r="A52" t="s">
        <v>817</v>
      </c>
      <c r="B52" t="s">
        <v>818</v>
      </c>
      <c r="C52" t="s">
        <v>10108</v>
      </c>
      <c r="D52" t="s">
        <v>234</v>
      </c>
      <c r="E52">
        <v>18924.338199689999</v>
      </c>
      <c r="F52">
        <v>2383.15</v>
      </c>
      <c r="G52">
        <v>270.497050860314</v>
      </c>
      <c r="H52">
        <f>(Table2[[#This Row],[1Y Return vs Nifty]]-AVERAGE(Table2[1Y Return vs Nifty]))/_xlfn.STDEV.P(Table2[1Y Return vs Nifty])</f>
        <v>2.5653411341218999</v>
      </c>
      <c r="I52">
        <v>24.7580325523321</v>
      </c>
      <c r="J52">
        <f>(Table2[[#This Row],[1M Return vs Nifty]]-AVERAGE(Table2[1M Return vs Nifty]))/_xlfn.STDEV.P(Table2[1M Return vs Nifty])</f>
        <v>1.7261985328720457</v>
      </c>
      <c r="K52">
        <v>149.25451253798201</v>
      </c>
      <c r="L52">
        <f>(Table2[[#This Row],[6M Return vs Nifty]]-AVERAGE(Table2[6M Return vs Nifty]))/_xlfn.STDEV.P(Table2[6M Return vs Nifty])</f>
        <v>4.0848744125395786</v>
      </c>
      <c r="M52">
        <v>6.7360129348919502</v>
      </c>
      <c r="N52">
        <f>(Table2[[#This Row],[1W Return vs Nifty]]-AVERAGE(Table2[1W Return vs Nifty]))/_xlfn.STDEV.P(Table2[1W Return vs Nifty])</f>
        <v>1.3766410201785928</v>
      </c>
      <c r="O52">
        <v>2077.3200000000002</v>
      </c>
      <c r="P52">
        <v>1796.3174712858499</v>
      </c>
      <c r="Q52">
        <v>1243.3534195534701</v>
      </c>
      <c r="R52">
        <v>75.156472871313795</v>
      </c>
      <c r="S52" s="2">
        <v>0.14722334546434826</v>
      </c>
      <c r="T52" s="2">
        <v>0.32668642269235426</v>
      </c>
      <c r="U52" s="2">
        <v>0.91671166260665382</v>
      </c>
      <c r="V52">
        <v>0.66810932389565203</v>
      </c>
      <c r="W52">
        <v>2351.15</v>
      </c>
      <c r="X52">
        <v>2450</v>
      </c>
      <c r="Y52">
        <v>2120.0500000000002</v>
      </c>
      <c r="Z52">
        <v>2420</v>
      </c>
      <c r="AA52">
        <v>2120.0500000000002</v>
      </c>
      <c r="AB52">
        <v>2420</v>
      </c>
      <c r="AC52" s="2">
        <f>(Table2[[#This Row],[Close Price]]/Table2[[#This Row],[Day Low]])-1</f>
        <v>1.3610360887225337E-2</v>
      </c>
      <c r="AD52" s="2">
        <f>(Table2[[#This Row],[Day High]]/Table2[[#This Row],[Close Price]])-1</f>
        <v>2.8051108826553151E-2</v>
      </c>
      <c r="AE52" s="2">
        <f>(Table2[[#This Row],[Close Price]]/Table2[[#This Row],[Current Week Low]])-1</f>
        <v>0.12410084667814436</v>
      </c>
      <c r="AF52" s="2">
        <f>(Table2[[#This Row],[Current Week High]]/Table2[[#This Row],[Close Price]])-1</f>
        <v>1.5462727902146201E-2</v>
      </c>
      <c r="AG52" s="2">
        <f>(Table2[[#This Row],[Close Price]]/Table2[[#This Row],[Current Month Low]])-1</f>
        <v>0.12410084667814436</v>
      </c>
      <c r="AH52" s="2">
        <f>(Table2[[#This Row],[Current Month High]]/Table2[[#This Row],[Close Price]])-1</f>
        <v>1.5462727902146201E-2</v>
      </c>
      <c r="AI52">
        <v>1.5462727902146201</v>
      </c>
      <c r="AJ52">
        <v>298.12061476779098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0.92</v>
      </c>
      <c r="AM52" t="s">
        <v>10145</v>
      </c>
      <c r="AN52">
        <v>9.32</v>
      </c>
      <c r="AO52" t="s">
        <v>10145</v>
      </c>
      <c r="AP52">
        <v>0.14479679434833001</v>
      </c>
      <c r="AQ52">
        <f>(Table2[[#This Row],[Sharpe Ratio]]-AVERAGE(Table2[Sharpe Ratio]))/_xlfn.STDEV.P(Table2[Sharpe Ratio])</f>
        <v>1.0213155457488001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10.774370645460916</v>
      </c>
    </row>
    <row r="53" spans="1:44" hidden="1" x14ac:dyDescent="0.3">
      <c r="A53" t="s">
        <v>154</v>
      </c>
      <c r="B53" t="s">
        <v>155</v>
      </c>
      <c r="C53" t="s">
        <v>10109</v>
      </c>
      <c r="D53" t="s">
        <v>156</v>
      </c>
      <c r="E53">
        <v>172127.17901738</v>
      </c>
      <c r="F53">
        <v>463.9</v>
      </c>
      <c r="G53">
        <v>41.026397222441297</v>
      </c>
      <c r="H53">
        <f>(Table2[[#This Row],[1Y Return vs Nifty]]-AVERAGE(Table2[1Y Return vs Nifty]))/_xlfn.STDEV.P(Table2[1Y Return vs Nifty])</f>
        <v>-7.6860401743668039E-2</v>
      </c>
      <c r="I53">
        <v>-4.6646798674985099</v>
      </c>
      <c r="J53">
        <f>(Table2[[#This Row],[1M Return vs Nifty]]-AVERAGE(Table2[1M Return vs Nifty]))/_xlfn.STDEV.P(Table2[1M Return vs Nifty])</f>
        <v>-0.73223643476097566</v>
      </c>
      <c r="K53">
        <v>62.963552854705299</v>
      </c>
      <c r="L53">
        <f>(Table2[[#This Row],[6M Return vs Nifty]]-AVERAGE(Table2[6M Return vs Nifty]))/_xlfn.STDEV.P(Table2[6M Return vs Nifty])</f>
        <v>1.5361177805830926</v>
      </c>
      <c r="M53">
        <v>2.3361398534514</v>
      </c>
      <c r="N53">
        <f>(Table2[[#This Row],[1W Return vs Nifty]]-AVERAGE(Table2[1W Return vs Nifty]))/_xlfn.STDEV.P(Table2[1W Return vs Nifty])</f>
        <v>0.51120020795689569</v>
      </c>
      <c r="O53">
        <v>452.85</v>
      </c>
      <c r="P53">
        <v>425.26444515071699</v>
      </c>
      <c r="Q53">
        <v>336.701427220943</v>
      </c>
      <c r="R53">
        <v>58.134798883027102</v>
      </c>
      <c r="S53" s="2">
        <v>2.4401015788892467E-2</v>
      </c>
      <c r="T53" s="2">
        <v>9.0850658431109246E-2</v>
      </c>
      <c r="U53" s="2">
        <v>0.37777853758721802</v>
      </c>
      <c r="V53">
        <v>1.3506831094412</v>
      </c>
      <c r="W53">
        <v>463.45</v>
      </c>
      <c r="X53">
        <v>470.8</v>
      </c>
      <c r="Y53">
        <v>455</v>
      </c>
      <c r="Z53">
        <v>473.1</v>
      </c>
      <c r="AA53">
        <v>455</v>
      </c>
      <c r="AB53">
        <v>473.1</v>
      </c>
      <c r="AC53" s="2">
        <f>(Table2[[#This Row],[Close Price]]/Table2[[#This Row],[Day Low]])-1</f>
        <v>9.7097853058580874E-4</v>
      </c>
      <c r="AD53" s="2">
        <f>(Table2[[#This Row],[Day High]]/Table2[[#This Row],[Close Price]])-1</f>
        <v>1.4873895236042323E-2</v>
      </c>
      <c r="AE53" s="2">
        <f>(Table2[[#This Row],[Close Price]]/Table2[[#This Row],[Current Week Low]])-1</f>
        <v>1.9560439560439402E-2</v>
      </c>
      <c r="AF53" s="2">
        <f>(Table2[[#This Row],[Current Week High]]/Table2[[#This Row],[Close Price]])-1</f>
        <v>1.9831860314723171E-2</v>
      </c>
      <c r="AG53" s="2">
        <f>(Table2[[#This Row],[Close Price]]/Table2[[#This Row],[Current Month Low]])-1</f>
        <v>1.9560439560439402E-2</v>
      </c>
      <c r="AH53" s="2">
        <f>(Table2[[#This Row],[Current Month High]]/Table2[[#This Row],[Close Price]])-1</f>
        <v>1.9831860314723171E-2</v>
      </c>
      <c r="AI53">
        <v>9.2369045052813092</v>
      </c>
      <c r="AJ53">
        <v>123.028846153846</v>
      </c>
      <c r="AK53" t="str">
        <f>IF(AND(Table2[[#This Row],[20D EMA]]&gt;Table2[[#This Row],[50D EMA]],Table2[[#This Row],[50D EMA]]&gt;Table2[[#This Row],[200D EMA]]),"Uptrend","Downtrend/NoTrend")</f>
        <v>Uptrend</v>
      </c>
      <c r="AL53">
        <v>0.12</v>
      </c>
      <c r="AM53" t="s">
        <v>10145</v>
      </c>
      <c r="AN53">
        <v>3.64</v>
      </c>
      <c r="AO53" t="s">
        <v>10145</v>
      </c>
      <c r="AP53">
        <v>4.1086529761870001E-2</v>
      </c>
      <c r="AQ53">
        <f>(Table2[[#This Row],[Sharpe Ratio]]-AVERAGE(Table2[Sharpe Ratio]))/_xlfn.STDEV.P(Table2[Sharpe Ratio])</f>
        <v>-0.15620901606762255</v>
      </c>
      <c r="AR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1.0820121359677222</v>
      </c>
    </row>
    <row r="54" spans="1:44" hidden="1" x14ac:dyDescent="0.3">
      <c r="A54" t="s">
        <v>157</v>
      </c>
      <c r="B54" t="s">
        <v>158</v>
      </c>
      <c r="C54" t="s">
        <v>10111</v>
      </c>
      <c r="D54" t="s">
        <v>80</v>
      </c>
      <c r="E54">
        <v>170620.56332106001</v>
      </c>
      <c r="F54">
        <v>692.7</v>
      </c>
      <c r="G54">
        <v>32.874483704826901</v>
      </c>
      <c r="H54">
        <f>(Table2[[#This Row],[1Y Return vs Nifty]]-AVERAGE(Table2[1Y Return vs Nifty]))/_xlfn.STDEV.P(Table2[1Y Return vs Nifty])</f>
        <v>-0.17072424914645926</v>
      </c>
      <c r="I54">
        <v>-0.136704675781815</v>
      </c>
      <c r="J54">
        <f>(Table2[[#This Row],[1M Return vs Nifty]]-AVERAGE(Table2[1M Return vs Nifty]))/_xlfn.STDEV.P(Table2[1M Return vs Nifty])</f>
        <v>-0.35389835412948084</v>
      </c>
      <c r="K54">
        <v>16.321602079733399</v>
      </c>
      <c r="L54">
        <f>(Table2[[#This Row],[6M Return vs Nifty]]-AVERAGE(Table2[6M Return vs Nifty]))/_xlfn.STDEV.P(Table2[6M Return vs Nifty])</f>
        <v>0.15846499051757096</v>
      </c>
      <c r="M54">
        <v>4.9937595116474798</v>
      </c>
      <c r="N54">
        <f>(Table2[[#This Row],[1W Return vs Nifty]]-AVERAGE(Table2[1W Return vs Nifty]))/_xlfn.STDEV.P(Table2[1W Return vs Nifty])</f>
        <v>1.0339454037825271</v>
      </c>
      <c r="O54">
        <v>661.47</v>
      </c>
      <c r="P54">
        <v>639.72410298091597</v>
      </c>
      <c r="Q54">
        <v>566.00530996391899</v>
      </c>
      <c r="R54">
        <v>70.927775776110593</v>
      </c>
      <c r="S54" s="2">
        <v>4.7213025534037847E-2</v>
      </c>
      <c r="T54" s="2">
        <v>8.2810537811898621E-2</v>
      </c>
      <c r="U54" s="2">
        <v>0.22384010857452455</v>
      </c>
      <c r="V54">
        <v>1.0072481330517</v>
      </c>
      <c r="W54">
        <v>671.75</v>
      </c>
      <c r="X54">
        <v>694.65</v>
      </c>
      <c r="Y54">
        <v>664.05</v>
      </c>
      <c r="Z54">
        <v>706.95</v>
      </c>
      <c r="AA54">
        <v>664.05</v>
      </c>
      <c r="AB54">
        <v>706.95</v>
      </c>
      <c r="AC54" s="2">
        <f>(Table2[[#This Row],[Close Price]]/Table2[[#This Row],[Day Low]])-1</f>
        <v>3.1187197618161688E-2</v>
      </c>
      <c r="AD54" s="2">
        <f>(Table2[[#This Row],[Day High]]/Table2[[#This Row],[Close Price]])-1</f>
        <v>2.8150714595061022E-3</v>
      </c>
      <c r="AE54" s="2">
        <f>(Table2[[#This Row],[Close Price]]/Table2[[#This Row],[Current Week Low]])-1</f>
        <v>4.3144341540546804E-2</v>
      </c>
      <c r="AF54" s="2">
        <f>(Table2[[#This Row],[Current Week High]]/Table2[[#This Row],[Close Price]])-1</f>
        <v>2.057167605023813E-2</v>
      </c>
      <c r="AG54" s="2">
        <f>(Table2[[#This Row],[Close Price]]/Table2[[#This Row],[Current Month Low]])-1</f>
        <v>4.3144341540546804E-2</v>
      </c>
      <c r="AH54" s="2">
        <f>(Table2[[#This Row],[Current Month High]]/Table2[[#This Row],[Close Price]])-1</f>
        <v>2.057167605023813E-2</v>
      </c>
      <c r="AI54">
        <v>2.0571676050238099</v>
      </c>
      <c r="AJ54">
        <v>71.439178319514895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0.05</v>
      </c>
      <c r="AM54" t="s">
        <v>10145</v>
      </c>
      <c r="AN54">
        <v>2.29</v>
      </c>
      <c r="AO54" t="s">
        <v>10145</v>
      </c>
      <c r="AP54">
        <v>5.6582795229319E-2</v>
      </c>
      <c r="AQ54">
        <f>(Table2[[#This Row],[Sharpe Ratio]]-AVERAGE(Table2[Sharpe Ratio]))/_xlfn.STDEV.P(Table2[Sharpe Ratio])</f>
        <v>1.9735315740890918E-2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0.68752310676504891</v>
      </c>
    </row>
    <row r="55" spans="1:44" hidden="1" x14ac:dyDescent="0.3">
      <c r="A55" t="s">
        <v>159</v>
      </c>
      <c r="B55" t="s">
        <v>160</v>
      </c>
      <c r="C55" t="s">
        <v>10112</v>
      </c>
      <c r="D55" t="s">
        <v>161</v>
      </c>
      <c r="E55">
        <v>165160.7089231</v>
      </c>
      <c r="F55">
        <v>4279</v>
      </c>
      <c r="G55">
        <v>36.233458736793203</v>
      </c>
      <c r="H55">
        <f>(Table2[[#This Row],[1Y Return vs Nifty]]-AVERAGE(Table2[1Y Return vs Nifty]))/_xlfn.STDEV.P(Table2[1Y Return vs Nifty])</f>
        <v>-0.13204789185328997</v>
      </c>
      <c r="I55">
        <v>-4.2739091938532097</v>
      </c>
      <c r="J55">
        <f>(Table2[[#This Row],[1M Return vs Nifty]]-AVERAGE(Table2[1M Return vs Nifty]))/_xlfn.STDEV.P(Table2[1M Return vs Nifty])</f>
        <v>-0.69958532242615135</v>
      </c>
      <c r="K55">
        <v>30.199466761131099</v>
      </c>
      <c r="L55">
        <f>(Table2[[#This Row],[6M Return vs Nifty]]-AVERAGE(Table2[6M Return vs Nifty]))/_xlfn.STDEV.P(Table2[6M Return vs Nifty])</f>
        <v>0.56837235246990392</v>
      </c>
      <c r="M55">
        <v>-1.58173035385732</v>
      </c>
      <c r="N55">
        <f>(Table2[[#This Row],[1W Return vs Nifty]]-AVERAGE(Table2[1W Return vs Nifty]))/_xlfn.STDEV.P(Table2[1W Return vs Nifty])</f>
        <v>-0.25943219703109399</v>
      </c>
      <c r="O55">
        <v>4253.8500000000004</v>
      </c>
      <c r="P55">
        <v>4115.4117273816701</v>
      </c>
      <c r="Q55">
        <v>3401.00765159092</v>
      </c>
      <c r="R55">
        <v>54.272885981256799</v>
      </c>
      <c r="S55" s="2">
        <v>5.912291218543116E-3</v>
      </c>
      <c r="T55" s="2">
        <v>3.9750159511356832E-2</v>
      </c>
      <c r="U55" s="2">
        <v>0.25815653428429475</v>
      </c>
      <c r="V55">
        <v>0.93242111897139801</v>
      </c>
      <c r="W55">
        <v>4267.05</v>
      </c>
      <c r="X55">
        <v>4324</v>
      </c>
      <c r="Y55">
        <v>4212.6499999999996</v>
      </c>
      <c r="Z55">
        <v>4285.3999999999996</v>
      </c>
      <c r="AA55">
        <v>4212.6499999999996</v>
      </c>
      <c r="AB55">
        <v>4285.3999999999996</v>
      </c>
      <c r="AC55" s="2">
        <f>(Table2[[#This Row],[Close Price]]/Table2[[#This Row],[Day Low]])-1</f>
        <v>2.8005296399151725E-3</v>
      </c>
      <c r="AD55" s="2">
        <f>(Table2[[#This Row],[Day High]]/Table2[[#This Row],[Close Price]])-1</f>
        <v>1.0516475812105686E-2</v>
      </c>
      <c r="AE55" s="2">
        <f>(Table2[[#This Row],[Close Price]]/Table2[[#This Row],[Current Week Low]])-1</f>
        <v>1.5750181002456953E-2</v>
      </c>
      <c r="AF55" s="2">
        <f>(Table2[[#This Row],[Current Week High]]/Table2[[#This Row],[Close Price]])-1</f>
        <v>1.4956765599438704E-3</v>
      </c>
      <c r="AG55" s="2">
        <f>(Table2[[#This Row],[Close Price]]/Table2[[#This Row],[Current Month Low]])-1</f>
        <v>1.5750181002456953E-2</v>
      </c>
      <c r="AH55" s="2">
        <f>(Table2[[#This Row],[Current Month High]]/Table2[[#This Row],[Close Price]])-1</f>
        <v>1.4956765599438704E-3</v>
      </c>
      <c r="AI55">
        <v>7.7307782192101104</v>
      </c>
      <c r="AJ55">
        <v>83.384404397111396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7.0000000000000007E-2</v>
      </c>
      <c r="AM55" t="s">
        <v>10145</v>
      </c>
      <c r="AN55">
        <v>0.2</v>
      </c>
      <c r="AO55" t="s">
        <v>10145</v>
      </c>
      <c r="AP55">
        <v>9.2461535785304999E-2</v>
      </c>
      <c r="AQ55">
        <f>(Table2[[#This Row],[Sharpe Ratio]]-AVERAGE(Table2[Sharpe Ratio]))/_xlfn.STDEV.P(Table2[Sharpe Ratio])</f>
        <v>0.42710191942447912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-9.5591139416152271E-2</v>
      </c>
    </row>
    <row r="56" spans="1:44" hidden="1" x14ac:dyDescent="0.3">
      <c r="A56" t="s">
        <v>162</v>
      </c>
      <c r="B56" t="s">
        <v>163</v>
      </c>
      <c r="C56" t="s">
        <v>10101</v>
      </c>
      <c r="D56" t="s">
        <v>21</v>
      </c>
      <c r="E56">
        <v>161894.74403016001</v>
      </c>
      <c r="F56">
        <v>5466.4</v>
      </c>
      <c r="G56">
        <v>-20.672225166323202</v>
      </c>
      <c r="H56">
        <f>(Table2[[#This Row],[1Y Return vs Nifty]]-AVERAGE(Table2[1Y Return vs Nifty]))/_xlfn.STDEV.P(Table2[1Y Return vs Nifty])</f>
        <v>-0.78727888991185524</v>
      </c>
      <c r="I56">
        <v>11.7400863663091</v>
      </c>
      <c r="J56">
        <f>(Table2[[#This Row],[1M Return vs Nifty]]-AVERAGE(Table2[1M Return vs Nifty]))/_xlfn.STDEV.P(Table2[1M Return vs Nifty])</f>
        <v>0.63847508800998576</v>
      </c>
      <c r="K56">
        <v>-21.1874007654338</v>
      </c>
      <c r="L56">
        <f>(Table2[[#This Row],[6M Return vs Nifty]]-AVERAGE(Table2[6M Return vs Nifty]))/_xlfn.STDEV.P(Table2[6M Return vs Nifty])</f>
        <v>-0.94942997450067357</v>
      </c>
      <c r="M56">
        <v>4.3172729266241996</v>
      </c>
      <c r="N56">
        <f>(Table2[[#This Row],[1W Return vs Nifty]]-AVERAGE(Table2[1W Return vs Nifty]))/_xlfn.STDEV.P(Table2[1W Return vs Nifty])</f>
        <v>0.9008826792986776</v>
      </c>
      <c r="O56">
        <v>5159.76</v>
      </c>
      <c r="P56">
        <v>5018.2208319133797</v>
      </c>
      <c r="Q56">
        <v>5124.8639113315103</v>
      </c>
      <c r="R56">
        <v>85.851626051877901</v>
      </c>
      <c r="S56" s="2">
        <v>5.9429120734297604E-2</v>
      </c>
      <c r="T56" s="2">
        <v>8.9310371762921253E-2</v>
      </c>
      <c r="U56" s="2">
        <v>6.6642957662412072E-2</v>
      </c>
      <c r="V56">
        <v>1.21072486746714</v>
      </c>
      <c r="W56">
        <v>5445</v>
      </c>
      <c r="X56">
        <v>5520</v>
      </c>
      <c r="Y56">
        <v>5352.15</v>
      </c>
      <c r="Z56">
        <v>5550</v>
      </c>
      <c r="AA56">
        <v>5352.15</v>
      </c>
      <c r="AB56">
        <v>5550</v>
      </c>
      <c r="AC56" s="2">
        <f>(Table2[[#This Row],[Close Price]]/Table2[[#This Row],[Day Low]])-1</f>
        <v>3.9302112029384606E-3</v>
      </c>
      <c r="AD56" s="2">
        <f>(Table2[[#This Row],[Day High]]/Table2[[#This Row],[Close Price]])-1</f>
        <v>9.8053563588469395E-3</v>
      </c>
      <c r="AE56" s="2">
        <f>(Table2[[#This Row],[Close Price]]/Table2[[#This Row],[Current Week Low]])-1</f>
        <v>2.1346561662135777E-2</v>
      </c>
      <c r="AF56" s="2">
        <f>(Table2[[#This Row],[Current Week High]]/Table2[[#This Row],[Close Price]])-1</f>
        <v>1.529342894775354E-2</v>
      </c>
      <c r="AG56" s="2">
        <f>(Table2[[#This Row],[Close Price]]/Table2[[#This Row],[Current Month Low]])-1</f>
        <v>2.1346561662135777E-2</v>
      </c>
      <c r="AH56" s="2">
        <f>(Table2[[#This Row],[Current Month High]]/Table2[[#This Row],[Close Price]])-1</f>
        <v>1.529342894775354E-2</v>
      </c>
      <c r="AI56">
        <v>17.8472120591248</v>
      </c>
      <c r="AJ56">
        <v>21.110877247399401</v>
      </c>
      <c r="AK56" t="str">
        <f>IF(AND(Table2[[#This Row],[20D EMA]]&gt;Table2[[#This Row],[50D EMA]],Table2[[#This Row],[50D EMA]]&gt;Table2[[#This Row],[200D EMA]]),"Uptrend","Downtrend/NoTrend")</f>
        <v>Downtrend/NoTrend</v>
      </c>
      <c r="AL56">
        <v>0.05</v>
      </c>
      <c r="AM56" t="s">
        <v>10145</v>
      </c>
      <c r="AN56">
        <v>8.6199999999999992</v>
      </c>
      <c r="AO56" t="s">
        <v>10145</v>
      </c>
      <c r="AP56">
        <v>9.1743012800300002E-4</v>
      </c>
      <c r="AQ56">
        <f>(Table2[[#This Row],[Sharpe Ratio]]-AVERAGE(Table2[Sharpe Ratio]))/_xlfn.STDEV.P(Table2[Sharpe Ratio])</f>
        <v>-0.61228828299010585</v>
      </c>
      <c r="AR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" spans="1:44" hidden="1" x14ac:dyDescent="0.3">
      <c r="A57" t="s">
        <v>164</v>
      </c>
      <c r="B57" t="s">
        <v>165</v>
      </c>
      <c r="C57" t="s">
        <v>10116</v>
      </c>
      <c r="D57" t="s">
        <v>166</v>
      </c>
      <c r="E57">
        <v>158276.68356129999</v>
      </c>
      <c r="F57">
        <v>3111.95</v>
      </c>
      <c r="G57">
        <v>-4.6929167371291101</v>
      </c>
      <c r="H57">
        <f>(Table2[[#This Row],[1Y Return vs Nifty]]-AVERAGE(Table2[1Y Return vs Nifty]))/_xlfn.STDEV.P(Table2[1Y Return vs Nifty])</f>
        <v>-0.60328781042369362</v>
      </c>
      <c r="I57">
        <v>-0.24592100388583099</v>
      </c>
      <c r="J57">
        <f>(Table2[[#This Row],[1M Return vs Nifty]]-AVERAGE(Table2[1M Return vs Nifty]))/_xlfn.STDEV.P(Table2[1M Return vs Nifty])</f>
        <v>-0.36302399952261005</v>
      </c>
      <c r="K57">
        <v>-0.63578138981191501</v>
      </c>
      <c r="L57">
        <f>(Table2[[#This Row],[6M Return vs Nifty]]-AVERAGE(Table2[6M Return vs Nifty]))/_xlfn.STDEV.P(Table2[6M Return vs Nifty])</f>
        <v>-0.34240142396279838</v>
      </c>
      <c r="M57">
        <v>-3.76294748505997</v>
      </c>
      <c r="N57">
        <f>(Table2[[#This Row],[1W Return vs Nifty]]-AVERAGE(Table2[1W Return vs Nifty]))/_xlfn.STDEV.P(Table2[1W Return vs Nifty])</f>
        <v>-0.68847055580162708</v>
      </c>
      <c r="O57">
        <v>3108.66</v>
      </c>
      <c r="P57">
        <v>3045.7220986945599</v>
      </c>
      <c r="Q57">
        <v>2817.0818013091498</v>
      </c>
      <c r="R57">
        <v>48.2298217863734</v>
      </c>
      <c r="S57" s="2">
        <v>1.0583338158563381E-3</v>
      </c>
      <c r="T57" s="2">
        <v>2.1744564723691018E-2</v>
      </c>
      <c r="U57" s="2">
        <v>0.10467150742794169</v>
      </c>
      <c r="V57">
        <v>0.87810461904178205</v>
      </c>
      <c r="W57">
        <v>3099.8</v>
      </c>
      <c r="X57">
        <v>3133.85</v>
      </c>
      <c r="Y57">
        <v>3068.35</v>
      </c>
      <c r="Z57">
        <v>3171.8</v>
      </c>
      <c r="AA57">
        <v>3068.35</v>
      </c>
      <c r="AB57">
        <v>3171.8</v>
      </c>
      <c r="AC57" s="2">
        <f>(Table2[[#This Row],[Close Price]]/Table2[[#This Row],[Day Low]])-1</f>
        <v>3.9196077166268051E-3</v>
      </c>
      <c r="AD57" s="2">
        <f>(Table2[[#This Row],[Day High]]/Table2[[#This Row],[Close Price]])-1</f>
        <v>7.0373881328427146E-3</v>
      </c>
      <c r="AE57" s="2">
        <f>(Table2[[#This Row],[Close Price]]/Table2[[#This Row],[Current Week Low]])-1</f>
        <v>1.4209591474245054E-2</v>
      </c>
      <c r="AF57" s="2">
        <f>(Table2[[#This Row],[Current Week High]]/Table2[[#This Row],[Close Price]])-1</f>
        <v>1.9232314143864837E-2</v>
      </c>
      <c r="AG57" s="2">
        <f>(Table2[[#This Row],[Close Price]]/Table2[[#This Row],[Current Month Low]])-1</f>
        <v>1.4209591474245054E-2</v>
      </c>
      <c r="AH57" s="2">
        <f>(Table2[[#This Row],[Current Month High]]/Table2[[#This Row],[Close Price]])-1</f>
        <v>1.9232314143864837E-2</v>
      </c>
      <c r="AI57">
        <v>3.8255756037211399</v>
      </c>
      <c r="AJ57">
        <v>35.7418595014285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-0.03</v>
      </c>
      <c r="AM57" t="s">
        <v>10146</v>
      </c>
      <c r="AN57">
        <v>7.0000000000000007E-2</v>
      </c>
      <c r="AO57" t="s">
        <v>10145</v>
      </c>
      <c r="AP57">
        <v>-1.3479964226768001E-2</v>
      </c>
      <c r="AQ57">
        <f>(Table2[[#This Row],[Sharpe Ratio]]-AVERAGE(Table2[Sharpe Ratio]))/_xlfn.STDEV.P(Table2[Sharpe Ratio])</f>
        <v>-0.77575605106976908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-2.7729398407804982</v>
      </c>
    </row>
    <row r="58" spans="1:44" hidden="1" x14ac:dyDescent="0.3">
      <c r="A58" t="s">
        <v>167</v>
      </c>
      <c r="B58" t="s">
        <v>168</v>
      </c>
      <c r="C58" t="s">
        <v>10109</v>
      </c>
      <c r="D58" t="s">
        <v>169</v>
      </c>
      <c r="E58">
        <v>154717.93006227</v>
      </c>
      <c r="F58">
        <v>691.65</v>
      </c>
      <c r="G58">
        <v>36.874446188565599</v>
      </c>
      <c r="H58">
        <f>(Table2[[#This Row],[1Y Return vs Nifty]]-AVERAGE(Table2[1Y Return vs Nifty]))/_xlfn.STDEV.P(Table2[1Y Return vs Nifty])</f>
        <v>-0.12466734883964485</v>
      </c>
      <c r="I58">
        <v>-5.3127872271561802</v>
      </c>
      <c r="J58">
        <f>(Table2[[#This Row],[1M Return vs Nifty]]-AVERAGE(Table2[1M Return vs Nifty]))/_xlfn.STDEV.P(Table2[1M Return vs Nifty])</f>
        <v>-0.78638949084321619</v>
      </c>
      <c r="K58">
        <v>3.7365508471832301</v>
      </c>
      <c r="L58">
        <f>(Table2[[#This Row],[6M Return vs Nifty]]-AVERAGE(Table2[6M Return vs Nifty]))/_xlfn.STDEV.P(Table2[6M Return vs Nifty])</f>
        <v>-0.2132568319097998</v>
      </c>
      <c r="M58">
        <v>0.77055964879179895</v>
      </c>
      <c r="N58">
        <f>(Table2[[#This Row],[1W Return vs Nifty]]-AVERAGE(Table2[1W Return vs Nifty]))/_xlfn.STDEV.P(Table2[1W Return vs Nifty])</f>
        <v>0.20325564254793016</v>
      </c>
      <c r="O58">
        <v>682.25</v>
      </c>
      <c r="P58">
        <v>660.50012497723299</v>
      </c>
      <c r="Q58">
        <v>578.42253779882299</v>
      </c>
      <c r="R58">
        <v>57.3021661649137</v>
      </c>
      <c r="S58" s="2">
        <v>1.3777940637596155E-2</v>
      </c>
      <c r="T58" s="2">
        <v>4.7161043343997414E-2</v>
      </c>
      <c r="U58" s="2">
        <v>0.19575216178827012</v>
      </c>
      <c r="V58">
        <v>0.712194026250212</v>
      </c>
      <c r="W58">
        <v>696</v>
      </c>
      <c r="X58">
        <v>705.75</v>
      </c>
      <c r="Y58">
        <v>683.4</v>
      </c>
      <c r="Z58">
        <v>703.3</v>
      </c>
      <c r="AA58">
        <v>683.4</v>
      </c>
      <c r="AB58">
        <v>703.3</v>
      </c>
      <c r="AC58" s="2">
        <f>(Table2[[#This Row],[Close Price]]/Table2[[#This Row],[Day Low]])-1</f>
        <v>-6.2499999999999778E-3</v>
      </c>
      <c r="AD58" s="2">
        <f>(Table2[[#This Row],[Day High]]/Table2[[#This Row],[Close Price]])-1</f>
        <v>2.0386033398395176E-2</v>
      </c>
      <c r="AE58" s="2">
        <f>(Table2[[#This Row],[Close Price]]/Table2[[#This Row],[Current Week Low]])-1</f>
        <v>1.207199297629491E-2</v>
      </c>
      <c r="AF58" s="2">
        <f>(Table2[[#This Row],[Current Week High]]/Table2[[#This Row],[Close Price]])-1</f>
        <v>1.6843779368177492E-2</v>
      </c>
      <c r="AG58" s="2">
        <f>(Table2[[#This Row],[Close Price]]/Table2[[#This Row],[Current Month Low]])-1</f>
        <v>1.207199297629491E-2</v>
      </c>
      <c r="AH58" s="2">
        <f>(Table2[[#This Row],[Current Month High]]/Table2[[#This Row],[Close Price]])-1</f>
        <v>1.6843779368177492E-2</v>
      </c>
      <c r="AI58">
        <v>3.4121304127810301</v>
      </c>
      <c r="AJ58">
        <v>65.803667745415297</v>
      </c>
      <c r="AK58" t="str">
        <f>IF(AND(Table2[[#This Row],[20D EMA]]&gt;Table2[[#This Row],[50D EMA]],Table2[[#This Row],[50D EMA]]&gt;Table2[[#This Row],[200D EMA]]),"Uptrend","Downtrend/NoTrend")</f>
        <v>Uptrend</v>
      </c>
      <c r="AL58">
        <v>0.04</v>
      </c>
      <c r="AM58" t="s">
        <v>10145</v>
      </c>
      <c r="AN58">
        <v>1.18</v>
      </c>
      <c r="AO58" t="s">
        <v>10145</v>
      </c>
      <c r="AP58">
        <v>4.6091326069593999E-2</v>
      </c>
      <c r="AQ58">
        <f>(Table2[[#This Row],[Sharpe Ratio]]-AVERAGE(Table2[Sharpe Ratio]))/_xlfn.STDEV.P(Table2[Sharpe Ratio])</f>
        <v>-9.9384644798951108E-2</v>
      </c>
      <c r="AR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-1.0204426738436818</v>
      </c>
    </row>
    <row r="59" spans="1:44" hidden="1" x14ac:dyDescent="0.3">
      <c r="A59" t="s">
        <v>71</v>
      </c>
      <c r="B59" t="s">
        <v>170</v>
      </c>
      <c r="C59" t="s">
        <v>10106</v>
      </c>
      <c r="D59" t="s">
        <v>56</v>
      </c>
      <c r="E59">
        <v>151860.11489632499</v>
      </c>
      <c r="F59">
        <v>661.2</v>
      </c>
      <c r="G59">
        <v>89.572366824532196</v>
      </c>
      <c r="H59">
        <f>(Table2[[#This Row],[1Y Return vs Nifty]]-AVERAGE(Table2[1Y Return vs Nifty]))/_xlfn.STDEV.P(Table2[1Y Return vs Nifty])</f>
        <v>0.48211406147962349</v>
      </c>
      <c r="I59">
        <v>-0.71800434642852895</v>
      </c>
      <c r="J59">
        <f>(Table2[[#This Row],[1M Return vs Nifty]]-AVERAGE(Table2[1M Return vs Nifty]))/_xlfn.STDEV.P(Table2[1M Return vs Nifty])</f>
        <v>-0.40246924781867888</v>
      </c>
      <c r="K59">
        <v>14.583161449295</v>
      </c>
      <c r="L59">
        <f>(Table2[[#This Row],[6M Return vs Nifty]]-AVERAGE(Table2[6M Return vs Nifty]))/_xlfn.STDEV.P(Table2[6M Return vs Nifty])</f>
        <v>0.10711706134450845</v>
      </c>
      <c r="M59">
        <v>1.0869158053626</v>
      </c>
      <c r="N59">
        <f>(Table2[[#This Row],[1W Return vs Nifty]]-AVERAGE(Table2[1W Return vs Nifty]))/_xlfn.STDEV.P(Table2[1W Return vs Nifty])</f>
        <v>0.26548187590199057</v>
      </c>
      <c r="O59">
        <v>653.71</v>
      </c>
      <c r="P59">
        <v>649.54213176982398</v>
      </c>
      <c r="Q59">
        <v>565.65309835094604</v>
      </c>
      <c r="R59">
        <v>39.2687657472623</v>
      </c>
      <c r="S59" s="2">
        <v>1.1457680011014071E-2</v>
      </c>
      <c r="T59" s="2">
        <v>1.7947824567455806E-2</v>
      </c>
      <c r="U59" s="2">
        <v>0.16891430795235246</v>
      </c>
      <c r="V59">
        <v>0.867020356212308</v>
      </c>
      <c r="W59">
        <v>660.8</v>
      </c>
      <c r="X59">
        <v>671.85</v>
      </c>
      <c r="Y59">
        <v>655</v>
      </c>
      <c r="Z59">
        <v>679</v>
      </c>
      <c r="AA59">
        <v>655</v>
      </c>
      <c r="AB59">
        <v>679</v>
      </c>
      <c r="AC59" s="2">
        <f>(Table2[[#This Row],[Close Price]]/Table2[[#This Row],[Day Low]])-1</f>
        <v>6.0532687651337902E-4</v>
      </c>
      <c r="AD59" s="2">
        <f>(Table2[[#This Row],[Day High]]/Table2[[#This Row],[Close Price]])-1</f>
        <v>1.6107078039927281E-2</v>
      </c>
      <c r="AE59" s="2">
        <f>(Table2[[#This Row],[Close Price]]/Table2[[#This Row],[Current Week Low]])-1</f>
        <v>9.4656488549618167E-3</v>
      </c>
      <c r="AF59" s="2">
        <f>(Table2[[#This Row],[Current Week High]]/Table2[[#This Row],[Close Price]])-1</f>
        <v>2.6920750151240069E-2</v>
      </c>
      <c r="AG59" s="2">
        <f>(Table2[[#This Row],[Close Price]]/Table2[[#This Row],[Current Month Low]])-1</f>
        <v>9.4656488549618167E-3</v>
      </c>
      <c r="AH59" s="2">
        <f>(Table2[[#This Row],[Current Month High]]/Table2[[#This Row],[Close Price]])-1</f>
        <v>2.6920750151240069E-2</v>
      </c>
      <c r="AI59">
        <v>7.7737447065940604</v>
      </c>
      <c r="AJ59">
        <v>116.04313020748199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-0.15</v>
      </c>
      <c r="AM59" t="s">
        <v>10146</v>
      </c>
      <c r="AN59">
        <v>-1.07</v>
      </c>
      <c r="AO59" t="s">
        <v>10146</v>
      </c>
      <c r="AP59">
        <v>0.108572439416318</v>
      </c>
      <c r="AQ59">
        <f>(Table2[[#This Row],[Sharpe Ratio]]-AVERAGE(Table2[Sharpe Ratio]))/_xlfn.STDEV.P(Table2[Sharpe Ratio])</f>
        <v>0.61002484237932009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1.0622685932867637</v>
      </c>
    </row>
    <row r="60" spans="1:44" hidden="1" x14ac:dyDescent="0.3">
      <c r="A60" t="s">
        <v>171</v>
      </c>
      <c r="B60" t="s">
        <v>172</v>
      </c>
      <c r="C60" t="s">
        <v>10102</v>
      </c>
      <c r="D60" t="s">
        <v>37</v>
      </c>
      <c r="E60">
        <v>149870.95269792501</v>
      </c>
      <c r="F60">
        <v>1496.35</v>
      </c>
      <c r="G60">
        <v>-10.4535088762679</v>
      </c>
      <c r="H60">
        <f>(Table2[[#This Row],[1Y Return vs Nifty]]-AVERAGE(Table2[1Y Return vs Nifty]))/_xlfn.STDEV.P(Table2[1Y Return vs Nifty])</f>
        <v>-0.66961718699638295</v>
      </c>
      <c r="I60">
        <v>1.74643007549827</v>
      </c>
      <c r="J60">
        <f>(Table2[[#This Row],[1M Return vs Nifty]]-AVERAGE(Table2[1M Return vs Nifty]))/_xlfn.STDEV.P(Table2[1M Return vs Nifty])</f>
        <v>-0.19655173512124843</v>
      </c>
      <c r="K60">
        <v>-7.7125894716052397</v>
      </c>
      <c r="L60">
        <f>(Table2[[#This Row],[6M Return vs Nifty]]-AVERAGE(Table2[6M Return vs Nifty]))/_xlfn.STDEV.P(Table2[6M Return vs Nifty])</f>
        <v>-0.55142750963570575</v>
      </c>
      <c r="M60">
        <v>0.47884679192802498</v>
      </c>
      <c r="N60">
        <f>(Table2[[#This Row],[1W Return vs Nifty]]-AVERAGE(Table2[1W Return vs Nifty]))/_xlfn.STDEV.P(Table2[1W Return vs Nifty])</f>
        <v>0.14587666658505102</v>
      </c>
      <c r="O60">
        <v>1462.28</v>
      </c>
      <c r="P60">
        <v>1451.9814374540199</v>
      </c>
      <c r="Q60">
        <v>1415.3696993209701</v>
      </c>
      <c r="R60">
        <v>66.4562721456182</v>
      </c>
      <c r="S60" s="2">
        <v>2.3299231337363526E-2</v>
      </c>
      <c r="T60" s="2">
        <v>3.0557251905215927E-2</v>
      </c>
      <c r="U60" s="2">
        <v>5.7214945832089303E-2</v>
      </c>
      <c r="V60">
        <v>0.784888321022708</v>
      </c>
      <c r="W60">
        <v>1492.25</v>
      </c>
      <c r="X60">
        <v>1518.85</v>
      </c>
      <c r="Y60">
        <v>1468.1</v>
      </c>
      <c r="Z60">
        <v>1511.9</v>
      </c>
      <c r="AA60">
        <v>1468.1</v>
      </c>
      <c r="AB60">
        <v>1511.9</v>
      </c>
      <c r="AC60" s="2">
        <f>(Table2[[#This Row],[Close Price]]/Table2[[#This Row],[Day Low]])-1</f>
        <v>2.7475288993130675E-3</v>
      </c>
      <c r="AD60" s="2">
        <f>(Table2[[#This Row],[Day High]]/Table2[[#This Row],[Close Price]])-1</f>
        <v>1.5036589033314396E-2</v>
      </c>
      <c r="AE60" s="2">
        <f>(Table2[[#This Row],[Close Price]]/Table2[[#This Row],[Current Week Low]])-1</f>
        <v>1.9242558408827826E-2</v>
      </c>
      <c r="AF60" s="2">
        <f>(Table2[[#This Row],[Current Week High]]/Table2[[#This Row],[Close Price]])-1</f>
        <v>1.0391953754135264E-2</v>
      </c>
      <c r="AG60" s="2">
        <f>(Table2[[#This Row],[Close Price]]/Table2[[#This Row],[Current Month Low]])-1</f>
        <v>1.9242558408827826E-2</v>
      </c>
      <c r="AH60" s="2">
        <f>(Table2[[#This Row],[Current Month High]]/Table2[[#This Row],[Close Price]])-1</f>
        <v>1.0391953754135264E-2</v>
      </c>
      <c r="AI60">
        <v>4.8818792394827497</v>
      </c>
      <c r="AJ60">
        <v>19.550193744257498</v>
      </c>
      <c r="AK60" t="str">
        <f>IF(AND(Table2[[#This Row],[20D EMA]]&gt;Table2[[#This Row],[50D EMA]],Table2[[#This Row],[50D EMA]]&gt;Table2[[#This Row],[200D EMA]]),"Uptrend","Downtrend/NoTrend")</f>
        <v>Uptrend</v>
      </c>
      <c r="AL60">
        <v>-0.1</v>
      </c>
      <c r="AM60" t="s">
        <v>10146</v>
      </c>
      <c r="AN60">
        <v>1.8</v>
      </c>
      <c r="AO60" t="s">
        <v>10145</v>
      </c>
      <c r="AP60">
        <v>1.72269820027E-3</v>
      </c>
      <c r="AQ60">
        <f>(Table2[[#This Row],[Sharpe Ratio]]-AVERAGE(Table2[Sharpe Ratio]))/_xlfn.STDEV.P(Table2[Sharpe Ratio])</f>
        <v>-0.60314528313640814</v>
      </c>
      <c r="AR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-1.8748650483046942</v>
      </c>
    </row>
    <row r="61" spans="1:44" hidden="1" x14ac:dyDescent="0.3">
      <c r="A61" t="s">
        <v>173</v>
      </c>
      <c r="B61" t="s">
        <v>174</v>
      </c>
      <c r="C61" t="s">
        <v>10115</v>
      </c>
      <c r="D61" t="s">
        <v>140</v>
      </c>
      <c r="E61">
        <v>148619.82542625</v>
      </c>
      <c r="F61">
        <v>1493.75</v>
      </c>
      <c r="G61">
        <v>90.527501343311201</v>
      </c>
      <c r="H61">
        <f>(Table2[[#This Row],[1Y Return vs Nifty]]-AVERAGE(Table2[1Y Return vs Nifty]))/_xlfn.STDEV.P(Table2[1Y Return vs Nifty])</f>
        <v>0.49311179845586744</v>
      </c>
      <c r="I61">
        <v>0.21445624540650499</v>
      </c>
      <c r="J61">
        <f>(Table2[[#This Row],[1M Return vs Nifty]]-AVERAGE(Table2[1M Return vs Nifty]))/_xlfn.STDEV.P(Table2[1M Return vs Nifty])</f>
        <v>-0.32455686189731903</v>
      </c>
      <c r="K61">
        <v>35.883105467231204</v>
      </c>
      <c r="L61">
        <f>(Table2[[#This Row],[6M Return vs Nifty]]-AVERAGE(Table2[6M Return vs Nifty]))/_xlfn.STDEV.P(Table2[6M Return vs Nifty])</f>
        <v>0.73624870822011901</v>
      </c>
      <c r="M61">
        <v>-1.15477018270767</v>
      </c>
      <c r="N61">
        <f>(Table2[[#This Row],[1W Return vs Nifty]]-AVERAGE(Table2[1W Return vs Nifty]))/_xlfn.STDEV.P(Table2[1W Return vs Nifty])</f>
        <v>-0.17545051154459168</v>
      </c>
      <c r="O61">
        <v>1478.63</v>
      </c>
      <c r="P61">
        <v>1377.4198842743299</v>
      </c>
      <c r="Q61">
        <v>1108.66690943151</v>
      </c>
      <c r="R61">
        <v>49.0827589622616</v>
      </c>
      <c r="S61" s="2">
        <v>1.0225681881200767E-2</v>
      </c>
      <c r="T61" s="2">
        <v>8.4455086683285857E-2</v>
      </c>
      <c r="U61" s="2">
        <v>0.34733885109455342</v>
      </c>
      <c r="V61">
        <v>0.95628715645690898</v>
      </c>
      <c r="W61">
        <v>1486.7</v>
      </c>
      <c r="X61">
        <v>1507.1</v>
      </c>
      <c r="Y61">
        <v>1468</v>
      </c>
      <c r="Z61">
        <v>1535</v>
      </c>
      <c r="AA61">
        <v>1468</v>
      </c>
      <c r="AB61">
        <v>1535</v>
      </c>
      <c r="AC61" s="2">
        <f>(Table2[[#This Row],[Close Price]]/Table2[[#This Row],[Day Low]])-1</f>
        <v>4.7420461424632077E-3</v>
      </c>
      <c r="AD61" s="2">
        <f>(Table2[[#This Row],[Day High]]/Table2[[#This Row],[Close Price]])-1</f>
        <v>8.9372384937238536E-3</v>
      </c>
      <c r="AE61" s="2">
        <f>(Table2[[#This Row],[Close Price]]/Table2[[#This Row],[Current Week Low]])-1</f>
        <v>1.7540871934604851E-2</v>
      </c>
      <c r="AF61" s="2">
        <f>(Table2[[#This Row],[Current Week High]]/Table2[[#This Row],[Close Price]])-1</f>
        <v>2.7615062761506382E-2</v>
      </c>
      <c r="AG61" s="2">
        <f>(Table2[[#This Row],[Close Price]]/Table2[[#This Row],[Current Month Low]])-1</f>
        <v>1.7540871934604851E-2</v>
      </c>
      <c r="AH61" s="2">
        <f>(Table2[[#This Row],[Current Month High]]/Table2[[#This Row],[Close Price]])-1</f>
        <v>2.7615062761506382E-2</v>
      </c>
      <c r="AI61">
        <v>10.456903765690299</v>
      </c>
      <c r="AJ61">
        <v>133.01614538647499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7.0000000000000007E-2</v>
      </c>
      <c r="AM61" t="s">
        <v>10145</v>
      </c>
      <c r="AN61">
        <v>-4.07</v>
      </c>
      <c r="AO61" t="s">
        <v>10146</v>
      </c>
      <c r="AP61">
        <v>0.123750174446944</v>
      </c>
      <c r="AQ61">
        <f>(Table2[[#This Row],[Sharpe Ratio]]-AVERAGE(Table2[Sharpe Ratio]))/_xlfn.STDEV.P(Table2[Sharpe Ratio])</f>
        <v>0.7823525850822054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1.5117057183162812</v>
      </c>
    </row>
    <row r="62" spans="1:44" x14ac:dyDescent="0.3">
      <c r="A62" t="s">
        <v>1175</v>
      </c>
      <c r="B62" t="s">
        <v>1176</v>
      </c>
      <c r="C62" t="s">
        <v>10114</v>
      </c>
      <c r="D62" t="s">
        <v>130</v>
      </c>
      <c r="E62">
        <v>9839.2579598600005</v>
      </c>
      <c r="F62">
        <v>3770.2</v>
      </c>
      <c r="G62">
        <v>116.046055737245</v>
      </c>
      <c r="H62">
        <f>(Table2[[#This Row],[1Y Return vs Nifty]]-AVERAGE(Table2[1Y Return vs Nifty]))/_xlfn.STDEV.P(Table2[1Y Return vs Nifty])</f>
        <v>0.78694093322237435</v>
      </c>
      <c r="I62">
        <v>38.481574853982401</v>
      </c>
      <c r="J62">
        <f>(Table2[[#This Row],[1M Return vs Nifty]]-AVERAGE(Table2[1M Return vs Nifty]))/_xlfn.STDEV.P(Table2[1M Return vs Nifty])</f>
        <v>2.8728785463513162</v>
      </c>
      <c r="K62">
        <v>52.731790188329597</v>
      </c>
      <c r="L62">
        <f>(Table2[[#This Row],[6M Return vs Nifty]]-AVERAGE(Table2[6M Return vs Nifty]))/_xlfn.STDEV.P(Table2[6M Return vs Nifty])</f>
        <v>1.2339045122610364</v>
      </c>
      <c r="M62">
        <v>15.319880396673501</v>
      </c>
      <c r="N62">
        <f>(Table2[[#This Row],[1W Return vs Nifty]]-AVERAGE(Table2[1W Return vs Nifty]))/_xlfn.STDEV.P(Table2[1W Return vs Nifty])</f>
        <v>3.0650600019587153</v>
      </c>
      <c r="O62">
        <v>3254.13</v>
      </c>
      <c r="P62">
        <v>2776.9748363874801</v>
      </c>
      <c r="Q62">
        <v>2179.31694576172</v>
      </c>
      <c r="R62">
        <v>76.780986453770197</v>
      </c>
      <c r="S62" s="2">
        <v>0.15858923890563675</v>
      </c>
      <c r="T62" s="2">
        <v>0.35766444499172695</v>
      </c>
      <c r="U62" s="2">
        <v>0.72999159545479997</v>
      </c>
      <c r="V62">
        <v>1.2573527502603901</v>
      </c>
      <c r="W62">
        <v>3724.05</v>
      </c>
      <c r="X62">
        <v>3824</v>
      </c>
      <c r="Y62">
        <v>3607.5</v>
      </c>
      <c r="Z62">
        <v>4050</v>
      </c>
      <c r="AA62">
        <v>3607.5</v>
      </c>
      <c r="AB62">
        <v>4050</v>
      </c>
      <c r="AC62" s="2">
        <f>(Table2[[#This Row],[Close Price]]/Table2[[#This Row],[Day Low]])-1</f>
        <v>1.2392422228487687E-2</v>
      </c>
      <c r="AD62" s="2">
        <f>(Table2[[#This Row],[Day High]]/Table2[[#This Row],[Close Price]])-1</f>
        <v>1.4269800010609623E-2</v>
      </c>
      <c r="AE62" s="2">
        <f>(Table2[[#This Row],[Close Price]]/Table2[[#This Row],[Current Week Low]])-1</f>
        <v>4.5100485100485033E-2</v>
      </c>
      <c r="AF62" s="2">
        <f>(Table2[[#This Row],[Current Week High]]/Table2[[#This Row],[Close Price]])-1</f>
        <v>7.4213569571905946E-2</v>
      </c>
      <c r="AG62" s="2">
        <f>(Table2[[#This Row],[Close Price]]/Table2[[#This Row],[Current Month Low]])-1</f>
        <v>4.5100485100485033E-2</v>
      </c>
      <c r="AH62" s="2">
        <f>(Table2[[#This Row],[Current Month High]]/Table2[[#This Row],[Close Price]])-1</f>
        <v>7.4213569571905946E-2</v>
      </c>
      <c r="AI62">
        <v>7.4213569571905902</v>
      </c>
      <c r="AJ62">
        <v>159.80773869000399</v>
      </c>
      <c r="AK62" t="str">
        <f>IF(AND(Table2[[#This Row],[20D EMA]]&gt;Table2[[#This Row],[50D EMA]],Table2[[#This Row],[50D EMA]]&gt;Table2[[#This Row],[200D EMA]]),"Uptrend","Downtrend/NoTrend")</f>
        <v>Uptrend</v>
      </c>
      <c r="AL62">
        <v>0.88</v>
      </c>
      <c r="AM62" t="s">
        <v>10145</v>
      </c>
      <c r="AN62">
        <v>28.09</v>
      </c>
      <c r="AO62" t="s">
        <v>10145</v>
      </c>
      <c r="AP62">
        <v>0.22034442324431999</v>
      </c>
      <c r="AQ62">
        <f>(Table2[[#This Row],[Sharpe Ratio]]-AVERAGE(Table2[Sharpe Ratio]))/_xlfn.STDEV.P(Table2[Sharpe Ratio])</f>
        <v>1.8790820259206618</v>
      </c>
      <c r="AR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9.8378660197141041</v>
      </c>
    </row>
    <row r="63" spans="1:44" hidden="1" x14ac:dyDescent="0.3">
      <c r="A63" t="s">
        <v>177</v>
      </c>
      <c r="B63" t="s">
        <v>178</v>
      </c>
      <c r="C63" t="s">
        <v>10100</v>
      </c>
      <c r="D63" t="s">
        <v>179</v>
      </c>
      <c r="E63">
        <v>144743.803261002</v>
      </c>
      <c r="F63">
        <v>220.14</v>
      </c>
      <c r="G63">
        <v>81.051552823531694</v>
      </c>
      <c r="H63">
        <f>(Table2[[#This Row],[1Y Return vs Nifty]]-AVERAGE(Table2[1Y Return vs Nifty]))/_xlfn.STDEV.P(Table2[1Y Return vs Nifty])</f>
        <v>0.38400257104129837</v>
      </c>
      <c r="I63">
        <v>-0.196927870915521</v>
      </c>
      <c r="J63">
        <f>(Table2[[#This Row],[1M Return vs Nifty]]-AVERAGE(Table2[1M Return vs Nifty]))/_xlfn.STDEV.P(Table2[1M Return vs Nifty])</f>
        <v>-0.35893034460903639</v>
      </c>
      <c r="K63">
        <v>22.873816215435401</v>
      </c>
      <c r="L63">
        <f>(Table2[[#This Row],[6M Return vs Nifty]]-AVERAGE(Table2[6M Return vs Nifty]))/_xlfn.STDEV.P(Table2[6M Return vs Nifty])</f>
        <v>0.35199626301315307</v>
      </c>
      <c r="M63">
        <v>2.7933223635117201</v>
      </c>
      <c r="N63">
        <f>(Table2[[#This Row],[1W Return vs Nifty]]-AVERAGE(Table2[1W Return vs Nifty]))/_xlfn.STDEV.P(Table2[1W Return vs Nifty])</f>
        <v>0.6011265298113011</v>
      </c>
      <c r="O63">
        <v>215.34</v>
      </c>
      <c r="P63">
        <v>207.60223754929501</v>
      </c>
      <c r="Q63">
        <v>174.39269445974799</v>
      </c>
      <c r="R63">
        <v>58.218157268607698</v>
      </c>
      <c r="S63" s="2">
        <v>2.2290331568682004E-2</v>
      </c>
      <c r="T63" s="2">
        <v>6.0393195173187336E-2</v>
      </c>
      <c r="U63" s="2">
        <v>0.26232352038583273</v>
      </c>
      <c r="V63">
        <v>0.68809179209114402</v>
      </c>
      <c r="W63">
        <v>217.28</v>
      </c>
      <c r="X63">
        <v>221.79</v>
      </c>
      <c r="Y63">
        <v>219.15</v>
      </c>
      <c r="Z63">
        <v>226</v>
      </c>
      <c r="AA63">
        <v>219.15</v>
      </c>
      <c r="AB63">
        <v>226</v>
      </c>
      <c r="AC63" s="2">
        <f>(Table2[[#This Row],[Close Price]]/Table2[[#This Row],[Day Low]])-1</f>
        <v>1.316273932253309E-2</v>
      </c>
      <c r="AD63" s="2">
        <f>(Table2[[#This Row],[Day High]]/Table2[[#This Row],[Close Price]])-1</f>
        <v>7.4952303079858229E-3</v>
      </c>
      <c r="AE63" s="2">
        <f>(Table2[[#This Row],[Close Price]]/Table2[[#This Row],[Current Week Low]])-1</f>
        <v>4.5174537987677787E-3</v>
      </c>
      <c r="AF63" s="2">
        <f>(Table2[[#This Row],[Current Week High]]/Table2[[#This Row],[Close Price]])-1</f>
        <v>2.6619424002907399E-2</v>
      </c>
      <c r="AG63" s="2">
        <f>(Table2[[#This Row],[Close Price]]/Table2[[#This Row],[Current Month Low]])-1</f>
        <v>4.5174537987677787E-3</v>
      </c>
      <c r="AH63" s="2">
        <f>(Table2[[#This Row],[Current Month High]]/Table2[[#This Row],[Close Price]])-1</f>
        <v>2.6619424002907399E-2</v>
      </c>
      <c r="AI63">
        <v>5.9325883528663601</v>
      </c>
      <c r="AJ63">
        <v>110.25787965616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0.04</v>
      </c>
      <c r="AM63" t="s">
        <v>10145</v>
      </c>
      <c r="AN63">
        <v>-0.76</v>
      </c>
      <c r="AO63" t="s">
        <v>10146</v>
      </c>
      <c r="AP63">
        <v>8.2805688414027995E-2</v>
      </c>
      <c r="AQ63">
        <f>(Table2[[#This Row],[Sharpe Ratio]]-AVERAGE(Table2[Sharpe Ratio]))/_xlfn.STDEV.P(Table2[Sharpe Ratio])</f>
        <v>0.31746959431021426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1.2956646135669303</v>
      </c>
    </row>
    <row r="64" spans="1:44" hidden="1" x14ac:dyDescent="0.3">
      <c r="A64" t="s">
        <v>180</v>
      </c>
      <c r="B64" t="s">
        <v>181</v>
      </c>
      <c r="C64" t="s">
        <v>10101</v>
      </c>
      <c r="D64" t="s">
        <v>21</v>
      </c>
      <c r="E64">
        <v>144707.03178078</v>
      </c>
      <c r="F64">
        <v>1479.8</v>
      </c>
      <c r="G64">
        <v>5.9521770803458001</v>
      </c>
      <c r="H64">
        <f>(Table2[[#This Row],[1Y Return vs Nifty]]-AVERAGE(Table2[1Y Return vs Nifty]))/_xlfn.STDEV.P(Table2[1Y Return vs Nifty])</f>
        <v>-0.48071665464378455</v>
      </c>
      <c r="I64">
        <v>13.3625758632535</v>
      </c>
      <c r="J64">
        <f>(Table2[[#This Row],[1M Return vs Nifty]]-AVERAGE(Table2[1M Return vs Nifty]))/_xlfn.STDEV.P(Table2[1M Return vs Nifty])</f>
        <v>0.77404331356953748</v>
      </c>
      <c r="K64">
        <v>6.0464963783107297</v>
      </c>
      <c r="L64">
        <f>(Table2[[#This Row],[6M Return vs Nifty]]-AVERAGE(Table2[6M Return vs Nifty]))/_xlfn.STDEV.P(Table2[6M Return vs Nifty])</f>
        <v>-0.14502849126404771</v>
      </c>
      <c r="M64">
        <v>1.11839780685884</v>
      </c>
      <c r="N64">
        <f>(Table2[[#This Row],[1W Return vs Nifty]]-AVERAGE(Table2[1W Return vs Nifty]))/_xlfn.STDEV.P(Table2[1W Return vs Nifty])</f>
        <v>0.27167428382852787</v>
      </c>
      <c r="O64">
        <v>1399.8</v>
      </c>
      <c r="P64">
        <v>1345.07473506018</v>
      </c>
      <c r="Q64">
        <v>1270.7609095252801</v>
      </c>
      <c r="R64">
        <v>81.759034897330295</v>
      </c>
      <c r="S64" s="2">
        <v>5.7151021574510644E-2</v>
      </c>
      <c r="T64" s="2">
        <v>0.10016191771960697</v>
      </c>
      <c r="U64" s="2">
        <v>0.16449915079053767</v>
      </c>
      <c r="V64">
        <v>1.0496211276934999</v>
      </c>
      <c r="W64">
        <v>1465.3</v>
      </c>
      <c r="X64">
        <v>1492</v>
      </c>
      <c r="Y64">
        <v>1424.15</v>
      </c>
      <c r="Z64">
        <v>1498</v>
      </c>
      <c r="AA64">
        <v>1424.15</v>
      </c>
      <c r="AB64">
        <v>1498</v>
      </c>
      <c r="AC64" s="2">
        <f>(Table2[[#This Row],[Close Price]]/Table2[[#This Row],[Day Low]])-1</f>
        <v>9.8955845219408367E-3</v>
      </c>
      <c r="AD64" s="2">
        <f>(Table2[[#This Row],[Day High]]/Table2[[#This Row],[Close Price]])-1</f>
        <v>8.244357345587261E-3</v>
      </c>
      <c r="AE64" s="2">
        <f>(Table2[[#This Row],[Close Price]]/Table2[[#This Row],[Current Week Low]])-1</f>
        <v>3.9075940034406287E-2</v>
      </c>
      <c r="AF64" s="2">
        <f>(Table2[[#This Row],[Current Week High]]/Table2[[#This Row],[Close Price]])-1</f>
        <v>1.2298959318826963E-2</v>
      </c>
      <c r="AG64" s="2">
        <f>(Table2[[#This Row],[Close Price]]/Table2[[#This Row],[Current Month Low]])-1</f>
        <v>3.9075940034406287E-2</v>
      </c>
      <c r="AH64" s="2">
        <f>(Table2[[#This Row],[Current Month High]]/Table2[[#This Row],[Close Price]])-1</f>
        <v>1.2298959318826963E-2</v>
      </c>
      <c r="AI64">
        <v>1.2298959318826901</v>
      </c>
      <c r="AJ64">
        <v>36.727339924235402</v>
      </c>
      <c r="AK64" t="str">
        <f>IF(AND(Table2[[#This Row],[20D EMA]]&gt;Table2[[#This Row],[50D EMA]],Table2[[#This Row],[50D EMA]]&gt;Table2[[#This Row],[200D EMA]]),"Uptrend","Downtrend/NoTrend")</f>
        <v>Uptrend</v>
      </c>
      <c r="AL64">
        <v>0.12</v>
      </c>
      <c r="AM64" t="s">
        <v>10145</v>
      </c>
      <c r="AN64">
        <v>7.9</v>
      </c>
      <c r="AO64" t="s">
        <v>10145</v>
      </c>
      <c r="AP64">
        <v>1.5174745011329E-2</v>
      </c>
      <c r="AQ64">
        <f>(Table2[[#This Row],[Sharpe Ratio]]-AVERAGE(Table2[Sharpe Ratio]))/_xlfn.STDEV.P(Table2[Sharpe Ratio])</f>
        <v>-0.450410974821913</v>
      </c>
      <c r="AR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-3.0438523331679956E-2</v>
      </c>
    </row>
    <row r="65" spans="1:44" hidden="1" x14ac:dyDescent="0.3">
      <c r="A65" t="s">
        <v>182</v>
      </c>
      <c r="B65" t="s">
        <v>183</v>
      </c>
      <c r="C65" t="s">
        <v>10104</v>
      </c>
      <c r="D65" t="s">
        <v>184</v>
      </c>
      <c r="E65">
        <v>139921.82100719999</v>
      </c>
      <c r="F65">
        <v>1368</v>
      </c>
      <c r="G65">
        <v>3.3231125321872601</v>
      </c>
      <c r="H65">
        <f>(Table2[[#This Row],[1Y Return vs Nifty]]-AVERAGE(Table2[1Y Return vs Nifty]))/_xlfn.STDEV.P(Table2[1Y Return vs Nifty])</f>
        <v>-0.5109885795148249</v>
      </c>
      <c r="I65">
        <v>2.0912244343945101</v>
      </c>
      <c r="J65">
        <f>(Table2[[#This Row],[1M Return vs Nifty]]-AVERAGE(Table2[1M Return vs Nifty]))/_xlfn.STDEV.P(Table2[1M Return vs Nifty])</f>
        <v>-0.16774220537912257</v>
      </c>
      <c r="K65">
        <v>4.2238948277221304</v>
      </c>
      <c r="L65">
        <f>(Table2[[#This Row],[6M Return vs Nifty]]-AVERAGE(Table2[6M Return vs Nifty]))/_xlfn.STDEV.P(Table2[6M Return vs Nifty])</f>
        <v>-0.19886226257134662</v>
      </c>
      <c r="M65">
        <v>-2.07699940909096</v>
      </c>
      <c r="N65">
        <f>(Table2[[#This Row],[1W Return vs Nifty]]-AVERAGE(Table2[1W Return vs Nifty]))/_xlfn.STDEV.P(Table2[1W Return vs Nifty])</f>
        <v>-0.35685001920366871</v>
      </c>
      <c r="O65">
        <v>1373.82</v>
      </c>
      <c r="P65">
        <v>1334.53484587</v>
      </c>
      <c r="Q65">
        <v>1198.66065849912</v>
      </c>
      <c r="R65">
        <v>45.967014126377499</v>
      </c>
      <c r="S65" s="2">
        <v>-4.236362842293704E-3</v>
      </c>
      <c r="T65" s="2">
        <v>2.5076268509259959E-2</v>
      </c>
      <c r="U65" s="2">
        <v>0.14127379613252261</v>
      </c>
      <c r="V65">
        <v>1.12336708856885</v>
      </c>
      <c r="W65">
        <v>1371.25</v>
      </c>
      <c r="X65">
        <v>1382.95</v>
      </c>
      <c r="Y65">
        <v>1359.2</v>
      </c>
      <c r="Z65">
        <v>1419.75</v>
      </c>
      <c r="AA65">
        <v>1359.2</v>
      </c>
      <c r="AB65">
        <v>1419.75</v>
      </c>
      <c r="AC65" s="2">
        <f>(Table2[[#This Row],[Close Price]]/Table2[[#This Row],[Day Low]])-1</f>
        <v>-2.3701002734730636E-3</v>
      </c>
      <c r="AD65" s="2">
        <f>(Table2[[#This Row],[Day High]]/Table2[[#This Row],[Close Price]])-1</f>
        <v>1.0928362573099371E-2</v>
      </c>
      <c r="AE65" s="2">
        <f>(Table2[[#This Row],[Close Price]]/Table2[[#This Row],[Current Week Low]])-1</f>
        <v>6.4743967039435635E-3</v>
      </c>
      <c r="AF65" s="2">
        <f>(Table2[[#This Row],[Current Week High]]/Table2[[#This Row],[Close Price]])-1</f>
        <v>3.7828947368421018E-2</v>
      </c>
      <c r="AG65" s="2">
        <f>(Table2[[#This Row],[Close Price]]/Table2[[#This Row],[Current Month Low]])-1</f>
        <v>6.4743967039435635E-3</v>
      </c>
      <c r="AH65" s="2">
        <f>(Table2[[#This Row],[Current Month High]]/Table2[[#This Row],[Close Price]])-1</f>
        <v>3.7828947368421018E-2</v>
      </c>
      <c r="AI65">
        <v>7.2441520467836096</v>
      </c>
      <c r="AJ65">
        <v>42.529693686184601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7.0000000000000007E-2</v>
      </c>
      <c r="AM65" t="s">
        <v>10145</v>
      </c>
      <c r="AN65">
        <v>-1.79</v>
      </c>
      <c r="AO65" t="s">
        <v>10146</v>
      </c>
      <c r="AP65">
        <v>1.5009414254310001E-3</v>
      </c>
      <c r="AQ65">
        <f>(Table2[[#This Row],[Sharpe Ratio]]-AVERAGE(Table2[Sharpe Ratio]))/_xlfn.STDEV.P(Table2[Sharpe Ratio])</f>
        <v>-0.60566310574696003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-1.8401061724159229</v>
      </c>
    </row>
    <row r="66" spans="1:44" hidden="1" x14ac:dyDescent="0.3">
      <c r="A66" t="s">
        <v>185</v>
      </c>
      <c r="B66" t="s">
        <v>186</v>
      </c>
      <c r="C66" t="s">
        <v>10106</v>
      </c>
      <c r="D66" t="s">
        <v>187</v>
      </c>
      <c r="E66">
        <v>139309.670442228</v>
      </c>
      <c r="F66">
        <v>205.58</v>
      </c>
      <c r="G66">
        <v>112.963772167157</v>
      </c>
      <c r="H66">
        <f>(Table2[[#This Row],[1Y Return vs Nifty]]-AVERAGE(Table2[1Y Return vs Nifty]))/_xlfn.STDEV.P(Table2[1Y Return vs Nifty])</f>
        <v>0.75145049357900373</v>
      </c>
      <c r="I66">
        <v>27.207135871334799</v>
      </c>
      <c r="J66">
        <f>(Table2[[#This Row],[1M Return vs Nifty]]-AVERAGE(Table2[1M Return vs Nifty]))/_xlfn.STDEV.P(Table2[1M Return vs Nifty])</f>
        <v>1.9308350447228109</v>
      </c>
      <c r="K66">
        <v>88.8574445753936</v>
      </c>
      <c r="L66">
        <f>(Table2[[#This Row],[6M Return vs Nifty]]-AVERAGE(Table2[6M Return vs Nifty]))/_xlfn.STDEV.P(Table2[6M Return vs Nifty])</f>
        <v>2.3009398255864673</v>
      </c>
      <c r="M66">
        <v>4.1610203979387999</v>
      </c>
      <c r="N66">
        <f>(Table2[[#This Row],[1W Return vs Nifty]]-AVERAGE(Table2[1W Return vs Nifty]))/_xlfn.STDEV.P(Table2[1W Return vs Nifty])</f>
        <v>0.87014831200349363</v>
      </c>
      <c r="O66">
        <v>181.85</v>
      </c>
      <c r="P66">
        <v>159.73336531122499</v>
      </c>
      <c r="Q66">
        <v>124.294964336512</v>
      </c>
      <c r="R66">
        <v>80.677336933733102</v>
      </c>
      <c r="S66" s="2">
        <v>0.13049216387132262</v>
      </c>
      <c r="T66" s="2">
        <v>0.2870197757334374</v>
      </c>
      <c r="U66" s="2">
        <v>0.65396885623957901</v>
      </c>
      <c r="V66">
        <v>1.4511365204378699</v>
      </c>
      <c r="W66">
        <v>205</v>
      </c>
      <c r="X66">
        <v>208.88</v>
      </c>
      <c r="Y66">
        <v>192.09</v>
      </c>
      <c r="Z66">
        <v>207.12</v>
      </c>
      <c r="AA66">
        <v>192.09</v>
      </c>
      <c r="AB66">
        <v>207.12</v>
      </c>
      <c r="AC66" s="2">
        <f>(Table2[[#This Row],[Close Price]]/Table2[[#This Row],[Day Low]])-1</f>
        <v>2.8292682926829293E-3</v>
      </c>
      <c r="AD66" s="2">
        <f>(Table2[[#This Row],[Day High]]/Table2[[#This Row],[Close Price]])-1</f>
        <v>1.6052145150306396E-2</v>
      </c>
      <c r="AE66" s="2">
        <f>(Table2[[#This Row],[Close Price]]/Table2[[#This Row],[Current Week Low]])-1</f>
        <v>7.0227497527200811E-2</v>
      </c>
      <c r="AF66" s="2">
        <f>(Table2[[#This Row],[Current Week High]]/Table2[[#This Row],[Close Price]])-1</f>
        <v>7.4910010701429997E-3</v>
      </c>
      <c r="AG66" s="2">
        <f>(Table2[[#This Row],[Close Price]]/Table2[[#This Row],[Current Month Low]])-1</f>
        <v>7.0227497527200811E-2</v>
      </c>
      <c r="AH66" s="2">
        <f>(Table2[[#This Row],[Current Month High]]/Table2[[#This Row],[Close Price]])-1</f>
        <v>7.4910010701429997E-3</v>
      </c>
      <c r="AI66">
        <v>0.74910010701429997</v>
      </c>
      <c r="AJ66">
        <v>142.42924528301799</v>
      </c>
      <c r="AK66" t="str">
        <f>IF(AND(Table2[[#This Row],[20D EMA]]&gt;Table2[[#This Row],[50D EMA]],Table2[[#This Row],[50D EMA]]&gt;Table2[[#This Row],[200D EMA]]),"Uptrend","Downtrend/NoTrend")</f>
        <v>Uptrend</v>
      </c>
      <c r="AL66">
        <v>0.48</v>
      </c>
      <c r="AM66" t="s">
        <v>10145</v>
      </c>
      <c r="AN66">
        <v>17.73</v>
      </c>
      <c r="AO66" t="s">
        <v>10145</v>
      </c>
      <c r="AP66">
        <v>2.8418039075268998E-2</v>
      </c>
      <c r="AQ66">
        <f>(Table2[[#This Row],[Sharpe Ratio]]-AVERAGE(Table2[Sharpe Ratio]))/_xlfn.STDEV.P(Table2[Sharpe Ratio])</f>
        <v>-0.30004684161071576</v>
      </c>
      <c r="AR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5.5533268342810596</v>
      </c>
    </row>
    <row r="67" spans="1:44" x14ac:dyDescent="0.3">
      <c r="A67" t="s">
        <v>273</v>
      </c>
      <c r="B67" t="s">
        <v>274</v>
      </c>
      <c r="C67" t="s">
        <v>10108</v>
      </c>
      <c r="D67" t="s">
        <v>275</v>
      </c>
      <c r="E67">
        <v>94482.688949999996</v>
      </c>
      <c r="F67">
        <v>4684.55</v>
      </c>
      <c r="G67">
        <v>238.10753316293</v>
      </c>
      <c r="H67">
        <f>(Table2[[#This Row],[1Y Return vs Nifty]]-AVERAGE(Table2[1Y Return vs Nifty]))/_xlfn.STDEV.P(Table2[1Y Return vs Nifty])</f>
        <v>2.1923974393650698</v>
      </c>
      <c r="I67">
        <v>25.939029123106099</v>
      </c>
      <c r="J67">
        <f>(Table2[[#This Row],[1M Return vs Nifty]]-AVERAGE(Table2[1M Return vs Nifty]))/_xlfn.STDEV.P(Table2[1M Return vs Nifty])</f>
        <v>1.8248775134098367</v>
      </c>
      <c r="K67">
        <v>92.325834940517396</v>
      </c>
      <c r="L67">
        <f>(Table2[[#This Row],[6M Return vs Nifty]]-AVERAGE(Table2[6M Return vs Nifty]))/_xlfn.STDEV.P(Table2[6M Return vs Nifty])</f>
        <v>2.4033848902580157</v>
      </c>
      <c r="M67">
        <v>0.85472317128734998</v>
      </c>
      <c r="N67">
        <f>(Table2[[#This Row],[1W Return vs Nifty]]-AVERAGE(Table2[1W Return vs Nifty]))/_xlfn.STDEV.P(Table2[1W Return vs Nifty])</f>
        <v>0.21981033535832842</v>
      </c>
      <c r="O67">
        <v>3900.25</v>
      </c>
      <c r="P67">
        <v>3302.02019862112</v>
      </c>
      <c r="Q67">
        <v>2413.6635424226401</v>
      </c>
      <c r="R67">
        <v>78.079119602207399</v>
      </c>
      <c r="S67" s="2">
        <v>0.20108967373886294</v>
      </c>
      <c r="T67" s="2">
        <v>0.41869210913858318</v>
      </c>
      <c r="U67" s="2">
        <v>0.94084631833069321</v>
      </c>
      <c r="V67">
        <v>1.4274565244434101</v>
      </c>
      <c r="W67">
        <v>4670</v>
      </c>
      <c r="X67">
        <v>4989.95</v>
      </c>
      <c r="Y67">
        <v>4182.1499999999996</v>
      </c>
      <c r="Z67">
        <v>4728.6000000000004</v>
      </c>
      <c r="AA67">
        <v>4182.1499999999996</v>
      </c>
      <c r="AB67">
        <v>4728.6000000000004</v>
      </c>
      <c r="AC67" s="2">
        <f>(Table2[[#This Row],[Close Price]]/Table2[[#This Row],[Day Low]])-1</f>
        <v>3.1156316916489679E-3</v>
      </c>
      <c r="AD67" s="2">
        <f>(Table2[[#This Row],[Day High]]/Table2[[#This Row],[Close Price]])-1</f>
        <v>6.5193028145712928E-2</v>
      </c>
      <c r="AE67" s="2">
        <f>(Table2[[#This Row],[Close Price]]/Table2[[#This Row],[Current Week Low]])-1</f>
        <v>0.12012959841230009</v>
      </c>
      <c r="AF67" s="2">
        <f>(Table2[[#This Row],[Current Week High]]/Table2[[#This Row],[Close Price]])-1</f>
        <v>9.4032511127002394E-3</v>
      </c>
      <c r="AG67" s="2">
        <f>(Table2[[#This Row],[Close Price]]/Table2[[#This Row],[Current Month Low]])-1</f>
        <v>0.12012959841230009</v>
      </c>
      <c r="AH67" s="2">
        <f>(Table2[[#This Row],[Current Month High]]/Table2[[#This Row],[Close Price]])-1</f>
        <v>9.4032511127002394E-3</v>
      </c>
      <c r="AI67">
        <v>0.94032511127002305</v>
      </c>
      <c r="AJ67">
        <v>271.12695583283801</v>
      </c>
      <c r="AK67" t="str">
        <f>IF(AND(Table2[[#This Row],[20D EMA]]&gt;Table2[[#This Row],[50D EMA]],Table2[[#This Row],[50D EMA]]&gt;Table2[[#This Row],[200D EMA]]),"Uptrend","Downtrend/NoTrend")</f>
        <v>Uptrend</v>
      </c>
      <c r="AL67">
        <v>0.95</v>
      </c>
      <c r="AM67" t="s">
        <v>10145</v>
      </c>
      <c r="AN67">
        <v>20.81</v>
      </c>
      <c r="AO67" t="s">
        <v>10145</v>
      </c>
      <c r="AP67">
        <v>0.270849323620655</v>
      </c>
      <c r="AQ67">
        <f>(Table2[[#This Row],[Sharpe Ratio]]-AVERAGE(Table2[Sharpe Ratio]))/_xlfn.STDEV.P(Table2[Sharpe Ratio])</f>
        <v>2.4525137968486694</v>
      </c>
      <c r="AR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9.0929839752399193</v>
      </c>
    </row>
    <row r="68" spans="1:44" hidden="1" x14ac:dyDescent="0.3">
      <c r="A68" t="s">
        <v>190</v>
      </c>
      <c r="B68" t="s">
        <v>191</v>
      </c>
      <c r="C68" t="s">
        <v>10102</v>
      </c>
      <c r="D68" t="s">
        <v>32</v>
      </c>
      <c r="E68">
        <v>138514.935964515</v>
      </c>
      <c r="F68">
        <v>267.85000000000002</v>
      </c>
      <c r="G68">
        <v>8.44150559125897</v>
      </c>
      <c r="H68">
        <f>(Table2[[#This Row],[1Y Return vs Nifty]]-AVERAGE(Table2[1Y Return vs Nifty]))/_xlfn.STDEV.P(Table2[1Y Return vs Nifty])</f>
        <v>-0.45205369704752318</v>
      </c>
      <c r="I68">
        <v>-9.65282642635845</v>
      </c>
      <c r="J68">
        <f>(Table2[[#This Row],[1M Return vs Nifty]]-AVERAGE(Table2[1M Return vs Nifty]))/_xlfn.STDEV.P(Table2[1M Return vs Nifty])</f>
        <v>-1.1490244503932272</v>
      </c>
      <c r="K68">
        <v>2.14176990118245</v>
      </c>
      <c r="L68">
        <f>(Table2[[#This Row],[6M Return vs Nifty]]-AVERAGE(Table2[6M Return vs Nifty]))/_xlfn.STDEV.P(Table2[6M Return vs Nifty])</f>
        <v>-0.26036151735490876</v>
      </c>
      <c r="M68">
        <v>-7.5457761689830303</v>
      </c>
      <c r="N68">
        <f>(Table2[[#This Row],[1W Return vs Nifty]]-AVERAGE(Table2[1W Return vs Nifty]))/_xlfn.STDEV.P(Table2[1W Return vs Nifty])</f>
        <v>-1.4325407296708326</v>
      </c>
      <c r="O68">
        <v>274.91000000000003</v>
      </c>
      <c r="P68">
        <v>271.15956172506401</v>
      </c>
      <c r="Q68">
        <v>244.679740185295</v>
      </c>
      <c r="R68">
        <v>35.372003488806101</v>
      </c>
      <c r="S68" s="2">
        <v>-2.5681132006838608E-2</v>
      </c>
      <c r="T68" s="2">
        <v>-1.2205218595314149E-2</v>
      </c>
      <c r="U68" s="2">
        <v>9.4696274391816312E-2</v>
      </c>
      <c r="V68">
        <v>0.81709452458687204</v>
      </c>
      <c r="W68">
        <v>265.5</v>
      </c>
      <c r="X68">
        <v>269</v>
      </c>
      <c r="Y68">
        <v>263.05</v>
      </c>
      <c r="Z68">
        <v>276.3</v>
      </c>
      <c r="AA68">
        <v>263.05</v>
      </c>
      <c r="AB68">
        <v>276.3</v>
      </c>
      <c r="AC68" s="2">
        <f>(Table2[[#This Row],[Close Price]]/Table2[[#This Row],[Day Low]])-1</f>
        <v>8.8512241054614638E-3</v>
      </c>
      <c r="AD68" s="2">
        <f>(Table2[[#This Row],[Day High]]/Table2[[#This Row],[Close Price]])-1</f>
        <v>4.2934478252751873E-3</v>
      </c>
      <c r="AE68" s="2">
        <f>(Table2[[#This Row],[Close Price]]/Table2[[#This Row],[Current Week Low]])-1</f>
        <v>1.8247481467401627E-2</v>
      </c>
      <c r="AF68" s="2">
        <f>(Table2[[#This Row],[Current Week High]]/Table2[[#This Row],[Close Price]])-1</f>
        <v>3.1547507933544772E-2</v>
      </c>
      <c r="AG68" s="2">
        <f>(Table2[[#This Row],[Close Price]]/Table2[[#This Row],[Current Month Low]])-1</f>
        <v>1.8247481467401627E-2</v>
      </c>
      <c r="AH68" s="2">
        <f>(Table2[[#This Row],[Current Month High]]/Table2[[#This Row],[Close Price]])-1</f>
        <v>3.1547507933544772E-2</v>
      </c>
      <c r="AI68">
        <v>11.890983759566801</v>
      </c>
      <c r="AJ68">
        <v>44.199192462987803</v>
      </c>
      <c r="AK68" t="str">
        <f>IF(AND(Table2[[#This Row],[20D EMA]]&gt;Table2[[#This Row],[50D EMA]],Table2[[#This Row],[50D EMA]]&gt;Table2[[#This Row],[200D EMA]]),"Uptrend","Downtrend/NoTrend")</f>
        <v>Uptrend</v>
      </c>
      <c r="AL68">
        <v>-0.09</v>
      </c>
      <c r="AM68" t="s">
        <v>10146</v>
      </c>
      <c r="AN68">
        <v>-6.43</v>
      </c>
      <c r="AO68" t="s">
        <v>10146</v>
      </c>
      <c r="AP68">
        <v>0.13919814182916099</v>
      </c>
      <c r="AQ68">
        <f>(Table2[[#This Row],[Sharpe Ratio]]-AVERAGE(Table2[Sharpe Ratio]))/_xlfn.STDEV.P(Table2[Sharpe Ratio])</f>
        <v>0.95774854126101461</v>
      </c>
      <c r="AR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-2.3362318532054771</v>
      </c>
    </row>
    <row r="69" spans="1:44" hidden="1" x14ac:dyDescent="0.3">
      <c r="A69" t="s">
        <v>192</v>
      </c>
      <c r="B69" t="s">
        <v>193</v>
      </c>
      <c r="C69" t="s">
        <v>10102</v>
      </c>
      <c r="D69" t="s">
        <v>32</v>
      </c>
      <c r="E69">
        <v>133937.993247512</v>
      </c>
      <c r="F69">
        <v>121.64</v>
      </c>
      <c r="G69">
        <v>100.10025594743399</v>
      </c>
      <c r="H69">
        <f>(Table2[[#This Row],[1Y Return vs Nifty]]-AVERAGE(Table2[1Y Return vs Nifty]))/_xlfn.STDEV.P(Table2[1Y Return vs Nifty])</f>
        <v>0.60333568336880494</v>
      </c>
      <c r="I69">
        <v>-13.986848848367501</v>
      </c>
      <c r="J69">
        <f>(Table2[[#This Row],[1M Return vs Nifty]]-AVERAGE(Table2[1M Return vs Nifty]))/_xlfn.STDEV.P(Table2[1M Return vs Nifty])</f>
        <v>-1.5111566739876539</v>
      </c>
      <c r="K69">
        <v>13.2277931265861</v>
      </c>
      <c r="L69">
        <f>(Table2[[#This Row],[6M Return vs Nifty]]-AVERAGE(Table2[6M Return vs Nifty]))/_xlfn.STDEV.P(Table2[6M Return vs Nifty])</f>
        <v>6.7083852605985927E-2</v>
      </c>
      <c r="M69">
        <v>-4.5249512328013797</v>
      </c>
      <c r="N69">
        <f>(Table2[[#This Row],[1W Return vs Nifty]]-AVERAGE(Table2[1W Return vs Nifty]))/_xlfn.STDEV.P(Table2[1W Return vs Nifty])</f>
        <v>-0.83835422975191931</v>
      </c>
      <c r="O69">
        <v>124.43</v>
      </c>
      <c r="P69">
        <v>125.48465382527201</v>
      </c>
      <c r="Q69">
        <v>108.010881340613</v>
      </c>
      <c r="R69">
        <v>41.376464047055798</v>
      </c>
      <c r="S69" s="2">
        <v>-2.2422245439202813E-2</v>
      </c>
      <c r="T69" s="2">
        <v>-3.0638438311551604E-2</v>
      </c>
      <c r="U69" s="2">
        <v>0.12618282982440901</v>
      </c>
      <c r="V69">
        <v>1.0233044064376999</v>
      </c>
      <c r="W69">
        <v>120.49</v>
      </c>
      <c r="X69">
        <v>122.38</v>
      </c>
      <c r="Y69">
        <v>119.9</v>
      </c>
      <c r="Z69">
        <v>123.61</v>
      </c>
      <c r="AA69">
        <v>119.9</v>
      </c>
      <c r="AB69">
        <v>123.61</v>
      </c>
      <c r="AC69" s="2">
        <f>(Table2[[#This Row],[Close Price]]/Table2[[#This Row],[Day Low]])-1</f>
        <v>9.5443605278446864E-3</v>
      </c>
      <c r="AD69" s="2">
        <f>(Table2[[#This Row],[Day High]]/Table2[[#This Row],[Close Price]])-1</f>
        <v>6.0835251561985881E-3</v>
      </c>
      <c r="AE69" s="2">
        <f>(Table2[[#This Row],[Close Price]]/Table2[[#This Row],[Current Week Low]])-1</f>
        <v>1.4512093411175986E-2</v>
      </c>
      <c r="AF69" s="2">
        <f>(Table2[[#This Row],[Current Week High]]/Table2[[#This Row],[Close Price]])-1</f>
        <v>1.6195330483393722E-2</v>
      </c>
      <c r="AG69" s="2">
        <f>(Table2[[#This Row],[Close Price]]/Table2[[#This Row],[Current Month Low]])-1</f>
        <v>1.4512093411175986E-2</v>
      </c>
      <c r="AH69" s="2">
        <f>(Table2[[#This Row],[Current Month High]]/Table2[[#This Row],[Close Price]])-1</f>
        <v>1.6195330483393722E-2</v>
      </c>
      <c r="AI69">
        <v>17.4778033541598</v>
      </c>
      <c r="AJ69">
        <v>133.923076923076</v>
      </c>
      <c r="AK69" t="str">
        <f>IF(AND(Table2[[#This Row],[20D EMA]]&gt;Table2[[#This Row],[50D EMA]],Table2[[#This Row],[50D EMA]]&gt;Table2[[#This Row],[200D EMA]]),"Uptrend","Downtrend/NoTrend")</f>
        <v>Downtrend/NoTrend</v>
      </c>
      <c r="AL69">
        <v>-0.17</v>
      </c>
      <c r="AM69" t="s">
        <v>10146</v>
      </c>
      <c r="AN69">
        <v>-5.66</v>
      </c>
      <c r="AO69" t="s">
        <v>10146</v>
      </c>
      <c r="AP69">
        <v>0.118483592564192</v>
      </c>
      <c r="AQ69">
        <f>(Table2[[#This Row],[Sharpe Ratio]]-AVERAGE(Table2[Sharpe Ratio]))/_xlfn.STDEV.P(Table2[Sharpe Ratio])</f>
        <v>0.72255590489354549</v>
      </c>
      <c r="AR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" spans="1:44" hidden="1" x14ac:dyDescent="0.3">
      <c r="A70" t="s">
        <v>194</v>
      </c>
      <c r="B70" t="s">
        <v>195</v>
      </c>
      <c r="C70" t="s">
        <v>10100</v>
      </c>
      <c r="D70" t="s">
        <v>18</v>
      </c>
      <c r="E70">
        <v>133018.57826208</v>
      </c>
      <c r="F70">
        <v>306.60000000000002</v>
      </c>
      <c r="G70">
        <v>37.3307129931258</v>
      </c>
      <c r="H70">
        <f>(Table2[[#This Row],[1Y Return vs Nifty]]-AVERAGE(Table2[1Y Return vs Nifty]))/_xlfn.STDEV.P(Table2[1Y Return vs Nifty])</f>
        <v>-0.11941374088297814</v>
      </c>
      <c r="I70">
        <v>-11.510121776225301</v>
      </c>
      <c r="J70">
        <f>(Table2[[#This Row],[1M Return vs Nifty]]-AVERAGE(Table2[1M Return vs Nifty]))/_xlfn.STDEV.P(Table2[1M Return vs Nifty])</f>
        <v>-1.3042120404489084</v>
      </c>
      <c r="K70">
        <v>20.111393113520599</v>
      </c>
      <c r="L70">
        <f>(Table2[[#This Row],[6M Return vs Nifty]]-AVERAGE(Table2[6M Return vs Nifty]))/_xlfn.STDEV.P(Table2[6M Return vs Nifty])</f>
        <v>0.27040319431722493</v>
      </c>
      <c r="M70">
        <v>0.48258944890223099</v>
      </c>
      <c r="N70">
        <f>(Table2[[#This Row],[1W Return vs Nifty]]-AVERAGE(Table2[1W Return vs Nifty]))/_xlfn.STDEV.P(Table2[1W Return vs Nifty])</f>
        <v>0.14661283511347675</v>
      </c>
      <c r="O70">
        <v>306.01</v>
      </c>
      <c r="P70">
        <v>305.55995706477199</v>
      </c>
      <c r="Q70">
        <v>267.86201748469102</v>
      </c>
      <c r="R70">
        <v>52.759876368092598</v>
      </c>
      <c r="S70" s="2">
        <v>1.9280415672691476E-3</v>
      </c>
      <c r="T70" s="2">
        <v>3.4037278484352045E-3</v>
      </c>
      <c r="U70" s="2">
        <v>0.14461916952269266</v>
      </c>
      <c r="V70">
        <v>0.672671740336379</v>
      </c>
      <c r="W70">
        <v>304.14999999999998</v>
      </c>
      <c r="X70">
        <v>308.5</v>
      </c>
      <c r="Y70">
        <v>302.2</v>
      </c>
      <c r="Z70">
        <v>308.25</v>
      </c>
      <c r="AA70">
        <v>302.2</v>
      </c>
      <c r="AB70">
        <v>308.25</v>
      </c>
      <c r="AC70" s="2">
        <f>(Table2[[#This Row],[Close Price]]/Table2[[#This Row],[Day Low]])-1</f>
        <v>8.0552359033372323E-3</v>
      </c>
      <c r="AD70" s="2">
        <f>(Table2[[#This Row],[Day High]]/Table2[[#This Row],[Close Price]])-1</f>
        <v>6.1969993476842511E-3</v>
      </c>
      <c r="AE70" s="2">
        <f>(Table2[[#This Row],[Close Price]]/Table2[[#This Row],[Current Week Low]])-1</f>
        <v>1.4559894109861027E-2</v>
      </c>
      <c r="AF70" s="2">
        <f>(Table2[[#This Row],[Current Week High]]/Table2[[#This Row],[Close Price]])-1</f>
        <v>5.3816046966730369E-3</v>
      </c>
      <c r="AG70" s="2">
        <f>(Table2[[#This Row],[Close Price]]/Table2[[#This Row],[Current Month Low]])-1</f>
        <v>1.4559894109861027E-2</v>
      </c>
      <c r="AH70" s="2">
        <f>(Table2[[#This Row],[Current Month High]]/Table2[[#This Row],[Close Price]])-1</f>
        <v>5.3816046966730369E-3</v>
      </c>
      <c r="AI70">
        <v>12.1901500326157</v>
      </c>
      <c r="AJ70">
        <v>85.005279831045399</v>
      </c>
      <c r="AK70" t="str">
        <f>IF(AND(Table2[[#This Row],[20D EMA]]&gt;Table2[[#This Row],[50D EMA]],Table2[[#This Row],[50D EMA]]&gt;Table2[[#This Row],[200D EMA]]),"Uptrend","Downtrend/NoTrend")</f>
        <v>Uptrend</v>
      </c>
      <c r="AL70">
        <v>-0.03</v>
      </c>
      <c r="AM70" t="s">
        <v>10146</v>
      </c>
      <c r="AN70">
        <v>-2.14</v>
      </c>
      <c r="AO70" t="s">
        <v>10146</v>
      </c>
      <c r="AP70">
        <v>7.0002402345259998E-3</v>
      </c>
      <c r="AQ70">
        <f>(Table2[[#This Row],[Sharpe Ratio]]-AVERAGE(Table2[Sharpe Ratio]))/_xlfn.STDEV.P(Table2[Sharpe Ratio])</f>
        <v>-0.5432241615759259</v>
      </c>
      <c r="AR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-1.5498339134771109</v>
      </c>
    </row>
    <row r="71" spans="1:44" hidden="1" x14ac:dyDescent="0.3">
      <c r="A71" t="s">
        <v>196</v>
      </c>
      <c r="B71" t="s">
        <v>197</v>
      </c>
      <c r="C71" t="s">
        <v>10104</v>
      </c>
      <c r="D71" t="s">
        <v>119</v>
      </c>
      <c r="E71">
        <v>131251.54317336</v>
      </c>
      <c r="F71">
        <v>5449.1</v>
      </c>
      <c r="G71">
        <v>-16.553389623016798</v>
      </c>
      <c r="H71">
        <f>(Table2[[#This Row],[1Y Return vs Nifty]]-AVERAGE(Table2[1Y Return vs Nifty]))/_xlfn.STDEV.P(Table2[1Y Return vs Nifty])</f>
        <v>-0.7398532456040825</v>
      </c>
      <c r="I71">
        <v>-1.32921154106701</v>
      </c>
      <c r="J71">
        <f>(Table2[[#This Row],[1M Return vs Nifty]]-AVERAGE(Table2[1M Return vs Nifty]))/_xlfn.STDEV.P(Table2[1M Return vs Nifty])</f>
        <v>-0.45353908523976511</v>
      </c>
      <c r="K71">
        <v>-9.1720566471617602</v>
      </c>
      <c r="L71">
        <f>(Table2[[#This Row],[6M Return vs Nifty]]-AVERAGE(Table2[6M Return vs Nifty]))/_xlfn.STDEV.P(Table2[6M Return vs Nifty])</f>
        <v>-0.59453546273387237</v>
      </c>
      <c r="M71">
        <v>-0.841250696396734</v>
      </c>
      <c r="N71">
        <f>(Table2[[#This Row],[1W Return vs Nifty]]-AVERAGE(Table2[1W Return vs Nifty]))/_xlfn.STDEV.P(Table2[1W Return vs Nifty])</f>
        <v>-0.1137822420609116</v>
      </c>
      <c r="O71">
        <v>5380.97</v>
      </c>
      <c r="P71">
        <v>5249.7171250654401</v>
      </c>
      <c r="Q71">
        <v>4972.28124851544</v>
      </c>
      <c r="R71">
        <v>58.143761401755299</v>
      </c>
      <c r="S71" s="2">
        <v>1.2661285976320274E-2</v>
      </c>
      <c r="T71" s="2">
        <v>3.7979736847644885E-2</v>
      </c>
      <c r="U71" s="2">
        <v>9.5895370284398693E-2</v>
      </c>
      <c r="V71">
        <v>0.61057636642935198</v>
      </c>
      <c r="W71">
        <v>5412</v>
      </c>
      <c r="X71">
        <v>5487.35</v>
      </c>
      <c r="Y71">
        <v>5384.3</v>
      </c>
      <c r="Z71">
        <v>5500</v>
      </c>
      <c r="AA71">
        <v>5384.3</v>
      </c>
      <c r="AB71">
        <v>5500</v>
      </c>
      <c r="AC71" s="2">
        <f>(Table2[[#This Row],[Close Price]]/Table2[[#This Row],[Day Low]])-1</f>
        <v>6.8551367331854962E-3</v>
      </c>
      <c r="AD71" s="2">
        <f>(Table2[[#This Row],[Day High]]/Table2[[#This Row],[Close Price]])-1</f>
        <v>7.019507808629033E-3</v>
      </c>
      <c r="AE71" s="2">
        <f>(Table2[[#This Row],[Close Price]]/Table2[[#This Row],[Current Week Low]])-1</f>
        <v>1.2034990620879205E-2</v>
      </c>
      <c r="AF71" s="2">
        <f>(Table2[[#This Row],[Current Week High]]/Table2[[#This Row],[Close Price]])-1</f>
        <v>9.3409920904368171E-3</v>
      </c>
      <c r="AG71" s="2">
        <f>(Table2[[#This Row],[Close Price]]/Table2[[#This Row],[Current Month Low]])-1</f>
        <v>1.2034990620879205E-2</v>
      </c>
      <c r="AH71" s="2">
        <f>(Table2[[#This Row],[Current Month High]]/Table2[[#This Row],[Close Price]])-1</f>
        <v>9.3409920904368171E-3</v>
      </c>
      <c r="AI71">
        <v>5.0632214494136596</v>
      </c>
      <c r="AJ71">
        <v>25.332934655104999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0.08</v>
      </c>
      <c r="AM71" t="s">
        <v>10145</v>
      </c>
      <c r="AN71">
        <v>1.03</v>
      </c>
      <c r="AO71" t="s">
        <v>10145</v>
      </c>
      <c r="AP71">
        <v>1.54609814074E-2</v>
      </c>
      <c r="AQ71">
        <f>(Table2[[#This Row],[Sharpe Ratio]]-AVERAGE(Table2[Sharpe Ratio]))/_xlfn.STDEV.P(Table2[Sharpe Ratio])</f>
        <v>-0.44716105169999837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-2.34887108733863</v>
      </c>
    </row>
    <row r="72" spans="1:44" hidden="1" x14ac:dyDescent="0.3">
      <c r="A72" t="s">
        <v>198</v>
      </c>
      <c r="B72" t="s">
        <v>199</v>
      </c>
      <c r="C72" t="s">
        <v>10106</v>
      </c>
      <c r="D72" t="s">
        <v>200</v>
      </c>
      <c r="E72">
        <v>128573.95395345001</v>
      </c>
      <c r="F72">
        <v>4692.3</v>
      </c>
      <c r="G72">
        <v>3.73408689030556</v>
      </c>
      <c r="H72">
        <f>(Table2[[#This Row],[1Y Return vs Nifty]]-AVERAGE(Table2[1Y Return vs Nifty]))/_xlfn.STDEV.P(Table2[1Y Return vs Nifty])</f>
        <v>-0.50625648387206279</v>
      </c>
      <c r="I72">
        <v>-6.7750352389615198</v>
      </c>
      <c r="J72">
        <f>(Table2[[#This Row],[1M Return vs Nifty]]-AVERAGE(Table2[1M Return vs Nifty]))/_xlfn.STDEV.P(Table2[1M Return vs Nifty])</f>
        <v>-0.9085686289280932</v>
      </c>
      <c r="K72">
        <v>7.8097799794427596</v>
      </c>
      <c r="L72">
        <f>(Table2[[#This Row],[6M Return vs Nifty]]-AVERAGE(Table2[6M Return vs Nifty]))/_xlfn.STDEV.P(Table2[6M Return vs Nifty])</f>
        <v>-9.2946780863550751E-2</v>
      </c>
      <c r="M72">
        <v>-5.0961070641415098</v>
      </c>
      <c r="N72">
        <f>(Table2[[#This Row],[1W Return vs Nifty]]-AVERAGE(Table2[1W Return vs Nifty]))/_xlfn.STDEV.P(Table2[1W Return vs Nifty])</f>
        <v>-0.95069873547532602</v>
      </c>
      <c r="O72">
        <v>4738.87</v>
      </c>
      <c r="P72">
        <v>4635.4272488900597</v>
      </c>
      <c r="Q72">
        <v>4124.1307160209099</v>
      </c>
      <c r="R72">
        <v>42.611121323000503</v>
      </c>
      <c r="S72" s="2">
        <v>-9.8272372949668816E-3</v>
      </c>
      <c r="T72" s="2">
        <v>1.2269149758214528E-2</v>
      </c>
      <c r="U72" s="2">
        <v>0.13776704064493808</v>
      </c>
      <c r="V72">
        <v>0.94017755126178904</v>
      </c>
      <c r="W72">
        <v>4662</v>
      </c>
      <c r="X72">
        <v>4712.8999999999996</v>
      </c>
      <c r="Y72">
        <v>4592.8999999999996</v>
      </c>
      <c r="Z72">
        <v>4729.45</v>
      </c>
      <c r="AA72">
        <v>4592.8999999999996</v>
      </c>
      <c r="AB72">
        <v>4729.45</v>
      </c>
      <c r="AC72" s="2">
        <f>(Table2[[#This Row],[Close Price]]/Table2[[#This Row],[Day Low]])-1</f>
        <v>6.4993564993565123E-3</v>
      </c>
      <c r="AD72" s="2">
        <f>(Table2[[#This Row],[Day High]]/Table2[[#This Row],[Close Price]])-1</f>
        <v>4.3901711314280334E-3</v>
      </c>
      <c r="AE72" s="2">
        <f>(Table2[[#This Row],[Close Price]]/Table2[[#This Row],[Current Week Low]])-1</f>
        <v>2.1642099762677391E-2</v>
      </c>
      <c r="AF72" s="2">
        <f>(Table2[[#This Row],[Current Week High]]/Table2[[#This Row],[Close Price]])-1</f>
        <v>7.9172260938131789E-3</v>
      </c>
      <c r="AG72" s="2">
        <f>(Table2[[#This Row],[Close Price]]/Table2[[#This Row],[Current Month Low]])-1</f>
        <v>2.1642099762677391E-2</v>
      </c>
      <c r="AH72" s="2">
        <f>(Table2[[#This Row],[Current Month High]]/Table2[[#This Row],[Close Price]])-1</f>
        <v>7.9172260938131789E-3</v>
      </c>
      <c r="AI72">
        <v>6.0460754853696397</v>
      </c>
      <c r="AJ72">
        <v>48.490506329113899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-0.05</v>
      </c>
      <c r="AM72" t="s">
        <v>10146</v>
      </c>
      <c r="AN72">
        <v>-4.92</v>
      </c>
      <c r="AO72" t="s">
        <v>10146</v>
      </c>
      <c r="AP72">
        <v>4.2578826572279002E-2</v>
      </c>
      <c r="AQ72">
        <f>(Table2[[#This Row],[Sharpe Ratio]]-AVERAGE(Table2[Sharpe Ratio]))/_xlfn.STDEV.P(Table2[Sharpe Ratio])</f>
        <v>-0.13926550372789684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-2.5977361328669293</v>
      </c>
    </row>
    <row r="73" spans="1:44" hidden="1" x14ac:dyDescent="0.3">
      <c r="A73" t="s">
        <v>201</v>
      </c>
      <c r="B73" t="s">
        <v>202</v>
      </c>
      <c r="C73" t="s">
        <v>10102</v>
      </c>
      <c r="D73" t="s">
        <v>37</v>
      </c>
      <c r="E73">
        <v>128230.633771405</v>
      </c>
      <c r="F73">
        <v>596.15</v>
      </c>
      <c r="G73">
        <v>-34.080097500940802</v>
      </c>
      <c r="H73">
        <f>(Table2[[#This Row],[1Y Return vs Nifty]]-AVERAGE(Table2[1Y Return vs Nifty]))/_xlfn.STDEV.P(Table2[1Y Return vs Nifty])</f>
        <v>-0.94166159773785152</v>
      </c>
      <c r="I73">
        <v>0.57918922738761403</v>
      </c>
      <c r="J73">
        <f>(Table2[[#This Row],[1M Return vs Nifty]]-AVERAGE(Table2[1M Return vs Nifty]))/_xlfn.STDEV.P(Table2[1M Return vs Nifty])</f>
        <v>-0.29408134679331133</v>
      </c>
      <c r="K73">
        <v>-19.3316133553102</v>
      </c>
      <c r="L73">
        <f>(Table2[[#This Row],[6M Return vs Nifty]]-AVERAGE(Table2[6M Return vs Nifty]))/_xlfn.STDEV.P(Table2[6M Return vs Nifty])</f>
        <v>-0.89461599993816177</v>
      </c>
      <c r="M73">
        <v>-2.3914187787368499</v>
      </c>
      <c r="N73">
        <f>(Table2[[#This Row],[1W Return vs Nifty]]-AVERAGE(Table2[1W Return vs Nifty]))/_xlfn.STDEV.P(Table2[1W Return vs Nifty])</f>
        <v>-0.41869529283039841</v>
      </c>
      <c r="O73">
        <v>585.38</v>
      </c>
      <c r="P73">
        <v>582.61627432180899</v>
      </c>
      <c r="Q73">
        <v>599.12784758461896</v>
      </c>
      <c r="R73">
        <v>59.223163935952698</v>
      </c>
      <c r="S73" s="2">
        <v>1.8398305374286758E-2</v>
      </c>
      <c r="T73" s="2">
        <v>2.32292269795327E-2</v>
      </c>
      <c r="U73" s="2">
        <v>-4.9703040788775937E-3</v>
      </c>
      <c r="V73">
        <v>0.79201306849490205</v>
      </c>
      <c r="W73">
        <v>594.29999999999995</v>
      </c>
      <c r="X73">
        <v>607.29999999999995</v>
      </c>
      <c r="Y73">
        <v>586.5</v>
      </c>
      <c r="Z73">
        <v>603.75</v>
      </c>
      <c r="AA73">
        <v>586.5</v>
      </c>
      <c r="AB73">
        <v>603.75</v>
      </c>
      <c r="AC73" s="2">
        <f>(Table2[[#This Row],[Close Price]]/Table2[[#This Row],[Day Low]])-1</f>
        <v>3.1129059397612124E-3</v>
      </c>
      <c r="AD73" s="2">
        <f>(Table2[[#This Row],[Day High]]/Table2[[#This Row],[Close Price]])-1</f>
        <v>1.8703346473202931E-2</v>
      </c>
      <c r="AE73" s="2">
        <f>(Table2[[#This Row],[Close Price]]/Table2[[#This Row],[Current Week Low]])-1</f>
        <v>1.6453537936913953E-2</v>
      </c>
      <c r="AF73" s="2">
        <f>(Table2[[#This Row],[Current Week High]]/Table2[[#This Row],[Close Price]])-1</f>
        <v>1.2748469344963542E-2</v>
      </c>
      <c r="AG73" s="2">
        <f>(Table2[[#This Row],[Close Price]]/Table2[[#This Row],[Current Month Low]])-1</f>
        <v>1.6453537936913953E-2</v>
      </c>
      <c r="AH73" s="2">
        <f>(Table2[[#This Row],[Current Month High]]/Table2[[#This Row],[Close Price]])-1</f>
        <v>1.2748469344963542E-2</v>
      </c>
      <c r="AI73">
        <v>19.198188375408801</v>
      </c>
      <c r="AJ73">
        <v>16.572154868986999</v>
      </c>
      <c r="AK73" t="str">
        <f>IF(AND(Table2[[#This Row],[20D EMA]]&gt;Table2[[#This Row],[50D EMA]],Table2[[#This Row],[50D EMA]]&gt;Table2[[#This Row],[200D EMA]]),"Uptrend","Downtrend/NoTrend")</f>
        <v>Downtrend/NoTrend</v>
      </c>
      <c r="AL73">
        <v>-0.13</v>
      </c>
      <c r="AM73" t="s">
        <v>10146</v>
      </c>
      <c r="AN73">
        <v>-0.37</v>
      </c>
      <c r="AO73" t="s">
        <v>10146</v>
      </c>
      <c r="AP73">
        <v>-9.9282732813024993E-2</v>
      </c>
      <c r="AQ73">
        <f>(Table2[[#This Row],[Sharpe Ratio]]-AVERAGE(Table2[Sharpe Ratio]))/_xlfn.STDEV.P(Table2[Sharpe Ratio])</f>
        <v>-1.7499592110466542</v>
      </c>
      <c r="AR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4" spans="1:44" hidden="1" x14ac:dyDescent="0.3">
      <c r="A74" t="s">
        <v>203</v>
      </c>
      <c r="B74" t="s">
        <v>204</v>
      </c>
      <c r="C74" t="s">
        <v>10110</v>
      </c>
      <c r="D74" t="s">
        <v>68</v>
      </c>
      <c r="E74">
        <v>127883.68075175</v>
      </c>
      <c r="F74">
        <v>733.15</v>
      </c>
      <c r="G74">
        <v>127.33279667796501</v>
      </c>
      <c r="H74">
        <f>(Table2[[#This Row],[1Y Return vs Nifty]]-AVERAGE(Table2[1Y Return vs Nifty]))/_xlfn.STDEV.P(Table2[1Y Return vs Nifty])</f>
        <v>0.91690022769298218</v>
      </c>
      <c r="I74">
        <v>7.8323306829485304</v>
      </c>
      <c r="J74">
        <f>(Table2[[#This Row],[1M Return vs Nifty]]-AVERAGE(Table2[1M Return vs Nifty]))/_xlfn.STDEV.P(Table2[1M Return vs Nifty])</f>
        <v>0.31195987486922511</v>
      </c>
      <c r="K74">
        <v>65.384190207770601</v>
      </c>
      <c r="L74">
        <f>(Table2[[#This Row],[6M Return vs Nifty]]-AVERAGE(Table2[6M Return vs Nifty]))/_xlfn.STDEV.P(Table2[6M Return vs Nifty])</f>
        <v>1.6076156006308915</v>
      </c>
      <c r="M74">
        <v>-0.73065399286500599</v>
      </c>
      <c r="N74">
        <f>(Table2[[#This Row],[1W Return vs Nifty]]-AVERAGE(Table2[1W Return vs Nifty]))/_xlfn.STDEV.P(Table2[1W Return vs Nifty])</f>
        <v>-9.2028227987804925E-2</v>
      </c>
      <c r="O74">
        <v>697.58</v>
      </c>
      <c r="P74">
        <v>647.74802681747803</v>
      </c>
      <c r="Q74">
        <v>521.16179511106895</v>
      </c>
      <c r="R74">
        <v>61.030972665453298</v>
      </c>
      <c r="S74" s="2">
        <v>5.0990567390120034E-2</v>
      </c>
      <c r="T74" s="2">
        <v>0.13184443587133682</v>
      </c>
      <c r="U74" s="2">
        <v>0.4067608310462445</v>
      </c>
      <c r="V74">
        <v>0.64690918293550903</v>
      </c>
      <c r="W74">
        <v>724</v>
      </c>
      <c r="X74">
        <v>736.8</v>
      </c>
      <c r="Y74">
        <v>720</v>
      </c>
      <c r="Z74">
        <v>752</v>
      </c>
      <c r="AA74">
        <v>720</v>
      </c>
      <c r="AB74">
        <v>752</v>
      </c>
      <c r="AC74" s="2">
        <f>(Table2[[#This Row],[Close Price]]/Table2[[#This Row],[Day Low]])-1</f>
        <v>1.2638121546961312E-2</v>
      </c>
      <c r="AD74" s="2">
        <f>(Table2[[#This Row],[Day High]]/Table2[[#This Row],[Close Price]])-1</f>
        <v>4.9785173566119223E-3</v>
      </c>
      <c r="AE74" s="2">
        <f>(Table2[[#This Row],[Close Price]]/Table2[[#This Row],[Current Week Low]])-1</f>
        <v>1.8263888888888857E-2</v>
      </c>
      <c r="AF74" s="2">
        <f>(Table2[[#This Row],[Current Week High]]/Table2[[#This Row],[Close Price]])-1</f>
        <v>2.5710973197844877E-2</v>
      </c>
      <c r="AG74" s="2">
        <f>(Table2[[#This Row],[Close Price]]/Table2[[#This Row],[Current Month Low]])-1</f>
        <v>1.8263888888888857E-2</v>
      </c>
      <c r="AH74" s="2">
        <f>(Table2[[#This Row],[Current Month High]]/Table2[[#This Row],[Close Price]])-1</f>
        <v>2.5710973197844877E-2</v>
      </c>
      <c r="AI74">
        <v>2.5710973197844802</v>
      </c>
      <c r="AJ74">
        <v>166.6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0.13</v>
      </c>
      <c r="AM74" t="s">
        <v>10145</v>
      </c>
      <c r="AN74">
        <v>7.25</v>
      </c>
      <c r="AO74" t="s">
        <v>10145</v>
      </c>
      <c r="AP74">
        <v>0.13645103172554501</v>
      </c>
      <c r="AQ74">
        <f>(Table2[[#This Row],[Sharpe Ratio]]-AVERAGE(Table2[Sharpe Ratio]))/_xlfn.STDEV.P(Table2[Sharpe Ratio])</f>
        <v>0.92655790035463526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3.6710053755599286</v>
      </c>
    </row>
    <row r="75" spans="1:44" hidden="1" x14ac:dyDescent="0.3">
      <c r="A75" t="s">
        <v>205</v>
      </c>
      <c r="B75" t="s">
        <v>206</v>
      </c>
      <c r="C75" t="s">
        <v>10107</v>
      </c>
      <c r="D75" t="s">
        <v>207</v>
      </c>
      <c r="E75">
        <v>121031.1076507</v>
      </c>
      <c r="F75">
        <v>4559.1499999999996</v>
      </c>
      <c r="G75">
        <v>1.2546855208638401</v>
      </c>
      <c r="H75">
        <f>(Table2[[#This Row],[1Y Return vs Nifty]]-AVERAGE(Table2[1Y Return vs Nifty]))/_xlfn.STDEV.P(Table2[1Y Return vs Nifty])</f>
        <v>-0.53480513705498511</v>
      </c>
      <c r="I75">
        <v>-4.3130638979104803E-2</v>
      </c>
      <c r="J75">
        <f>(Table2[[#This Row],[1M Return vs Nifty]]-AVERAGE(Table2[1M Return vs Nifty]))/_xlfn.STDEV.P(Table2[1M Return vs Nifty])</f>
        <v>-0.34607971114185082</v>
      </c>
      <c r="K75">
        <v>0.224066220106037</v>
      </c>
      <c r="L75">
        <f>(Table2[[#This Row],[6M Return vs Nifty]]-AVERAGE(Table2[6M Return vs Nifty]))/_xlfn.STDEV.P(Table2[6M Return vs Nifty])</f>
        <v>-0.31700429886076942</v>
      </c>
      <c r="M75">
        <v>-1.1694397731714801</v>
      </c>
      <c r="N75">
        <f>(Table2[[#This Row],[1W Return vs Nifty]]-AVERAGE(Table2[1W Return vs Nifty]))/_xlfn.STDEV.P(Table2[1W Return vs Nifty])</f>
        <v>-0.1783359725683453</v>
      </c>
      <c r="O75">
        <v>4491.9399999999996</v>
      </c>
      <c r="P75">
        <v>4275.5136278980799</v>
      </c>
      <c r="Q75">
        <v>3877.7265801922199</v>
      </c>
      <c r="R75">
        <v>56.870399047896598</v>
      </c>
      <c r="S75" s="2">
        <v>1.4962354795478132E-2</v>
      </c>
      <c r="T75" s="2">
        <v>6.633971887053966E-2</v>
      </c>
      <c r="U75" s="2">
        <v>0.17572755729827691</v>
      </c>
      <c r="V75">
        <v>0.64987488093182399</v>
      </c>
      <c r="W75">
        <v>4521.7</v>
      </c>
      <c r="X75">
        <v>4577.3999999999996</v>
      </c>
      <c r="Y75">
        <v>4505</v>
      </c>
      <c r="Z75">
        <v>4620.8500000000004</v>
      </c>
      <c r="AA75">
        <v>4505</v>
      </c>
      <c r="AB75">
        <v>4620.8500000000004</v>
      </c>
      <c r="AC75" s="2">
        <f>(Table2[[#This Row],[Close Price]]/Table2[[#This Row],[Day Low]])-1</f>
        <v>8.2822832120661438E-3</v>
      </c>
      <c r="AD75" s="2">
        <f>(Table2[[#This Row],[Day High]]/Table2[[#This Row],[Close Price]])-1</f>
        <v>4.0029391443581197E-3</v>
      </c>
      <c r="AE75" s="2">
        <f>(Table2[[#This Row],[Close Price]]/Table2[[#This Row],[Current Week Low]])-1</f>
        <v>1.2019977802441684E-2</v>
      </c>
      <c r="AF75" s="2">
        <f>(Table2[[#This Row],[Current Week High]]/Table2[[#This Row],[Close Price]])-1</f>
        <v>1.3533224394898236E-2</v>
      </c>
      <c r="AG75" s="2">
        <f>(Table2[[#This Row],[Close Price]]/Table2[[#This Row],[Current Month Low]])-1</f>
        <v>1.2019977802441684E-2</v>
      </c>
      <c r="AH75" s="2">
        <f>(Table2[[#This Row],[Current Month High]]/Table2[[#This Row],[Close Price]])-1</f>
        <v>1.3533224394898236E-2</v>
      </c>
      <c r="AI75">
        <v>1.95869844159548</v>
      </c>
      <c r="AJ75">
        <v>38.353108973386298</v>
      </c>
      <c r="AK75" t="str">
        <f>IF(AND(Table2[[#This Row],[20D EMA]]&gt;Table2[[#This Row],[50D EMA]],Table2[[#This Row],[50D EMA]]&gt;Table2[[#This Row],[200D EMA]]),"Uptrend","Downtrend/NoTrend")</f>
        <v>Uptrend</v>
      </c>
      <c r="AL75">
        <v>0.14000000000000001</v>
      </c>
      <c r="AM75" t="s">
        <v>10145</v>
      </c>
      <c r="AN75">
        <v>-0.64</v>
      </c>
      <c r="AO75" t="s">
        <v>10146</v>
      </c>
      <c r="AP75">
        <v>-5.0706133246708002E-2</v>
      </c>
      <c r="AQ75">
        <f>(Table2[[#This Row],[Sharpe Ratio]]-AVERAGE(Table2[Sharpe Ratio]))/_xlfn.STDEV.P(Table2[Sharpe Ratio])</f>
        <v>-1.1984213343770476</v>
      </c>
      <c r="AR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-2.5746464540029979</v>
      </c>
    </row>
    <row r="76" spans="1:44" hidden="1" x14ac:dyDescent="0.3">
      <c r="A76" t="s">
        <v>208</v>
      </c>
      <c r="B76" t="s">
        <v>209</v>
      </c>
      <c r="C76" t="s">
        <v>10102</v>
      </c>
      <c r="D76" t="s">
        <v>49</v>
      </c>
      <c r="E76">
        <v>120599.81828776</v>
      </c>
      <c r="F76">
        <v>1435.3</v>
      </c>
      <c r="G76">
        <v>-2.6355919141664499</v>
      </c>
      <c r="H76">
        <f>(Table2[[#This Row],[1Y Return vs Nifty]]-AVERAGE(Table2[1Y Return vs Nifty]))/_xlfn.STDEV.P(Table2[1Y Return vs Nifty])</f>
        <v>-0.57959908717812936</v>
      </c>
      <c r="I76">
        <v>6.32133335946091</v>
      </c>
      <c r="J76">
        <f>(Table2[[#This Row],[1M Return vs Nifty]]-AVERAGE(Table2[1M Return vs Nifty]))/_xlfn.STDEV.P(Table2[1M Return vs Nifty])</f>
        <v>0.18570745452615003</v>
      </c>
      <c r="K76">
        <v>2.8139794019993398</v>
      </c>
      <c r="L76">
        <f>(Table2[[#This Row],[6M Return vs Nifty]]-AVERAGE(Table2[6M Return vs Nifty]))/_xlfn.STDEV.P(Table2[6M Return vs Nifty])</f>
        <v>-0.2405066168003232</v>
      </c>
      <c r="M76">
        <v>-3.7181419385758798</v>
      </c>
      <c r="N76">
        <f>(Table2[[#This Row],[1W Return vs Nifty]]-AVERAGE(Table2[1W Return vs Nifty]))/_xlfn.STDEV.P(Table2[1W Return vs Nifty])</f>
        <v>-0.67965744964527119</v>
      </c>
      <c r="O76">
        <v>1395.46</v>
      </c>
      <c r="P76">
        <v>1324.65790968089</v>
      </c>
      <c r="Q76">
        <v>1195.31133343951</v>
      </c>
      <c r="R76">
        <v>58.337062705810702</v>
      </c>
      <c r="S76" s="2">
        <v>2.8549725538532036E-2</v>
      </c>
      <c r="T76" s="2">
        <v>8.3525028998440498E-2</v>
      </c>
      <c r="U76" s="2">
        <v>0.20077502810077291</v>
      </c>
      <c r="V76">
        <v>0.74071159775517403</v>
      </c>
      <c r="W76">
        <v>1425.3</v>
      </c>
      <c r="X76">
        <v>1443</v>
      </c>
      <c r="Y76">
        <v>1394</v>
      </c>
      <c r="Z76">
        <v>1450</v>
      </c>
      <c r="AA76">
        <v>1394</v>
      </c>
      <c r="AB76">
        <v>1450</v>
      </c>
      <c r="AC76" s="2">
        <f>(Table2[[#This Row],[Close Price]]/Table2[[#This Row],[Day Low]])-1</f>
        <v>7.0160667929559661E-3</v>
      </c>
      <c r="AD76" s="2">
        <f>(Table2[[#This Row],[Day High]]/Table2[[#This Row],[Close Price]])-1</f>
        <v>5.3647321117535895E-3</v>
      </c>
      <c r="AE76" s="2">
        <f>(Table2[[#This Row],[Close Price]]/Table2[[#This Row],[Current Week Low]])-1</f>
        <v>2.962697274031556E-2</v>
      </c>
      <c r="AF76" s="2">
        <f>(Table2[[#This Row],[Current Week High]]/Table2[[#This Row],[Close Price]])-1</f>
        <v>1.0241761304256913E-2</v>
      </c>
      <c r="AG76" s="2">
        <f>(Table2[[#This Row],[Close Price]]/Table2[[#This Row],[Current Month Low]])-1</f>
        <v>2.962697274031556E-2</v>
      </c>
      <c r="AH76" s="2">
        <f>(Table2[[#This Row],[Current Month High]]/Table2[[#This Row],[Close Price]])-1</f>
        <v>1.0241761304256913E-2</v>
      </c>
      <c r="AI76">
        <v>2.84957848533409</v>
      </c>
      <c r="AJ76">
        <v>43.925795938831698</v>
      </c>
      <c r="AK76" t="str">
        <f>IF(AND(Table2[[#This Row],[20D EMA]]&gt;Table2[[#This Row],[50D EMA]],Table2[[#This Row],[50D EMA]]&gt;Table2[[#This Row],[200D EMA]]),"Uptrend","Downtrend/NoTrend")</f>
        <v>Uptrend</v>
      </c>
      <c r="AL76">
        <v>0.1</v>
      </c>
      <c r="AM76" t="s">
        <v>10145</v>
      </c>
      <c r="AN76">
        <v>-0.81</v>
      </c>
      <c r="AO76" t="s">
        <v>10146</v>
      </c>
      <c r="AP76">
        <v>0.117458125390955</v>
      </c>
      <c r="AQ76">
        <f>(Table2[[#This Row],[Sharpe Ratio]]-AVERAGE(Table2[Sharpe Ratio]))/_xlfn.STDEV.P(Table2[Sharpe Ratio])</f>
        <v>0.71091276823163518</v>
      </c>
      <c r="AR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-0.60314293086593862</v>
      </c>
    </row>
    <row r="77" spans="1:44" hidden="1" x14ac:dyDescent="0.3">
      <c r="A77" t="s">
        <v>210</v>
      </c>
      <c r="B77" t="s">
        <v>211</v>
      </c>
      <c r="C77" t="s">
        <v>10102</v>
      </c>
      <c r="D77" t="s">
        <v>32</v>
      </c>
      <c r="E77">
        <v>119935.80576432</v>
      </c>
      <c r="F77">
        <v>63.45</v>
      </c>
      <c r="G77">
        <v>128.63651137379301</v>
      </c>
      <c r="H77">
        <f>(Table2[[#This Row],[1Y Return vs Nifty]]-AVERAGE(Table2[1Y Return vs Nifty]))/_xlfn.STDEV.P(Table2[1Y Return vs Nifty])</f>
        <v>0.93191163292950241</v>
      </c>
      <c r="I77">
        <v>-15.6360453175487</v>
      </c>
      <c r="J77">
        <f>(Table2[[#This Row],[1M Return vs Nifty]]-AVERAGE(Table2[1M Return vs Nifty]))/_xlfn.STDEV.P(Table2[1M Return vs Nifty])</f>
        <v>-1.6489564189764714</v>
      </c>
      <c r="K77">
        <v>31.479234659361399</v>
      </c>
      <c r="L77">
        <f>(Table2[[#This Row],[6M Return vs Nifty]]-AVERAGE(Table2[6M Return vs Nifty]))/_xlfn.STDEV.P(Table2[6M Return vs Nifty])</f>
        <v>0.60617256850587908</v>
      </c>
      <c r="M77">
        <v>-3.7528022367626899</v>
      </c>
      <c r="N77">
        <f>(Table2[[#This Row],[1W Return vs Nifty]]-AVERAGE(Table2[1W Return vs Nifty]))/_xlfn.STDEV.P(Table2[1W Return vs Nifty])</f>
        <v>-0.68647501825677715</v>
      </c>
      <c r="O77">
        <v>65.22</v>
      </c>
      <c r="P77">
        <v>65.070609755096001</v>
      </c>
      <c r="Q77">
        <v>54.905490323082098</v>
      </c>
      <c r="R77">
        <v>34.402527383096498</v>
      </c>
      <c r="S77" s="2">
        <v>-2.7138914443422202E-2</v>
      </c>
      <c r="T77" s="2">
        <v>-2.4905402933758126E-2</v>
      </c>
      <c r="U77" s="2">
        <v>0.15562213590369886</v>
      </c>
      <c r="V77">
        <v>0.52976287974009895</v>
      </c>
      <c r="W77">
        <v>63.16</v>
      </c>
      <c r="X77">
        <v>64</v>
      </c>
      <c r="Y77">
        <v>62.82</v>
      </c>
      <c r="Z77">
        <v>64.77</v>
      </c>
      <c r="AA77">
        <v>62.82</v>
      </c>
      <c r="AB77">
        <v>64.77</v>
      </c>
      <c r="AC77" s="2">
        <f>(Table2[[#This Row],[Close Price]]/Table2[[#This Row],[Day Low]])-1</f>
        <v>4.5915136162129055E-3</v>
      </c>
      <c r="AD77" s="2">
        <f>(Table2[[#This Row],[Day High]]/Table2[[#This Row],[Close Price]])-1</f>
        <v>8.6682427107958038E-3</v>
      </c>
      <c r="AE77" s="2">
        <f>(Table2[[#This Row],[Close Price]]/Table2[[#This Row],[Current Week Low]])-1</f>
        <v>1.0028653295129031E-2</v>
      </c>
      <c r="AF77" s="2">
        <f>(Table2[[#This Row],[Current Week High]]/Table2[[#This Row],[Close Price]])-1</f>
        <v>2.0803782505909973E-2</v>
      </c>
      <c r="AG77" s="2">
        <f>(Table2[[#This Row],[Close Price]]/Table2[[#This Row],[Current Month Low]])-1</f>
        <v>1.0028653295129031E-2</v>
      </c>
      <c r="AH77" s="2">
        <f>(Table2[[#This Row],[Current Month High]]/Table2[[#This Row],[Close Price]])-1</f>
        <v>2.0803782505909973E-2</v>
      </c>
      <c r="AI77">
        <v>31.993695823483002</v>
      </c>
      <c r="AJ77">
        <v>159.509202453987</v>
      </c>
      <c r="AK77" t="str">
        <f>IF(AND(Table2[[#This Row],[20D EMA]]&gt;Table2[[#This Row],[50D EMA]],Table2[[#This Row],[50D EMA]]&gt;Table2[[#This Row],[200D EMA]]),"Uptrend","Downtrend/NoTrend")</f>
        <v>Uptrend</v>
      </c>
      <c r="AL77">
        <v>-0.1</v>
      </c>
      <c r="AM77" t="s">
        <v>10146</v>
      </c>
      <c r="AN77">
        <v>-5.59</v>
      </c>
      <c r="AO77" t="s">
        <v>10146</v>
      </c>
      <c r="AP77">
        <v>7.6560020133113998E-2</v>
      </c>
      <c r="AQ77">
        <f>(Table2[[#This Row],[Sharpe Ratio]]-AVERAGE(Table2[Sharpe Ratio]))/_xlfn.STDEV.P(Table2[Sharpe Ratio])</f>
        <v>0.2465563839827753</v>
      </c>
      <c r="AR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-0.5507908518150918</v>
      </c>
    </row>
    <row r="78" spans="1:44" hidden="1" x14ac:dyDescent="0.3">
      <c r="A78" t="s">
        <v>212</v>
      </c>
      <c r="B78" t="s">
        <v>213</v>
      </c>
      <c r="C78" t="s">
        <v>10107</v>
      </c>
      <c r="D78" t="s">
        <v>59</v>
      </c>
      <c r="E78">
        <v>119815.483101625</v>
      </c>
      <c r="F78">
        <v>1483.75</v>
      </c>
      <c r="G78">
        <v>22.590868480900401</v>
      </c>
      <c r="H78">
        <f>(Table2[[#This Row],[1Y Return vs Nifty]]-AVERAGE(Table2[1Y Return vs Nifty]))/_xlfn.STDEV.P(Table2[1Y Return vs Nifty])</f>
        <v>-0.28913322000243746</v>
      </c>
      <c r="I78">
        <v>-3.00055117357936</v>
      </c>
      <c r="J78">
        <f>(Table2[[#This Row],[1M Return vs Nifty]]-AVERAGE(Table2[1M Return vs Nifty]))/_xlfn.STDEV.P(Table2[1M Return vs Nifty])</f>
        <v>-0.59318901746660968</v>
      </c>
      <c r="K78">
        <v>1.2320815020531199</v>
      </c>
      <c r="L78">
        <f>(Table2[[#This Row],[6M Return vs Nifty]]-AVERAGE(Table2[6M Return vs Nifty]))/_xlfn.STDEV.P(Table2[6M Return vs Nifty])</f>
        <v>-0.28723077861709517</v>
      </c>
      <c r="M78">
        <v>-2.76557096460997</v>
      </c>
      <c r="N78">
        <f>(Table2[[#This Row],[1W Return vs Nifty]]-AVERAGE(Table2[1W Return vs Nifty]))/_xlfn.STDEV.P(Table2[1W Return vs Nifty])</f>
        <v>-0.49228981831851537</v>
      </c>
      <c r="O78">
        <v>1497.71</v>
      </c>
      <c r="P78">
        <v>1475.04588102656</v>
      </c>
      <c r="Q78">
        <v>1358.5628318762899</v>
      </c>
      <c r="R78">
        <v>38.380833983990698</v>
      </c>
      <c r="S78" s="2">
        <v>-9.3208965687616666E-3</v>
      </c>
      <c r="T78" s="2">
        <v>5.9009140565731933E-3</v>
      </c>
      <c r="U78" s="2">
        <v>9.2146763614028834E-2</v>
      </c>
      <c r="V78">
        <v>0.84107564795680501</v>
      </c>
      <c r="W78">
        <v>1467</v>
      </c>
      <c r="X78">
        <v>1488.95</v>
      </c>
      <c r="Y78">
        <v>1472.2</v>
      </c>
      <c r="Z78">
        <v>1500</v>
      </c>
      <c r="AA78">
        <v>1472.2</v>
      </c>
      <c r="AB78">
        <v>1500</v>
      </c>
      <c r="AC78" s="2">
        <f>(Table2[[#This Row],[Close Price]]/Table2[[#This Row],[Day Low]])-1</f>
        <v>1.141785957736885E-2</v>
      </c>
      <c r="AD78" s="2">
        <f>(Table2[[#This Row],[Day High]]/Table2[[#This Row],[Close Price]])-1</f>
        <v>3.504633529907375E-3</v>
      </c>
      <c r="AE78" s="2">
        <f>(Table2[[#This Row],[Close Price]]/Table2[[#This Row],[Current Week Low]])-1</f>
        <v>7.8454014400217709E-3</v>
      </c>
      <c r="AF78" s="2">
        <f>(Table2[[#This Row],[Current Week High]]/Table2[[#This Row],[Close Price]])-1</f>
        <v>1.0951979780960297E-2</v>
      </c>
      <c r="AG78" s="2">
        <f>(Table2[[#This Row],[Close Price]]/Table2[[#This Row],[Current Month Low]])-1</f>
        <v>7.8454014400217709E-3</v>
      </c>
      <c r="AH78" s="2">
        <f>(Table2[[#This Row],[Current Month High]]/Table2[[#This Row],[Close Price]])-1</f>
        <v>1.0951979780960297E-2</v>
      </c>
      <c r="AI78">
        <v>6.62173546756528</v>
      </c>
      <c r="AJ78">
        <v>48.896136477671803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</v>
      </c>
      <c r="AM78" t="s">
        <v>10147</v>
      </c>
      <c r="AN78">
        <v>-5.18</v>
      </c>
      <c r="AO78" t="s">
        <v>10146</v>
      </c>
      <c r="AP78">
        <v>1.3048528928870999E-2</v>
      </c>
      <c r="AQ78">
        <f>(Table2[[#This Row],[Sharpe Ratio]]-AVERAGE(Table2[Sharpe Ratio]))/_xlfn.STDEV.P(Table2[Sharpe Ratio])</f>
        <v>-0.47455199568235207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-2.1363948300870099</v>
      </c>
    </row>
    <row r="79" spans="1:44" hidden="1" x14ac:dyDescent="0.3">
      <c r="A79" t="s">
        <v>214</v>
      </c>
      <c r="B79" t="s">
        <v>215</v>
      </c>
      <c r="C79" t="s">
        <v>10103</v>
      </c>
      <c r="D79" t="s">
        <v>27</v>
      </c>
      <c r="E79">
        <v>118584.40994968401</v>
      </c>
      <c r="F79">
        <v>17.47</v>
      </c>
      <c r="G79">
        <v>105.01629080019499</v>
      </c>
      <c r="H79">
        <f>(Table2[[#This Row],[1Y Return vs Nifty]]-AVERAGE(Table2[1Y Return vs Nifty]))/_xlfn.STDEV.P(Table2[1Y Return vs Nifty])</f>
        <v>0.65994054604911934</v>
      </c>
      <c r="I79">
        <v>2.2943287446541101</v>
      </c>
      <c r="J79">
        <f>(Table2[[#This Row],[1M Return vs Nifty]]-AVERAGE(Table2[1M Return vs Nifty]))/_xlfn.STDEV.P(Table2[1M Return vs Nifty])</f>
        <v>-0.15077168507853156</v>
      </c>
      <c r="K79">
        <v>-2.6685458339579702</v>
      </c>
      <c r="L79">
        <f>(Table2[[#This Row],[6M Return vs Nifty]]-AVERAGE(Table2[6M Return vs Nifty]))/_xlfn.STDEV.P(Table2[6M Return vs Nifty])</f>
        <v>-0.40244272930044989</v>
      </c>
      <c r="M79">
        <v>-3.4433305691370801</v>
      </c>
      <c r="N79">
        <f>(Table2[[#This Row],[1W Return vs Nifty]]-AVERAGE(Table2[1W Return vs Nifty]))/_xlfn.STDEV.P(Table2[1W Return vs Nifty])</f>
        <v>-0.6256029416236436</v>
      </c>
      <c r="O79">
        <v>16.760000000000002</v>
      </c>
      <c r="P79">
        <v>15.5385772971409</v>
      </c>
      <c r="Q79">
        <v>13.559892791885501</v>
      </c>
      <c r="R79">
        <v>55.882493178832199</v>
      </c>
      <c r="S79" s="2">
        <v>4.2362768496419879E-2</v>
      </c>
      <c r="T79" s="2">
        <v>0.12429855487570798</v>
      </c>
      <c r="U79" s="2">
        <v>0.28835826861805142</v>
      </c>
      <c r="V79">
        <v>1.0063785300006001</v>
      </c>
      <c r="W79">
        <v>17.28</v>
      </c>
      <c r="X79">
        <v>17.57</v>
      </c>
      <c r="Y79">
        <v>16.91</v>
      </c>
      <c r="Z79">
        <v>18.059999999999999</v>
      </c>
      <c r="AA79">
        <v>16.91</v>
      </c>
      <c r="AB79">
        <v>18.059999999999999</v>
      </c>
      <c r="AC79" s="2">
        <f>(Table2[[#This Row],[Close Price]]/Table2[[#This Row],[Day Low]])-1</f>
        <v>1.0995370370370239E-2</v>
      </c>
      <c r="AD79" s="2">
        <f>(Table2[[#This Row],[Day High]]/Table2[[#This Row],[Close Price]])-1</f>
        <v>5.7240984544935092E-3</v>
      </c>
      <c r="AE79" s="2">
        <f>(Table2[[#This Row],[Close Price]]/Table2[[#This Row],[Current Week Low]])-1</f>
        <v>3.3116499112950892E-2</v>
      </c>
      <c r="AF79" s="2">
        <f>(Table2[[#This Row],[Current Week High]]/Table2[[#This Row],[Close Price]])-1</f>
        <v>3.3772180881511238E-2</v>
      </c>
      <c r="AG79" s="2">
        <f>(Table2[[#This Row],[Close Price]]/Table2[[#This Row],[Current Month Low]])-1</f>
        <v>3.3116499112950892E-2</v>
      </c>
      <c r="AH79" s="2">
        <f>(Table2[[#This Row],[Current Month High]]/Table2[[#This Row],[Close Price]])-1</f>
        <v>3.3772180881511238E-2</v>
      </c>
      <c r="AI79">
        <v>9.7882083571837395</v>
      </c>
      <c r="AJ79">
        <v>144.33566433566401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0.24</v>
      </c>
      <c r="AM79" t="s">
        <v>10145</v>
      </c>
      <c r="AN79">
        <v>4.42</v>
      </c>
      <c r="AO79" t="s">
        <v>10145</v>
      </c>
      <c r="AP79">
        <v>5.7442563230261E-2</v>
      </c>
      <c r="AQ79">
        <f>(Table2[[#This Row],[Sharpe Ratio]]-AVERAGE(Table2[Sharpe Ratio]))/_xlfn.STDEV.P(Table2[Sharpe Ratio])</f>
        <v>2.949710684816368E-2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-0.48937970310534207</v>
      </c>
    </row>
    <row r="80" spans="1:44" hidden="1" x14ac:dyDescent="0.3">
      <c r="A80" t="s">
        <v>216</v>
      </c>
      <c r="B80" t="s">
        <v>217</v>
      </c>
      <c r="C80" t="s">
        <v>10114</v>
      </c>
      <c r="D80" t="s">
        <v>218</v>
      </c>
      <c r="E80">
        <v>117791.8240623</v>
      </c>
      <c r="F80">
        <v>1878.9</v>
      </c>
      <c r="G80">
        <v>20.266428576865199</v>
      </c>
      <c r="H80">
        <f>(Table2[[#This Row],[1Y Return vs Nifty]]-AVERAGE(Table2[1Y Return vs Nifty]))/_xlfn.STDEV.P(Table2[1Y Return vs Nifty])</f>
        <v>-0.31589759525959399</v>
      </c>
      <c r="I80">
        <v>-10.358988527465501</v>
      </c>
      <c r="J80">
        <f>(Table2[[#This Row],[1M Return vs Nifty]]-AVERAGE(Table2[1M Return vs Nifty]))/_xlfn.STDEV.P(Table2[1M Return vs Nifty])</f>
        <v>-1.208028310316376</v>
      </c>
      <c r="K80">
        <v>21.538622815574101</v>
      </c>
      <c r="L80">
        <f>(Table2[[#This Row],[6M Return vs Nifty]]-AVERAGE(Table2[6M Return vs Nifty]))/_xlfn.STDEV.P(Table2[6M Return vs Nifty])</f>
        <v>0.31255895642470238</v>
      </c>
      <c r="M80">
        <v>-6.7674748858131499</v>
      </c>
      <c r="N80">
        <f>(Table2[[#This Row],[1W Return vs Nifty]]-AVERAGE(Table2[1W Return vs Nifty]))/_xlfn.STDEV.P(Table2[1W Return vs Nifty])</f>
        <v>-1.2794513831846841</v>
      </c>
      <c r="O80">
        <v>1846.56</v>
      </c>
      <c r="P80">
        <v>1775.61029272821</v>
      </c>
      <c r="Q80">
        <v>1543.9287417819401</v>
      </c>
      <c r="R80">
        <v>57.8176970761061</v>
      </c>
      <c r="S80" s="2">
        <v>1.7513646997660594E-2</v>
      </c>
      <c r="T80" s="2">
        <v>5.8171383492650504E-2</v>
      </c>
      <c r="U80" s="2">
        <v>0.21696030985954037</v>
      </c>
      <c r="V80">
        <v>1.1725418098689699</v>
      </c>
      <c r="W80">
        <v>1875.1</v>
      </c>
      <c r="X80">
        <v>1908.9</v>
      </c>
      <c r="Y80">
        <v>1806.75</v>
      </c>
      <c r="Z80">
        <v>1884</v>
      </c>
      <c r="AA80">
        <v>1806.75</v>
      </c>
      <c r="AB80">
        <v>1884</v>
      </c>
      <c r="AC80" s="2">
        <f>(Table2[[#This Row],[Close Price]]/Table2[[#This Row],[Day Low]])-1</f>
        <v>2.0265585835423927E-3</v>
      </c>
      <c r="AD80" s="2">
        <f>(Table2[[#This Row],[Day High]]/Table2[[#This Row],[Close Price]])-1</f>
        <v>1.5966789078716292E-2</v>
      </c>
      <c r="AE80" s="2">
        <f>(Table2[[#This Row],[Close Price]]/Table2[[#This Row],[Current Week Low]])-1</f>
        <v>3.9933582399335865E-2</v>
      </c>
      <c r="AF80" s="2">
        <f>(Table2[[#This Row],[Current Week High]]/Table2[[#This Row],[Close Price]])-1</f>
        <v>2.7143541433816143E-3</v>
      </c>
      <c r="AG80" s="2">
        <f>(Table2[[#This Row],[Close Price]]/Table2[[#This Row],[Current Month Low]])-1</f>
        <v>3.9933582399335865E-2</v>
      </c>
      <c r="AH80" s="2">
        <f>(Table2[[#This Row],[Current Month High]]/Table2[[#This Row],[Close Price]])-1</f>
        <v>2.7143541433816143E-3</v>
      </c>
      <c r="AI80">
        <v>5.6682101229442701</v>
      </c>
      <c r="AJ80">
        <v>52.402968730989102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0.14000000000000001</v>
      </c>
      <c r="AM80" t="s">
        <v>10145</v>
      </c>
      <c r="AN80">
        <v>2.14</v>
      </c>
      <c r="AO80" t="s">
        <v>10145</v>
      </c>
      <c r="AP80">
        <v>5.2023266511251998E-2</v>
      </c>
      <c r="AQ80">
        <f>(Table2[[#This Row],[Sharpe Ratio]]-AVERAGE(Table2[Sharpe Ratio]))/_xlfn.STDEV.P(Table2[Sharpe Ratio])</f>
        <v>-3.2033494966898855E-2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-2.5228518273028504</v>
      </c>
    </row>
    <row r="81" spans="1:44" hidden="1" x14ac:dyDescent="0.3">
      <c r="A81" t="s">
        <v>219</v>
      </c>
      <c r="B81" t="s">
        <v>220</v>
      </c>
      <c r="C81" t="s">
        <v>10110</v>
      </c>
      <c r="D81" t="s">
        <v>221</v>
      </c>
      <c r="E81">
        <v>115475.80254416</v>
      </c>
      <c r="F81">
        <v>1035.2</v>
      </c>
      <c r="G81">
        <v>8.3453632838857796</v>
      </c>
      <c r="H81">
        <f>(Table2[[#This Row],[1Y Return vs Nifty]]-AVERAGE(Table2[1Y Return vs Nifty]))/_xlfn.STDEV.P(Table2[1Y Return vs Nifty])</f>
        <v>-0.45316071159677346</v>
      </c>
      <c r="I81">
        <v>-19.400861603065302</v>
      </c>
      <c r="J81">
        <f>(Table2[[#This Row],[1M Return vs Nifty]]-AVERAGE(Table2[1M Return vs Nifty]))/_xlfn.STDEV.P(Table2[1M Return vs Nifty])</f>
        <v>-1.9635282324436121</v>
      </c>
      <c r="K81">
        <v>-25.397817679757001</v>
      </c>
      <c r="L81">
        <f>(Table2[[#This Row],[6M Return vs Nifty]]-AVERAGE(Table2[6M Return vs Nifty]))/_xlfn.STDEV.P(Table2[6M Return vs Nifty])</f>
        <v>-1.0737921101527907</v>
      </c>
      <c r="M81">
        <v>-0.60807736455175099</v>
      </c>
      <c r="N81">
        <f>(Table2[[#This Row],[1W Return vs Nifty]]-AVERAGE(Table2[1W Return vs Nifty]))/_xlfn.STDEV.P(Table2[1W Return vs Nifty])</f>
        <v>-6.791780143611717E-2</v>
      </c>
      <c r="O81">
        <v>1022.34</v>
      </c>
      <c r="P81">
        <v>1034.8067713923499</v>
      </c>
      <c r="Q81">
        <v>1055.2337528026701</v>
      </c>
      <c r="R81">
        <v>59.6912616076619</v>
      </c>
      <c r="S81" s="2">
        <v>1.2578985464718209E-2</v>
      </c>
      <c r="T81" s="2">
        <v>3.8000196608787976E-4</v>
      </c>
      <c r="U81" s="2">
        <v>-1.8985132677438517E-2</v>
      </c>
      <c r="V81">
        <v>0.76426165237755195</v>
      </c>
      <c r="W81">
        <v>1027.1500000000001</v>
      </c>
      <c r="X81">
        <v>1047.95</v>
      </c>
      <c r="Y81">
        <v>996.05</v>
      </c>
      <c r="Z81">
        <v>1063.3499999999999</v>
      </c>
      <c r="AA81">
        <v>996.05</v>
      </c>
      <c r="AB81">
        <v>1063.3499999999999</v>
      </c>
      <c r="AC81" s="2">
        <f>(Table2[[#This Row],[Close Price]]/Table2[[#This Row],[Day Low]])-1</f>
        <v>7.8372194908240544E-3</v>
      </c>
      <c r="AD81" s="2">
        <f>(Table2[[#This Row],[Day High]]/Table2[[#This Row],[Close Price]])-1</f>
        <v>1.231646058732605E-2</v>
      </c>
      <c r="AE81" s="2">
        <f>(Table2[[#This Row],[Close Price]]/Table2[[#This Row],[Current Week Low]])-1</f>
        <v>3.9305255760253122E-2</v>
      </c>
      <c r="AF81" s="2">
        <f>(Table2[[#This Row],[Current Week High]]/Table2[[#This Row],[Close Price]])-1</f>
        <v>2.719281298299836E-2</v>
      </c>
      <c r="AG81" s="2">
        <f>(Table2[[#This Row],[Close Price]]/Table2[[#This Row],[Current Month Low]])-1</f>
        <v>3.9305255760253122E-2</v>
      </c>
      <c r="AH81" s="2">
        <f>(Table2[[#This Row],[Current Month High]]/Table2[[#This Row],[Close Price]])-1</f>
        <v>2.719281298299836E-2</v>
      </c>
      <c r="AI81">
        <v>20.749613601236401</v>
      </c>
      <c r="AJ81">
        <v>50.903790087463499</v>
      </c>
      <c r="AK81" t="str">
        <f>IF(AND(Table2[[#This Row],[20D EMA]]&gt;Table2[[#This Row],[50D EMA]],Table2[[#This Row],[50D EMA]]&gt;Table2[[#This Row],[200D EMA]]),"Uptrend","Downtrend/NoTrend")</f>
        <v>Downtrend/NoTrend</v>
      </c>
      <c r="AL81">
        <v>-0.08</v>
      </c>
      <c r="AM81" t="s">
        <v>10146</v>
      </c>
      <c r="AN81">
        <v>1.51</v>
      </c>
      <c r="AO81" t="s">
        <v>10145</v>
      </c>
      <c r="AP81">
        <v>1.308486233922E-2</v>
      </c>
      <c r="AQ81">
        <f>(Table2[[#This Row],[Sharpe Ratio]]-AVERAGE(Table2[Sharpe Ratio]))/_xlfn.STDEV.P(Table2[Sharpe Ratio])</f>
        <v>-0.47413946676565222</v>
      </c>
      <c r="AR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82" spans="1:44" hidden="1" x14ac:dyDescent="0.3">
      <c r="A82" t="s">
        <v>222</v>
      </c>
      <c r="B82" t="s">
        <v>223</v>
      </c>
      <c r="C82" t="s">
        <v>10102</v>
      </c>
      <c r="D82" t="s">
        <v>24</v>
      </c>
      <c r="E82">
        <v>113343.42447775</v>
      </c>
      <c r="F82">
        <v>1455.5</v>
      </c>
      <c r="G82">
        <v>-20.4490281262593</v>
      </c>
      <c r="H82">
        <f>(Table2[[#This Row],[1Y Return vs Nifty]]-AVERAGE(Table2[1Y Return vs Nifty]))/_xlfn.STDEV.P(Table2[1Y Return vs Nifty])</f>
        <v>-0.78470892485223531</v>
      </c>
      <c r="I82">
        <v>-9.5160405361325093</v>
      </c>
      <c r="J82">
        <f>(Table2[[#This Row],[1M Return vs Nifty]]-AVERAGE(Table2[1M Return vs Nifty]))/_xlfn.STDEV.P(Table2[1M Return vs Nifty])</f>
        <v>-1.1375952112798537</v>
      </c>
      <c r="K82">
        <v>-21.9859528514496</v>
      </c>
      <c r="L82">
        <f>(Table2[[#This Row],[6M Return vs Nifty]]-AVERAGE(Table2[6M Return vs Nifty]))/_xlfn.STDEV.P(Table2[6M Return vs Nifty])</f>
        <v>-0.97301662752511453</v>
      </c>
      <c r="M82">
        <v>-6.34409985983008</v>
      </c>
      <c r="N82">
        <f>(Table2[[#This Row],[1W Return vs Nifty]]-AVERAGE(Table2[1W Return vs Nifty]))/_xlfn.STDEV.P(Table2[1W Return vs Nifty])</f>
        <v>-1.1961748841632154</v>
      </c>
      <c r="O82">
        <v>1478.58</v>
      </c>
      <c r="P82">
        <v>1479.2277138194199</v>
      </c>
      <c r="Q82">
        <v>1461.44688521802</v>
      </c>
      <c r="R82">
        <v>40.825351912045299</v>
      </c>
      <c r="S82" s="2">
        <v>-1.5609571345480074E-2</v>
      </c>
      <c r="T82" s="2">
        <v>-1.6040609297505729E-2</v>
      </c>
      <c r="U82" s="2">
        <v>-4.0691764293116139E-3</v>
      </c>
      <c r="V82">
        <v>1.3479259563731301</v>
      </c>
      <c r="W82">
        <v>1436.2</v>
      </c>
      <c r="X82">
        <v>1457.85</v>
      </c>
      <c r="Y82">
        <v>1420.65</v>
      </c>
      <c r="Z82">
        <v>1469</v>
      </c>
      <c r="AA82">
        <v>1420.65</v>
      </c>
      <c r="AB82">
        <v>1469</v>
      </c>
      <c r="AC82" s="2">
        <f>(Table2[[#This Row],[Close Price]]/Table2[[#This Row],[Day Low]])-1</f>
        <v>1.3438239799470786E-2</v>
      </c>
      <c r="AD82" s="2">
        <f>(Table2[[#This Row],[Day High]]/Table2[[#This Row],[Close Price]])-1</f>
        <v>1.6145654414290167E-3</v>
      </c>
      <c r="AE82" s="2">
        <f>(Table2[[#This Row],[Close Price]]/Table2[[#This Row],[Current Week Low]])-1</f>
        <v>2.4531024531024404E-2</v>
      </c>
      <c r="AF82" s="2">
        <f>(Table2[[#This Row],[Current Week High]]/Table2[[#This Row],[Close Price]])-1</f>
        <v>9.2751631741669893E-3</v>
      </c>
      <c r="AG82" s="2">
        <f>(Table2[[#This Row],[Close Price]]/Table2[[#This Row],[Current Month Low]])-1</f>
        <v>2.4531024531024404E-2</v>
      </c>
      <c r="AH82" s="2">
        <f>(Table2[[#This Row],[Current Month High]]/Table2[[#This Row],[Close Price]])-1</f>
        <v>9.2751631741669893E-3</v>
      </c>
      <c r="AI82">
        <v>16.420474063895501</v>
      </c>
      <c r="AJ82">
        <v>8.2035460729286491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-0.14000000000000001</v>
      </c>
      <c r="AM82" t="s">
        <v>10146</v>
      </c>
      <c r="AN82">
        <v>-3.12</v>
      </c>
      <c r="AO82" t="s">
        <v>10146</v>
      </c>
      <c r="AP82">
        <v>5.603641290891E-3</v>
      </c>
      <c r="AQ82">
        <f>(Table2[[#This Row],[Sharpe Ratio]]-AVERAGE(Table2[Sharpe Ratio]))/_xlfn.STDEV.P(Table2[Sharpe Ratio])</f>
        <v>-0.55908112198090187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83" spans="1:44" hidden="1" x14ac:dyDescent="0.3">
      <c r="A83" t="s">
        <v>224</v>
      </c>
      <c r="B83" t="s">
        <v>225</v>
      </c>
      <c r="C83" t="s">
        <v>10106</v>
      </c>
      <c r="D83" t="s">
        <v>114</v>
      </c>
      <c r="E83">
        <v>111556.56110224999</v>
      </c>
      <c r="F83">
        <v>5579.75</v>
      </c>
      <c r="G83">
        <v>66.819077454639796</v>
      </c>
      <c r="H83">
        <f>(Table2[[#This Row],[1Y Return vs Nifty]]-AVERAGE(Table2[1Y Return vs Nifty]))/_xlfn.STDEV.P(Table2[1Y Return vs Nifty])</f>
        <v>0.22012510922781725</v>
      </c>
      <c r="I83">
        <v>1.12130488125471</v>
      </c>
      <c r="J83">
        <f>(Table2[[#This Row],[1M Return vs Nifty]]-AVERAGE(Table2[1M Return vs Nifty]))/_xlfn.STDEV.P(Table2[1M Return vs Nifty])</f>
        <v>-0.24878450056951301</v>
      </c>
      <c r="K83">
        <v>26.959249839519298</v>
      </c>
      <c r="L83">
        <f>(Table2[[#This Row],[6M Return vs Nifty]]-AVERAGE(Table2[6M Return vs Nifty]))/_xlfn.STDEV.P(Table2[6M Return vs Nifty])</f>
        <v>0.47266679538434253</v>
      </c>
      <c r="M83">
        <v>-1.30784247955519</v>
      </c>
      <c r="N83">
        <f>(Table2[[#This Row],[1W Return vs Nifty]]-AVERAGE(Table2[1W Return vs Nifty]))/_xlfn.STDEV.P(Table2[1W Return vs Nifty])</f>
        <v>-0.20555933751758659</v>
      </c>
      <c r="O83">
        <v>5510.96</v>
      </c>
      <c r="P83">
        <v>5247.0489278117102</v>
      </c>
      <c r="Q83">
        <v>4402.4992202615604</v>
      </c>
      <c r="R83">
        <v>54.564962544205201</v>
      </c>
      <c r="S83" s="2">
        <v>1.248239871093239E-2</v>
      </c>
      <c r="T83" s="2">
        <v>6.3407274596740476E-2</v>
      </c>
      <c r="U83" s="2">
        <v>0.26740510806234669</v>
      </c>
      <c r="V83">
        <v>0.814846860911279</v>
      </c>
      <c r="W83">
        <v>5550</v>
      </c>
      <c r="X83">
        <v>5603.95</v>
      </c>
      <c r="Y83">
        <v>5500</v>
      </c>
      <c r="Z83">
        <v>5728.3</v>
      </c>
      <c r="AA83">
        <v>5500</v>
      </c>
      <c r="AB83">
        <v>5728.3</v>
      </c>
      <c r="AC83" s="2">
        <f>(Table2[[#This Row],[Close Price]]/Table2[[#This Row],[Day Low]])-1</f>
        <v>5.3603603603602501E-3</v>
      </c>
      <c r="AD83" s="2">
        <f>(Table2[[#This Row],[Day High]]/Table2[[#This Row],[Close Price]])-1</f>
        <v>4.3371118777721929E-3</v>
      </c>
      <c r="AE83" s="2">
        <f>(Table2[[#This Row],[Close Price]]/Table2[[#This Row],[Current Week Low]])-1</f>
        <v>1.4499999999999957E-2</v>
      </c>
      <c r="AF83" s="2">
        <f>(Table2[[#This Row],[Current Week High]]/Table2[[#This Row],[Close Price]])-1</f>
        <v>2.6623056588556793E-2</v>
      </c>
      <c r="AG83" s="2">
        <f>(Table2[[#This Row],[Close Price]]/Table2[[#This Row],[Current Month Low]])-1</f>
        <v>1.4499999999999957E-2</v>
      </c>
      <c r="AH83" s="2">
        <f>(Table2[[#This Row],[Current Month High]]/Table2[[#This Row],[Close Price]])-1</f>
        <v>2.6623056588556793E-2</v>
      </c>
      <c r="AI83">
        <v>5.6418298310856301</v>
      </c>
      <c r="AJ83">
        <v>94.932574063722697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0.09</v>
      </c>
      <c r="AM83" t="s">
        <v>10145</v>
      </c>
      <c r="AN83">
        <v>-3.87</v>
      </c>
      <c r="AO83" t="s">
        <v>10146</v>
      </c>
      <c r="AP83">
        <v>6.1902693131267998E-2</v>
      </c>
      <c r="AQ83">
        <f>(Table2[[#This Row],[Sharpe Ratio]]-AVERAGE(Table2[Sharpe Ratio]))/_xlfn.STDEV.P(Table2[Sharpe Ratio])</f>
        <v>8.0137345095258633E-2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0.31858541162031884</v>
      </c>
    </row>
    <row r="84" spans="1:44" hidden="1" x14ac:dyDescent="0.3">
      <c r="A84" t="s">
        <v>226</v>
      </c>
      <c r="B84" t="s">
        <v>227</v>
      </c>
      <c r="C84" t="s">
        <v>10107</v>
      </c>
      <c r="D84" t="s">
        <v>59</v>
      </c>
      <c r="E84">
        <v>110207.77775475</v>
      </c>
      <c r="F84">
        <v>1095.25</v>
      </c>
      <c r="G84">
        <v>63.6031666760992</v>
      </c>
      <c r="H84">
        <f>(Table2[[#This Row],[1Y Return vs Nifty]]-AVERAGE(Table2[1Y Return vs Nifty]))/_xlfn.STDEV.P(Table2[1Y Return vs Nifty])</f>
        <v>0.18309604139905761</v>
      </c>
      <c r="I84">
        <v>0.54264557324518403</v>
      </c>
      <c r="J84">
        <f>(Table2[[#This Row],[1M Return vs Nifty]]-AVERAGE(Table2[1M Return vs Nifty]))/_xlfn.STDEV.P(Table2[1M Return vs Nifty])</f>
        <v>-0.29713477694301721</v>
      </c>
      <c r="K84">
        <v>41.284338931722502</v>
      </c>
      <c r="L84">
        <f>(Table2[[#This Row],[6M Return vs Nifty]]-AVERAGE(Table2[6M Return vs Nifty]))/_xlfn.STDEV.P(Table2[6M Return vs Nifty])</f>
        <v>0.89578372398418005</v>
      </c>
      <c r="M84">
        <v>-1.8052076935308401</v>
      </c>
      <c r="N84">
        <f>(Table2[[#This Row],[1W Return vs Nifty]]-AVERAGE(Table2[1W Return vs Nifty]))/_xlfn.STDEV.P(Table2[1W Return vs Nifty])</f>
        <v>-0.3033894673387349</v>
      </c>
      <c r="O84">
        <v>1070.3399999999999</v>
      </c>
      <c r="P84">
        <v>1034.8920754164401</v>
      </c>
      <c r="Q84">
        <v>858.31406120418399</v>
      </c>
      <c r="R84">
        <v>63.098872985675001</v>
      </c>
      <c r="S84" s="2">
        <v>2.3272978679671957E-2</v>
      </c>
      <c r="T84" s="2">
        <v>5.8322916966266174E-2</v>
      </c>
      <c r="U84" s="2">
        <v>0.27604806853962449</v>
      </c>
      <c r="V84">
        <v>0.92940993568166197</v>
      </c>
      <c r="W84">
        <v>1093.25</v>
      </c>
      <c r="X84">
        <v>1114.45</v>
      </c>
      <c r="Y84">
        <v>1059</v>
      </c>
      <c r="Z84">
        <v>1115</v>
      </c>
      <c r="AA84">
        <v>1059</v>
      </c>
      <c r="AB84">
        <v>1115</v>
      </c>
      <c r="AC84" s="2">
        <f>(Table2[[#This Row],[Close Price]]/Table2[[#This Row],[Day Low]])-1</f>
        <v>1.8294077292475563E-3</v>
      </c>
      <c r="AD84" s="2">
        <f>(Table2[[#This Row],[Day High]]/Table2[[#This Row],[Close Price]])-1</f>
        <v>1.7530244236475756E-2</v>
      </c>
      <c r="AE84" s="2">
        <f>(Table2[[#This Row],[Close Price]]/Table2[[#This Row],[Current Week Low]])-1</f>
        <v>3.42304060434373E-2</v>
      </c>
      <c r="AF84" s="2">
        <f>(Table2[[#This Row],[Current Week High]]/Table2[[#This Row],[Close Price]])-1</f>
        <v>1.80324126911664E-2</v>
      </c>
      <c r="AG84" s="2">
        <f>(Table2[[#This Row],[Close Price]]/Table2[[#This Row],[Current Month Low]])-1</f>
        <v>3.42304060434373E-2</v>
      </c>
      <c r="AH84" s="2">
        <f>(Table2[[#This Row],[Current Month High]]/Table2[[#This Row],[Close Price]])-1</f>
        <v>1.80324126911664E-2</v>
      </c>
      <c r="AI84">
        <v>7.0531842045195203</v>
      </c>
      <c r="AJ84">
        <v>92.910612065169502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7.0000000000000007E-2</v>
      </c>
      <c r="AM84" t="s">
        <v>10145</v>
      </c>
      <c r="AN84">
        <v>-1.29</v>
      </c>
      <c r="AO84" t="s">
        <v>10146</v>
      </c>
      <c r="AP84">
        <v>3.6006619371675999E-2</v>
      </c>
      <c r="AQ84">
        <f>(Table2[[#This Row],[Sharpe Ratio]]-AVERAGE(Table2[Sharpe Ratio]))/_xlfn.STDEV.P(Table2[Sharpe Ratio])</f>
        <v>-0.21388623133779583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0.26446928976368972</v>
      </c>
    </row>
    <row r="85" spans="1:44" x14ac:dyDescent="0.3">
      <c r="A85" t="s">
        <v>1060</v>
      </c>
      <c r="B85" t="s">
        <v>1061</v>
      </c>
      <c r="C85" t="s">
        <v>10108</v>
      </c>
      <c r="D85" t="s">
        <v>130</v>
      </c>
      <c r="E85">
        <v>11942.626119</v>
      </c>
      <c r="F85">
        <v>1429.8</v>
      </c>
      <c r="G85">
        <v>213.464661328072</v>
      </c>
      <c r="H85">
        <f>(Table2[[#This Row],[1Y Return vs Nifty]]-AVERAGE(Table2[1Y Return vs Nifty]))/_xlfn.STDEV.P(Table2[1Y Return vs Nifty])</f>
        <v>1.9086512052476894</v>
      </c>
      <c r="I85">
        <v>24.969232136671099</v>
      </c>
      <c r="J85">
        <f>(Table2[[#This Row],[1M Return vs Nifty]]-AVERAGE(Table2[1M Return vs Nifty]))/_xlfn.STDEV.P(Table2[1M Return vs Nifty])</f>
        <v>1.7438454593647441</v>
      </c>
      <c r="K85">
        <v>71.934832528990896</v>
      </c>
      <c r="L85">
        <f>(Table2[[#This Row],[6M Return vs Nifty]]-AVERAGE(Table2[6M Return vs Nifty]))/_xlfn.STDEV.P(Table2[6M Return vs Nifty])</f>
        <v>1.8011004467963092</v>
      </c>
      <c r="M85">
        <v>8.3048274196169807</v>
      </c>
      <c r="N85">
        <f>(Table2[[#This Row],[1W Return vs Nifty]]-AVERAGE(Table2[1W Return vs Nifty]))/_xlfn.STDEV.P(Table2[1W Return vs Nifty])</f>
        <v>1.6852217580213917</v>
      </c>
      <c r="O85">
        <v>1164.2</v>
      </c>
      <c r="P85">
        <v>1058.9772379901001</v>
      </c>
      <c r="Q85">
        <v>862.38346774442402</v>
      </c>
      <c r="R85">
        <v>84.629098366318502</v>
      </c>
      <c r="S85" s="2">
        <v>0.22813949493214217</v>
      </c>
      <c r="T85" s="2">
        <v>0.35017066345420972</v>
      </c>
      <c r="U85" s="2">
        <v>0.65796313760473835</v>
      </c>
      <c r="V85">
        <v>1.41813309624702</v>
      </c>
      <c r="W85">
        <v>1395.5</v>
      </c>
      <c r="X85">
        <v>1486.35</v>
      </c>
      <c r="Y85">
        <v>1180</v>
      </c>
      <c r="Z85">
        <v>1429.8</v>
      </c>
      <c r="AA85">
        <v>1180</v>
      </c>
      <c r="AB85">
        <v>1429.8</v>
      </c>
      <c r="AC85" s="2">
        <f>(Table2[[#This Row],[Close Price]]/Table2[[#This Row],[Day Low]])-1</f>
        <v>2.4579003941239685E-2</v>
      </c>
      <c r="AD85" s="2">
        <f>(Table2[[#This Row],[Day High]]/Table2[[#This Row],[Close Price]])-1</f>
        <v>3.9550986151909218E-2</v>
      </c>
      <c r="AE85" s="2">
        <f>(Table2[[#This Row],[Close Price]]/Table2[[#This Row],[Current Week Low]])-1</f>
        <v>0.21169491525423734</v>
      </c>
      <c r="AF85" s="2">
        <f>(Table2[[#This Row],[Current Week High]]/Table2[[#This Row],[Close Price]])-1</f>
        <v>0</v>
      </c>
      <c r="AG85" s="2">
        <f>(Table2[[#This Row],[Close Price]]/Table2[[#This Row],[Current Month Low]])-1</f>
        <v>0.21169491525423734</v>
      </c>
      <c r="AH85" s="2">
        <f>(Table2[[#This Row],[Current Month High]]/Table2[[#This Row],[Close Price]])-1</f>
        <v>0</v>
      </c>
      <c r="AI85">
        <v>0</v>
      </c>
      <c r="AJ85">
        <v>247.544968400583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0.35</v>
      </c>
      <c r="AM85" t="s">
        <v>10145</v>
      </c>
      <c r="AN85">
        <v>27.6</v>
      </c>
      <c r="AO85" t="s">
        <v>10145</v>
      </c>
      <c r="AP85">
        <v>0.215832315259848</v>
      </c>
      <c r="AQ85">
        <f>(Table2[[#This Row],[Sharpe Ratio]]-AVERAGE(Table2[Sharpe Ratio]))/_xlfn.STDEV.P(Table2[Sharpe Ratio])</f>
        <v>1.8278516294071674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8.9666704988373027</v>
      </c>
    </row>
    <row r="86" spans="1:44" x14ac:dyDescent="0.3">
      <c r="A86" t="s">
        <v>697</v>
      </c>
      <c r="B86" t="s">
        <v>698</v>
      </c>
      <c r="C86" t="s">
        <v>10108</v>
      </c>
      <c r="D86" t="s">
        <v>640</v>
      </c>
      <c r="E86">
        <v>23967.890490959999</v>
      </c>
      <c r="F86">
        <v>1779.7</v>
      </c>
      <c r="G86">
        <v>221.39525199553199</v>
      </c>
      <c r="H86">
        <f>(Table2[[#This Row],[1Y Return vs Nifty]]-AVERAGE(Table2[1Y Return vs Nifty]))/_xlfn.STDEV.P(Table2[1Y Return vs Nifty])</f>
        <v>1.9999666676377159</v>
      </c>
      <c r="I86">
        <v>14.200298868690099</v>
      </c>
      <c r="J86">
        <f>(Table2[[#This Row],[1M Return vs Nifty]]-AVERAGE(Table2[1M Return vs Nifty]))/_xlfn.STDEV.P(Table2[1M Return vs Nifty])</f>
        <v>0.84403983531672677</v>
      </c>
      <c r="K86">
        <v>62.675396727088099</v>
      </c>
      <c r="L86">
        <f>(Table2[[#This Row],[6M Return vs Nifty]]-AVERAGE(Table2[6M Return vs Nifty]))/_xlfn.STDEV.P(Table2[6M Return vs Nifty])</f>
        <v>1.5276065779727737</v>
      </c>
      <c r="M86">
        <v>8.6895379515644393</v>
      </c>
      <c r="N86">
        <f>(Table2[[#This Row],[1W Return vs Nifty]]-AVERAGE(Table2[1W Return vs Nifty]))/_xlfn.STDEV.P(Table2[1W Return vs Nifty])</f>
        <v>1.7608930760517385</v>
      </c>
      <c r="O86">
        <v>1593.05</v>
      </c>
      <c r="P86">
        <v>1379.21240768197</v>
      </c>
      <c r="Q86">
        <v>1033.97737252198</v>
      </c>
      <c r="R86">
        <v>70.682810367037305</v>
      </c>
      <c r="S86" s="2">
        <v>0.11716518627789467</v>
      </c>
      <c r="T86" s="2">
        <v>0.29037412227977699</v>
      </c>
      <c r="U86" s="2">
        <v>0.72121755010859068</v>
      </c>
      <c r="V86">
        <v>1.304414768737</v>
      </c>
      <c r="W86">
        <v>1764</v>
      </c>
      <c r="X86">
        <v>1798.8</v>
      </c>
      <c r="Y86">
        <v>1760</v>
      </c>
      <c r="Z86">
        <v>1866</v>
      </c>
      <c r="AA86">
        <v>1760</v>
      </c>
      <c r="AB86">
        <v>1866</v>
      </c>
      <c r="AC86" s="2">
        <f>(Table2[[#This Row],[Close Price]]/Table2[[#This Row],[Day Low]])-1</f>
        <v>8.9002267573696781E-3</v>
      </c>
      <c r="AD86" s="2">
        <f>(Table2[[#This Row],[Day High]]/Table2[[#This Row],[Close Price]])-1</f>
        <v>1.0732145867280884E-2</v>
      </c>
      <c r="AE86" s="2">
        <f>(Table2[[#This Row],[Close Price]]/Table2[[#This Row],[Current Week Low]])-1</f>
        <v>1.1193181818181852E-2</v>
      </c>
      <c r="AF86" s="2">
        <f>(Table2[[#This Row],[Current Week High]]/Table2[[#This Row],[Close Price]])-1</f>
        <v>4.8491318761588964E-2</v>
      </c>
      <c r="AG86" s="2">
        <f>(Table2[[#This Row],[Close Price]]/Table2[[#This Row],[Current Month Low]])-1</f>
        <v>1.1193181818181852E-2</v>
      </c>
      <c r="AH86" s="2">
        <f>(Table2[[#This Row],[Current Month High]]/Table2[[#This Row],[Close Price]])-1</f>
        <v>4.8491318761588964E-2</v>
      </c>
      <c r="AI86">
        <v>6.5881890206214599</v>
      </c>
      <c r="AJ86">
        <v>269.23236514522802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0.66</v>
      </c>
      <c r="AM86" t="s">
        <v>10145</v>
      </c>
      <c r="AN86">
        <v>20</v>
      </c>
      <c r="AO86" t="s">
        <v>10145</v>
      </c>
      <c r="AP86">
        <v>0.27975869703601602</v>
      </c>
      <c r="AQ86">
        <f>(Table2[[#This Row],[Sharpe Ratio]]-AVERAGE(Table2[Sharpe Ratio]))/_xlfn.STDEV.P(Table2[Sharpe Ratio])</f>
        <v>2.5536706694958879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8.686176826474842</v>
      </c>
    </row>
    <row r="87" spans="1:44" x14ac:dyDescent="0.3">
      <c r="A87" t="s">
        <v>610</v>
      </c>
      <c r="B87" t="s">
        <v>611</v>
      </c>
      <c r="C87" t="s">
        <v>10102</v>
      </c>
      <c r="D87" t="s">
        <v>187</v>
      </c>
      <c r="E87">
        <v>30792.147108900001</v>
      </c>
      <c r="F87">
        <v>13949.25</v>
      </c>
      <c r="G87">
        <v>235.086313969293</v>
      </c>
      <c r="H87">
        <f>(Table2[[#This Row],[1Y Return vs Nifty]]-AVERAGE(Table2[1Y Return vs Nifty]))/_xlfn.STDEV.P(Table2[1Y Return vs Nifty])</f>
        <v>2.1576101152908915</v>
      </c>
      <c r="I87">
        <v>11.100933964771301</v>
      </c>
      <c r="J87">
        <f>(Table2[[#This Row],[1M Return vs Nifty]]-AVERAGE(Table2[1M Return vs Nifty]))/_xlfn.STDEV.P(Table2[1M Return vs Nifty])</f>
        <v>0.58507026961098263</v>
      </c>
      <c r="K87">
        <v>53.769335641651999</v>
      </c>
      <c r="L87">
        <f>(Table2[[#This Row],[6M Return vs Nifty]]-AVERAGE(Table2[6M Return vs Nifty]))/_xlfn.STDEV.P(Table2[6M Return vs Nifty])</f>
        <v>1.2645502585224986</v>
      </c>
      <c r="M87">
        <v>14.167125575736801</v>
      </c>
      <c r="N87">
        <f>(Table2[[#This Row],[1W Return vs Nifty]]-AVERAGE(Table2[1W Return vs Nifty]))/_xlfn.STDEV.P(Table2[1W Return vs Nifty])</f>
        <v>2.8383168550411004</v>
      </c>
      <c r="O87">
        <v>12520.63</v>
      </c>
      <c r="P87">
        <v>11301.2840204726</v>
      </c>
      <c r="Q87">
        <v>8581.3677378447792</v>
      </c>
      <c r="R87">
        <v>81.5715014176197</v>
      </c>
      <c r="S87" s="2">
        <v>0.11410128723554652</v>
      </c>
      <c r="T87" s="2">
        <v>0.23430664822957584</v>
      </c>
      <c r="U87" s="2">
        <v>0.62552758792543839</v>
      </c>
      <c r="V87">
        <v>0.86355317777199603</v>
      </c>
      <c r="W87">
        <v>13680</v>
      </c>
      <c r="X87">
        <v>14164.45</v>
      </c>
      <c r="Y87">
        <v>13104.4</v>
      </c>
      <c r="Z87">
        <v>14605.8</v>
      </c>
      <c r="AA87">
        <v>13104.4</v>
      </c>
      <c r="AB87">
        <v>14605.8</v>
      </c>
      <c r="AC87" s="2">
        <f>(Table2[[#This Row],[Close Price]]/Table2[[#This Row],[Day Low]])-1</f>
        <v>1.9682017543859676E-2</v>
      </c>
      <c r="AD87" s="2">
        <f>(Table2[[#This Row],[Day High]]/Table2[[#This Row],[Close Price]])-1</f>
        <v>1.542735272505702E-2</v>
      </c>
      <c r="AE87" s="2">
        <f>(Table2[[#This Row],[Close Price]]/Table2[[#This Row],[Current Week Low]])-1</f>
        <v>6.447071212722455E-2</v>
      </c>
      <c r="AF87" s="2">
        <f>(Table2[[#This Row],[Current Week High]]/Table2[[#This Row],[Close Price]])-1</f>
        <v>4.706704661540928E-2</v>
      </c>
      <c r="AG87" s="2">
        <f>(Table2[[#This Row],[Close Price]]/Table2[[#This Row],[Current Month Low]])-1</f>
        <v>6.447071212722455E-2</v>
      </c>
      <c r="AH87" s="2">
        <f>(Table2[[#This Row],[Current Month High]]/Table2[[#This Row],[Close Price]])-1</f>
        <v>4.706704661540928E-2</v>
      </c>
      <c r="AI87">
        <v>4.70670466154092</v>
      </c>
      <c r="AJ87">
        <v>264.57828872766902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0.45</v>
      </c>
      <c r="AM87" t="s">
        <v>10145</v>
      </c>
      <c r="AN87">
        <v>16.39</v>
      </c>
      <c r="AO87" t="s">
        <v>10145</v>
      </c>
      <c r="AP87">
        <v>0.19656075089111499</v>
      </c>
      <c r="AQ87">
        <f>(Table2[[#This Row],[Sharpe Ratio]]-AVERAGE(Table2[Sharpe Ratio]))/_xlfn.STDEV.P(Table2[Sharpe Ratio])</f>
        <v>1.6090426187533464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8.4545901172188191</v>
      </c>
    </row>
    <row r="88" spans="1:44" hidden="1" x14ac:dyDescent="0.3">
      <c r="A88" t="s">
        <v>235</v>
      </c>
      <c r="B88" t="s">
        <v>236</v>
      </c>
      <c r="C88" t="s">
        <v>10104</v>
      </c>
      <c r="D88" t="s">
        <v>237</v>
      </c>
      <c r="E88">
        <v>109228.21913216</v>
      </c>
      <c r="F88">
        <v>1146.3499999999999</v>
      </c>
      <c r="G88">
        <v>7.4251487871775304</v>
      </c>
      <c r="H88">
        <f>(Table2[[#This Row],[1Y Return vs Nifty]]-AVERAGE(Table2[1Y Return vs Nifty]))/_xlfn.STDEV.P(Table2[1Y Return vs Nifty])</f>
        <v>-0.46375636780806956</v>
      </c>
      <c r="I88">
        <v>-2.0471890752155502</v>
      </c>
      <c r="J88">
        <f>(Table2[[#This Row],[1M Return vs Nifty]]-AVERAGE(Table2[1M Return vs Nifty]))/_xlfn.STDEV.P(Table2[1M Return vs Nifty])</f>
        <v>-0.51353019179512271</v>
      </c>
      <c r="K88">
        <v>-7.2301190533259803</v>
      </c>
      <c r="L88">
        <f>(Table2[[#This Row],[6M Return vs Nifty]]-AVERAGE(Table2[6M Return vs Nifty]))/_xlfn.STDEV.P(Table2[6M Return vs Nifty])</f>
        <v>-0.53717688960754073</v>
      </c>
      <c r="M88">
        <v>-0.36394222895876899</v>
      </c>
      <c r="N88">
        <f>(Table2[[#This Row],[1W Return vs Nifty]]-AVERAGE(Table2[1W Return vs Nifty]))/_xlfn.STDEV.P(Table2[1W Return vs Nifty])</f>
        <v>-1.9897209448889105E-2</v>
      </c>
      <c r="O88">
        <v>1106.1099999999999</v>
      </c>
      <c r="P88">
        <v>1108.7978282921199</v>
      </c>
      <c r="Q88">
        <v>1051.4959644052999</v>
      </c>
      <c r="R88">
        <v>72.448126935866796</v>
      </c>
      <c r="S88" s="2">
        <v>3.6379745233295076E-2</v>
      </c>
      <c r="T88" s="2">
        <v>3.3867465059632715E-2</v>
      </c>
      <c r="U88" s="2">
        <v>9.0208653961260904E-2</v>
      </c>
      <c r="V88">
        <v>0.80111997045924299</v>
      </c>
      <c r="W88">
        <v>1144.3</v>
      </c>
      <c r="X88">
        <v>1154.8</v>
      </c>
      <c r="Y88">
        <v>1080</v>
      </c>
      <c r="Z88">
        <v>1148.5999999999999</v>
      </c>
      <c r="AA88">
        <v>1080</v>
      </c>
      <c r="AB88">
        <v>1148.5999999999999</v>
      </c>
      <c r="AC88" s="2">
        <f>(Table2[[#This Row],[Close Price]]/Table2[[#This Row],[Day Low]])-1</f>
        <v>1.7914882460892123E-3</v>
      </c>
      <c r="AD88" s="2">
        <f>(Table2[[#This Row],[Day High]]/Table2[[#This Row],[Close Price]])-1</f>
        <v>7.3712217036681071E-3</v>
      </c>
      <c r="AE88" s="2">
        <f>(Table2[[#This Row],[Close Price]]/Table2[[#This Row],[Current Week Low]])-1</f>
        <v>6.1435185185185093E-2</v>
      </c>
      <c r="AF88" s="2">
        <f>(Table2[[#This Row],[Current Week High]]/Table2[[#This Row],[Close Price]])-1</f>
        <v>1.9627513412134867E-3</v>
      </c>
      <c r="AG88" s="2">
        <f>(Table2[[#This Row],[Close Price]]/Table2[[#This Row],[Current Month Low]])-1</f>
        <v>6.1435185185185093E-2</v>
      </c>
      <c r="AH88" s="2">
        <f>(Table2[[#This Row],[Current Month High]]/Table2[[#This Row],[Close Price]])-1</f>
        <v>1.9627513412134867E-3</v>
      </c>
      <c r="AI88">
        <v>10.6991756444366</v>
      </c>
      <c r="AJ88">
        <v>39.4586374695863</v>
      </c>
      <c r="AK88" t="str">
        <f>IF(AND(Table2[[#This Row],[20D EMA]]&gt;Table2[[#This Row],[50D EMA]],Table2[[#This Row],[50D EMA]]&gt;Table2[[#This Row],[200D EMA]]),"Uptrend","Downtrend/NoTrend")</f>
        <v>Downtrend/NoTrend</v>
      </c>
      <c r="AL88">
        <v>-0.06</v>
      </c>
      <c r="AM88" t="s">
        <v>10146</v>
      </c>
      <c r="AN88">
        <v>3.05</v>
      </c>
      <c r="AO88" t="s">
        <v>10145</v>
      </c>
      <c r="AP88">
        <v>8.7871898251479993E-3</v>
      </c>
      <c r="AQ88">
        <f>(Table2[[#This Row],[Sharpe Ratio]]-AVERAGE(Table2[Sharpe Ratio]))/_xlfn.STDEV.P(Table2[Sharpe Ratio])</f>
        <v>-0.52293516663337591</v>
      </c>
      <c r="AR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89" spans="1:44" x14ac:dyDescent="0.3">
      <c r="A89" t="s">
        <v>1324</v>
      </c>
      <c r="B89" t="s">
        <v>1325</v>
      </c>
      <c r="C89" t="s">
        <v>10108</v>
      </c>
      <c r="D89" t="s">
        <v>640</v>
      </c>
      <c r="E89">
        <v>8146.8489123449999</v>
      </c>
      <c r="F89">
        <v>253.11</v>
      </c>
      <c r="G89">
        <v>204.105522312337</v>
      </c>
      <c r="H89">
        <f>(Table2[[#This Row],[1Y Return vs Nifty]]-AVERAGE(Table2[1Y Return vs Nifty]))/_xlfn.STDEV.P(Table2[1Y Return vs Nifty])</f>
        <v>1.8008869613684755</v>
      </c>
      <c r="I89">
        <v>17.527797207947401</v>
      </c>
      <c r="J89">
        <f>(Table2[[#This Row],[1M Return vs Nifty]]-AVERAGE(Table2[1M Return vs Nifty]))/_xlfn.STDEV.P(Table2[1M Return vs Nifty])</f>
        <v>1.1220712470793426</v>
      </c>
      <c r="K89">
        <v>33.332471065155801</v>
      </c>
      <c r="L89">
        <f>(Table2[[#This Row],[6M Return vs Nifty]]-AVERAGE(Table2[6M Return vs Nifty]))/_xlfn.STDEV.P(Table2[6M Return vs Nifty])</f>
        <v>0.66091119462834536</v>
      </c>
      <c r="M89">
        <v>17.622467147729399</v>
      </c>
      <c r="N89">
        <f>(Table2[[#This Row],[1W Return vs Nifty]]-AVERAGE(Table2[1W Return vs Nifty]))/_xlfn.STDEV.P(Table2[1W Return vs Nifty])</f>
        <v>3.5179713726185922</v>
      </c>
      <c r="O89">
        <v>222.62</v>
      </c>
      <c r="P89">
        <v>203.92533623446701</v>
      </c>
      <c r="Q89">
        <v>168.993428686513</v>
      </c>
      <c r="R89">
        <v>79.532436788310704</v>
      </c>
      <c r="S89" s="2">
        <v>0.13695984188302943</v>
      </c>
      <c r="T89" s="2">
        <v>0.24118956807300299</v>
      </c>
      <c r="U89" s="2">
        <v>0.49775054549325309</v>
      </c>
      <c r="V89">
        <v>2.4274556738435802</v>
      </c>
      <c r="W89">
        <v>249.01</v>
      </c>
      <c r="X89">
        <v>257.39999999999998</v>
      </c>
      <c r="Y89">
        <v>248</v>
      </c>
      <c r="Z89">
        <v>266.69</v>
      </c>
      <c r="AA89">
        <v>248</v>
      </c>
      <c r="AB89">
        <v>266.69</v>
      </c>
      <c r="AC89" s="2">
        <f>(Table2[[#This Row],[Close Price]]/Table2[[#This Row],[Day Low]])-1</f>
        <v>1.6465202200715012E-2</v>
      </c>
      <c r="AD89" s="2">
        <f>(Table2[[#This Row],[Day High]]/Table2[[#This Row],[Close Price]])-1</f>
        <v>1.6949152542372836E-2</v>
      </c>
      <c r="AE89" s="2">
        <f>(Table2[[#This Row],[Close Price]]/Table2[[#This Row],[Current Week Low]])-1</f>
        <v>2.0604838709677553E-2</v>
      </c>
      <c r="AF89" s="2">
        <f>(Table2[[#This Row],[Current Week High]]/Table2[[#This Row],[Close Price]])-1</f>
        <v>5.3652562127138426E-2</v>
      </c>
      <c r="AG89" s="2">
        <f>(Table2[[#This Row],[Close Price]]/Table2[[#This Row],[Current Month Low]])-1</f>
        <v>2.0604838709677553E-2</v>
      </c>
      <c r="AH89" s="2">
        <f>(Table2[[#This Row],[Current Month High]]/Table2[[#This Row],[Close Price]])-1</f>
        <v>5.3652562127138426E-2</v>
      </c>
      <c r="AI89">
        <v>5.3652562127138399</v>
      </c>
      <c r="AJ89">
        <v>239.744966442953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0.28999999999999998</v>
      </c>
      <c r="AM89" t="s">
        <v>10145</v>
      </c>
      <c r="AN89">
        <v>19.43</v>
      </c>
      <c r="AO89" t="s">
        <v>10145</v>
      </c>
      <c r="AP89">
        <v>0.166100192503739</v>
      </c>
      <c r="AQ89">
        <f>(Table2[[#This Row],[Sharpe Ratio]]-AVERAGE(Table2[Sharpe Ratio]))/_xlfn.STDEV.P(Table2[Sharpe Ratio])</f>
        <v>1.2631939622987447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8.3650347379935006</v>
      </c>
    </row>
    <row r="90" spans="1:44" hidden="1" x14ac:dyDescent="0.3">
      <c r="A90" t="s">
        <v>240</v>
      </c>
      <c r="B90" t="s">
        <v>241</v>
      </c>
      <c r="C90" t="s">
        <v>10104</v>
      </c>
      <c r="D90" t="s">
        <v>184</v>
      </c>
      <c r="E90">
        <v>108057.82489957</v>
      </c>
      <c r="F90">
        <v>609.70000000000005</v>
      </c>
      <c r="G90">
        <v>-20.980541538385602</v>
      </c>
      <c r="H90">
        <f>(Table2[[#This Row],[1Y Return vs Nifty]]-AVERAGE(Table2[1Y Return vs Nifty]))/_xlfn.STDEV.P(Table2[1Y Return vs Nifty])</f>
        <v>-0.79082894731083475</v>
      </c>
      <c r="I90">
        <v>4.2474240557391898</v>
      </c>
      <c r="J90">
        <f>(Table2[[#This Row],[1M Return vs Nifty]]-AVERAGE(Table2[1M Return vs Nifty]))/_xlfn.STDEV.P(Table2[1M Return vs Nifty])</f>
        <v>1.2420536609889409E-2</v>
      </c>
      <c r="K90">
        <v>-2.2560871264804598</v>
      </c>
      <c r="L90">
        <f>(Table2[[#This Row],[6M Return vs Nifty]]-AVERAGE(Table2[6M Return vs Nifty]))/_xlfn.STDEV.P(Table2[6M Return vs Nifty])</f>
        <v>-0.39026002939828114</v>
      </c>
      <c r="M90">
        <v>-6.3932253192785699E-2</v>
      </c>
      <c r="N90">
        <f>(Table2[[#This Row],[1W Return vs Nifty]]-AVERAGE(Table2[1W Return vs Nifty]))/_xlfn.STDEV.P(Table2[1W Return vs Nifty])</f>
        <v>3.9113782981037071E-2</v>
      </c>
      <c r="O90">
        <v>596.38</v>
      </c>
      <c r="P90">
        <v>574.97742749668805</v>
      </c>
      <c r="Q90">
        <v>551.35236382723303</v>
      </c>
      <c r="R90">
        <v>60.0106432901053</v>
      </c>
      <c r="S90" s="2">
        <v>2.2334753009826035E-2</v>
      </c>
      <c r="T90" s="2">
        <v>6.038945329468956E-2</v>
      </c>
      <c r="U90" s="2">
        <v>0.10582640068457259</v>
      </c>
      <c r="V90">
        <v>0.58712336447387103</v>
      </c>
      <c r="W90">
        <v>605.70000000000005</v>
      </c>
      <c r="X90">
        <v>613.6</v>
      </c>
      <c r="Y90">
        <v>600.70000000000005</v>
      </c>
      <c r="Z90">
        <v>616.79999999999995</v>
      </c>
      <c r="AA90">
        <v>600.70000000000005</v>
      </c>
      <c r="AB90">
        <v>616.79999999999995</v>
      </c>
      <c r="AC90" s="2">
        <f>(Table2[[#This Row],[Close Price]]/Table2[[#This Row],[Day Low]])-1</f>
        <v>6.6039293379560604E-3</v>
      </c>
      <c r="AD90" s="2">
        <f>(Table2[[#This Row],[Day High]]/Table2[[#This Row],[Close Price]])-1</f>
        <v>6.3965884861407751E-3</v>
      </c>
      <c r="AE90" s="2">
        <f>(Table2[[#This Row],[Close Price]]/Table2[[#This Row],[Current Week Low]])-1</f>
        <v>1.4982520392875065E-2</v>
      </c>
      <c r="AF90" s="2">
        <f>(Table2[[#This Row],[Current Week High]]/Table2[[#This Row],[Close Price]])-1</f>
        <v>1.1645071346563673E-2</v>
      </c>
      <c r="AG90" s="2">
        <f>(Table2[[#This Row],[Close Price]]/Table2[[#This Row],[Current Month Low]])-1</f>
        <v>1.4982520392875065E-2</v>
      </c>
      <c r="AH90" s="2">
        <f>(Table2[[#This Row],[Current Month High]]/Table2[[#This Row],[Close Price]])-1</f>
        <v>1.1645071346563673E-2</v>
      </c>
      <c r="AI90">
        <v>3.8871576185008898</v>
      </c>
      <c r="AJ90">
        <v>24.632052330335199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0.14000000000000001</v>
      </c>
      <c r="AM90" t="s">
        <v>10145</v>
      </c>
      <c r="AN90">
        <v>0.17</v>
      </c>
      <c r="AO90" t="s">
        <v>10145</v>
      </c>
      <c r="AP90">
        <v>-9.0242331888933006E-2</v>
      </c>
      <c r="AQ90">
        <f>(Table2[[#This Row],[Sharpe Ratio]]-AVERAGE(Table2[Sharpe Ratio]))/_xlfn.STDEV.P(Table2[Sharpe Ratio])</f>
        <v>-1.6473146543170591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-2.7768693114352487</v>
      </c>
    </row>
    <row r="91" spans="1:44" hidden="1" x14ac:dyDescent="0.3">
      <c r="A91" t="s">
        <v>242</v>
      </c>
      <c r="B91" t="s">
        <v>243</v>
      </c>
      <c r="C91" t="s">
        <v>10102</v>
      </c>
      <c r="D91" t="s">
        <v>49</v>
      </c>
      <c r="E91">
        <v>107151.72430236</v>
      </c>
      <c r="F91">
        <v>2850.45</v>
      </c>
      <c r="G91">
        <v>37.258888241639198</v>
      </c>
      <c r="H91">
        <f>(Table2[[#This Row],[1Y Return vs Nifty]]-AVERAGE(Table2[1Y Return vs Nifty]))/_xlfn.STDEV.P(Table2[1Y Return vs Nifty])</f>
        <v>-0.12024075499429256</v>
      </c>
      <c r="I91">
        <v>9.39445815137673</v>
      </c>
      <c r="J91">
        <f>(Table2[[#This Row],[1M Return vs Nifty]]-AVERAGE(Table2[1M Return vs Nifty]))/_xlfn.STDEV.P(Table2[1M Return vs Nifty])</f>
        <v>0.44248450963048358</v>
      </c>
      <c r="K91">
        <v>23.4925387158886</v>
      </c>
      <c r="L91">
        <f>(Table2[[#This Row],[6M Return vs Nifty]]-AVERAGE(Table2[6M Return vs Nifty]))/_xlfn.STDEV.P(Table2[6M Return vs Nifty])</f>
        <v>0.37027133009038721</v>
      </c>
      <c r="M91">
        <v>-7.2249170143415098</v>
      </c>
      <c r="N91">
        <f>(Table2[[#This Row],[1W Return vs Nifty]]-AVERAGE(Table2[1W Return vs Nifty]))/_xlfn.STDEV.P(Table2[1W Return vs Nifty])</f>
        <v>-1.3694287711525182</v>
      </c>
      <c r="O91">
        <v>2766.39</v>
      </c>
      <c r="P91">
        <v>2608.6218193602699</v>
      </c>
      <c r="Q91">
        <v>2278.0195928164999</v>
      </c>
      <c r="R91">
        <v>54.757630119965</v>
      </c>
      <c r="S91" s="2">
        <v>3.0386171147235186E-2</v>
      </c>
      <c r="T91" s="2">
        <v>9.2703426324569765E-2</v>
      </c>
      <c r="U91" s="2">
        <v>0.25128423345813189</v>
      </c>
      <c r="V91">
        <v>1.18277177838809</v>
      </c>
      <c r="W91">
        <v>2820</v>
      </c>
      <c r="X91">
        <v>2868</v>
      </c>
      <c r="Y91">
        <v>2805.55</v>
      </c>
      <c r="Z91">
        <v>2942</v>
      </c>
      <c r="AA91">
        <v>2805.55</v>
      </c>
      <c r="AB91">
        <v>2942</v>
      </c>
      <c r="AC91" s="2">
        <f>(Table2[[#This Row],[Close Price]]/Table2[[#This Row],[Day Low]])-1</f>
        <v>1.0797872340425396E-2</v>
      </c>
      <c r="AD91" s="2">
        <f>(Table2[[#This Row],[Day High]]/Table2[[#This Row],[Close Price]])-1</f>
        <v>6.1569225911699554E-3</v>
      </c>
      <c r="AE91" s="2">
        <f>(Table2[[#This Row],[Close Price]]/Table2[[#This Row],[Current Week Low]])-1</f>
        <v>1.6003992087112895E-2</v>
      </c>
      <c r="AF91" s="2">
        <f>(Table2[[#This Row],[Current Week High]]/Table2[[#This Row],[Close Price]])-1</f>
        <v>3.2117735796102442E-2</v>
      </c>
      <c r="AG91" s="2">
        <f>(Table2[[#This Row],[Close Price]]/Table2[[#This Row],[Current Month Low]])-1</f>
        <v>1.6003992087112895E-2</v>
      </c>
      <c r="AH91" s="2">
        <f>(Table2[[#This Row],[Current Month High]]/Table2[[#This Row],[Close Price]])-1</f>
        <v>3.2117735796102442E-2</v>
      </c>
      <c r="AI91">
        <v>7.3321756213931204</v>
      </c>
      <c r="AJ91">
        <v>67.294656219737604</v>
      </c>
      <c r="AK91" t="str">
        <f>IF(AND(Table2[[#This Row],[20D EMA]]&gt;Table2[[#This Row],[50D EMA]],Table2[[#This Row],[50D EMA]]&gt;Table2[[#This Row],[200D EMA]]),"Uptrend","Downtrend/NoTrend")</f>
        <v>Uptrend</v>
      </c>
      <c r="AL91">
        <v>0.03</v>
      </c>
      <c r="AM91" t="s">
        <v>10145</v>
      </c>
      <c r="AN91">
        <v>4.33</v>
      </c>
      <c r="AO91" t="s">
        <v>10145</v>
      </c>
      <c r="AP91">
        <v>6.2083142592891001E-2</v>
      </c>
      <c r="AQ91">
        <f>(Table2[[#This Row],[Sharpe Ratio]]-AVERAGE(Table2[Sharpe Ratio]))/_xlfn.STDEV.P(Table2[Sharpe Ratio])</f>
        <v>8.2186165181437232E-2</v>
      </c>
      <c r="AR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-0.59472752124450268</v>
      </c>
    </row>
    <row r="92" spans="1:44" hidden="1" x14ac:dyDescent="0.3">
      <c r="A92" t="s">
        <v>244</v>
      </c>
      <c r="B92" t="s">
        <v>245</v>
      </c>
      <c r="C92" t="s">
        <v>10107</v>
      </c>
      <c r="D92" t="s">
        <v>59</v>
      </c>
      <c r="E92">
        <v>107016.88076689999</v>
      </c>
      <c r="F92">
        <v>6425.9</v>
      </c>
      <c r="G92">
        <v>0.14447208072398601</v>
      </c>
      <c r="H92">
        <f>(Table2[[#This Row],[1Y Return vs Nifty]]-AVERAGE(Table2[1Y Return vs Nifty]))/_xlfn.STDEV.P(Table2[1Y Return vs Nifty])</f>
        <v>-0.547588504383974</v>
      </c>
      <c r="I92">
        <v>4.6841692990067703</v>
      </c>
      <c r="J92">
        <f>(Table2[[#This Row],[1M Return vs Nifty]]-AVERAGE(Table2[1M Return vs Nifty]))/_xlfn.STDEV.P(Table2[1M Return vs Nifty])</f>
        <v>4.8913085722143951E-2</v>
      </c>
      <c r="K92">
        <v>-4.5615115415317797</v>
      </c>
      <c r="L92">
        <f>(Table2[[#This Row],[6M Return vs Nifty]]-AVERAGE(Table2[6M Return vs Nifty]))/_xlfn.STDEV.P(Table2[6M Return vs Nifty])</f>
        <v>-0.45835483085724815</v>
      </c>
      <c r="M92">
        <v>3.5132087418537301</v>
      </c>
      <c r="N92">
        <f>(Table2[[#This Row],[1W Return vs Nifty]]-AVERAGE(Table2[1W Return vs Nifty]))/_xlfn.STDEV.P(Table2[1W Return vs Nifty])</f>
        <v>0.74272585334807562</v>
      </c>
      <c r="O92">
        <v>6144.08</v>
      </c>
      <c r="P92">
        <v>6071.7138705468196</v>
      </c>
      <c r="Q92">
        <v>5849.8422578013196</v>
      </c>
      <c r="R92">
        <v>79.294026931568595</v>
      </c>
      <c r="S92" s="2">
        <v>4.5868543378341384E-2</v>
      </c>
      <c r="T92" s="2">
        <v>5.8333797837756461E-2</v>
      </c>
      <c r="U92" s="2">
        <v>9.8474064224629704E-2</v>
      </c>
      <c r="V92">
        <v>1.3336396095107901</v>
      </c>
      <c r="W92">
        <v>6370.1</v>
      </c>
      <c r="X92">
        <v>6439.15</v>
      </c>
      <c r="Y92">
        <v>6284.25</v>
      </c>
      <c r="Z92">
        <v>6525.8</v>
      </c>
      <c r="AA92">
        <v>6284.25</v>
      </c>
      <c r="AB92">
        <v>6525.8</v>
      </c>
      <c r="AC92" s="2">
        <f>(Table2[[#This Row],[Close Price]]/Table2[[#This Row],[Day Low]])-1</f>
        <v>8.7596741024471569E-3</v>
      </c>
      <c r="AD92" s="2">
        <f>(Table2[[#This Row],[Day High]]/Table2[[#This Row],[Close Price]])-1</f>
        <v>2.0619679733577811E-3</v>
      </c>
      <c r="AE92" s="2">
        <f>(Table2[[#This Row],[Close Price]]/Table2[[#This Row],[Current Week Low]])-1</f>
        <v>2.254047817957594E-2</v>
      </c>
      <c r="AF92" s="2">
        <f>(Table2[[#This Row],[Current Week High]]/Table2[[#This Row],[Close Price]])-1</f>
        <v>1.5546460417996011E-2</v>
      </c>
      <c r="AG92" s="2">
        <f>(Table2[[#This Row],[Close Price]]/Table2[[#This Row],[Current Month Low]])-1</f>
        <v>2.254047817957594E-2</v>
      </c>
      <c r="AH92" s="2">
        <f>(Table2[[#This Row],[Current Month High]]/Table2[[#This Row],[Close Price]])-1</f>
        <v>1.5546460417996011E-2</v>
      </c>
      <c r="AI92">
        <v>1.5546460417996</v>
      </c>
      <c r="AJ92">
        <v>26.5875400147746</v>
      </c>
      <c r="AK92" t="str">
        <f>IF(AND(Table2[[#This Row],[20D EMA]]&gt;Table2[[#This Row],[50D EMA]],Table2[[#This Row],[50D EMA]]&gt;Table2[[#This Row],[200D EMA]]),"Uptrend","Downtrend/NoTrend")</f>
        <v>Uptrend</v>
      </c>
      <c r="AL92">
        <v>0</v>
      </c>
      <c r="AM92" t="s">
        <v>10147</v>
      </c>
      <c r="AN92">
        <v>5.6</v>
      </c>
      <c r="AO92" t="s">
        <v>10145</v>
      </c>
      <c r="AP92">
        <v>-4.1347319184047999E-2</v>
      </c>
      <c r="AQ92">
        <f>(Table2[[#This Row],[Sharpe Ratio]]-AVERAGE(Table2[Sharpe Ratio]))/_xlfn.STDEV.P(Table2[Sharpe Ratio])</f>
        <v>-1.0921615203441959</v>
      </c>
      <c r="AR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-1.3064659165151984</v>
      </c>
    </row>
    <row r="93" spans="1:44" hidden="1" x14ac:dyDescent="0.3">
      <c r="A93" t="s">
        <v>246</v>
      </c>
      <c r="B93" t="s">
        <v>247</v>
      </c>
      <c r="C93" t="s">
        <v>10103</v>
      </c>
      <c r="D93" t="s">
        <v>248</v>
      </c>
      <c r="E93">
        <v>106815.88143655</v>
      </c>
      <c r="F93">
        <v>396.5</v>
      </c>
      <c r="G93">
        <v>114.239461002273</v>
      </c>
      <c r="H93">
        <f>(Table2[[#This Row],[1Y Return vs Nifty]]-AVERAGE(Table2[1Y Return vs Nifty]))/_xlfn.STDEV.P(Table2[1Y Return vs Nifty])</f>
        <v>0.76613919972070155</v>
      </c>
      <c r="I93">
        <v>4.44985571808414</v>
      </c>
      <c r="J93">
        <f>(Table2[[#This Row],[1M Return vs Nifty]]-AVERAGE(Table2[1M Return vs Nifty]))/_xlfn.STDEV.P(Table2[1M Return vs Nifty])</f>
        <v>2.9334853351451456E-2</v>
      </c>
      <c r="K93">
        <v>78.010971001322204</v>
      </c>
      <c r="L93">
        <f>(Table2[[#This Row],[6M Return vs Nifty]]-AVERAGE(Table2[6M Return vs Nifty]))/_xlfn.STDEV.P(Table2[6M Return vs Nifty])</f>
        <v>1.9805699796985106</v>
      </c>
      <c r="M93">
        <v>8.7257399130987494</v>
      </c>
      <c r="N93">
        <f>(Table2[[#This Row],[1W Return vs Nifty]]-AVERAGE(Table2[1W Return vs Nifty]))/_xlfn.STDEV.P(Table2[1W Return vs Nifty])</f>
        <v>1.768013884860163</v>
      </c>
      <c r="O93">
        <v>358.29</v>
      </c>
      <c r="P93">
        <v>340.90980335468998</v>
      </c>
      <c r="Q93">
        <v>271.05232597366597</v>
      </c>
      <c r="R93">
        <v>80.201848143835903</v>
      </c>
      <c r="S93" s="2">
        <v>0.10664545479918495</v>
      </c>
      <c r="T93" s="2">
        <v>0.16306423604801051</v>
      </c>
      <c r="U93" s="2">
        <v>0.4628171832715498</v>
      </c>
      <c r="V93">
        <v>3.34493139506794</v>
      </c>
      <c r="W93">
        <v>389.65</v>
      </c>
      <c r="X93">
        <v>401.9</v>
      </c>
      <c r="Y93">
        <v>372.75</v>
      </c>
      <c r="Z93">
        <v>397.45</v>
      </c>
      <c r="AA93">
        <v>372.75</v>
      </c>
      <c r="AB93">
        <v>397.45</v>
      </c>
      <c r="AC93" s="2">
        <f>(Table2[[#This Row],[Close Price]]/Table2[[#This Row],[Day Low]])-1</f>
        <v>1.7579879378929908E-2</v>
      </c>
      <c r="AD93" s="2">
        <f>(Table2[[#This Row],[Day High]]/Table2[[#This Row],[Close Price]])-1</f>
        <v>1.3619167717528358E-2</v>
      </c>
      <c r="AE93" s="2">
        <f>(Table2[[#This Row],[Close Price]]/Table2[[#This Row],[Current Week Low]])-1</f>
        <v>6.3715627095908722E-2</v>
      </c>
      <c r="AF93" s="2">
        <f>(Table2[[#This Row],[Current Week High]]/Table2[[#This Row],[Close Price]])-1</f>
        <v>2.395964691046526E-3</v>
      </c>
      <c r="AG93" s="2">
        <f>(Table2[[#This Row],[Close Price]]/Table2[[#This Row],[Current Month Low]])-1</f>
        <v>6.3715627095908722E-2</v>
      </c>
      <c r="AH93" s="2">
        <f>(Table2[[#This Row],[Current Month High]]/Table2[[#This Row],[Close Price]])-1</f>
        <v>2.395964691046526E-3</v>
      </c>
      <c r="AI93">
        <v>0.23959646910465199</v>
      </c>
      <c r="AJ93">
        <v>151.98601843025099</v>
      </c>
      <c r="AK93" t="str">
        <f>IF(AND(Table2[[#This Row],[20D EMA]]&gt;Table2[[#This Row],[50D EMA]],Table2[[#This Row],[50D EMA]]&gt;Table2[[#This Row],[200D EMA]]),"Uptrend","Downtrend/NoTrend")</f>
        <v>Uptrend</v>
      </c>
      <c r="AL93">
        <v>0.11</v>
      </c>
      <c r="AM93" t="s">
        <v>10145</v>
      </c>
      <c r="AN93">
        <v>16.36</v>
      </c>
      <c r="AO93" t="s">
        <v>10145</v>
      </c>
      <c r="AP93">
        <v>3.5429481702710999E-2</v>
      </c>
      <c r="AQ93">
        <f>(Table2[[#This Row],[Sharpe Ratio]]-AVERAGE(Table2[Sharpe Ratio]))/_xlfn.STDEV.P(Table2[Sharpe Ratio])</f>
        <v>-0.22043904251290578</v>
      </c>
      <c r="AR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4.323618875117921</v>
      </c>
    </row>
    <row r="94" spans="1:44" x14ac:dyDescent="0.3">
      <c r="A94" t="s">
        <v>721</v>
      </c>
      <c r="B94" t="s">
        <v>722</v>
      </c>
      <c r="C94" t="s">
        <v>10108</v>
      </c>
      <c r="D94" t="s">
        <v>148</v>
      </c>
      <c r="E94">
        <v>22451.8688865</v>
      </c>
      <c r="F94">
        <v>939</v>
      </c>
      <c r="G94">
        <v>232.154378689384</v>
      </c>
      <c r="H94">
        <f>(Table2[[#This Row],[1Y Return vs Nifty]]-AVERAGE(Table2[1Y Return vs Nifty]))/_xlfn.STDEV.P(Table2[1Y Return vs Nifty])</f>
        <v>2.1238508359372048</v>
      </c>
      <c r="I94">
        <v>21.742596766465699</v>
      </c>
      <c r="J94">
        <f>(Table2[[#This Row],[1M Return vs Nifty]]-AVERAGE(Table2[1M Return vs Nifty]))/_xlfn.STDEV.P(Table2[1M Return vs Nifty])</f>
        <v>1.4742417223357926</v>
      </c>
      <c r="K94">
        <v>121.392071102516</v>
      </c>
      <c r="L94">
        <f>(Table2[[#This Row],[6M Return vs Nifty]]-AVERAGE(Table2[6M Return vs Nifty]))/_xlfn.STDEV.P(Table2[6M Return vs Nifty])</f>
        <v>3.2619077581902016</v>
      </c>
      <c r="M94">
        <v>-1.1083531583892801</v>
      </c>
      <c r="N94">
        <f>(Table2[[#This Row],[1W Return vs Nifty]]-AVERAGE(Table2[1W Return vs Nifty]))/_xlfn.STDEV.P(Table2[1W Return vs Nifty])</f>
        <v>-0.16632043290744397</v>
      </c>
      <c r="O94">
        <v>864.86</v>
      </c>
      <c r="P94">
        <v>814.59651996620403</v>
      </c>
      <c r="Q94">
        <v>606.24781459871701</v>
      </c>
      <c r="R94">
        <v>70.732341601859801</v>
      </c>
      <c r="S94" s="2">
        <v>8.5724857202321744E-2</v>
      </c>
      <c r="T94" s="2">
        <v>0.1527179124690555</v>
      </c>
      <c r="U94" s="2">
        <v>0.54887156273138205</v>
      </c>
      <c r="V94">
        <v>1.25161167389818</v>
      </c>
      <c r="W94">
        <v>910.3</v>
      </c>
      <c r="X94">
        <v>939</v>
      </c>
      <c r="Y94">
        <v>877.9</v>
      </c>
      <c r="Z94">
        <v>980</v>
      </c>
      <c r="AA94">
        <v>877.9</v>
      </c>
      <c r="AB94">
        <v>980</v>
      </c>
      <c r="AC94" s="2">
        <f>(Table2[[#This Row],[Close Price]]/Table2[[#This Row],[Day Low]])-1</f>
        <v>3.1528067669998938E-2</v>
      </c>
      <c r="AD94" s="2">
        <f>(Table2[[#This Row],[Day High]]/Table2[[#This Row],[Close Price]])-1</f>
        <v>0</v>
      </c>
      <c r="AE94" s="2">
        <f>(Table2[[#This Row],[Close Price]]/Table2[[#This Row],[Current Week Low]])-1</f>
        <v>6.9597904089303997E-2</v>
      </c>
      <c r="AF94" s="2">
        <f>(Table2[[#This Row],[Current Week High]]/Table2[[#This Row],[Close Price]])-1</f>
        <v>4.3663471778487839E-2</v>
      </c>
      <c r="AG94" s="2">
        <f>(Table2[[#This Row],[Close Price]]/Table2[[#This Row],[Current Month Low]])-1</f>
        <v>6.9597904089303997E-2</v>
      </c>
      <c r="AH94" s="2">
        <f>(Table2[[#This Row],[Current Month High]]/Table2[[#This Row],[Close Price]])-1</f>
        <v>4.3663471778487839E-2</v>
      </c>
      <c r="AI94">
        <v>4.3663471778487803</v>
      </c>
      <c r="AJ94">
        <v>262.75835425922298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0.14000000000000001</v>
      </c>
      <c r="AM94" t="s">
        <v>10145</v>
      </c>
      <c r="AN94">
        <v>15.91</v>
      </c>
      <c r="AO94" t="s">
        <v>10145</v>
      </c>
      <c r="AP94">
        <v>0.182191853774614</v>
      </c>
      <c r="AQ94">
        <f>(Table2[[#This Row],[Sharpe Ratio]]-AVERAGE(Table2[Sharpe Ratio]))/_xlfn.STDEV.P(Table2[Sharpe Ratio])</f>
        <v>1.4458984078272659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8.139578291383021</v>
      </c>
    </row>
    <row r="95" spans="1:44" hidden="1" x14ac:dyDescent="0.3">
      <c r="A95" t="s">
        <v>251</v>
      </c>
      <c r="B95" t="s">
        <v>252</v>
      </c>
      <c r="C95" t="s">
        <v>10109</v>
      </c>
      <c r="D95" t="s">
        <v>124</v>
      </c>
      <c r="E95">
        <v>105284.97818010001</v>
      </c>
      <c r="F95">
        <v>1050.3</v>
      </c>
      <c r="G95">
        <v>50.382259823890699</v>
      </c>
      <c r="H95">
        <f>(Table2[[#This Row],[1Y Return vs Nifty]]-AVERAGE(Table2[1Y Return vs Nifty]))/_xlfn.STDEV.P(Table2[1Y Return vs Nifty])</f>
        <v>3.086611641018509E-2</v>
      </c>
      <c r="I95">
        <v>-6.1026729033218796</v>
      </c>
      <c r="J95">
        <f>(Table2[[#This Row],[1M Return vs Nifty]]-AVERAGE(Table2[1M Return vs Nifty]))/_xlfn.STDEV.P(Table2[1M Return vs Nifty])</f>
        <v>-0.85238893164967977</v>
      </c>
      <c r="K95">
        <v>30.5942405341446</v>
      </c>
      <c r="L95">
        <f>(Table2[[#This Row],[6M Return vs Nifty]]-AVERAGE(Table2[6M Return vs Nifty]))/_xlfn.STDEV.P(Table2[6M Return vs Nifty])</f>
        <v>0.58003269644781008</v>
      </c>
      <c r="M95">
        <v>-2.9359023110123501</v>
      </c>
      <c r="N95">
        <f>(Table2[[#This Row],[1W Return vs Nifty]]-AVERAGE(Table2[1W Return vs Nifty]))/_xlfn.STDEV.P(Table2[1W Return vs Nifty])</f>
        <v>-0.52579344354786572</v>
      </c>
      <c r="O95">
        <v>1043.18</v>
      </c>
      <c r="P95">
        <v>1002.87606473387</v>
      </c>
      <c r="Q95">
        <v>839.64696628241404</v>
      </c>
      <c r="R95">
        <v>51.532669298263201</v>
      </c>
      <c r="S95" s="2">
        <v>6.8252842270748008E-3</v>
      </c>
      <c r="T95" s="2">
        <v>4.7287932112244337E-2</v>
      </c>
      <c r="U95" s="2">
        <v>0.2508828616987262</v>
      </c>
      <c r="V95">
        <v>0.96132961859453903</v>
      </c>
      <c r="W95">
        <v>1047.4000000000001</v>
      </c>
      <c r="X95">
        <v>1063</v>
      </c>
      <c r="Y95">
        <v>1038.0999999999999</v>
      </c>
      <c r="Z95">
        <v>1075.2</v>
      </c>
      <c r="AA95">
        <v>1038.0999999999999</v>
      </c>
      <c r="AB95">
        <v>1075.2</v>
      </c>
      <c r="AC95" s="2">
        <f>(Table2[[#This Row],[Close Price]]/Table2[[#This Row],[Day Low]])-1</f>
        <v>2.7687607408819481E-3</v>
      </c>
      <c r="AD95" s="2">
        <f>(Table2[[#This Row],[Day High]]/Table2[[#This Row],[Close Price]])-1</f>
        <v>1.2091783300009595E-2</v>
      </c>
      <c r="AE95" s="2">
        <f>(Table2[[#This Row],[Close Price]]/Table2[[#This Row],[Current Week Low]])-1</f>
        <v>1.1752239668625375E-2</v>
      </c>
      <c r="AF95" s="2">
        <f>(Table2[[#This Row],[Current Week High]]/Table2[[#This Row],[Close Price]])-1</f>
        <v>2.370751213938882E-2</v>
      </c>
      <c r="AG95" s="2">
        <f>(Table2[[#This Row],[Close Price]]/Table2[[#This Row],[Current Month Low]])-1</f>
        <v>1.1752239668625375E-2</v>
      </c>
      <c r="AH95" s="2">
        <f>(Table2[[#This Row],[Current Month High]]/Table2[[#This Row],[Close Price]])-1</f>
        <v>2.370751213938882E-2</v>
      </c>
      <c r="AI95">
        <v>4.4463486622869697</v>
      </c>
      <c r="AJ95">
        <v>80.727867159941496</v>
      </c>
      <c r="AK95" t="str">
        <f>IF(AND(Table2[[#This Row],[20D EMA]]&gt;Table2[[#This Row],[50D EMA]],Table2[[#This Row],[50D EMA]]&gt;Table2[[#This Row],[200D EMA]]),"Uptrend","Downtrend/NoTrend")</f>
        <v>Uptrend</v>
      </c>
      <c r="AL95">
        <v>0.05</v>
      </c>
      <c r="AM95" t="s">
        <v>10145</v>
      </c>
      <c r="AN95">
        <v>-0.2</v>
      </c>
      <c r="AO95" t="s">
        <v>10146</v>
      </c>
      <c r="AP95">
        <v>0.102325409414907</v>
      </c>
      <c r="AQ95">
        <f>(Table2[[#This Row],[Sharpe Ratio]]-AVERAGE(Table2[Sharpe Ratio]))/_xlfn.STDEV.P(Table2[Sharpe Ratio])</f>
        <v>0.5390961711007598</v>
      </c>
      <c r="AR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-0.2281873912387905</v>
      </c>
    </row>
    <row r="96" spans="1:44" hidden="1" x14ac:dyDescent="0.3">
      <c r="A96" t="s">
        <v>253</v>
      </c>
      <c r="B96" t="s">
        <v>254</v>
      </c>
      <c r="C96" t="s">
        <v>10102</v>
      </c>
      <c r="D96" t="s">
        <v>32</v>
      </c>
      <c r="E96">
        <v>103954.44115612601</v>
      </c>
      <c r="F96">
        <v>136.18</v>
      </c>
      <c r="G96">
        <v>56.397293284744698</v>
      </c>
      <c r="H96">
        <f>(Table2[[#This Row],[1Y Return vs Nifty]]-AVERAGE(Table2[1Y Return vs Nifty]))/_xlfn.STDEV.P(Table2[1Y Return vs Nifty])</f>
        <v>0.10012521510797251</v>
      </c>
      <c r="I96">
        <v>-23.478709737476301</v>
      </c>
      <c r="J96">
        <f>(Table2[[#This Row],[1M Return vs Nifty]]-AVERAGE(Table2[1M Return vs Nifty]))/_xlfn.STDEV.P(Table2[1M Return vs Nifty])</f>
        <v>-2.3042556372894092</v>
      </c>
      <c r="K96">
        <v>-2.21890686029051</v>
      </c>
      <c r="L96">
        <f>(Table2[[#This Row],[6M Return vs Nifty]]-AVERAGE(Table2[6M Return vs Nifty]))/_xlfn.STDEV.P(Table2[6M Return vs Nifty])</f>
        <v>-0.38916184425377276</v>
      </c>
      <c r="M96">
        <v>-6.6342819976463296</v>
      </c>
      <c r="N96">
        <f>(Table2[[#This Row],[1W Return vs Nifty]]-AVERAGE(Table2[1W Return vs Nifty]))/_xlfn.STDEV.P(Table2[1W Return vs Nifty])</f>
        <v>-1.253252772637603</v>
      </c>
      <c r="O96">
        <v>142.05000000000001</v>
      </c>
      <c r="P96">
        <v>144.93070647149099</v>
      </c>
      <c r="Q96">
        <v>130.142055954846</v>
      </c>
      <c r="R96">
        <v>33.219954599116299</v>
      </c>
      <c r="S96" s="2">
        <v>-4.1323477648715266E-2</v>
      </c>
      <c r="T96" s="2">
        <v>-6.0378553893355363E-2</v>
      </c>
      <c r="U96" s="2">
        <v>4.6395025811248346E-2</v>
      </c>
      <c r="V96">
        <v>0.77112922736483303</v>
      </c>
      <c r="W96">
        <v>134.94</v>
      </c>
      <c r="X96">
        <v>137.26</v>
      </c>
      <c r="Y96">
        <v>133.5</v>
      </c>
      <c r="Z96">
        <v>137.4</v>
      </c>
      <c r="AA96">
        <v>133.5</v>
      </c>
      <c r="AB96">
        <v>137.4</v>
      </c>
      <c r="AC96" s="2">
        <f>(Table2[[#This Row],[Close Price]]/Table2[[#This Row],[Day Low]])-1</f>
        <v>9.1892693048762908E-3</v>
      </c>
      <c r="AD96" s="2">
        <f>(Table2[[#This Row],[Day High]]/Table2[[#This Row],[Close Price]])-1</f>
        <v>7.9306799823761764E-3</v>
      </c>
      <c r="AE96" s="2">
        <f>(Table2[[#This Row],[Close Price]]/Table2[[#This Row],[Current Week Low]])-1</f>
        <v>2.0074906367041345E-2</v>
      </c>
      <c r="AF96" s="2">
        <f>(Table2[[#This Row],[Current Week High]]/Table2[[#This Row],[Close Price]])-1</f>
        <v>8.9587310912027096E-3</v>
      </c>
      <c r="AG96" s="2">
        <f>(Table2[[#This Row],[Close Price]]/Table2[[#This Row],[Current Month Low]])-1</f>
        <v>2.0074906367041345E-2</v>
      </c>
      <c r="AH96" s="2">
        <f>(Table2[[#This Row],[Current Month High]]/Table2[[#This Row],[Close Price]])-1</f>
        <v>8.9587310912027096E-3</v>
      </c>
      <c r="AI96">
        <v>26.670583051843099</v>
      </c>
      <c r="AJ96">
        <v>88.093922651933696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-0.17</v>
      </c>
      <c r="AM96" t="s">
        <v>10146</v>
      </c>
      <c r="AN96">
        <v>-7.71</v>
      </c>
      <c r="AO96" t="s">
        <v>10146</v>
      </c>
      <c r="AP96">
        <v>0.136837876290272</v>
      </c>
      <c r="AQ96">
        <f>(Table2[[#This Row],[Sharpe Ratio]]-AVERAGE(Table2[Sharpe Ratio]))/_xlfn.STDEV.P(Table2[Sharpe Ratio])</f>
        <v>0.93095012689448231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97" spans="1:44" x14ac:dyDescent="0.3">
      <c r="A97" t="s">
        <v>1292</v>
      </c>
      <c r="B97" t="s">
        <v>1293</v>
      </c>
      <c r="C97" t="s">
        <v>10115</v>
      </c>
      <c r="D97" t="s">
        <v>140</v>
      </c>
      <c r="E97">
        <v>8394.5783503000002</v>
      </c>
      <c r="F97">
        <v>1006.7</v>
      </c>
      <c r="G97">
        <v>138.265815812184</v>
      </c>
      <c r="H97">
        <f>(Table2[[#This Row],[1Y Return vs Nifty]]-AVERAGE(Table2[1Y Return vs Nifty]))/_xlfn.STDEV.P(Table2[1Y Return vs Nifty])</f>
        <v>1.042786651469279</v>
      </c>
      <c r="I97">
        <v>19.078435100594898</v>
      </c>
      <c r="J97">
        <f>(Table2[[#This Row],[1M Return vs Nifty]]-AVERAGE(Table2[1M Return vs Nifty]))/_xlfn.STDEV.P(Table2[1M Return vs Nifty])</f>
        <v>1.2516358624358805</v>
      </c>
      <c r="K97">
        <v>128.61237321150401</v>
      </c>
      <c r="L97">
        <f>(Table2[[#This Row],[6M Return vs Nifty]]-AVERAGE(Table2[6M Return vs Nifty]))/_xlfn.STDEV.P(Table2[6M Return vs Nifty])</f>
        <v>3.4751721946104062</v>
      </c>
      <c r="M97">
        <v>1.6941138573671899</v>
      </c>
      <c r="N97">
        <f>(Table2[[#This Row],[1W Return vs Nifty]]-AVERAGE(Table2[1W Return vs Nifty]))/_xlfn.STDEV.P(Table2[1W Return vs Nifty])</f>
        <v>0.38491576992109577</v>
      </c>
      <c r="O97">
        <v>946.54</v>
      </c>
      <c r="P97">
        <v>882.05570868574102</v>
      </c>
      <c r="Q97">
        <v>683.66128620996005</v>
      </c>
      <c r="R97">
        <v>65.585866013427193</v>
      </c>
      <c r="S97" s="2">
        <v>6.3557799987322333E-2</v>
      </c>
      <c r="T97" s="2">
        <v>0.1413111327174317</v>
      </c>
      <c r="U97" s="2">
        <v>0.47251280759348302</v>
      </c>
      <c r="V97">
        <v>1.0947207420948999</v>
      </c>
      <c r="W97">
        <v>1003.4</v>
      </c>
      <c r="X97">
        <v>1029.25</v>
      </c>
      <c r="Y97">
        <v>938.4</v>
      </c>
      <c r="Z97">
        <v>1018.5</v>
      </c>
      <c r="AA97">
        <v>938.4</v>
      </c>
      <c r="AB97">
        <v>1018.5</v>
      </c>
      <c r="AC97" s="2">
        <f>(Table2[[#This Row],[Close Price]]/Table2[[#This Row],[Day Low]])-1</f>
        <v>3.2888180187362615E-3</v>
      </c>
      <c r="AD97" s="2">
        <f>(Table2[[#This Row],[Day High]]/Table2[[#This Row],[Close Price]])-1</f>
        <v>2.239992053243256E-2</v>
      </c>
      <c r="AE97" s="2">
        <f>(Table2[[#This Row],[Close Price]]/Table2[[#This Row],[Current Week Low]])-1</f>
        <v>7.2783461210571332E-2</v>
      </c>
      <c r="AF97" s="2">
        <f>(Table2[[#This Row],[Current Week High]]/Table2[[#This Row],[Close Price]])-1</f>
        <v>1.1721466176616513E-2</v>
      </c>
      <c r="AG97" s="2">
        <f>(Table2[[#This Row],[Close Price]]/Table2[[#This Row],[Current Month Low]])-1</f>
        <v>7.2783461210571332E-2</v>
      </c>
      <c r="AH97" s="2">
        <f>(Table2[[#This Row],[Current Month High]]/Table2[[#This Row],[Close Price]])-1</f>
        <v>1.1721466176616513E-2</v>
      </c>
      <c r="AI97">
        <v>6.2878712625409703</v>
      </c>
      <c r="AJ97">
        <v>178.24765063570999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0.11</v>
      </c>
      <c r="AM97" t="s">
        <v>10145</v>
      </c>
      <c r="AN97">
        <v>1.87</v>
      </c>
      <c r="AO97" t="s">
        <v>10145</v>
      </c>
      <c r="AP97">
        <v>0.186663785241591</v>
      </c>
      <c r="AQ97">
        <f>(Table2[[#This Row],[Sharpe Ratio]]-AVERAGE(Table2[Sharpe Ratio]))/_xlfn.STDEV.P(Table2[Sharpe Ratio])</f>
        <v>1.49667264085157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7.6511831192882314</v>
      </c>
    </row>
    <row r="98" spans="1:44" hidden="1" x14ac:dyDescent="0.3">
      <c r="A98" t="s">
        <v>258</v>
      </c>
      <c r="B98" t="s">
        <v>259</v>
      </c>
      <c r="C98" t="s">
        <v>10102</v>
      </c>
      <c r="D98" t="s">
        <v>260</v>
      </c>
      <c r="E98">
        <v>103466.79390925</v>
      </c>
      <c r="F98">
        <v>9296.75</v>
      </c>
      <c r="G98">
        <v>7.0112209759756503</v>
      </c>
      <c r="H98">
        <f>(Table2[[#This Row],[1Y Return vs Nifty]]-AVERAGE(Table2[1Y Return vs Nifty]))/_xlfn.STDEV.P(Table2[1Y Return vs Nifty])</f>
        <v>-0.46852247049334367</v>
      </c>
      <c r="I98">
        <v>5.1723494835349602</v>
      </c>
      <c r="J98">
        <f>(Table2[[#This Row],[1M Return vs Nifty]]-AVERAGE(Table2[1M Return vs Nifty]))/_xlfn.STDEV.P(Table2[1M Return vs Nifty])</f>
        <v>8.9703316718683465E-2</v>
      </c>
      <c r="K98">
        <v>1.8371685178244199</v>
      </c>
      <c r="L98">
        <f>(Table2[[#This Row],[6M Return vs Nifty]]-AVERAGE(Table2[6M Return vs Nifty]))/_xlfn.STDEV.P(Table2[6M Return vs Nifty])</f>
        <v>-0.26935845977838441</v>
      </c>
      <c r="M98">
        <v>1.67909463205056</v>
      </c>
      <c r="N98">
        <f>(Table2[[#This Row],[1W Return vs Nifty]]-AVERAGE(Table2[1W Return vs Nifty]))/_xlfn.STDEV.P(Table2[1W Return vs Nifty])</f>
        <v>0.38196153685201162</v>
      </c>
      <c r="O98">
        <v>8516.4599999999991</v>
      </c>
      <c r="P98">
        <v>8355.2658915662705</v>
      </c>
      <c r="Q98">
        <v>7960.62305793824</v>
      </c>
      <c r="R98">
        <v>82.937405787845293</v>
      </c>
      <c r="S98" s="2">
        <v>9.1621401380385853E-2</v>
      </c>
      <c r="T98" s="2">
        <v>0.11268152571709956</v>
      </c>
      <c r="U98" s="2">
        <v>0.1678420058753303</v>
      </c>
      <c r="V98">
        <v>2.2401794040281802</v>
      </c>
      <c r="W98">
        <v>9280.0499999999993</v>
      </c>
      <c r="X98">
        <v>9980</v>
      </c>
      <c r="Y98">
        <v>8498.0499999999993</v>
      </c>
      <c r="Z98">
        <v>9349</v>
      </c>
      <c r="AA98">
        <v>8498.0499999999993</v>
      </c>
      <c r="AB98">
        <v>9349</v>
      </c>
      <c r="AC98" s="2">
        <f>(Table2[[#This Row],[Close Price]]/Table2[[#This Row],[Day Low]])-1</f>
        <v>1.7995592696160578E-3</v>
      </c>
      <c r="AD98" s="2">
        <f>(Table2[[#This Row],[Day High]]/Table2[[#This Row],[Close Price]])-1</f>
        <v>7.3493425121682332E-2</v>
      </c>
      <c r="AE98" s="2">
        <f>(Table2[[#This Row],[Close Price]]/Table2[[#This Row],[Current Week Low]])-1</f>
        <v>9.3986267437824011E-2</v>
      </c>
      <c r="AF98" s="2">
        <f>(Table2[[#This Row],[Current Week High]]/Table2[[#This Row],[Close Price]])-1</f>
        <v>5.620243633527755E-3</v>
      </c>
      <c r="AG98" s="2">
        <f>(Table2[[#This Row],[Close Price]]/Table2[[#This Row],[Current Month Low]])-1</f>
        <v>9.3986267437824011E-2</v>
      </c>
      <c r="AH98" s="2">
        <f>(Table2[[#This Row],[Current Month High]]/Table2[[#This Row],[Close Price]])-1</f>
        <v>5.620243633527755E-3</v>
      </c>
      <c r="AI98">
        <v>0.56202436335277495</v>
      </c>
      <c r="AJ98">
        <v>40.266902035335399</v>
      </c>
      <c r="AK98" t="str">
        <f>IF(AND(Table2[[#This Row],[20D EMA]]&gt;Table2[[#This Row],[50D EMA]],Table2[[#This Row],[50D EMA]]&gt;Table2[[#This Row],[200D EMA]]),"Uptrend","Downtrend/NoTrend")</f>
        <v>Uptrend</v>
      </c>
      <c r="AL98">
        <v>0.02</v>
      </c>
      <c r="AM98" t="s">
        <v>10145</v>
      </c>
      <c r="AN98">
        <v>11.97</v>
      </c>
      <c r="AO98" t="s">
        <v>10145</v>
      </c>
      <c r="AP98">
        <v>9.9453643893370997E-2</v>
      </c>
      <c r="AQ98">
        <f>(Table2[[#This Row],[Sharpe Ratio]]-AVERAGE(Table2[Sharpe Ratio]))/_xlfn.STDEV.P(Table2[Sharpe Ratio])</f>
        <v>0.50649019472156465</v>
      </c>
      <c r="AR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0.24027411802053167</v>
      </c>
    </row>
    <row r="99" spans="1:44" x14ac:dyDescent="0.3">
      <c r="A99" t="s">
        <v>391</v>
      </c>
      <c r="B99" t="s">
        <v>392</v>
      </c>
      <c r="C99" t="s">
        <v>10102</v>
      </c>
      <c r="D99" t="s">
        <v>127</v>
      </c>
      <c r="E99">
        <v>60447.370499999997</v>
      </c>
      <c r="F99">
        <v>301.95</v>
      </c>
      <c r="G99">
        <v>393.83992422878799</v>
      </c>
      <c r="H99">
        <f>(Table2[[#This Row],[1Y Return vs Nifty]]-AVERAGE(Table2[1Y Return vs Nifty]))/_xlfn.STDEV.P(Table2[1Y Return vs Nifty])</f>
        <v>3.9855520599449088</v>
      </c>
      <c r="I99">
        <v>-7.6135787802195702</v>
      </c>
      <c r="J99">
        <f>(Table2[[#This Row],[1M Return vs Nifty]]-AVERAGE(Table2[1M Return vs Nifty]))/_xlfn.STDEV.P(Table2[1M Return vs Nifty])</f>
        <v>-0.97863371111005359</v>
      </c>
      <c r="K99">
        <v>125.241548803265</v>
      </c>
      <c r="L99">
        <f>(Table2[[#This Row],[6M Return vs Nifty]]-AVERAGE(Table2[6M Return vs Nifty]))/_xlfn.STDEV.P(Table2[6M Return vs Nifty])</f>
        <v>3.3756089136225258</v>
      </c>
      <c r="M99">
        <v>-0.82511534496771299</v>
      </c>
      <c r="N99">
        <f>(Table2[[#This Row],[1W Return vs Nifty]]-AVERAGE(Table2[1W Return vs Nifty]))/_xlfn.STDEV.P(Table2[1W Return vs Nifty])</f>
        <v>-0.11060847059347589</v>
      </c>
      <c r="O99">
        <v>276.33</v>
      </c>
      <c r="P99">
        <v>254.62391807642001</v>
      </c>
      <c r="Q99">
        <v>180.63809090968101</v>
      </c>
      <c r="R99">
        <v>74.667384194838604</v>
      </c>
      <c r="S99" s="2">
        <v>9.2715231788079486E-2</v>
      </c>
      <c r="T99" s="2">
        <v>0.1858665999687274</v>
      </c>
      <c r="U99" s="2">
        <v>0.6715743533348949</v>
      </c>
      <c r="V99">
        <v>0.97241505493328495</v>
      </c>
      <c r="W99">
        <v>308</v>
      </c>
      <c r="X99">
        <v>325.8</v>
      </c>
      <c r="Y99">
        <v>277</v>
      </c>
      <c r="Z99">
        <v>304</v>
      </c>
      <c r="AA99">
        <v>277</v>
      </c>
      <c r="AB99">
        <v>304</v>
      </c>
      <c r="AC99" s="2">
        <f>(Table2[[#This Row],[Close Price]]/Table2[[#This Row],[Day Low]])-1</f>
        <v>-1.9642857142857184E-2</v>
      </c>
      <c r="AD99" s="2">
        <f>(Table2[[#This Row],[Day High]]/Table2[[#This Row],[Close Price]])-1</f>
        <v>7.8986587183308643E-2</v>
      </c>
      <c r="AE99" s="2">
        <f>(Table2[[#This Row],[Close Price]]/Table2[[#This Row],[Current Week Low]])-1</f>
        <v>9.007220216606493E-2</v>
      </c>
      <c r="AF99" s="2">
        <f>(Table2[[#This Row],[Current Week High]]/Table2[[#This Row],[Close Price]])-1</f>
        <v>6.7892035105150406E-3</v>
      </c>
      <c r="AG99" s="2">
        <f>(Table2[[#This Row],[Close Price]]/Table2[[#This Row],[Current Month Low]])-1</f>
        <v>9.007220216606493E-2</v>
      </c>
      <c r="AH99" s="2">
        <f>(Table2[[#This Row],[Current Month High]]/Table2[[#This Row],[Close Price]])-1</f>
        <v>6.7892035105150406E-3</v>
      </c>
      <c r="AI99">
        <v>0.67892035105150395</v>
      </c>
      <c r="AJ99">
        <v>428.34645669291302</v>
      </c>
      <c r="AK99" t="str">
        <f>IF(AND(Table2[[#This Row],[20D EMA]]&gt;Table2[[#This Row],[50D EMA]],Table2[[#This Row],[50D EMA]]&gt;Table2[[#This Row],[200D EMA]]),"Uptrend","Downtrend/NoTrend")</f>
        <v>Uptrend</v>
      </c>
      <c r="AL99">
        <v>0.33</v>
      </c>
      <c r="AM99" t="s">
        <v>10145</v>
      </c>
      <c r="AN99">
        <v>6.87</v>
      </c>
      <c r="AO99" t="s">
        <v>10145</v>
      </c>
      <c r="AP99">
        <v>0.164151937932453</v>
      </c>
      <c r="AQ99">
        <f>(Table2[[#This Row],[Sharpe Ratio]]-AVERAGE(Table2[Sharpe Ratio]))/_xlfn.STDEV.P(Table2[Sharpe Ratio])</f>
        <v>1.2410735133778199</v>
      </c>
      <c r="AR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7.512992305241724</v>
      </c>
    </row>
    <row r="100" spans="1:44" hidden="1" x14ac:dyDescent="0.3">
      <c r="A100" t="s">
        <v>263</v>
      </c>
      <c r="B100" t="s">
        <v>264</v>
      </c>
      <c r="C100" t="s">
        <v>10106</v>
      </c>
      <c r="D100" t="s">
        <v>187</v>
      </c>
      <c r="E100">
        <v>101890.0559578</v>
      </c>
      <c r="F100">
        <v>34546.449999999997</v>
      </c>
      <c r="G100">
        <v>57.554054864992203</v>
      </c>
      <c r="H100">
        <f>(Table2[[#This Row],[1Y Return vs Nifty]]-AVERAGE(Table2[1Y Return vs Nifty]))/_xlfn.STDEV.P(Table2[1Y Return vs Nifty])</f>
        <v>0.11344455322596791</v>
      </c>
      <c r="I100">
        <v>9.6159778710743797</v>
      </c>
      <c r="J100">
        <f>(Table2[[#This Row],[1M Return vs Nifty]]-AVERAGE(Table2[1M Return vs Nifty]))/_xlfn.STDEV.P(Table2[1M Return vs Nifty])</f>
        <v>0.46099374212931732</v>
      </c>
      <c r="K100">
        <v>42.102861136618799</v>
      </c>
      <c r="L100">
        <f>(Table2[[#This Row],[6M Return vs Nifty]]-AVERAGE(Table2[6M Return vs Nifty]))/_xlfn.STDEV.P(Table2[6M Return vs Nifty])</f>
        <v>0.91996022991006543</v>
      </c>
      <c r="M100">
        <v>0.67715639368677305</v>
      </c>
      <c r="N100">
        <f>(Table2[[#This Row],[1W Return vs Nifty]]-AVERAGE(Table2[1W Return vs Nifty]))/_xlfn.STDEV.P(Table2[1W Return vs Nifty])</f>
        <v>0.18488352420133047</v>
      </c>
      <c r="O100">
        <v>33049.31</v>
      </c>
      <c r="P100">
        <v>31637.199027025399</v>
      </c>
      <c r="Q100">
        <v>26852.4653065768</v>
      </c>
      <c r="R100">
        <v>69.137201569716396</v>
      </c>
      <c r="S100" s="2">
        <v>4.5300189323165888E-2</v>
      </c>
      <c r="T100" s="2">
        <v>9.1956654269217467E-2</v>
      </c>
      <c r="U100" s="2">
        <v>0.28652805638440804</v>
      </c>
      <c r="V100">
        <v>0.73894535172476195</v>
      </c>
      <c r="W100">
        <v>34571</v>
      </c>
      <c r="X100">
        <v>35080.449999999997</v>
      </c>
      <c r="Y100">
        <v>33702.15</v>
      </c>
      <c r="Z100">
        <v>35099</v>
      </c>
      <c r="AA100">
        <v>33702.15</v>
      </c>
      <c r="AB100">
        <v>35099</v>
      </c>
      <c r="AC100" s="2">
        <f>(Table2[[#This Row],[Close Price]]/Table2[[#This Row],[Day Low]])-1</f>
        <v>-7.1013277024101207E-4</v>
      </c>
      <c r="AD100" s="2">
        <f>(Table2[[#This Row],[Day High]]/Table2[[#This Row],[Close Price]])-1</f>
        <v>1.5457449318236671E-2</v>
      </c>
      <c r="AE100" s="2">
        <f>(Table2[[#This Row],[Close Price]]/Table2[[#This Row],[Current Week Low]])-1</f>
        <v>2.5051814201764389E-2</v>
      </c>
      <c r="AF100" s="2">
        <f>(Table2[[#This Row],[Current Week High]]/Table2[[#This Row],[Close Price]])-1</f>
        <v>1.5994407529572596E-2</v>
      </c>
      <c r="AG100" s="2">
        <f>(Table2[[#This Row],[Close Price]]/Table2[[#This Row],[Current Month Low]])-1</f>
        <v>2.5051814201764389E-2</v>
      </c>
      <c r="AH100" s="2">
        <f>(Table2[[#This Row],[Current Month High]]/Table2[[#This Row],[Close Price]])-1</f>
        <v>1.5994407529572596E-2</v>
      </c>
      <c r="AI100">
        <v>6.1700985195295202</v>
      </c>
      <c r="AJ100">
        <v>92.661653045119706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</v>
      </c>
      <c r="AM100" t="s">
        <v>10147</v>
      </c>
      <c r="AN100">
        <v>6.86</v>
      </c>
      <c r="AO100" t="s">
        <v>10145</v>
      </c>
      <c r="AP100">
        <v>0.10658182998924</v>
      </c>
      <c r="AQ100">
        <f>(Table2[[#This Row],[Sharpe Ratio]]-AVERAGE(Table2[Sharpe Ratio]))/_xlfn.STDEV.P(Table2[Sharpe Ratio])</f>
        <v>0.5874234971536163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2.2667055466202974</v>
      </c>
    </row>
    <row r="101" spans="1:44" x14ac:dyDescent="0.3">
      <c r="A101" t="s">
        <v>441</v>
      </c>
      <c r="B101" t="s">
        <v>442</v>
      </c>
      <c r="C101" t="s">
        <v>10114</v>
      </c>
      <c r="D101" t="s">
        <v>95</v>
      </c>
      <c r="E101">
        <v>50386.689028219997</v>
      </c>
      <c r="F101">
        <v>488.9</v>
      </c>
      <c r="G101">
        <v>199.844477322307</v>
      </c>
      <c r="H101">
        <f>(Table2[[#This Row],[1Y Return vs Nifty]]-AVERAGE(Table2[1Y Return vs Nifty]))/_xlfn.STDEV.P(Table2[1Y Return vs Nifty])</f>
        <v>1.7518238701253719</v>
      </c>
      <c r="I101">
        <v>20.9682437608075</v>
      </c>
      <c r="J101">
        <f>(Table2[[#This Row],[1M Return vs Nifty]]-AVERAGE(Table2[1M Return vs Nifty]))/_xlfn.STDEV.P(Table2[1M Return vs Nifty])</f>
        <v>1.4095401244940255</v>
      </c>
      <c r="K101">
        <v>23.067252441728598</v>
      </c>
      <c r="L101">
        <f>(Table2[[#This Row],[6M Return vs Nifty]]-AVERAGE(Table2[6M Return vs Nifty]))/_xlfn.STDEV.P(Table2[6M Return vs Nifty])</f>
        <v>0.35770974524159294</v>
      </c>
      <c r="M101">
        <v>10.819969826728901</v>
      </c>
      <c r="N101">
        <f>(Table2[[#This Row],[1W Return vs Nifty]]-AVERAGE(Table2[1W Return vs Nifty]))/_xlfn.STDEV.P(Table2[1W Return vs Nifty])</f>
        <v>2.1799421391264544</v>
      </c>
      <c r="O101">
        <v>449.2</v>
      </c>
      <c r="P101">
        <v>424.96964954059803</v>
      </c>
      <c r="Q101">
        <v>354.53050957690903</v>
      </c>
      <c r="R101">
        <v>72.109067440349804</v>
      </c>
      <c r="S101" s="2">
        <v>8.8379341050756885E-2</v>
      </c>
      <c r="T101" s="2">
        <v>0.15043509702048635</v>
      </c>
      <c r="U101" s="2">
        <v>0.37900684650087046</v>
      </c>
      <c r="V101">
        <v>2.1961183052641</v>
      </c>
      <c r="W101">
        <v>486</v>
      </c>
      <c r="X101">
        <v>495.95</v>
      </c>
      <c r="Y101">
        <v>483</v>
      </c>
      <c r="Z101">
        <v>505.7</v>
      </c>
      <c r="AA101">
        <v>483</v>
      </c>
      <c r="AB101">
        <v>505.7</v>
      </c>
      <c r="AC101" s="2">
        <f>(Table2[[#This Row],[Close Price]]/Table2[[#This Row],[Day Low]])-1</f>
        <v>5.9670781893004232E-3</v>
      </c>
      <c r="AD101" s="2">
        <f>(Table2[[#This Row],[Day High]]/Table2[[#This Row],[Close Price]])-1</f>
        <v>1.4420126815299694E-2</v>
      </c>
      <c r="AE101" s="2">
        <f>(Table2[[#This Row],[Close Price]]/Table2[[#This Row],[Current Week Low]])-1</f>
        <v>1.2215320910972993E-2</v>
      </c>
      <c r="AF101" s="2">
        <f>(Table2[[#This Row],[Current Week High]]/Table2[[#This Row],[Close Price]])-1</f>
        <v>3.4362855389650226E-2</v>
      </c>
      <c r="AG101" s="2">
        <f>(Table2[[#This Row],[Close Price]]/Table2[[#This Row],[Current Month Low]])-1</f>
        <v>1.2215320910972993E-2</v>
      </c>
      <c r="AH101" s="2">
        <f>(Table2[[#This Row],[Current Month High]]/Table2[[#This Row],[Close Price]])-1</f>
        <v>3.4362855389650226E-2</v>
      </c>
      <c r="AI101">
        <v>11.679280016363199</v>
      </c>
      <c r="AJ101">
        <v>247.97153024911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0.05</v>
      </c>
      <c r="AM101" t="s">
        <v>10145</v>
      </c>
      <c r="AN101">
        <v>22.07</v>
      </c>
      <c r="AO101" t="s">
        <v>10145</v>
      </c>
      <c r="AP101">
        <v>0.18360438302625601</v>
      </c>
      <c r="AQ101">
        <f>(Table2[[#This Row],[Sharpe Ratio]]-AVERAGE(Table2[Sharpe Ratio]))/_xlfn.STDEV.P(Table2[Sharpe Ratio])</f>
        <v>1.4619362406755851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7.1609521196630297</v>
      </c>
    </row>
    <row r="102" spans="1:44" hidden="1" x14ac:dyDescent="0.3">
      <c r="A102" t="s">
        <v>267</v>
      </c>
      <c r="B102" t="s">
        <v>268</v>
      </c>
      <c r="C102" t="s">
        <v>10100</v>
      </c>
      <c r="D102" t="s">
        <v>179</v>
      </c>
      <c r="E102">
        <v>99549.309662745</v>
      </c>
      <c r="F102">
        <v>905.15</v>
      </c>
      <c r="G102">
        <v>11.8733392944971</v>
      </c>
      <c r="H102">
        <f>(Table2[[#This Row],[1Y Return vs Nifty]]-AVERAGE(Table2[1Y Return vs Nifty]))/_xlfn.STDEV.P(Table2[1Y Return vs Nifty])</f>
        <v>-0.41253842074626434</v>
      </c>
      <c r="I102">
        <v>-24.825889560283201</v>
      </c>
      <c r="J102">
        <f>(Table2[[#This Row],[1M Return vs Nifty]]-AVERAGE(Table2[1M Return vs Nifty]))/_xlfn.STDEV.P(Table2[1M Return vs Nifty])</f>
        <v>-2.4168201737203168</v>
      </c>
      <c r="K102">
        <v>-30.5506049934862</v>
      </c>
      <c r="L102">
        <f>(Table2[[#This Row],[6M Return vs Nifty]]-AVERAGE(Table2[6M Return vs Nifty]))/_xlfn.STDEV.P(Table2[6M Return vs Nifty])</f>
        <v>-1.2259888279449302</v>
      </c>
      <c r="M102">
        <v>-1.25688728009414</v>
      </c>
      <c r="N102">
        <f>(Table2[[#This Row],[1W Return vs Nifty]]-AVERAGE(Table2[1W Return vs Nifty]))/_xlfn.STDEV.P(Table2[1W Return vs Nifty])</f>
        <v>-0.19553661449984641</v>
      </c>
      <c r="O102">
        <v>920.68</v>
      </c>
      <c r="P102">
        <v>934.17276492262999</v>
      </c>
      <c r="Q102">
        <v>965.80250858134798</v>
      </c>
      <c r="R102">
        <v>43.934642791719398</v>
      </c>
      <c r="S102" s="2">
        <v>-1.6867967154711706E-2</v>
      </c>
      <c r="T102" s="2">
        <v>-3.1067877391002443E-2</v>
      </c>
      <c r="U102" s="2">
        <v>-6.2800114974271001E-2</v>
      </c>
      <c r="V102">
        <v>0.64898640707762101</v>
      </c>
      <c r="W102">
        <v>898</v>
      </c>
      <c r="X102">
        <v>908.9</v>
      </c>
      <c r="Y102">
        <v>883</v>
      </c>
      <c r="Z102">
        <v>938</v>
      </c>
      <c r="AA102">
        <v>883</v>
      </c>
      <c r="AB102">
        <v>938</v>
      </c>
      <c r="AC102" s="2">
        <f>(Table2[[#This Row],[Close Price]]/Table2[[#This Row],[Day Low]])-1</f>
        <v>7.9621380846324197E-3</v>
      </c>
      <c r="AD102" s="2">
        <f>(Table2[[#This Row],[Day High]]/Table2[[#This Row],[Close Price]])-1</f>
        <v>4.1429597304314392E-3</v>
      </c>
      <c r="AE102" s="2">
        <f>(Table2[[#This Row],[Close Price]]/Table2[[#This Row],[Current Week Low]])-1</f>
        <v>2.5084937712344324E-2</v>
      </c>
      <c r="AF102" s="2">
        <f>(Table2[[#This Row],[Current Week High]]/Table2[[#This Row],[Close Price]])-1</f>
        <v>3.6292327238579336E-2</v>
      </c>
      <c r="AG102" s="2">
        <f>(Table2[[#This Row],[Close Price]]/Table2[[#This Row],[Current Month Low]])-1</f>
        <v>2.5084937712344324E-2</v>
      </c>
      <c r="AH102" s="2">
        <f>(Table2[[#This Row],[Current Month High]]/Table2[[#This Row],[Close Price]])-1</f>
        <v>3.6292327238579336E-2</v>
      </c>
      <c r="AI102">
        <v>39.137159586808799</v>
      </c>
      <c r="AJ102">
        <v>73.400383141762404</v>
      </c>
      <c r="AK102" t="str">
        <f>IF(AND(Table2[[#This Row],[20D EMA]]&gt;Table2[[#This Row],[50D EMA]],Table2[[#This Row],[50D EMA]]&gt;Table2[[#This Row],[200D EMA]]),"Uptrend","Downtrend/NoTrend")</f>
        <v>Downtrend/NoTrend</v>
      </c>
      <c r="AL102">
        <v>-0.09</v>
      </c>
      <c r="AM102" t="s">
        <v>10146</v>
      </c>
      <c r="AN102">
        <v>-4.37</v>
      </c>
      <c r="AO102" t="s">
        <v>10146</v>
      </c>
      <c r="AP102">
        <v>1.9108481729510001E-2</v>
      </c>
      <c r="AQ102">
        <f>(Table2[[#This Row],[Sharpe Ratio]]-AVERAGE(Table2[Sharpe Ratio]))/_xlfn.STDEV.P(Table2[Sharpe Ratio])</f>
        <v>-0.40574739572636792</v>
      </c>
      <c r="AR1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03" spans="1:44" hidden="1" x14ac:dyDescent="0.3">
      <c r="A103" t="s">
        <v>269</v>
      </c>
      <c r="B103" t="s">
        <v>270</v>
      </c>
      <c r="C103" t="s">
        <v>10111</v>
      </c>
      <c r="D103" t="s">
        <v>80</v>
      </c>
      <c r="E103">
        <v>98803.159515719904</v>
      </c>
      <c r="F103">
        <v>27383.9</v>
      </c>
      <c r="G103">
        <v>-12.0311611878632</v>
      </c>
      <c r="H103">
        <f>(Table2[[#This Row],[1Y Return vs Nifty]]-AVERAGE(Table2[1Y Return vs Nifty]))/_xlfn.STDEV.P(Table2[1Y Return vs Nifty])</f>
        <v>-0.68778280118135515</v>
      </c>
      <c r="I103">
        <v>5.7403919369833698</v>
      </c>
      <c r="J103">
        <f>(Table2[[#This Row],[1M Return vs Nifty]]-AVERAGE(Table2[1M Return vs Nifty]))/_xlfn.STDEV.P(Table2[1M Return vs Nifty])</f>
        <v>0.13716649450906282</v>
      </c>
      <c r="K103">
        <v>-15.8581755407144</v>
      </c>
      <c r="L103">
        <f>(Table2[[#This Row],[6M Return vs Nifty]]-AVERAGE(Table2[6M Return vs Nifty]))/_xlfn.STDEV.P(Table2[6M Return vs Nifty])</f>
        <v>-0.79202184988891611</v>
      </c>
      <c r="M103">
        <v>4.6056398028044399E-2</v>
      </c>
      <c r="N103">
        <f>(Table2[[#This Row],[1W Return vs Nifty]]-AVERAGE(Table2[1W Return vs Nifty]))/_xlfn.STDEV.P(Table2[1W Return vs Nifty])</f>
        <v>6.0748195130161775E-2</v>
      </c>
      <c r="O103">
        <v>27213.47</v>
      </c>
      <c r="P103">
        <v>26529.384908099899</v>
      </c>
      <c r="Q103">
        <v>26055.457932797101</v>
      </c>
      <c r="R103">
        <v>48.612561577673198</v>
      </c>
      <c r="S103" s="2">
        <v>6.2627074018859145E-3</v>
      </c>
      <c r="T103" s="2">
        <v>3.2210135849746135E-2</v>
      </c>
      <c r="U103" s="2">
        <v>5.0985174416402601E-2</v>
      </c>
      <c r="V103">
        <v>0.92837220770977102</v>
      </c>
      <c r="W103">
        <v>27170</v>
      </c>
      <c r="X103">
        <v>27554.9</v>
      </c>
      <c r="Y103">
        <v>27285.9</v>
      </c>
      <c r="Z103">
        <v>28614.95</v>
      </c>
      <c r="AA103">
        <v>27285.9</v>
      </c>
      <c r="AB103">
        <v>28614.95</v>
      </c>
      <c r="AC103" s="2">
        <f>(Table2[[#This Row],[Close Price]]/Table2[[#This Row],[Day Low]])-1</f>
        <v>7.8726536621274157E-3</v>
      </c>
      <c r="AD103" s="2">
        <f>(Table2[[#This Row],[Day High]]/Table2[[#This Row],[Close Price]])-1</f>
        <v>6.244545152443548E-3</v>
      </c>
      <c r="AE103" s="2">
        <f>(Table2[[#This Row],[Close Price]]/Table2[[#This Row],[Current Week Low]])-1</f>
        <v>3.5915985912138293E-3</v>
      </c>
      <c r="AF103" s="2">
        <f>(Table2[[#This Row],[Current Week High]]/Table2[[#This Row],[Close Price]])-1</f>
        <v>4.4955247426407441E-2</v>
      </c>
      <c r="AG103" s="2">
        <f>(Table2[[#This Row],[Close Price]]/Table2[[#This Row],[Current Month Low]])-1</f>
        <v>3.5915985912138293E-3</v>
      </c>
      <c r="AH103" s="2">
        <f>(Table2[[#This Row],[Current Month High]]/Table2[[#This Row],[Close Price]])-1</f>
        <v>4.4955247426407441E-2</v>
      </c>
      <c r="AI103">
        <v>12.2475250055689</v>
      </c>
      <c r="AJ103">
        <v>18.925996699383301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-0.01</v>
      </c>
      <c r="AM103" t="s">
        <v>10146</v>
      </c>
      <c r="AN103">
        <v>-0.56000000000000005</v>
      </c>
      <c r="AO103" t="s">
        <v>10146</v>
      </c>
      <c r="AP103">
        <v>-6.3293217749811004E-2</v>
      </c>
      <c r="AQ103">
        <f>(Table2[[#This Row],[Sharpe Ratio]]-AVERAGE(Table2[Sharpe Ratio]))/_xlfn.STDEV.P(Table2[Sharpe Ratio])</f>
        <v>-1.3413348755116992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-2.6232248369427462</v>
      </c>
    </row>
    <row r="104" spans="1:44" hidden="1" x14ac:dyDescent="0.3">
      <c r="A104" t="s">
        <v>271</v>
      </c>
      <c r="B104" t="s">
        <v>272</v>
      </c>
      <c r="C104" t="s">
        <v>10107</v>
      </c>
      <c r="D104" t="s">
        <v>59</v>
      </c>
      <c r="E104">
        <v>96033.893599999996</v>
      </c>
      <c r="F104">
        <v>2837.5</v>
      </c>
      <c r="G104">
        <v>24.3380546051606</v>
      </c>
      <c r="H104">
        <f>(Table2[[#This Row],[1Y Return vs Nifty]]-AVERAGE(Table2[1Y Return vs Nifty]))/_xlfn.STDEV.P(Table2[1Y Return vs Nifty])</f>
        <v>-0.2690155370317493</v>
      </c>
      <c r="I104">
        <v>-0.91225395346848603</v>
      </c>
      <c r="J104">
        <f>(Table2[[#This Row],[1M Return vs Nifty]]-AVERAGE(Table2[1M Return vs Nifty]))/_xlfn.STDEV.P(Table2[1M Return vs Nifty])</f>
        <v>-0.41869990730315726</v>
      </c>
      <c r="K104">
        <v>7.7834246546615997</v>
      </c>
      <c r="L104">
        <f>(Table2[[#This Row],[6M Return vs Nifty]]-AVERAGE(Table2[6M Return vs Nifty]))/_xlfn.STDEV.P(Table2[6M Return vs Nifty])</f>
        <v>-9.3725232152885141E-2</v>
      </c>
      <c r="M104">
        <v>-2.4670651283068499</v>
      </c>
      <c r="N104">
        <f>(Table2[[#This Row],[1W Return vs Nifty]]-AVERAGE(Table2[1W Return vs Nifty]))/_xlfn.STDEV.P(Table2[1W Return vs Nifty])</f>
        <v>-0.4335746852586983</v>
      </c>
      <c r="O104">
        <v>2804.58</v>
      </c>
      <c r="P104">
        <v>2739.60013777428</v>
      </c>
      <c r="Q104">
        <v>2442.0258034932099</v>
      </c>
      <c r="R104">
        <v>58.226154585257902</v>
      </c>
      <c r="S104" s="2">
        <v>1.1737942936197246E-2</v>
      </c>
      <c r="T104" s="2">
        <v>3.5735091729574918E-2</v>
      </c>
      <c r="U104" s="2">
        <v>0.16194513421646969</v>
      </c>
      <c r="V104">
        <v>1.0435207454673201</v>
      </c>
      <c r="W104">
        <v>2799.85</v>
      </c>
      <c r="X104">
        <v>2856.4</v>
      </c>
      <c r="Y104">
        <v>2757.9</v>
      </c>
      <c r="Z104">
        <v>2853.05</v>
      </c>
      <c r="AA104">
        <v>2757.9</v>
      </c>
      <c r="AB104">
        <v>2853.05</v>
      </c>
      <c r="AC104" s="2">
        <f>(Table2[[#This Row],[Close Price]]/Table2[[#This Row],[Day Low]])-1</f>
        <v>1.344714895440835E-2</v>
      </c>
      <c r="AD104" s="2">
        <f>(Table2[[#This Row],[Day High]]/Table2[[#This Row],[Close Price]])-1</f>
        <v>6.6607929515418718E-3</v>
      </c>
      <c r="AE104" s="2">
        <f>(Table2[[#This Row],[Close Price]]/Table2[[#This Row],[Current Week Low]])-1</f>
        <v>2.8862540338663534E-2</v>
      </c>
      <c r="AF104" s="2">
        <f>(Table2[[#This Row],[Current Week High]]/Table2[[#This Row],[Close Price]])-1</f>
        <v>5.4801762114538022E-3</v>
      </c>
      <c r="AG104" s="2">
        <f>(Table2[[#This Row],[Close Price]]/Table2[[#This Row],[Current Month Low]])-1</f>
        <v>2.8862540338663534E-2</v>
      </c>
      <c r="AH104" s="2">
        <f>(Table2[[#This Row],[Current Month High]]/Table2[[#This Row],[Close Price]])-1</f>
        <v>5.4801762114538022E-3</v>
      </c>
      <c r="AI104">
        <v>5.0220264317180501</v>
      </c>
      <c r="AJ104">
        <v>60.125278632092702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0.04</v>
      </c>
      <c r="AM104" t="s">
        <v>10145</v>
      </c>
      <c r="AN104">
        <v>-1.55</v>
      </c>
      <c r="AO104" t="s">
        <v>10146</v>
      </c>
      <c r="AP104">
        <v>5.4786539164582003E-2</v>
      </c>
      <c r="AQ104">
        <f>(Table2[[#This Row],[Sharpe Ratio]]-AVERAGE(Table2[Sharpe Ratio]))/_xlfn.STDEV.P(Table2[Sharpe Ratio])</f>
        <v>-6.5934474882561303E-4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-1.2156747064953157</v>
      </c>
    </row>
    <row r="105" spans="1:44" x14ac:dyDescent="0.3">
      <c r="A105" t="s">
        <v>255</v>
      </c>
      <c r="B105" t="s">
        <v>256</v>
      </c>
      <c r="C105" t="s">
        <v>10116</v>
      </c>
      <c r="D105" t="s">
        <v>257</v>
      </c>
      <c r="E105">
        <v>103847.29201855</v>
      </c>
      <c r="F105">
        <v>11476.1</v>
      </c>
      <c r="G105">
        <v>195.66326369172401</v>
      </c>
      <c r="H105">
        <f>(Table2[[#This Row],[1Y Return vs Nifty]]-AVERAGE(Table2[1Y Return vs Nifty]))/_xlfn.STDEV.P(Table2[1Y Return vs Nifty])</f>
        <v>1.703679983744403</v>
      </c>
      <c r="I105">
        <v>9.2416617654611297</v>
      </c>
      <c r="J105">
        <f>(Table2[[#This Row],[1M Return vs Nifty]]-AVERAGE(Table2[1M Return vs Nifty]))/_xlfn.STDEV.P(Table2[1M Return vs Nifty])</f>
        <v>0.42971750254076052</v>
      </c>
      <c r="K105">
        <v>58.196533973785897</v>
      </c>
      <c r="L105">
        <f>(Table2[[#This Row],[6M Return vs Nifty]]-AVERAGE(Table2[6M Return vs Nifty]))/_xlfn.STDEV.P(Table2[6M Return vs Nifty])</f>
        <v>1.3953154180644638</v>
      </c>
      <c r="M105">
        <v>8.3134705472010193</v>
      </c>
      <c r="N105">
        <f>(Table2[[#This Row],[1W Return vs Nifty]]-AVERAGE(Table2[1W Return vs Nifty]))/_xlfn.STDEV.P(Table2[1W Return vs Nifty])</f>
        <v>1.6869218332776572</v>
      </c>
      <c r="O105">
        <v>10018.17</v>
      </c>
      <c r="P105">
        <v>9447.5431959766502</v>
      </c>
      <c r="Q105">
        <v>7594.8188070782198</v>
      </c>
      <c r="R105">
        <v>86.254699313029207</v>
      </c>
      <c r="S105" s="2">
        <v>0.14552857457998819</v>
      </c>
      <c r="T105" s="2">
        <v>0.21471791786961456</v>
      </c>
      <c r="U105" s="2">
        <v>0.51104329036849483</v>
      </c>
      <c r="V105">
        <v>0.81316071376733601</v>
      </c>
      <c r="W105">
        <v>11750</v>
      </c>
      <c r="X105">
        <v>12169.6</v>
      </c>
      <c r="Y105">
        <v>9925</v>
      </c>
      <c r="Z105">
        <v>12539.25</v>
      </c>
      <c r="AA105">
        <v>9925</v>
      </c>
      <c r="AB105">
        <v>12539.25</v>
      </c>
      <c r="AC105" s="2">
        <f>(Table2[[#This Row],[Close Price]]/Table2[[#This Row],[Day Low]])-1</f>
        <v>-2.3310638297872277E-2</v>
      </c>
      <c r="AD105" s="2">
        <f>(Table2[[#This Row],[Day High]]/Table2[[#This Row],[Close Price]])-1</f>
        <v>6.0429936999503386E-2</v>
      </c>
      <c r="AE105" s="2">
        <f>(Table2[[#This Row],[Close Price]]/Table2[[#This Row],[Current Week Low]])-1</f>
        <v>0.15628211586901775</v>
      </c>
      <c r="AF105" s="2">
        <f>(Table2[[#This Row],[Current Week High]]/Table2[[#This Row],[Close Price]])-1</f>
        <v>9.2640356915676847E-2</v>
      </c>
      <c r="AG105" s="2">
        <f>(Table2[[#This Row],[Close Price]]/Table2[[#This Row],[Current Month Low]])-1</f>
        <v>0.15628211586901775</v>
      </c>
      <c r="AH105" s="2">
        <f>(Table2[[#This Row],[Current Month High]]/Table2[[#This Row],[Close Price]])-1</f>
        <v>9.2640356915676847E-2</v>
      </c>
      <c r="AI105">
        <v>9.2640356915676794</v>
      </c>
      <c r="AJ105">
        <v>232.31789421865699</v>
      </c>
      <c r="AK105" t="str">
        <f>IF(AND(Table2[[#This Row],[20D EMA]]&gt;Table2[[#This Row],[50D EMA]],Table2[[#This Row],[50D EMA]]&gt;Table2[[#This Row],[200D EMA]]),"Uptrend","Downtrend/NoTrend")</f>
        <v>Uptrend</v>
      </c>
      <c r="AL105">
        <v>0.25</v>
      </c>
      <c r="AM105" t="s">
        <v>10145</v>
      </c>
      <c r="AN105">
        <v>15.94</v>
      </c>
      <c r="AO105" t="s">
        <v>10145</v>
      </c>
      <c r="AP105">
        <v>0.206399438402883</v>
      </c>
      <c r="AQ105">
        <f>(Table2[[#This Row],[Sharpe Ratio]]-AVERAGE(Table2[Sharpe Ratio]))/_xlfn.STDEV.P(Table2[Sharpe Ratio])</f>
        <v>1.7207509076805727</v>
      </c>
      <c r="AR1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6.9363856453078574</v>
      </c>
    </row>
    <row r="106" spans="1:44" hidden="1" x14ac:dyDescent="0.3">
      <c r="A106" t="s">
        <v>276</v>
      </c>
      <c r="B106" t="s">
        <v>277</v>
      </c>
      <c r="C106" t="s">
        <v>10115</v>
      </c>
      <c r="D106" t="s">
        <v>140</v>
      </c>
      <c r="E106">
        <v>92611.043047725005</v>
      </c>
      <c r="F106">
        <v>3330.65</v>
      </c>
      <c r="G106">
        <v>85.392955716512802</v>
      </c>
      <c r="H106">
        <f>(Table2[[#This Row],[1Y Return vs Nifty]]-AVERAGE(Table2[1Y Return vs Nifty]))/_xlfn.STDEV.P(Table2[1Y Return vs Nifty])</f>
        <v>0.43399092994381866</v>
      </c>
      <c r="I106">
        <v>10.492664662537999</v>
      </c>
      <c r="J106">
        <f>(Table2[[#This Row],[1M Return vs Nifty]]-AVERAGE(Table2[1M Return vs Nifty]))/_xlfn.STDEV.P(Table2[1M Return vs Nifty])</f>
        <v>0.53424590980993969</v>
      </c>
      <c r="K106">
        <v>49.395332005856197</v>
      </c>
      <c r="L106">
        <f>(Table2[[#This Row],[6M Return vs Nifty]]-AVERAGE(Table2[6M Return vs Nifty]))/_xlfn.STDEV.P(Table2[6M Return vs Nifty])</f>
        <v>1.1353562987397465</v>
      </c>
      <c r="M106">
        <v>5.2455359308629799</v>
      </c>
      <c r="N106">
        <f>(Table2[[#This Row],[1W Return vs Nifty]]-AVERAGE(Table2[1W Return vs Nifty]))/_xlfn.STDEV.P(Table2[1W Return vs Nifty])</f>
        <v>1.0834690115573204</v>
      </c>
      <c r="O106">
        <v>3058.55</v>
      </c>
      <c r="P106">
        <v>2872.8975654004798</v>
      </c>
      <c r="Q106">
        <v>2356.7877372828202</v>
      </c>
      <c r="R106">
        <v>76.088179718346197</v>
      </c>
      <c r="S106" s="2">
        <v>8.8963724640761105E-2</v>
      </c>
      <c r="T106" s="2">
        <v>0.15933475669735891</v>
      </c>
      <c r="U106" s="2">
        <v>0.41321594105032211</v>
      </c>
      <c r="V106">
        <v>0.82213005344031398</v>
      </c>
      <c r="W106">
        <v>3296.6</v>
      </c>
      <c r="X106">
        <v>3353</v>
      </c>
      <c r="Y106">
        <v>3154.05</v>
      </c>
      <c r="Z106">
        <v>3345</v>
      </c>
      <c r="AA106">
        <v>3154.05</v>
      </c>
      <c r="AB106">
        <v>3345</v>
      </c>
      <c r="AC106" s="2">
        <f>(Table2[[#This Row],[Close Price]]/Table2[[#This Row],[Day Low]])-1</f>
        <v>1.0328823636474027E-2</v>
      </c>
      <c r="AD106" s="2">
        <f>(Table2[[#This Row],[Day High]]/Table2[[#This Row],[Close Price]])-1</f>
        <v>6.7104018735082427E-3</v>
      </c>
      <c r="AE106" s="2">
        <f>(Table2[[#This Row],[Close Price]]/Table2[[#This Row],[Current Week Low]])-1</f>
        <v>5.599150298822142E-2</v>
      </c>
      <c r="AF106" s="2">
        <f>(Table2[[#This Row],[Current Week High]]/Table2[[#This Row],[Close Price]])-1</f>
        <v>4.3084683169951621E-3</v>
      </c>
      <c r="AG106" s="2">
        <f>(Table2[[#This Row],[Close Price]]/Table2[[#This Row],[Current Month Low]])-1</f>
        <v>5.599150298822142E-2</v>
      </c>
      <c r="AH106" s="2">
        <f>(Table2[[#This Row],[Current Month High]]/Table2[[#This Row],[Close Price]])-1</f>
        <v>4.3084683169951621E-3</v>
      </c>
      <c r="AI106">
        <v>0.43084683169951599</v>
      </c>
      <c r="AJ106">
        <v>122.741255935263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7.0000000000000007E-2</v>
      </c>
      <c r="AM106" t="s">
        <v>10145</v>
      </c>
      <c r="AN106">
        <v>11.08</v>
      </c>
      <c r="AO106" t="s">
        <v>10145</v>
      </c>
      <c r="AP106">
        <v>7.8959886247090993E-2</v>
      </c>
      <c r="AQ106">
        <f>(Table2[[#This Row],[Sharpe Ratio]]-AVERAGE(Table2[Sharpe Ratio]))/_xlfn.STDEV.P(Table2[Sharpe Ratio])</f>
        <v>0.27380442259830673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3.4608665726491319</v>
      </c>
    </row>
    <row r="107" spans="1:44" hidden="1" x14ac:dyDescent="0.3">
      <c r="A107" t="s">
        <v>281</v>
      </c>
      <c r="B107" t="s">
        <v>282</v>
      </c>
      <c r="C107" t="s">
        <v>10102</v>
      </c>
      <c r="D107" t="s">
        <v>37</v>
      </c>
      <c r="E107">
        <v>91474.388554639998</v>
      </c>
      <c r="F107">
        <v>634.4</v>
      </c>
      <c r="G107">
        <v>-15.8620604037389</v>
      </c>
      <c r="H107">
        <f>(Table2[[#This Row],[1Y Return vs Nifty]]-AVERAGE(Table2[1Y Return vs Nifty]))/_xlfn.STDEV.P(Table2[1Y Return vs Nifty])</f>
        <v>-0.73189305071202715</v>
      </c>
      <c r="I107">
        <v>8.4588633392067702</v>
      </c>
      <c r="J107">
        <f>(Table2[[#This Row],[1M Return vs Nifty]]-AVERAGE(Table2[1M Return vs Nifty]))/_xlfn.STDEV.P(Table2[1M Return vs Nifty])</f>
        <v>0.36431024177391325</v>
      </c>
      <c r="K107">
        <v>5.7122417539221901</v>
      </c>
      <c r="L107">
        <f>(Table2[[#This Row],[6M Return vs Nifty]]-AVERAGE(Table2[6M Return vs Nifty]))/_xlfn.STDEV.P(Table2[6M Return vs Nifty])</f>
        <v>-0.15490129478598513</v>
      </c>
      <c r="M107">
        <v>0.93895525117885403</v>
      </c>
      <c r="N107">
        <f>(Table2[[#This Row],[1W Return vs Nifty]]-AVERAGE(Table2[1W Return vs Nifty]))/_xlfn.STDEV.P(Table2[1W Return vs Nifty])</f>
        <v>0.2363785131868941</v>
      </c>
      <c r="O107">
        <v>600.84</v>
      </c>
      <c r="P107">
        <v>588.86505297463202</v>
      </c>
      <c r="Q107">
        <v>559.594882204545</v>
      </c>
      <c r="R107">
        <v>81.287457967413005</v>
      </c>
      <c r="S107" s="2">
        <v>5.5855136142733415E-2</v>
      </c>
      <c r="T107" s="2">
        <v>7.7326624827453588E-2</v>
      </c>
      <c r="U107" s="2">
        <v>0.13367727292422227</v>
      </c>
      <c r="V107">
        <v>1.0338788037708999</v>
      </c>
      <c r="W107">
        <v>633.04999999999995</v>
      </c>
      <c r="X107">
        <v>643.75</v>
      </c>
      <c r="Y107">
        <v>601.20000000000005</v>
      </c>
      <c r="Z107">
        <v>637.9</v>
      </c>
      <c r="AA107">
        <v>601.20000000000005</v>
      </c>
      <c r="AB107">
        <v>637.9</v>
      </c>
      <c r="AC107" s="2">
        <f>(Table2[[#This Row],[Close Price]]/Table2[[#This Row],[Day Low]])-1</f>
        <v>2.1325329752783784E-3</v>
      </c>
      <c r="AD107" s="2">
        <f>(Table2[[#This Row],[Day High]]/Table2[[#This Row],[Close Price]])-1</f>
        <v>1.473833543505676E-2</v>
      </c>
      <c r="AE107" s="2">
        <f>(Table2[[#This Row],[Close Price]]/Table2[[#This Row],[Current Week Low]])-1</f>
        <v>5.5222887558216804E-2</v>
      </c>
      <c r="AF107" s="2">
        <f>(Table2[[#This Row],[Current Week High]]/Table2[[#This Row],[Close Price]])-1</f>
        <v>5.5170239596469273E-3</v>
      </c>
      <c r="AG107" s="2">
        <f>(Table2[[#This Row],[Close Price]]/Table2[[#This Row],[Current Month Low]])-1</f>
        <v>5.5222887558216804E-2</v>
      </c>
      <c r="AH107" s="2">
        <f>(Table2[[#This Row],[Current Month High]]/Table2[[#This Row],[Close Price]])-1</f>
        <v>5.5170239596469273E-3</v>
      </c>
      <c r="AI107">
        <v>1.0167087011349201</v>
      </c>
      <c r="AJ107">
        <v>36.8863955119214</v>
      </c>
      <c r="AK107" t="str">
        <f>IF(AND(Table2[[#This Row],[20D EMA]]&gt;Table2[[#This Row],[50D EMA]],Table2[[#This Row],[50D EMA]]&gt;Table2[[#This Row],[200D EMA]]),"Uptrend","Downtrend/NoTrend")</f>
        <v>Uptrend</v>
      </c>
      <c r="AL107">
        <v>-0.09</v>
      </c>
      <c r="AM107" t="s">
        <v>10146</v>
      </c>
      <c r="AN107">
        <v>3.37</v>
      </c>
      <c r="AO107" t="s">
        <v>10145</v>
      </c>
      <c r="AP107">
        <v>-5.6552332069704003E-2</v>
      </c>
      <c r="AQ107">
        <f>(Table2[[#This Row],[Sharpe Ratio]]-AVERAGE(Table2[Sharpe Ratio]))/_xlfn.STDEV.P(Table2[Sharpe Ratio])</f>
        <v>-1.2647989753443121</v>
      </c>
      <c r="AR1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-1.550904565881517</v>
      </c>
    </row>
    <row r="108" spans="1:44" hidden="1" x14ac:dyDescent="0.3">
      <c r="A108" t="s">
        <v>283</v>
      </c>
      <c r="B108" t="s">
        <v>284</v>
      </c>
      <c r="C108" t="s">
        <v>10102</v>
      </c>
      <c r="D108" t="s">
        <v>37</v>
      </c>
      <c r="E108">
        <v>91406.367705975004</v>
      </c>
      <c r="F108">
        <v>1853.25</v>
      </c>
      <c r="G108">
        <v>12.8835841008183</v>
      </c>
      <c r="H108">
        <f>(Table2[[#This Row],[1Y Return vs Nifty]]-AVERAGE(Table2[1Y Return vs Nifty]))/_xlfn.STDEV.P(Table2[1Y Return vs Nifty])</f>
        <v>-0.40090612556365474</v>
      </c>
      <c r="I108">
        <v>8.4851622186984308</v>
      </c>
      <c r="J108">
        <f>(Table2[[#This Row],[1M Return vs Nifty]]-AVERAGE(Table2[1M Return vs Nifty]))/_xlfn.STDEV.P(Table2[1M Return vs Nifty])</f>
        <v>0.3665076627332497</v>
      </c>
      <c r="K108">
        <v>21.599022946288599</v>
      </c>
      <c r="L108">
        <f>(Table2[[#This Row],[6M Return vs Nifty]]-AVERAGE(Table2[6M Return vs Nifty]))/_xlfn.STDEV.P(Table2[6M Return vs Nifty])</f>
        <v>0.31434298147546852</v>
      </c>
      <c r="M108">
        <v>-0.194787918118391</v>
      </c>
      <c r="N108">
        <f>(Table2[[#This Row],[1W Return vs Nifty]]-AVERAGE(Table2[1W Return vs Nifty]))/_xlfn.STDEV.P(Table2[1W Return vs Nifty])</f>
        <v>1.3374896690265261E-2</v>
      </c>
      <c r="O108">
        <v>1750.14</v>
      </c>
      <c r="P108">
        <v>1702.4850329472599</v>
      </c>
      <c r="Q108">
        <v>1563.1152218012601</v>
      </c>
      <c r="R108">
        <v>86.592630659429304</v>
      </c>
      <c r="S108" s="2">
        <v>5.8915286777057777E-2</v>
      </c>
      <c r="T108" s="2">
        <v>8.8555825240791128E-2</v>
      </c>
      <c r="U108" s="2">
        <v>0.18561317435345701</v>
      </c>
      <c r="V108">
        <v>1.2539673950577499</v>
      </c>
      <c r="W108">
        <v>1821.05</v>
      </c>
      <c r="X108">
        <v>1861.95</v>
      </c>
      <c r="Y108">
        <v>1782.15</v>
      </c>
      <c r="Z108">
        <v>1863.9</v>
      </c>
      <c r="AA108">
        <v>1782.15</v>
      </c>
      <c r="AB108">
        <v>1863.9</v>
      </c>
      <c r="AC108" s="2">
        <f>(Table2[[#This Row],[Close Price]]/Table2[[#This Row],[Day Low]])-1</f>
        <v>1.76821064770325E-2</v>
      </c>
      <c r="AD108" s="2">
        <f>(Table2[[#This Row],[Day High]]/Table2[[#This Row],[Close Price]])-1</f>
        <v>4.6944556859571662E-3</v>
      </c>
      <c r="AE108" s="2">
        <f>(Table2[[#This Row],[Close Price]]/Table2[[#This Row],[Current Week Low]])-1</f>
        <v>3.9895631680834986E-2</v>
      </c>
      <c r="AF108" s="2">
        <f>(Table2[[#This Row],[Current Week High]]/Table2[[#This Row],[Close Price]])-1</f>
        <v>5.7466612707406384E-3</v>
      </c>
      <c r="AG108" s="2">
        <f>(Table2[[#This Row],[Close Price]]/Table2[[#This Row],[Current Month Low]])-1</f>
        <v>3.9895631680834986E-2</v>
      </c>
      <c r="AH108" s="2">
        <f>(Table2[[#This Row],[Current Month High]]/Table2[[#This Row],[Close Price]])-1</f>
        <v>5.7466612707406384E-3</v>
      </c>
      <c r="AI108">
        <v>0.57466612707406295</v>
      </c>
      <c r="AJ108">
        <v>46.386255924170598</v>
      </c>
      <c r="AK108" t="str">
        <f>IF(AND(Table2[[#This Row],[20D EMA]]&gt;Table2[[#This Row],[50D EMA]],Table2[[#This Row],[50D EMA]]&gt;Table2[[#This Row],[200D EMA]]),"Uptrend","Downtrend/NoTrend")</f>
        <v>Uptrend</v>
      </c>
      <c r="AL108">
        <v>0</v>
      </c>
      <c r="AM108" t="s">
        <v>10147</v>
      </c>
      <c r="AN108">
        <v>7.07</v>
      </c>
      <c r="AO108" t="s">
        <v>10145</v>
      </c>
      <c r="AP108">
        <v>-4.5419515089827001E-2</v>
      </c>
      <c r="AQ108">
        <f>(Table2[[#This Row],[Sharpe Ratio]]-AVERAGE(Table2[Sharpe Ratio]))/_xlfn.STDEV.P(Table2[Sharpe Ratio])</f>
        <v>-1.1383971626762575</v>
      </c>
      <c r="AR1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-0.84507774734092866</v>
      </c>
    </row>
    <row r="109" spans="1:44" hidden="1" x14ac:dyDescent="0.3">
      <c r="A109" t="s">
        <v>285</v>
      </c>
      <c r="B109" t="s">
        <v>286</v>
      </c>
      <c r="C109" t="s">
        <v>10101</v>
      </c>
      <c r="D109" t="s">
        <v>287</v>
      </c>
      <c r="E109">
        <v>90451.276625625003</v>
      </c>
      <c r="F109">
        <v>10431.25</v>
      </c>
      <c r="G109">
        <v>147.161554858979</v>
      </c>
      <c r="H109">
        <f>(Table2[[#This Row],[1Y Return vs Nifty]]-AVERAGE(Table2[1Y Return vs Nifty]))/_xlfn.STDEV.P(Table2[1Y Return vs Nifty])</f>
        <v>1.1452151537613116</v>
      </c>
      <c r="I109">
        <v>31.969428994241799</v>
      </c>
      <c r="J109">
        <f>(Table2[[#This Row],[1M Return vs Nifty]]-AVERAGE(Table2[1M Return vs Nifty]))/_xlfn.STDEV.P(Table2[1M Return vs Nifty])</f>
        <v>2.3287517212146049</v>
      </c>
      <c r="K109">
        <v>127.606092085311</v>
      </c>
      <c r="L109">
        <f>(Table2[[#This Row],[6M Return vs Nifty]]-AVERAGE(Table2[6M Return vs Nifty]))/_xlfn.STDEV.P(Table2[6M Return vs Nifty])</f>
        <v>3.4454498957344777</v>
      </c>
      <c r="M109">
        <v>2.9889348581972399</v>
      </c>
      <c r="N109">
        <f>(Table2[[#This Row],[1W Return vs Nifty]]-AVERAGE(Table2[1W Return vs Nifty]))/_xlfn.STDEV.P(Table2[1W Return vs Nifty])</f>
        <v>0.63960287518486392</v>
      </c>
      <c r="O109">
        <v>9437.17</v>
      </c>
      <c r="P109">
        <v>8688.0851923903301</v>
      </c>
      <c r="Q109">
        <v>6832.0925383283702</v>
      </c>
      <c r="R109">
        <v>82.756173797059304</v>
      </c>
      <c r="S109" s="2">
        <v>0.1053366634277013</v>
      </c>
      <c r="T109" s="2">
        <v>0.20063854911741233</v>
      </c>
      <c r="U109" s="2">
        <v>0.52680162651196283</v>
      </c>
      <c r="V109">
        <v>1.1594573329582201</v>
      </c>
      <c r="W109">
        <v>10375</v>
      </c>
      <c r="X109">
        <v>10525</v>
      </c>
      <c r="Y109">
        <v>9890.15</v>
      </c>
      <c r="Z109">
        <v>10448.700000000001</v>
      </c>
      <c r="AA109">
        <v>9890.15</v>
      </c>
      <c r="AB109">
        <v>10448.700000000001</v>
      </c>
      <c r="AC109" s="2">
        <f>(Table2[[#This Row],[Close Price]]/Table2[[#This Row],[Day Low]])-1</f>
        <v>5.4216867469878416E-3</v>
      </c>
      <c r="AD109" s="2">
        <f>(Table2[[#This Row],[Day High]]/Table2[[#This Row],[Close Price]])-1</f>
        <v>8.9874176153386109E-3</v>
      </c>
      <c r="AE109" s="2">
        <f>(Table2[[#This Row],[Close Price]]/Table2[[#This Row],[Current Week Low]])-1</f>
        <v>5.4711000338720783E-2</v>
      </c>
      <c r="AF109" s="2">
        <f>(Table2[[#This Row],[Current Week High]]/Table2[[#This Row],[Close Price]])-1</f>
        <v>1.6728579988016801E-3</v>
      </c>
      <c r="AG109" s="2">
        <f>(Table2[[#This Row],[Close Price]]/Table2[[#This Row],[Current Month Low]])-1</f>
        <v>5.4711000338720783E-2</v>
      </c>
      <c r="AH109" s="2">
        <f>(Table2[[#This Row],[Current Month High]]/Table2[[#This Row],[Close Price]])-1</f>
        <v>1.6728579988016801E-3</v>
      </c>
      <c r="AI109">
        <v>0.16728579988016801</v>
      </c>
      <c r="AJ109">
        <v>179.11565991036099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0.19</v>
      </c>
      <c r="AM109" t="s">
        <v>10145</v>
      </c>
      <c r="AN109">
        <v>9.68</v>
      </c>
      <c r="AO109" t="s">
        <v>10145</v>
      </c>
      <c r="AP109">
        <v>9.3902952929480005E-2</v>
      </c>
      <c r="AQ109">
        <f>(Table2[[#This Row],[Sharpe Ratio]]-AVERAGE(Table2[Sharpe Ratio]))/_xlfn.STDEV.P(Table2[Sharpe Ratio])</f>
        <v>0.44346774490816943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8.0024873908034273</v>
      </c>
    </row>
    <row r="110" spans="1:44" hidden="1" x14ac:dyDescent="0.3">
      <c r="A110" t="s">
        <v>288</v>
      </c>
      <c r="B110" t="s">
        <v>289</v>
      </c>
      <c r="C110" t="s">
        <v>10102</v>
      </c>
      <c r="D110" t="s">
        <v>290</v>
      </c>
      <c r="E110">
        <v>90244.911454775007</v>
      </c>
      <c r="F110">
        <v>83.93</v>
      </c>
      <c r="G110">
        <v>22.3830520742418</v>
      </c>
      <c r="H110">
        <f>(Table2[[#This Row],[1Y Return vs Nifty]]-AVERAGE(Table2[1Y Return vs Nifty]))/_xlfn.STDEV.P(Table2[1Y Return vs Nifty])</f>
        <v>-0.29152608732619528</v>
      </c>
      <c r="I110">
        <v>-10.8123454960168</v>
      </c>
      <c r="J110">
        <f>(Table2[[#This Row],[1M Return vs Nifty]]-AVERAGE(Table2[1M Return vs Nifty]))/_xlfn.STDEV.P(Table2[1M Return vs Nifty])</f>
        <v>-1.2459088635571243</v>
      </c>
      <c r="K110">
        <v>10.7188813994479</v>
      </c>
      <c r="L110">
        <f>(Table2[[#This Row],[6M Return vs Nifty]]-AVERAGE(Table2[6M Return vs Nifty]))/_xlfn.STDEV.P(Table2[6M Return vs Nifty])</f>
        <v>-7.0213077376667446E-3</v>
      </c>
      <c r="M110">
        <v>-3.4712757317432401</v>
      </c>
      <c r="N110">
        <f>(Table2[[#This Row],[1W Return vs Nifty]]-AVERAGE(Table2[1W Return vs Nifty]))/_xlfn.STDEV.P(Table2[1W Return vs Nifty])</f>
        <v>-0.63109966477358137</v>
      </c>
      <c r="O110">
        <v>85.03</v>
      </c>
      <c r="P110">
        <v>85.276216384012301</v>
      </c>
      <c r="Q110">
        <v>77.825391830546906</v>
      </c>
      <c r="R110">
        <v>41.840458799382098</v>
      </c>
      <c r="S110" s="2">
        <v>-1.2936610608020632E-2</v>
      </c>
      <c r="T110" s="2">
        <v>-1.5786539800852192E-2</v>
      </c>
      <c r="U110" s="2">
        <v>7.8439799991562753E-2</v>
      </c>
      <c r="V110">
        <v>0.54673009567754005</v>
      </c>
      <c r="W110">
        <v>83.4</v>
      </c>
      <c r="X110">
        <v>84.47</v>
      </c>
      <c r="Y110">
        <v>83.31</v>
      </c>
      <c r="Z110">
        <v>84.9</v>
      </c>
      <c r="AA110">
        <v>83.31</v>
      </c>
      <c r="AB110">
        <v>84.9</v>
      </c>
      <c r="AC110" s="2">
        <f>(Table2[[#This Row],[Close Price]]/Table2[[#This Row],[Day Low]])-1</f>
        <v>6.3549160671463323E-3</v>
      </c>
      <c r="AD110" s="2">
        <f>(Table2[[#This Row],[Day High]]/Table2[[#This Row],[Close Price]])-1</f>
        <v>6.4339330394376226E-3</v>
      </c>
      <c r="AE110" s="2">
        <f>(Table2[[#This Row],[Close Price]]/Table2[[#This Row],[Current Week Low]])-1</f>
        <v>7.4420837834594522E-3</v>
      </c>
      <c r="AF110" s="2">
        <f>(Table2[[#This Row],[Current Week High]]/Table2[[#This Row],[Close Price]])-1</f>
        <v>1.1557250089360149E-2</v>
      </c>
      <c r="AG110" s="2">
        <f>(Table2[[#This Row],[Close Price]]/Table2[[#This Row],[Current Month Low]])-1</f>
        <v>7.4420837834594522E-3</v>
      </c>
      <c r="AH110" s="2">
        <f>(Table2[[#This Row],[Current Month High]]/Table2[[#This Row],[Close Price]])-1</f>
        <v>1.1557250089360149E-2</v>
      </c>
      <c r="AI110">
        <v>17.597998331943199</v>
      </c>
      <c r="AJ110">
        <v>51.3615870153291</v>
      </c>
      <c r="AK110" t="str">
        <f>IF(AND(Table2[[#This Row],[20D EMA]]&gt;Table2[[#This Row],[50D EMA]],Table2[[#This Row],[50D EMA]]&gt;Table2[[#This Row],[200D EMA]]),"Uptrend","Downtrend/NoTrend")</f>
        <v>Downtrend/NoTrend</v>
      </c>
      <c r="AL110">
        <v>-0.12</v>
      </c>
      <c r="AM110" t="s">
        <v>10146</v>
      </c>
      <c r="AN110">
        <v>-3.06</v>
      </c>
      <c r="AO110" t="s">
        <v>10146</v>
      </c>
      <c r="AP110">
        <v>6.6581843432542004E-2</v>
      </c>
      <c r="AQ110">
        <f>(Table2[[#This Row],[Sharpe Ratio]]-AVERAGE(Table2[Sharpe Ratio]))/_xlfn.STDEV.P(Table2[Sharpe Ratio])</f>
        <v>0.13326433720304073</v>
      </c>
      <c r="AR1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1" spans="1:44" hidden="1" x14ac:dyDescent="0.3">
      <c r="A111" t="s">
        <v>291</v>
      </c>
      <c r="B111" t="s">
        <v>292</v>
      </c>
      <c r="C111" t="s">
        <v>10107</v>
      </c>
      <c r="D111" t="s">
        <v>293</v>
      </c>
      <c r="E111">
        <v>89663.779200039993</v>
      </c>
      <c r="F111">
        <v>922.55</v>
      </c>
      <c r="G111">
        <v>26.800812245901501</v>
      </c>
      <c r="H111">
        <f>(Table2[[#This Row],[1Y Return vs Nifty]]-AVERAGE(Table2[1Y Return vs Nifty]))/_xlfn.STDEV.P(Table2[1Y Return vs Nifty])</f>
        <v>-0.24065852528462142</v>
      </c>
      <c r="I111">
        <v>14.937541155832999</v>
      </c>
      <c r="J111">
        <f>(Table2[[#This Row],[1M Return vs Nifty]]-AVERAGE(Table2[1M Return vs Nifty]))/_xlfn.STDEV.P(Table2[1M Return vs Nifty])</f>
        <v>0.90564062155519276</v>
      </c>
      <c r="K111">
        <v>20.639364617960201</v>
      </c>
      <c r="L111">
        <f>(Table2[[#This Row],[6M Return vs Nifty]]-AVERAGE(Table2[6M Return vs Nifty]))/_xlfn.STDEV.P(Table2[6M Return vs Nifty])</f>
        <v>0.28599776967440771</v>
      </c>
      <c r="M111">
        <v>1.30814316774942</v>
      </c>
      <c r="N111">
        <f>(Table2[[#This Row],[1W Return vs Nifty]]-AVERAGE(Table2[1W Return vs Nifty]))/_xlfn.STDEV.P(Table2[1W Return vs Nifty])</f>
        <v>0.30899658295054661</v>
      </c>
      <c r="O111">
        <v>891.66</v>
      </c>
      <c r="P111">
        <v>852.95163169239595</v>
      </c>
      <c r="Q111">
        <v>748.12248349421498</v>
      </c>
      <c r="R111">
        <v>56.287328224267398</v>
      </c>
      <c r="S111" s="2">
        <v>3.4643249669156391E-2</v>
      </c>
      <c r="T111" s="2">
        <v>8.1597086776784081E-2</v>
      </c>
      <c r="U111" s="2">
        <v>0.23315368853920265</v>
      </c>
      <c r="V111">
        <v>1.0737137695949801</v>
      </c>
      <c r="W111">
        <v>913.5</v>
      </c>
      <c r="X111">
        <v>925</v>
      </c>
      <c r="Y111">
        <v>904</v>
      </c>
      <c r="Z111">
        <v>959.9</v>
      </c>
      <c r="AA111">
        <v>904</v>
      </c>
      <c r="AB111">
        <v>959.9</v>
      </c>
      <c r="AC111" s="2">
        <f>(Table2[[#This Row],[Close Price]]/Table2[[#This Row],[Day Low]])-1</f>
        <v>9.9069512862615117E-3</v>
      </c>
      <c r="AD111" s="2">
        <f>(Table2[[#This Row],[Day High]]/Table2[[#This Row],[Close Price]])-1</f>
        <v>2.6556826188282034E-3</v>
      </c>
      <c r="AE111" s="2">
        <f>(Table2[[#This Row],[Close Price]]/Table2[[#This Row],[Current Week Low]])-1</f>
        <v>2.0519911504424782E-2</v>
      </c>
      <c r="AF111" s="2">
        <f>(Table2[[#This Row],[Current Week High]]/Table2[[#This Row],[Close Price]])-1</f>
        <v>4.0485610536014294E-2</v>
      </c>
      <c r="AG111" s="2">
        <f>(Table2[[#This Row],[Close Price]]/Table2[[#This Row],[Current Month Low]])-1</f>
        <v>2.0519911504424782E-2</v>
      </c>
      <c r="AH111" s="2">
        <f>(Table2[[#This Row],[Current Month High]]/Table2[[#This Row],[Close Price]])-1</f>
        <v>4.0485610536014294E-2</v>
      </c>
      <c r="AI111">
        <v>6.2164652322367298</v>
      </c>
      <c r="AJ111">
        <v>81.425762045230996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</v>
      </c>
      <c r="AM111" t="s">
        <v>10147</v>
      </c>
      <c r="AN111">
        <v>-0.57999999999999996</v>
      </c>
      <c r="AO111" t="s">
        <v>10146</v>
      </c>
      <c r="AP111">
        <v>0.123802760139595</v>
      </c>
      <c r="AQ111">
        <f>(Table2[[#This Row],[Sharpe Ratio]]-AVERAGE(Table2[Sharpe Ratio]))/_xlfn.STDEV.P(Table2[Sharpe Ratio])</f>
        <v>0.78294964213286089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2.0429260910283866</v>
      </c>
    </row>
    <row r="112" spans="1:44" hidden="1" x14ac:dyDescent="0.3">
      <c r="A112" t="s">
        <v>294</v>
      </c>
      <c r="B112" t="s">
        <v>295</v>
      </c>
      <c r="C112" t="s">
        <v>10107</v>
      </c>
      <c r="D112" t="s">
        <v>293</v>
      </c>
      <c r="E112">
        <v>89041.524540390004</v>
      </c>
      <c r="F112">
        <v>6192.7</v>
      </c>
      <c r="G112">
        <v>-3.6218239809449</v>
      </c>
      <c r="H112">
        <f>(Table2[[#This Row],[1Y Return vs Nifty]]-AVERAGE(Table2[1Y Return vs Nifty]))/_xlfn.STDEV.P(Table2[1Y Return vs Nifty])</f>
        <v>-0.59095489167971138</v>
      </c>
      <c r="I112">
        <v>-2.6984673291309198</v>
      </c>
      <c r="J112">
        <f>(Table2[[#This Row],[1M Return vs Nifty]]-AVERAGE(Table2[1M Return vs Nifty]))/_xlfn.STDEV.P(Table2[1M Return vs Nifty])</f>
        <v>-0.56794819412740871</v>
      </c>
      <c r="K112">
        <v>-5.5319123540404602</v>
      </c>
      <c r="L112">
        <f>(Table2[[#This Row],[6M Return vs Nifty]]-AVERAGE(Table2[6M Return vs Nifty]))/_xlfn.STDEV.P(Table2[6M Return vs Nifty])</f>
        <v>-0.48701734099290483</v>
      </c>
      <c r="M112">
        <v>-4.5943157323792798</v>
      </c>
      <c r="N112">
        <f>(Table2[[#This Row],[1W Return vs Nifty]]-AVERAGE(Table2[1W Return vs Nifty]))/_xlfn.STDEV.P(Table2[1W Return vs Nifty])</f>
        <v>-0.85199800259329295</v>
      </c>
      <c r="O112">
        <v>6132.08</v>
      </c>
      <c r="P112">
        <v>6095.1538063929202</v>
      </c>
      <c r="Q112">
        <v>5817.3124261017501</v>
      </c>
      <c r="R112">
        <v>55.594759865969003</v>
      </c>
      <c r="S112" s="2">
        <v>9.885715776702178E-3</v>
      </c>
      <c r="T112" s="2">
        <v>1.6003893700724671E-2</v>
      </c>
      <c r="U112" s="2">
        <v>6.452938168043372E-2</v>
      </c>
      <c r="V112">
        <v>0.78577873408642596</v>
      </c>
      <c r="W112">
        <v>6161</v>
      </c>
      <c r="X112">
        <v>6244</v>
      </c>
      <c r="Y112">
        <v>6077</v>
      </c>
      <c r="Z112">
        <v>6217.75</v>
      </c>
      <c r="AA112">
        <v>6077</v>
      </c>
      <c r="AB112">
        <v>6217.75</v>
      </c>
      <c r="AC112" s="2">
        <f>(Table2[[#This Row],[Close Price]]/Table2[[#This Row],[Day Low]])-1</f>
        <v>5.1452686252231317E-3</v>
      </c>
      <c r="AD112" s="2">
        <f>(Table2[[#This Row],[Day High]]/Table2[[#This Row],[Close Price]])-1</f>
        <v>8.2839472281881488E-3</v>
      </c>
      <c r="AE112" s="2">
        <f>(Table2[[#This Row],[Close Price]]/Table2[[#This Row],[Current Week Low]])-1</f>
        <v>1.9038999506335363E-2</v>
      </c>
      <c r="AF112" s="2">
        <f>(Table2[[#This Row],[Current Week High]]/Table2[[#This Row],[Close Price]])-1</f>
        <v>4.04508534241943E-3</v>
      </c>
      <c r="AG112" s="2">
        <f>(Table2[[#This Row],[Close Price]]/Table2[[#This Row],[Current Month Low]])-1</f>
        <v>1.9038999506335363E-2</v>
      </c>
      <c r="AH112" s="2">
        <f>(Table2[[#This Row],[Current Month High]]/Table2[[#This Row],[Close Price]])-1</f>
        <v>4.04508534241943E-3</v>
      </c>
      <c r="AI112">
        <v>11.008929869039299</v>
      </c>
      <c r="AJ112">
        <v>31.034701650444301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-0.09</v>
      </c>
      <c r="AM112" t="s">
        <v>10146</v>
      </c>
      <c r="AN112">
        <v>-0.24</v>
      </c>
      <c r="AO112" t="s">
        <v>10146</v>
      </c>
      <c r="AP112">
        <v>3.0588764780577E-2</v>
      </c>
      <c r="AQ112">
        <f>(Table2[[#This Row],[Sharpe Ratio]]-AVERAGE(Table2[Sharpe Ratio]))/_xlfn.STDEV.P(Table2[Sharpe Ratio])</f>
        <v>-0.27540045925735168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-2.7733188886506692</v>
      </c>
    </row>
    <row r="113" spans="1:44" hidden="1" x14ac:dyDescent="0.3">
      <c r="A113" t="s">
        <v>296</v>
      </c>
      <c r="B113" t="s">
        <v>297</v>
      </c>
      <c r="C113" t="s">
        <v>10102</v>
      </c>
      <c r="D113" t="s">
        <v>260</v>
      </c>
      <c r="E113">
        <v>88121.503726499999</v>
      </c>
      <c r="F113">
        <v>4125.95</v>
      </c>
      <c r="G113">
        <v>54.656207398674702</v>
      </c>
      <c r="H113">
        <f>(Table2[[#This Row],[1Y Return vs Nifty]]-AVERAGE(Table2[1Y Return vs Nifty]))/_xlfn.STDEV.P(Table2[1Y Return vs Nifty])</f>
        <v>8.0077772311615059E-2</v>
      </c>
      <c r="I113">
        <v>-2.9111490579386401</v>
      </c>
      <c r="J113">
        <f>(Table2[[#This Row],[1M Return vs Nifty]]-AVERAGE(Table2[1M Return vs Nifty]))/_xlfn.STDEV.P(Table2[1M Return vs Nifty])</f>
        <v>-0.5857189622203306</v>
      </c>
      <c r="K113">
        <v>14.5629468966841</v>
      </c>
      <c r="L113">
        <f>(Table2[[#This Row],[6M Return vs Nifty]]-AVERAGE(Table2[6M Return vs Nifty]))/_xlfn.STDEV.P(Table2[6M Return vs Nifty])</f>
        <v>0.10651998865904785</v>
      </c>
      <c r="M113">
        <v>-2.1885903805081202</v>
      </c>
      <c r="N113">
        <f>(Table2[[#This Row],[1W Return vs Nifty]]-AVERAGE(Table2[1W Return vs Nifty]))/_xlfn.STDEV.P(Table2[1W Return vs Nifty])</f>
        <v>-0.37879960255579936</v>
      </c>
      <c r="O113">
        <v>3980.78</v>
      </c>
      <c r="P113">
        <v>3879.45156028662</v>
      </c>
      <c r="Q113">
        <v>3424.6901414560398</v>
      </c>
      <c r="R113">
        <v>64.421085507570197</v>
      </c>
      <c r="S113" s="2">
        <v>3.6467727430302507E-2</v>
      </c>
      <c r="T113" s="2">
        <v>6.3539507036702941E-2</v>
      </c>
      <c r="U113" s="2">
        <v>0.20476592905593868</v>
      </c>
      <c r="V113">
        <v>0.93792468586760802</v>
      </c>
      <c r="W113">
        <v>4107.8999999999996</v>
      </c>
      <c r="X113">
        <v>4185.05</v>
      </c>
      <c r="Y113">
        <v>3982.65</v>
      </c>
      <c r="Z113">
        <v>4195.95</v>
      </c>
      <c r="AA113">
        <v>3982.65</v>
      </c>
      <c r="AB113">
        <v>4195.95</v>
      </c>
      <c r="AC113" s="2">
        <f>(Table2[[#This Row],[Close Price]]/Table2[[#This Row],[Day Low]])-1</f>
        <v>4.3939725894008852E-3</v>
      </c>
      <c r="AD113" s="2">
        <f>(Table2[[#This Row],[Day High]]/Table2[[#This Row],[Close Price]])-1</f>
        <v>1.4323973872683915E-2</v>
      </c>
      <c r="AE113" s="2">
        <f>(Table2[[#This Row],[Close Price]]/Table2[[#This Row],[Current Week Low]])-1</f>
        <v>3.5981067881937889E-2</v>
      </c>
      <c r="AF113" s="2">
        <f>(Table2[[#This Row],[Current Week High]]/Table2[[#This Row],[Close Price]])-1</f>
        <v>1.6965789696918199E-2</v>
      </c>
      <c r="AG113" s="2">
        <f>(Table2[[#This Row],[Close Price]]/Table2[[#This Row],[Current Month Low]])-1</f>
        <v>3.5981067881937889E-2</v>
      </c>
      <c r="AH113" s="2">
        <f>(Table2[[#This Row],[Current Month High]]/Table2[[#This Row],[Close Price]])-1</f>
        <v>1.6965789696918199E-2</v>
      </c>
      <c r="AI113">
        <v>1.6965789696918101</v>
      </c>
      <c r="AJ113">
        <v>85.975073809470103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0.01</v>
      </c>
      <c r="AM113" t="s">
        <v>10145</v>
      </c>
      <c r="AN113">
        <v>2.78</v>
      </c>
      <c r="AO113" t="s">
        <v>10145</v>
      </c>
      <c r="AP113">
        <v>3.5241081291980001E-3</v>
      </c>
      <c r="AQ113">
        <f>(Table2[[#This Row],[Sharpe Ratio]]-AVERAGE(Table2[Sharpe Ratio]))/_xlfn.STDEV.P(Table2[Sharpe Ratio])</f>
        <v>-0.58269210576123798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-1.3606129095667048</v>
      </c>
    </row>
    <row r="114" spans="1:44" hidden="1" x14ac:dyDescent="0.3">
      <c r="A114" t="s">
        <v>298</v>
      </c>
      <c r="B114" t="s">
        <v>299</v>
      </c>
      <c r="C114" t="s">
        <v>10113</v>
      </c>
      <c r="D114" t="s">
        <v>151</v>
      </c>
      <c r="E114">
        <v>87955.934116919903</v>
      </c>
      <c r="F114">
        <v>6811.6</v>
      </c>
      <c r="G114">
        <v>26.6423846161229</v>
      </c>
      <c r="H114">
        <f>(Table2[[#This Row],[1Y Return vs Nifty]]-AVERAGE(Table2[1Y Return vs Nifty]))/_xlfn.STDEV.P(Table2[1Y Return vs Nifty])</f>
        <v>-0.24248271378144398</v>
      </c>
      <c r="I114">
        <v>10.678240986830501</v>
      </c>
      <c r="J114">
        <f>(Table2[[#This Row],[1M Return vs Nifty]]-AVERAGE(Table2[1M Return vs Nifty]))/_xlfn.STDEV.P(Table2[1M Return vs Nifty])</f>
        <v>0.54975186719060587</v>
      </c>
      <c r="K114">
        <v>20.9864201402895</v>
      </c>
      <c r="L114">
        <f>(Table2[[#This Row],[6M Return vs Nifty]]-AVERAGE(Table2[6M Return vs Nifty]))/_xlfn.STDEV.P(Table2[6M Return vs Nifty])</f>
        <v>0.29624867043435549</v>
      </c>
      <c r="M114">
        <v>-7.7908465967284598E-3</v>
      </c>
      <c r="N114">
        <f>(Table2[[#This Row],[1W Return vs Nifty]]-AVERAGE(Table2[1W Return vs Nifty]))/_xlfn.STDEV.P(Table2[1W Return vs Nifty])</f>
        <v>5.0156616177455676E-2</v>
      </c>
      <c r="O114">
        <v>6494.28</v>
      </c>
      <c r="P114">
        <v>6202.6662292111696</v>
      </c>
      <c r="Q114">
        <v>5420.0469841874601</v>
      </c>
      <c r="R114">
        <v>68.385428462172996</v>
      </c>
      <c r="S114" s="2">
        <v>4.8861459622929815E-2</v>
      </c>
      <c r="T114" s="2">
        <v>9.8172906341644717E-2</v>
      </c>
      <c r="U114" s="2">
        <v>0.25674187324801451</v>
      </c>
      <c r="V114">
        <v>0.92091976709559897</v>
      </c>
      <c r="W114">
        <v>6751</v>
      </c>
      <c r="X114">
        <v>6854</v>
      </c>
      <c r="Y114">
        <v>6642</v>
      </c>
      <c r="Z114">
        <v>6969</v>
      </c>
      <c r="AA114">
        <v>6642</v>
      </c>
      <c r="AB114">
        <v>6969</v>
      </c>
      <c r="AC114" s="2">
        <f>(Table2[[#This Row],[Close Price]]/Table2[[#This Row],[Day Low]])-1</f>
        <v>8.9764479336396086E-3</v>
      </c>
      <c r="AD114" s="2">
        <f>(Table2[[#This Row],[Day High]]/Table2[[#This Row],[Close Price]])-1</f>
        <v>6.2246755534676179E-3</v>
      </c>
      <c r="AE114" s="2">
        <f>(Table2[[#This Row],[Close Price]]/Table2[[#This Row],[Current Week Low]])-1</f>
        <v>2.5534477566997893E-2</v>
      </c>
      <c r="AF114" s="2">
        <f>(Table2[[#This Row],[Current Week High]]/Table2[[#This Row],[Close Price]])-1</f>
        <v>2.3107639908391597E-2</v>
      </c>
      <c r="AG114" s="2">
        <f>(Table2[[#This Row],[Close Price]]/Table2[[#This Row],[Current Month Low]])-1</f>
        <v>2.5534477566997893E-2</v>
      </c>
      <c r="AH114" s="2">
        <f>(Table2[[#This Row],[Current Month High]]/Table2[[#This Row],[Close Price]])-1</f>
        <v>2.3107639908391597E-2</v>
      </c>
      <c r="AI114">
        <v>2.31076399083915</v>
      </c>
      <c r="AJ114">
        <v>71.488274316788505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7.0000000000000007E-2</v>
      </c>
      <c r="AM114" t="s">
        <v>10145</v>
      </c>
      <c r="AN114">
        <v>9.11</v>
      </c>
      <c r="AO114" t="s">
        <v>10145</v>
      </c>
      <c r="AP114">
        <v>-5.3226813098449996E-3</v>
      </c>
      <c r="AQ114">
        <f>(Table2[[#This Row],[Sharpe Ratio]]-AVERAGE(Table2[Sharpe Ratio]))/_xlfn.STDEV.P(Table2[Sharpe Ratio])</f>
        <v>-0.68313840101686985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-2.9463960995896737E-2</v>
      </c>
    </row>
    <row r="115" spans="1:44" x14ac:dyDescent="0.3">
      <c r="A115" t="s">
        <v>1107</v>
      </c>
      <c r="B115" t="s">
        <v>1108</v>
      </c>
      <c r="C115" t="s">
        <v>10110</v>
      </c>
      <c r="D115" t="s">
        <v>124</v>
      </c>
      <c r="E115">
        <v>10926.0780414</v>
      </c>
      <c r="F115">
        <v>753</v>
      </c>
      <c r="G115">
        <v>117.425700576941</v>
      </c>
      <c r="H115">
        <f>(Table2[[#This Row],[1Y Return vs Nifty]]-AVERAGE(Table2[1Y Return vs Nifty]))/_xlfn.STDEV.P(Table2[1Y Return vs Nifty])</f>
        <v>0.80282662342547295</v>
      </c>
      <c r="I115">
        <v>46.6178719739912</v>
      </c>
      <c r="J115">
        <f>(Table2[[#This Row],[1M Return vs Nifty]]-AVERAGE(Table2[1M Return vs Nifty]))/_xlfn.STDEV.P(Table2[1M Return vs Nifty])</f>
        <v>3.5527124468247462</v>
      </c>
      <c r="K115">
        <v>50.185891150562902</v>
      </c>
      <c r="L115">
        <f>(Table2[[#This Row],[6M Return vs Nifty]]-AVERAGE(Table2[6M Return vs Nifty]))/_xlfn.STDEV.P(Table2[6M Return vs Nifty])</f>
        <v>1.1587068660578146</v>
      </c>
      <c r="M115">
        <v>0.91656536718401505</v>
      </c>
      <c r="N115">
        <f>(Table2[[#This Row],[1W Return vs Nifty]]-AVERAGE(Table2[1W Return vs Nifty]))/_xlfn.STDEV.P(Table2[1W Return vs Nifty])</f>
        <v>0.2319744953819762</v>
      </c>
      <c r="O115">
        <v>688.13</v>
      </c>
      <c r="P115">
        <v>609.75293300914802</v>
      </c>
      <c r="Q115">
        <v>491.90856411593199</v>
      </c>
      <c r="R115">
        <v>74.198071578541104</v>
      </c>
      <c r="S115" s="2">
        <v>9.4269978056471901E-2</v>
      </c>
      <c r="T115" s="2">
        <v>0.23492640910134477</v>
      </c>
      <c r="U115" s="2">
        <v>0.53077229170284279</v>
      </c>
      <c r="V115">
        <v>0.66954203885409203</v>
      </c>
      <c r="W115">
        <v>729</v>
      </c>
      <c r="X115">
        <v>761</v>
      </c>
      <c r="Y115">
        <v>735.05</v>
      </c>
      <c r="Z115">
        <v>775</v>
      </c>
      <c r="AA115">
        <v>735.05</v>
      </c>
      <c r="AB115">
        <v>775</v>
      </c>
      <c r="AC115" s="2">
        <f>(Table2[[#This Row],[Close Price]]/Table2[[#This Row],[Day Low]])-1</f>
        <v>3.292181069958855E-2</v>
      </c>
      <c r="AD115" s="2">
        <f>(Table2[[#This Row],[Day High]]/Table2[[#This Row],[Close Price]])-1</f>
        <v>1.0624169986719778E-2</v>
      </c>
      <c r="AE115" s="2">
        <f>(Table2[[#This Row],[Close Price]]/Table2[[#This Row],[Current Week Low]])-1</f>
        <v>2.4420107475682018E-2</v>
      </c>
      <c r="AF115" s="2">
        <f>(Table2[[#This Row],[Current Week High]]/Table2[[#This Row],[Close Price]])-1</f>
        <v>2.921646746347939E-2</v>
      </c>
      <c r="AG115" s="2">
        <f>(Table2[[#This Row],[Close Price]]/Table2[[#This Row],[Current Month Low]])-1</f>
        <v>2.4420107475682018E-2</v>
      </c>
      <c r="AH115" s="2">
        <f>(Table2[[#This Row],[Current Month High]]/Table2[[#This Row],[Close Price]])-1</f>
        <v>2.921646746347939E-2</v>
      </c>
      <c r="AI115">
        <v>3.1872509960159299</v>
      </c>
      <c r="AJ115">
        <v>146.683046683046</v>
      </c>
      <c r="AK115" t="str">
        <f>IF(AND(Table2[[#This Row],[20D EMA]]&gt;Table2[[#This Row],[50D EMA]],Table2[[#This Row],[50D EMA]]&gt;Table2[[#This Row],[200D EMA]]),"Uptrend","Downtrend/NoTrend")</f>
        <v>Uptrend</v>
      </c>
      <c r="AL115">
        <v>0.44</v>
      </c>
      <c r="AM115" t="s">
        <v>10145</v>
      </c>
      <c r="AN115">
        <v>17.100000000000001</v>
      </c>
      <c r="AO115" t="s">
        <v>10145</v>
      </c>
      <c r="AP115">
        <v>0.15855092150272701</v>
      </c>
      <c r="AQ115">
        <f>(Table2[[#This Row],[Sharpe Ratio]]-AVERAGE(Table2[Sharpe Ratio]))/_xlfn.STDEV.P(Table2[Sharpe Ratio])</f>
        <v>1.1774796690901954</v>
      </c>
      <c r="AR1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6.9237001007802057</v>
      </c>
    </row>
    <row r="116" spans="1:44" hidden="1" x14ac:dyDescent="0.3">
      <c r="A116" t="s">
        <v>302</v>
      </c>
      <c r="B116" t="s">
        <v>303</v>
      </c>
      <c r="C116" t="s">
        <v>10107</v>
      </c>
      <c r="D116" t="s">
        <v>59</v>
      </c>
      <c r="E116">
        <v>85715.887775099996</v>
      </c>
      <c r="F116">
        <v>2139.5</v>
      </c>
      <c r="G116">
        <v>-3.0340577572296398E-3</v>
      </c>
      <c r="H116">
        <f>(Table2[[#This Row],[1Y Return vs Nifty]]-AVERAGE(Table2[1Y Return vs Nifty]))/_xlfn.STDEV.P(Table2[1Y Return vs Nifty])</f>
        <v>-0.54928693919237315</v>
      </c>
      <c r="I116">
        <v>-6.5896963253619001</v>
      </c>
      <c r="J116">
        <f>(Table2[[#This Row],[1M Return vs Nifty]]-AVERAGE(Table2[1M Return vs Nifty]))/_xlfn.STDEV.P(Table2[1M Return vs Nifty])</f>
        <v>-0.89308250856111715</v>
      </c>
      <c r="K116">
        <v>-13.6339555711436</v>
      </c>
      <c r="L116">
        <f>(Table2[[#This Row],[6M Return vs Nifty]]-AVERAGE(Table2[6M Return vs Nifty]))/_xlfn.STDEV.P(Table2[6M Return vs Nifty])</f>
        <v>-0.72632556583805874</v>
      </c>
      <c r="M116">
        <v>-2.2726948723492399</v>
      </c>
      <c r="N116">
        <f>(Table2[[#This Row],[1W Return vs Nifty]]-AVERAGE(Table2[1W Return vs Nifty]))/_xlfn.STDEV.P(Table2[1W Return vs Nifty])</f>
        <v>-0.39534268422729174</v>
      </c>
      <c r="O116">
        <v>2158.9299999999998</v>
      </c>
      <c r="P116">
        <v>2176.49969396189</v>
      </c>
      <c r="Q116">
        <v>2044.13301372602</v>
      </c>
      <c r="R116">
        <v>43.997905764990797</v>
      </c>
      <c r="S116" s="2">
        <v>-8.9998286188064641E-3</v>
      </c>
      <c r="T116" s="2">
        <v>-1.6999632053491961E-2</v>
      </c>
      <c r="U116" s="2">
        <v>4.6654002275588857E-2</v>
      </c>
      <c r="V116">
        <v>0.48354956338288002</v>
      </c>
      <c r="W116">
        <v>2144</v>
      </c>
      <c r="X116">
        <v>2199.65</v>
      </c>
      <c r="Y116">
        <v>2116.35</v>
      </c>
      <c r="Z116">
        <v>2169.4</v>
      </c>
      <c r="AA116">
        <v>2116.35</v>
      </c>
      <c r="AB116">
        <v>2169.4</v>
      </c>
      <c r="AC116" s="2">
        <f>(Table2[[#This Row],[Close Price]]/Table2[[#This Row],[Day Low]])-1</f>
        <v>-2.0988805970149071E-3</v>
      </c>
      <c r="AD116" s="2">
        <f>(Table2[[#This Row],[Day High]]/Table2[[#This Row],[Close Price]])-1</f>
        <v>2.8114045337695792E-2</v>
      </c>
      <c r="AE116" s="2">
        <f>(Table2[[#This Row],[Close Price]]/Table2[[#This Row],[Current Week Low]])-1</f>
        <v>1.0938644364117511E-2</v>
      </c>
      <c r="AF116" s="2">
        <f>(Table2[[#This Row],[Current Week High]]/Table2[[#This Row],[Close Price]])-1</f>
        <v>1.3975227856976025E-2</v>
      </c>
      <c r="AG116" s="2">
        <f>(Table2[[#This Row],[Close Price]]/Table2[[#This Row],[Current Month Low]])-1</f>
        <v>1.0938644364117511E-2</v>
      </c>
      <c r="AH116" s="2">
        <f>(Table2[[#This Row],[Current Month High]]/Table2[[#This Row],[Close Price]])-1</f>
        <v>1.3975227856976025E-2</v>
      </c>
      <c r="AI116">
        <v>16.382332320635602</v>
      </c>
      <c r="AJ116">
        <v>28.804069714939299</v>
      </c>
      <c r="AK116" t="str">
        <f>IF(AND(Table2[[#This Row],[20D EMA]]&gt;Table2[[#This Row],[50D EMA]],Table2[[#This Row],[50D EMA]]&gt;Table2[[#This Row],[200D EMA]]),"Uptrend","Downtrend/NoTrend")</f>
        <v>Downtrend/NoTrend</v>
      </c>
      <c r="AL116">
        <v>-0.13</v>
      </c>
      <c r="AM116" t="s">
        <v>10146</v>
      </c>
      <c r="AN116">
        <v>-4.51</v>
      </c>
      <c r="AO116" t="s">
        <v>10146</v>
      </c>
      <c r="AQ116">
        <f>(Table2[[#This Row],[Sharpe Ratio]]-AVERAGE(Table2[Sharpe Ratio]))/_xlfn.STDEV.P(Table2[Sharpe Ratio])</f>
        <v>-0.62270476889708481</v>
      </c>
      <c r="AR1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17" spans="1:44" x14ac:dyDescent="0.3">
      <c r="A117" t="s">
        <v>638</v>
      </c>
      <c r="B117" t="s">
        <v>639</v>
      </c>
      <c r="C117" t="s">
        <v>10108</v>
      </c>
      <c r="D117" t="s">
        <v>640</v>
      </c>
      <c r="E117">
        <v>28576.071148750001</v>
      </c>
      <c r="F117">
        <v>693.1</v>
      </c>
      <c r="G117">
        <v>256.42180901622402</v>
      </c>
      <c r="H117">
        <f>(Table2[[#This Row],[1Y Return vs Nifty]]-AVERAGE(Table2[1Y Return vs Nifty]))/_xlfn.STDEV.P(Table2[1Y Return vs Nifty])</f>
        <v>2.4032741114828187</v>
      </c>
      <c r="I117">
        <v>-1.2690531760064201</v>
      </c>
      <c r="J117">
        <f>(Table2[[#This Row],[1M Return vs Nifty]]-AVERAGE(Table2[1M Return vs Nifty]))/_xlfn.STDEV.P(Table2[1M Return vs Nifty])</f>
        <v>-0.44851251168154666</v>
      </c>
      <c r="K117">
        <v>105.203774316603</v>
      </c>
      <c r="L117">
        <f>(Table2[[#This Row],[6M Return vs Nifty]]-AVERAGE(Table2[6M Return vs Nifty]))/_xlfn.STDEV.P(Table2[6M Return vs Nifty])</f>
        <v>2.7837576837836027</v>
      </c>
      <c r="M117">
        <v>-0.34813517383981402</v>
      </c>
      <c r="N117">
        <f>(Table2[[#This Row],[1W Return vs Nifty]]-AVERAGE(Table2[1W Return vs Nifty]))/_xlfn.STDEV.P(Table2[1W Return vs Nifty])</f>
        <v>-1.6788012804402584E-2</v>
      </c>
      <c r="O117">
        <v>657.19</v>
      </c>
      <c r="P117">
        <v>578.86610337736397</v>
      </c>
      <c r="Q117">
        <v>414.73621151276501</v>
      </c>
      <c r="R117">
        <v>61.659395744280303</v>
      </c>
      <c r="S117" s="2">
        <v>5.4641732223557823E-2</v>
      </c>
      <c r="T117" s="2">
        <v>0.19734079428065379</v>
      </c>
      <c r="U117" s="2">
        <v>0.67118274401912781</v>
      </c>
      <c r="V117">
        <v>0.58224876034175899</v>
      </c>
      <c r="W117">
        <v>689</v>
      </c>
      <c r="X117">
        <v>704.8</v>
      </c>
      <c r="Y117">
        <v>675</v>
      </c>
      <c r="Z117">
        <v>706</v>
      </c>
      <c r="AA117">
        <v>675</v>
      </c>
      <c r="AB117">
        <v>706</v>
      </c>
      <c r="AC117" s="2">
        <f>(Table2[[#This Row],[Close Price]]/Table2[[#This Row],[Day Low]])-1</f>
        <v>5.9506531204644997E-3</v>
      </c>
      <c r="AD117" s="2">
        <f>(Table2[[#This Row],[Day High]]/Table2[[#This Row],[Close Price]])-1</f>
        <v>1.6880680998412778E-2</v>
      </c>
      <c r="AE117" s="2">
        <f>(Table2[[#This Row],[Close Price]]/Table2[[#This Row],[Current Week Low]])-1</f>
        <v>2.6814814814814847E-2</v>
      </c>
      <c r="AF117" s="2">
        <f>(Table2[[#This Row],[Current Week High]]/Table2[[#This Row],[Close Price]])-1</f>
        <v>1.8612032895686026E-2</v>
      </c>
      <c r="AG117" s="2">
        <f>(Table2[[#This Row],[Close Price]]/Table2[[#This Row],[Current Month Low]])-1</f>
        <v>2.6814814814814847E-2</v>
      </c>
      <c r="AH117" s="2">
        <f>(Table2[[#This Row],[Current Month High]]/Table2[[#This Row],[Close Price]])-1</f>
        <v>1.8612032895686026E-2</v>
      </c>
      <c r="AI117">
        <v>5.0137065358533999</v>
      </c>
      <c r="AJ117">
        <v>309.27074106879201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0.61</v>
      </c>
      <c r="AM117" t="s">
        <v>10145</v>
      </c>
      <c r="AN117">
        <v>0.49</v>
      </c>
      <c r="AO117" t="s">
        <v>10145</v>
      </c>
      <c r="AP117">
        <v>0.23984715018070801</v>
      </c>
      <c r="AQ117">
        <f>(Table2[[#This Row],[Sharpe Ratio]]-AVERAGE(Table2[Sharpe Ratio]))/_xlfn.STDEV.P(Table2[Sharpe Ratio])</f>
        <v>2.1005156523950261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6.8222469231754976</v>
      </c>
    </row>
    <row r="118" spans="1:44" x14ac:dyDescent="0.3">
      <c r="A118" t="s">
        <v>141</v>
      </c>
      <c r="B118" t="s">
        <v>142</v>
      </c>
      <c r="C118" t="s">
        <v>10113</v>
      </c>
      <c r="D118" t="s">
        <v>143</v>
      </c>
      <c r="E118">
        <v>195309.66255561</v>
      </c>
      <c r="F118">
        <v>5494.1</v>
      </c>
      <c r="G118">
        <v>188.52377641227699</v>
      </c>
      <c r="H118">
        <f>(Table2[[#This Row],[1Y Return vs Nifty]]-AVERAGE(Table2[1Y Return vs Nifty]))/_xlfn.STDEV.P(Table2[1Y Return vs Nifty])</f>
        <v>1.6214735492570684</v>
      </c>
      <c r="I118">
        <v>15.2615930550929</v>
      </c>
      <c r="J118">
        <f>(Table2[[#This Row],[1M Return vs Nifty]]-AVERAGE(Table2[1M Return vs Nifty]))/_xlfn.STDEV.P(Table2[1M Return vs Nifty])</f>
        <v>0.9327170008196517</v>
      </c>
      <c r="K118">
        <v>66.753251728169502</v>
      </c>
      <c r="L118">
        <f>(Table2[[#This Row],[6M Return vs Nifty]]-AVERAGE(Table2[6M Return vs Nifty]))/_xlfn.STDEV.P(Table2[6M Return vs Nifty])</f>
        <v>1.6480532622640529</v>
      </c>
      <c r="M118">
        <v>1.3722849888612401</v>
      </c>
      <c r="N118">
        <f>(Table2[[#This Row],[1W Return vs Nifty]]-AVERAGE(Table2[1W Return vs Nifty]))/_xlfn.STDEV.P(Table2[1W Return vs Nifty])</f>
        <v>0.32161307182031595</v>
      </c>
      <c r="O118">
        <v>5237.5600000000004</v>
      </c>
      <c r="P118">
        <v>4841.7097417560999</v>
      </c>
      <c r="Q118">
        <v>3692.7262027584402</v>
      </c>
      <c r="R118">
        <v>70.0060711285753</v>
      </c>
      <c r="S118" s="2">
        <v>4.898082313138178E-2</v>
      </c>
      <c r="T118" s="2">
        <v>0.1347437771036801</v>
      </c>
      <c r="U118" s="2">
        <v>0.48781677772263399</v>
      </c>
      <c r="V118">
        <v>0.70152104341910904</v>
      </c>
      <c r="W118">
        <v>5493.75</v>
      </c>
      <c r="X118">
        <v>5595</v>
      </c>
      <c r="Y118">
        <v>5380</v>
      </c>
      <c r="Z118">
        <v>5577.75</v>
      </c>
      <c r="AA118">
        <v>5380</v>
      </c>
      <c r="AB118">
        <v>5577.75</v>
      </c>
      <c r="AC118" s="2">
        <f>(Table2[[#This Row],[Close Price]]/Table2[[#This Row],[Day Low]])-1</f>
        <v>6.3708759954650418E-5</v>
      </c>
      <c r="AD118" s="2">
        <f>(Table2[[#This Row],[Day High]]/Table2[[#This Row],[Close Price]])-1</f>
        <v>1.8365155348464723E-2</v>
      </c>
      <c r="AE118" s="2">
        <f>(Table2[[#This Row],[Close Price]]/Table2[[#This Row],[Current Week Low]])-1</f>
        <v>2.120817843866174E-2</v>
      </c>
      <c r="AF118" s="2">
        <f>(Table2[[#This Row],[Current Week High]]/Table2[[#This Row],[Close Price]])-1</f>
        <v>1.5225423636264335E-2</v>
      </c>
      <c r="AG118" s="2">
        <f>(Table2[[#This Row],[Close Price]]/Table2[[#This Row],[Current Month Low]])-1</f>
        <v>2.120817843866174E-2</v>
      </c>
      <c r="AH118" s="2">
        <f>(Table2[[#This Row],[Current Month High]]/Table2[[#This Row],[Close Price]])-1</f>
        <v>1.5225423636264335E-2</v>
      </c>
      <c r="AI118">
        <v>1.5225423636264299</v>
      </c>
      <c r="AJ118">
        <v>231.47907930857599</v>
      </c>
      <c r="AK118" t="str">
        <f>IF(AND(Table2[[#This Row],[20D EMA]]&gt;Table2[[#This Row],[50D EMA]],Table2[[#This Row],[50D EMA]]&gt;Table2[[#This Row],[200D EMA]]),"Uptrend","Downtrend/NoTrend")</f>
        <v>Uptrend</v>
      </c>
      <c r="AL118">
        <v>0.24</v>
      </c>
      <c r="AM118" t="s">
        <v>10145</v>
      </c>
      <c r="AN118">
        <v>4.74</v>
      </c>
      <c r="AO118" t="s">
        <v>10145</v>
      </c>
      <c r="AP118">
        <v>0.24695049339775499</v>
      </c>
      <c r="AQ118">
        <f>(Table2[[#This Row],[Sharpe Ratio]]-AVERAGE(Table2[Sharpe Ratio]))/_xlfn.STDEV.P(Table2[Sharpe Ratio])</f>
        <v>2.1811668892078662</v>
      </c>
      <c r="AR1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6.7050237733689553</v>
      </c>
    </row>
    <row r="119" spans="1:44" hidden="1" x14ac:dyDescent="0.3">
      <c r="A119" t="s">
        <v>310</v>
      </c>
      <c r="B119" t="s">
        <v>311</v>
      </c>
      <c r="C119" t="s">
        <v>10100</v>
      </c>
      <c r="D119" t="s">
        <v>75</v>
      </c>
      <c r="E119">
        <v>80565.883888230004</v>
      </c>
      <c r="F119">
        <v>495.3</v>
      </c>
      <c r="G119">
        <v>178.453629784599</v>
      </c>
      <c r="H119">
        <f>(Table2[[#This Row],[1Y Return vs Nifty]]-AVERAGE(Table2[1Y Return vs Nifty]))/_xlfn.STDEV.P(Table2[1Y Return vs Nifty])</f>
        <v>1.5055225269183634</v>
      </c>
      <c r="I119">
        <v>6.1271645215038397</v>
      </c>
      <c r="J119">
        <f>(Table2[[#This Row],[1M Return vs Nifty]]-AVERAGE(Table2[1M Return vs Nifty]))/_xlfn.STDEV.P(Table2[1M Return vs Nifty])</f>
        <v>0.16948354375792998</v>
      </c>
      <c r="K119">
        <v>79.734434858281702</v>
      </c>
      <c r="L119">
        <f>(Table2[[#This Row],[6M Return vs Nifty]]-AVERAGE(Table2[6M Return vs Nifty]))/_xlfn.STDEV.P(Table2[6M Return vs Nifty])</f>
        <v>2.0314755432880891</v>
      </c>
      <c r="M119">
        <v>2.62331219095707</v>
      </c>
      <c r="N119">
        <f>(Table2[[#This Row],[1W Return vs Nifty]]-AVERAGE(Table2[1W Return vs Nifty]))/_xlfn.STDEV.P(Table2[1W Return vs Nifty])</f>
        <v>0.5676860784395823</v>
      </c>
      <c r="O119">
        <v>460.75</v>
      </c>
      <c r="P119">
        <v>437.15165705083302</v>
      </c>
      <c r="Q119">
        <v>342.39393308603098</v>
      </c>
      <c r="R119">
        <v>77.204991213544801</v>
      </c>
      <c r="S119" s="2">
        <v>7.4986435160065132E-2</v>
      </c>
      <c r="T119" s="2">
        <v>0.13301640748991914</v>
      </c>
      <c r="U119" s="2">
        <v>0.44657936995498504</v>
      </c>
      <c r="V119">
        <v>0.92362890377081097</v>
      </c>
      <c r="W119">
        <v>492.15</v>
      </c>
      <c r="X119">
        <v>506</v>
      </c>
      <c r="Y119">
        <v>470.03</v>
      </c>
      <c r="Z119">
        <v>512</v>
      </c>
      <c r="AA119">
        <v>470.03</v>
      </c>
      <c r="AB119">
        <v>512</v>
      </c>
      <c r="AC119" s="2">
        <f>(Table2[[#This Row],[Close Price]]/Table2[[#This Row],[Day Low]])-1</f>
        <v>6.4004876562024915E-3</v>
      </c>
      <c r="AD119" s="2">
        <f>(Table2[[#This Row],[Day High]]/Table2[[#This Row],[Close Price]])-1</f>
        <v>2.1603068847163343E-2</v>
      </c>
      <c r="AE119" s="2">
        <f>(Table2[[#This Row],[Close Price]]/Table2[[#This Row],[Current Week Low]])-1</f>
        <v>5.3762525796225757E-2</v>
      </c>
      <c r="AF119" s="2">
        <f>(Table2[[#This Row],[Current Week High]]/Table2[[#This Row],[Close Price]])-1</f>
        <v>3.3716939228750187E-2</v>
      </c>
      <c r="AG119" s="2">
        <f>(Table2[[#This Row],[Close Price]]/Table2[[#This Row],[Current Month Low]])-1</f>
        <v>5.3762525796225757E-2</v>
      </c>
      <c r="AH119" s="2">
        <f>(Table2[[#This Row],[Current Month High]]/Table2[[#This Row],[Close Price]])-1</f>
        <v>3.3716939228750187E-2</v>
      </c>
      <c r="AI119">
        <v>3.3716939228750098</v>
      </c>
      <c r="AJ119">
        <v>204.987684729064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0.16</v>
      </c>
      <c r="AM119" t="s">
        <v>10145</v>
      </c>
      <c r="AN119">
        <v>6.22</v>
      </c>
      <c r="AO119" t="s">
        <v>10145</v>
      </c>
      <c r="AP119">
        <v>0.13778181818451399</v>
      </c>
      <c r="AQ119">
        <f>(Table2[[#This Row],[Sharpe Ratio]]-AVERAGE(Table2[Sharpe Ratio]))/_xlfn.STDEV.P(Table2[Sharpe Ratio])</f>
        <v>0.9416676269397245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5.2158353193436895</v>
      </c>
    </row>
    <row r="120" spans="1:44" hidden="1" x14ac:dyDescent="0.3">
      <c r="A120" t="s">
        <v>312</v>
      </c>
      <c r="B120" t="s">
        <v>313</v>
      </c>
      <c r="C120" t="s">
        <v>10113</v>
      </c>
      <c r="D120" t="s">
        <v>151</v>
      </c>
      <c r="E120">
        <v>80340</v>
      </c>
      <c r="F120">
        <v>1004.25</v>
      </c>
      <c r="G120">
        <v>32.706705149435003</v>
      </c>
      <c r="H120">
        <f>(Table2[[#This Row],[1Y Return vs Nifty]]-AVERAGE(Table2[1Y Return vs Nifty]))/_xlfn.STDEV.P(Table2[1Y Return vs Nifty])</f>
        <v>-0.17265610731530973</v>
      </c>
      <c r="I120">
        <v>-8.9429918467218297</v>
      </c>
      <c r="J120">
        <f>(Table2[[#This Row],[1M Return vs Nifty]]-AVERAGE(Table2[1M Return vs Nifty]))/_xlfn.STDEV.P(Table2[1M Return vs Nifty])</f>
        <v>-1.0897137340013017</v>
      </c>
      <c r="K120">
        <v>-1.2129690257345001</v>
      </c>
      <c r="L120">
        <f>(Table2[[#This Row],[6M Return vs Nifty]]-AVERAGE(Table2[6M Return vs Nifty]))/_xlfn.STDEV.P(Table2[6M Return vs Nifty])</f>
        <v>-0.35944968510557107</v>
      </c>
      <c r="M120">
        <v>-0.80004613682941095</v>
      </c>
      <c r="N120">
        <f>(Table2[[#This Row],[1W Return vs Nifty]]-AVERAGE(Table2[1W Return vs Nifty]))/_xlfn.STDEV.P(Table2[1W Return vs Nifty])</f>
        <v>-0.10567743839064164</v>
      </c>
      <c r="O120">
        <v>1006.74</v>
      </c>
      <c r="P120">
        <v>1008.81924588014</v>
      </c>
      <c r="Q120">
        <v>906.60155821059197</v>
      </c>
      <c r="R120">
        <v>50.751713036667297</v>
      </c>
      <c r="S120" s="2">
        <v>-2.473329757434898E-3</v>
      </c>
      <c r="T120" s="2">
        <v>-4.529300862171369E-3</v>
      </c>
      <c r="U120" s="2">
        <v>0.10770822188100138</v>
      </c>
      <c r="V120">
        <v>0.89060826529299797</v>
      </c>
      <c r="W120">
        <v>1002.6</v>
      </c>
      <c r="X120">
        <v>1016.9</v>
      </c>
      <c r="Y120">
        <v>989.05</v>
      </c>
      <c r="Z120">
        <v>1014.5</v>
      </c>
      <c r="AA120">
        <v>989.05</v>
      </c>
      <c r="AB120">
        <v>1014.5</v>
      </c>
      <c r="AC120" s="2">
        <f>(Table2[[#This Row],[Close Price]]/Table2[[#This Row],[Day Low]])-1</f>
        <v>1.6457211250748838E-3</v>
      </c>
      <c r="AD120" s="2">
        <f>(Table2[[#This Row],[Day High]]/Table2[[#This Row],[Close Price]])-1</f>
        <v>1.2596465023649417E-2</v>
      </c>
      <c r="AE120" s="2">
        <f>(Table2[[#This Row],[Close Price]]/Table2[[#This Row],[Current Week Low]])-1</f>
        <v>1.5368282695515934E-2</v>
      </c>
      <c r="AF120" s="2">
        <f>(Table2[[#This Row],[Current Week High]]/Table2[[#This Row],[Close Price]])-1</f>
        <v>1.0206621857107301E-2</v>
      </c>
      <c r="AG120" s="2">
        <f>(Table2[[#This Row],[Close Price]]/Table2[[#This Row],[Current Month Low]])-1</f>
        <v>1.5368282695515934E-2</v>
      </c>
      <c r="AH120" s="2">
        <f>(Table2[[#This Row],[Current Month High]]/Table2[[#This Row],[Close Price]])-1</f>
        <v>1.0206621857107301E-2</v>
      </c>
      <c r="AI120">
        <v>13.4080159322877</v>
      </c>
      <c r="AJ120">
        <v>63.465451289981203</v>
      </c>
      <c r="AK120" t="str">
        <f>IF(AND(Table2[[#This Row],[20D EMA]]&gt;Table2[[#This Row],[50D EMA]],Table2[[#This Row],[50D EMA]]&gt;Table2[[#This Row],[200D EMA]]),"Uptrend","Downtrend/NoTrend")</f>
        <v>Downtrend/NoTrend</v>
      </c>
      <c r="AL120">
        <v>-0.13</v>
      </c>
      <c r="AM120" t="s">
        <v>10146</v>
      </c>
      <c r="AN120">
        <v>-1.37</v>
      </c>
      <c r="AO120" t="s">
        <v>10146</v>
      </c>
      <c r="AP120">
        <v>8.2146194485827995E-2</v>
      </c>
      <c r="AQ120">
        <f>(Table2[[#This Row],[Sharpe Ratio]]-AVERAGE(Table2[Sharpe Ratio]))/_xlfn.STDEV.P(Table2[Sharpe Ratio])</f>
        <v>0.30998171158307208</v>
      </c>
      <c r="AR1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21" spans="1:44" hidden="1" x14ac:dyDescent="0.3">
      <c r="A121" t="s">
        <v>314</v>
      </c>
      <c r="B121" t="s">
        <v>315</v>
      </c>
      <c r="C121" t="s">
        <v>10104</v>
      </c>
      <c r="D121" t="s">
        <v>184</v>
      </c>
      <c r="E121">
        <v>78649.055777250003</v>
      </c>
      <c r="F121">
        <v>607.5</v>
      </c>
      <c r="G121">
        <v>-11.694370737358099</v>
      </c>
      <c r="H121">
        <f>(Table2[[#This Row],[1Y Return vs Nifty]]-AVERAGE(Table2[1Y Return vs Nifty]))/_xlfn.STDEV.P(Table2[1Y Return vs Nifty])</f>
        <v>-0.68390488375931413</v>
      </c>
      <c r="I121">
        <v>-4.8351357004838498</v>
      </c>
      <c r="J121">
        <f>(Table2[[#This Row],[1M Return vs Nifty]]-AVERAGE(Table2[1M Return vs Nifty]))/_xlfn.STDEV.P(Table2[1M Return vs Nifty])</f>
        <v>-0.7464789890934489</v>
      </c>
      <c r="K121">
        <v>-1.1241190358347399</v>
      </c>
      <c r="L121">
        <f>(Table2[[#This Row],[6M Return vs Nifty]]-AVERAGE(Table2[6M Return vs Nifty]))/_xlfn.STDEV.P(Table2[6M Return vs Nifty])</f>
        <v>-0.3568253429747445</v>
      </c>
      <c r="M121">
        <v>-3.2140768225778</v>
      </c>
      <c r="N121">
        <f>(Table2[[#This Row],[1W Return vs Nifty]]-AVERAGE(Table2[1W Return vs Nifty]))/_xlfn.STDEV.P(Table2[1W Return vs Nifty])</f>
        <v>-0.58050947075421322</v>
      </c>
      <c r="O121">
        <v>614.19000000000005</v>
      </c>
      <c r="P121">
        <v>594.65292799467204</v>
      </c>
      <c r="Q121">
        <v>553.808841396611</v>
      </c>
      <c r="R121">
        <v>42.691416264008097</v>
      </c>
      <c r="S121" s="2">
        <v>-1.0892394861525023E-2</v>
      </c>
      <c r="T121" s="2">
        <v>2.1604319764558639E-2</v>
      </c>
      <c r="U121" s="2">
        <v>9.6948901119001812E-2</v>
      </c>
      <c r="V121">
        <v>0.612815047315594</v>
      </c>
      <c r="W121">
        <v>605.65</v>
      </c>
      <c r="X121">
        <v>613.6</v>
      </c>
      <c r="Y121">
        <v>601</v>
      </c>
      <c r="Z121">
        <v>622.9</v>
      </c>
      <c r="AA121">
        <v>601</v>
      </c>
      <c r="AB121">
        <v>622.9</v>
      </c>
      <c r="AC121" s="2">
        <f>(Table2[[#This Row],[Close Price]]/Table2[[#This Row],[Day Low]])-1</f>
        <v>3.0545694708166149E-3</v>
      </c>
      <c r="AD121" s="2">
        <f>(Table2[[#This Row],[Day High]]/Table2[[#This Row],[Close Price]])-1</f>
        <v>1.0041152263374542E-2</v>
      </c>
      <c r="AE121" s="2">
        <f>(Table2[[#This Row],[Close Price]]/Table2[[#This Row],[Current Week Low]])-1</f>
        <v>1.0815307820299491E-2</v>
      </c>
      <c r="AF121" s="2">
        <f>(Table2[[#This Row],[Current Week High]]/Table2[[#This Row],[Close Price]])-1</f>
        <v>2.534979423868311E-2</v>
      </c>
      <c r="AG121" s="2">
        <f>(Table2[[#This Row],[Close Price]]/Table2[[#This Row],[Current Month Low]])-1</f>
        <v>1.0815307820299491E-2</v>
      </c>
      <c r="AH121" s="2">
        <f>(Table2[[#This Row],[Current Month High]]/Table2[[#This Row],[Close Price]])-1</f>
        <v>2.534979423868311E-2</v>
      </c>
      <c r="AI121">
        <v>9.8271604938271597</v>
      </c>
      <c r="AJ121">
        <v>24.9228871067242</v>
      </c>
      <c r="AK121" t="str">
        <f>IF(AND(Table2[[#This Row],[20D EMA]]&gt;Table2[[#This Row],[50D EMA]],Table2[[#This Row],[50D EMA]]&gt;Table2[[#This Row],[200D EMA]]),"Uptrend","Downtrend/NoTrend")</f>
        <v>Uptrend</v>
      </c>
      <c r="AL121">
        <v>0.11</v>
      </c>
      <c r="AM121" t="s">
        <v>10145</v>
      </c>
      <c r="AN121">
        <v>-1.91</v>
      </c>
      <c r="AO121" t="s">
        <v>10146</v>
      </c>
      <c r="AP121">
        <v>-4.9378995085136997E-2</v>
      </c>
      <c r="AQ121">
        <f>(Table2[[#This Row],[Sharpe Ratio]]-AVERAGE(Table2[Sharpe Ratio]))/_xlfn.STDEV.P(Table2[Sharpe Ratio])</f>
        <v>-1.1833530304979176</v>
      </c>
      <c r="AR1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-3.5510717170796382</v>
      </c>
    </row>
    <row r="122" spans="1:44" hidden="1" x14ac:dyDescent="0.3">
      <c r="A122" t="s">
        <v>316</v>
      </c>
      <c r="B122" t="s">
        <v>317</v>
      </c>
      <c r="C122" t="s">
        <v>10104</v>
      </c>
      <c r="D122" t="s">
        <v>184</v>
      </c>
      <c r="E122">
        <v>78292.424675069997</v>
      </c>
      <c r="F122">
        <v>2878.55</v>
      </c>
      <c r="G122">
        <v>45.104623686017703</v>
      </c>
      <c r="H122">
        <f>(Table2[[#This Row],[1Y Return vs Nifty]]-AVERAGE(Table2[1Y Return vs Nifty]))/_xlfn.STDEV.P(Table2[1Y Return vs Nifty])</f>
        <v>-2.9902343905588321E-2</v>
      </c>
      <c r="I122">
        <v>2.8469422811741398</v>
      </c>
      <c r="J122">
        <f>(Table2[[#This Row],[1M Return vs Nifty]]-AVERAGE(Table2[1M Return vs Nifty]))/_xlfn.STDEV.P(Table2[1M Return vs Nifty])</f>
        <v>-0.10459768105120298</v>
      </c>
      <c r="K122">
        <v>2.5574134746419701</v>
      </c>
      <c r="L122">
        <f>(Table2[[#This Row],[6M Return vs Nifty]]-AVERAGE(Table2[6M Return vs Nifty]))/_xlfn.STDEV.P(Table2[6M Return vs Nifty])</f>
        <v>-0.24808474678388501</v>
      </c>
      <c r="M122">
        <v>-0.67820965881089501</v>
      </c>
      <c r="N122">
        <f>(Table2[[#This Row],[1W Return vs Nifty]]-AVERAGE(Table2[1W Return vs Nifty]))/_xlfn.STDEV.P(Table2[1W Return vs Nifty])</f>
        <v>-8.1712597009341428E-2</v>
      </c>
      <c r="O122">
        <v>2852.49</v>
      </c>
      <c r="P122">
        <v>2802.84975196807</v>
      </c>
      <c r="Q122">
        <v>2501.8241295775701</v>
      </c>
      <c r="R122">
        <v>58.060936777156599</v>
      </c>
      <c r="S122" s="2">
        <v>9.1358777769599206E-3</v>
      </c>
      <c r="T122" s="2">
        <v>2.700831465503134E-2</v>
      </c>
      <c r="U122" s="2">
        <v>0.15058047684832257</v>
      </c>
      <c r="V122">
        <v>1.0063875703319001</v>
      </c>
      <c r="W122">
        <v>2871.6</v>
      </c>
      <c r="X122">
        <v>2902.85</v>
      </c>
      <c r="Y122">
        <v>2832.2</v>
      </c>
      <c r="Z122">
        <v>2894</v>
      </c>
      <c r="AA122">
        <v>2832.2</v>
      </c>
      <c r="AB122">
        <v>2894</v>
      </c>
      <c r="AC122" s="2">
        <f>(Table2[[#This Row],[Close Price]]/Table2[[#This Row],[Day Low]])-1</f>
        <v>2.420253517203097E-3</v>
      </c>
      <c r="AD122" s="2">
        <f>(Table2[[#This Row],[Day High]]/Table2[[#This Row],[Close Price]])-1</f>
        <v>8.4417501867257716E-3</v>
      </c>
      <c r="AE122" s="2">
        <f>(Table2[[#This Row],[Close Price]]/Table2[[#This Row],[Current Week Low]])-1</f>
        <v>1.6365369677282748E-2</v>
      </c>
      <c r="AF122" s="2">
        <f>(Table2[[#This Row],[Current Week High]]/Table2[[#This Row],[Close Price]])-1</f>
        <v>5.3672856125479562E-3</v>
      </c>
      <c r="AG122" s="2">
        <f>(Table2[[#This Row],[Close Price]]/Table2[[#This Row],[Current Month Low]])-1</f>
        <v>1.6365369677282748E-2</v>
      </c>
      <c r="AH122" s="2">
        <f>(Table2[[#This Row],[Current Month High]]/Table2[[#This Row],[Close Price]])-1</f>
        <v>5.3672856125479562E-3</v>
      </c>
      <c r="AI122">
        <v>6.6179152698407204</v>
      </c>
      <c r="AJ122">
        <v>73.406626506024097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0.02</v>
      </c>
      <c r="AM122" t="s">
        <v>10145</v>
      </c>
      <c r="AN122">
        <v>-2.5099999999999998</v>
      </c>
      <c r="AO122" t="s">
        <v>10146</v>
      </c>
      <c r="AP122">
        <v>2.9529725923687002E-2</v>
      </c>
      <c r="AQ122">
        <f>(Table2[[#This Row],[Sharpe Ratio]]-AVERAGE(Table2[Sharpe Ratio]))/_xlfn.STDEV.P(Table2[Sharpe Ratio])</f>
        <v>-0.28742476823851659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-0.7517221369885343</v>
      </c>
    </row>
    <row r="123" spans="1:44" hidden="1" x14ac:dyDescent="0.3">
      <c r="A123" t="s">
        <v>318</v>
      </c>
      <c r="B123" t="s">
        <v>319</v>
      </c>
      <c r="C123" t="s">
        <v>10108</v>
      </c>
      <c r="D123" t="s">
        <v>320</v>
      </c>
      <c r="E123">
        <v>77346.661143000005</v>
      </c>
      <c r="F123">
        <v>6089</v>
      </c>
      <c r="G123">
        <v>66.789548228861904</v>
      </c>
      <c r="H123">
        <f>(Table2[[#This Row],[1Y Return vs Nifty]]-AVERAGE(Table2[1Y Return vs Nifty]))/_xlfn.STDEV.P(Table2[1Y Return vs Nifty])</f>
        <v>0.21978509988689998</v>
      </c>
      <c r="I123">
        <v>6.13193674782113</v>
      </c>
      <c r="J123">
        <f>(Table2[[#This Row],[1M Return vs Nifty]]-AVERAGE(Table2[1M Return vs Nifty]))/_xlfn.STDEV.P(Table2[1M Return vs Nifty])</f>
        <v>0.16988229040930866</v>
      </c>
      <c r="K123">
        <v>24.3228972242071</v>
      </c>
      <c r="L123">
        <f>(Table2[[#This Row],[6M Return vs Nifty]]-AVERAGE(Table2[6M Return vs Nifty]))/_xlfn.STDEV.P(Table2[6M Return vs Nifty])</f>
        <v>0.39479744224334345</v>
      </c>
      <c r="M123">
        <v>0.17262348797348001</v>
      </c>
      <c r="N123">
        <f>(Table2[[#This Row],[1W Return vs Nifty]]-AVERAGE(Table2[1W Return vs Nifty]))/_xlfn.STDEV.P(Table2[1W Return vs Nifty])</f>
        <v>8.5643532585452972E-2</v>
      </c>
      <c r="O123">
        <v>5885.09</v>
      </c>
      <c r="P123">
        <v>5509.01204287983</v>
      </c>
      <c r="Q123">
        <v>4578.6281202684504</v>
      </c>
      <c r="R123">
        <v>62.741933184660198</v>
      </c>
      <c r="S123" s="2">
        <v>3.4648578016648827E-2</v>
      </c>
      <c r="T123" s="2">
        <v>0.10527984920087086</v>
      </c>
      <c r="U123" s="2">
        <v>0.32987432917853887</v>
      </c>
      <c r="V123">
        <v>0.531336734018793</v>
      </c>
      <c r="W123">
        <v>6066</v>
      </c>
      <c r="X123">
        <v>6320.35</v>
      </c>
      <c r="Y123">
        <v>5868</v>
      </c>
      <c r="Z123">
        <v>6115.3</v>
      </c>
      <c r="AA123">
        <v>5868</v>
      </c>
      <c r="AB123">
        <v>6115.3</v>
      </c>
      <c r="AC123" s="2">
        <f>(Table2[[#This Row],[Close Price]]/Table2[[#This Row],[Day Low]])-1</f>
        <v>3.7916254533465477E-3</v>
      </c>
      <c r="AD123" s="2">
        <f>(Table2[[#This Row],[Day High]]/Table2[[#This Row],[Close Price]])-1</f>
        <v>3.7994744621448584E-2</v>
      </c>
      <c r="AE123" s="2">
        <f>(Table2[[#This Row],[Close Price]]/Table2[[#This Row],[Current Week Low]])-1</f>
        <v>3.7661895023858305E-2</v>
      </c>
      <c r="AF123" s="2">
        <f>(Table2[[#This Row],[Current Week High]]/Table2[[#This Row],[Close Price]])-1</f>
        <v>4.3192642470029075E-3</v>
      </c>
      <c r="AG123" s="2">
        <f>(Table2[[#This Row],[Close Price]]/Table2[[#This Row],[Current Month Low]])-1</f>
        <v>3.7661895023858305E-2</v>
      </c>
      <c r="AH123" s="2">
        <f>(Table2[[#This Row],[Current Month High]]/Table2[[#This Row],[Close Price]])-1</f>
        <v>4.3192642470029075E-3</v>
      </c>
      <c r="AI123">
        <v>6.0929545081294103</v>
      </c>
      <c r="AJ123">
        <v>93.917197452229303</v>
      </c>
      <c r="AK123" t="str">
        <f>IF(AND(Table2[[#This Row],[20D EMA]]&gt;Table2[[#This Row],[50D EMA]],Table2[[#This Row],[50D EMA]]&gt;Table2[[#This Row],[200D EMA]]),"Uptrend","Downtrend/NoTrend")</f>
        <v>Uptrend</v>
      </c>
      <c r="AL123">
        <v>0.34</v>
      </c>
      <c r="AM123" t="s">
        <v>10145</v>
      </c>
      <c r="AN123">
        <v>0.82</v>
      </c>
      <c r="AO123" t="s">
        <v>10145</v>
      </c>
      <c r="AP123">
        <v>0.1105572928523</v>
      </c>
      <c r="AQ123">
        <f>(Table2[[#This Row],[Sharpe Ratio]]-AVERAGE(Table2[Sharpe Ratio]))/_xlfn.STDEV.P(Table2[Sharpe Ratio])</f>
        <v>0.63256083418103859</v>
      </c>
      <c r="AR1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1.5026691993060435</v>
      </c>
    </row>
    <row r="124" spans="1:44" hidden="1" x14ac:dyDescent="0.3">
      <c r="A124" t="s">
        <v>321</v>
      </c>
      <c r="B124" t="s">
        <v>322</v>
      </c>
      <c r="C124" t="s">
        <v>10106</v>
      </c>
      <c r="D124" t="s">
        <v>124</v>
      </c>
      <c r="E124">
        <v>77175.97164032</v>
      </c>
      <c r="F124">
        <v>1657.6</v>
      </c>
      <c r="G124">
        <v>71.391073555496703</v>
      </c>
      <c r="H124">
        <f>(Table2[[#This Row],[1Y Return vs Nifty]]-AVERAGE(Table2[1Y Return vs Nifty]))/_xlfn.STDEV.P(Table2[1Y Return vs Nifty])</f>
        <v>0.27276859512958818</v>
      </c>
      <c r="I124">
        <v>-2.0852275219703298</v>
      </c>
      <c r="J124">
        <f>(Table2[[#This Row],[1M Return vs Nifty]]-AVERAGE(Table2[1M Return vs Nifty]))/_xlfn.STDEV.P(Table2[1M Return vs Nifty])</f>
        <v>-0.51670852036939008</v>
      </c>
      <c r="K124">
        <v>21.226091721821899</v>
      </c>
      <c r="L124">
        <f>(Table2[[#This Row],[6M Return vs Nifty]]-AVERAGE(Table2[6M Return vs Nifty]))/_xlfn.STDEV.P(Table2[6M Return vs Nifty])</f>
        <v>0.30332779593214021</v>
      </c>
      <c r="M124">
        <v>-6.3739289978895002</v>
      </c>
      <c r="N124">
        <f>(Table2[[#This Row],[1W Return vs Nifty]]-AVERAGE(Table2[1W Return vs Nifty]))/_xlfn.STDEV.P(Table2[1W Return vs Nifty])</f>
        <v>-1.2020421791947271</v>
      </c>
      <c r="O124">
        <v>1649.01</v>
      </c>
      <c r="P124">
        <v>1532.98187063559</v>
      </c>
      <c r="Q124">
        <v>1267.5190461030099</v>
      </c>
      <c r="R124">
        <v>46.580858053431299</v>
      </c>
      <c r="S124" s="2">
        <v>5.2091861177311948E-3</v>
      </c>
      <c r="T124" s="2">
        <v>8.1291326239065029E-2</v>
      </c>
      <c r="U124" s="2">
        <v>0.30775155221240635</v>
      </c>
      <c r="V124">
        <v>0.94975869395509005</v>
      </c>
      <c r="W124">
        <v>1627.25</v>
      </c>
      <c r="X124">
        <v>1669.45</v>
      </c>
      <c r="Y124">
        <v>1639.05</v>
      </c>
      <c r="Z124">
        <v>1696.8</v>
      </c>
      <c r="AA124">
        <v>1639.05</v>
      </c>
      <c r="AB124">
        <v>1696.8</v>
      </c>
      <c r="AC124" s="2">
        <f>(Table2[[#This Row],[Close Price]]/Table2[[#This Row],[Day Low]])-1</f>
        <v>1.8651098479028905E-2</v>
      </c>
      <c r="AD124" s="2">
        <f>(Table2[[#This Row],[Day High]]/Table2[[#This Row],[Close Price]])-1</f>
        <v>7.1488899613900703E-3</v>
      </c>
      <c r="AE124" s="2">
        <f>(Table2[[#This Row],[Close Price]]/Table2[[#This Row],[Current Week Low]])-1</f>
        <v>1.1317531496903621E-2</v>
      </c>
      <c r="AF124" s="2">
        <f>(Table2[[#This Row],[Current Week High]]/Table2[[#This Row],[Close Price]])-1</f>
        <v>2.3648648648648685E-2</v>
      </c>
      <c r="AG124" s="2">
        <f>(Table2[[#This Row],[Close Price]]/Table2[[#This Row],[Current Month Low]])-1</f>
        <v>1.1317531496903621E-2</v>
      </c>
      <c r="AH124" s="2">
        <f>(Table2[[#This Row],[Current Month High]]/Table2[[#This Row],[Close Price]])-1</f>
        <v>2.3648648648648685E-2</v>
      </c>
      <c r="AI124">
        <v>8.8622104247104208</v>
      </c>
      <c r="AJ124">
        <v>99.218796947298799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0.23</v>
      </c>
      <c r="AM124" t="s">
        <v>10145</v>
      </c>
      <c r="AN124">
        <v>-3.48</v>
      </c>
      <c r="AO124" t="s">
        <v>10146</v>
      </c>
      <c r="AP124">
        <v>7.3892998982663993E-2</v>
      </c>
      <c r="AQ124">
        <f>(Table2[[#This Row],[Sharpe Ratio]]-AVERAGE(Table2[Sharpe Ratio]))/_xlfn.STDEV.P(Table2[Sharpe Ratio])</f>
        <v>0.21627507167428484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-0.92637923682810397</v>
      </c>
    </row>
    <row r="125" spans="1:44" hidden="1" x14ac:dyDescent="0.3">
      <c r="A125" t="s">
        <v>323</v>
      </c>
      <c r="B125" t="s">
        <v>324</v>
      </c>
      <c r="C125" t="s">
        <v>10114</v>
      </c>
      <c r="D125" t="s">
        <v>325</v>
      </c>
      <c r="E125">
        <v>75684.514139075007</v>
      </c>
      <c r="F125">
        <v>12648.85</v>
      </c>
      <c r="G125">
        <v>165.68405944648401</v>
      </c>
      <c r="H125">
        <f>(Table2[[#This Row],[1Y Return vs Nifty]]-AVERAGE(Table2[1Y Return vs Nifty]))/_xlfn.STDEV.P(Table2[1Y Return vs Nifty])</f>
        <v>1.3584894408795902</v>
      </c>
      <c r="I125">
        <v>26.646451025355699</v>
      </c>
      <c r="J125">
        <f>(Table2[[#This Row],[1M Return vs Nifty]]-AVERAGE(Table2[1M Return vs Nifty]))/_xlfn.STDEV.P(Table2[1M Return vs Nifty])</f>
        <v>1.8839866368837048</v>
      </c>
      <c r="K125">
        <v>86.283166138576505</v>
      </c>
      <c r="L125">
        <f>(Table2[[#This Row],[6M Return vs Nifty]]-AVERAGE(Table2[6M Return vs Nifty]))/_xlfn.STDEV.P(Table2[6M Return vs Nifty])</f>
        <v>2.2249039434683113</v>
      </c>
      <c r="M125">
        <v>5.3098459201719796</v>
      </c>
      <c r="N125">
        <f>(Table2[[#This Row],[1W Return vs Nifty]]-AVERAGE(Table2[1W Return vs Nifty]))/_xlfn.STDEV.P(Table2[1W Return vs Nifty])</f>
        <v>1.0961185785678595</v>
      </c>
      <c r="O125">
        <v>11291.49</v>
      </c>
      <c r="P125">
        <v>10011.4468428482</v>
      </c>
      <c r="Q125">
        <v>7489.027141818</v>
      </c>
      <c r="R125">
        <v>84.337026686905801</v>
      </c>
      <c r="S125" s="2">
        <v>0.12021088448025909</v>
      </c>
      <c r="T125" s="2">
        <v>0.263438761504873</v>
      </c>
      <c r="U125" s="2">
        <v>0.68898439816969692</v>
      </c>
      <c r="V125">
        <v>0.92403147597290003</v>
      </c>
      <c r="W125">
        <v>12590</v>
      </c>
      <c r="X125">
        <v>12865</v>
      </c>
      <c r="Y125">
        <v>12086.45</v>
      </c>
      <c r="Z125">
        <v>12879</v>
      </c>
      <c r="AA125">
        <v>12086.45</v>
      </c>
      <c r="AB125">
        <v>12879</v>
      </c>
      <c r="AC125" s="2">
        <f>(Table2[[#This Row],[Close Price]]/Table2[[#This Row],[Day Low]])-1</f>
        <v>4.6743447180301878E-3</v>
      </c>
      <c r="AD125" s="2">
        <f>(Table2[[#This Row],[Day High]]/Table2[[#This Row],[Close Price]])-1</f>
        <v>1.7088510022650327E-2</v>
      </c>
      <c r="AE125" s="2">
        <f>(Table2[[#This Row],[Close Price]]/Table2[[#This Row],[Current Week Low]])-1</f>
        <v>4.653144637176343E-2</v>
      </c>
      <c r="AF125" s="2">
        <f>(Table2[[#This Row],[Current Week High]]/Table2[[#This Row],[Close Price]])-1</f>
        <v>1.8195330010237987E-2</v>
      </c>
      <c r="AG125" s="2">
        <f>(Table2[[#This Row],[Close Price]]/Table2[[#This Row],[Current Month Low]])-1</f>
        <v>4.653144637176343E-2</v>
      </c>
      <c r="AH125" s="2">
        <f>(Table2[[#This Row],[Current Month High]]/Table2[[#This Row],[Close Price]])-1</f>
        <v>1.8195330010237987E-2</v>
      </c>
      <c r="AI125">
        <v>1.81953300102379</v>
      </c>
      <c r="AJ125">
        <v>219.981027068049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0.48</v>
      </c>
      <c r="AM125" t="s">
        <v>10145</v>
      </c>
      <c r="AN125">
        <v>12.51</v>
      </c>
      <c r="AO125" t="s">
        <v>10145</v>
      </c>
      <c r="AP125">
        <v>0.10598322606522299</v>
      </c>
      <c r="AQ125">
        <f>(Table2[[#This Row],[Sharpe Ratio]]-AVERAGE(Table2[Sharpe Ratio]))/_xlfn.STDEV.P(Table2[Sharpe Ratio])</f>
        <v>0.58062695848755119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7.1441255582870173</v>
      </c>
    </row>
    <row r="126" spans="1:44" hidden="1" x14ac:dyDescent="0.3">
      <c r="A126" t="s">
        <v>326</v>
      </c>
      <c r="B126" t="s">
        <v>327</v>
      </c>
      <c r="C126" t="s">
        <v>10102</v>
      </c>
      <c r="D126" t="s">
        <v>24</v>
      </c>
      <c r="E126">
        <v>74986.238476815997</v>
      </c>
      <c r="F126">
        <v>23.93</v>
      </c>
      <c r="G126">
        <v>20.7709944071383</v>
      </c>
      <c r="H126">
        <f>(Table2[[#This Row],[1Y Return vs Nifty]]-AVERAGE(Table2[1Y Return vs Nifty]))/_xlfn.STDEV.P(Table2[1Y Return vs Nifty])</f>
        <v>-0.31008785623389384</v>
      </c>
      <c r="I126">
        <v>-3.78122381278407</v>
      </c>
      <c r="J126">
        <f>(Table2[[#This Row],[1M Return vs Nifty]]-AVERAGE(Table2[1M Return vs Nifty]))/_xlfn.STDEV.P(Table2[1M Return vs Nifty])</f>
        <v>-0.65841865663480803</v>
      </c>
      <c r="K126">
        <v>-8.3915494293459503</v>
      </c>
      <c r="L126">
        <f>(Table2[[#This Row],[6M Return vs Nifty]]-AVERAGE(Table2[6M Return vs Nifty]))/_xlfn.STDEV.P(Table2[6M Return vs Nifty])</f>
        <v>-0.57148179691534873</v>
      </c>
      <c r="M126">
        <v>-2.6819992221150901</v>
      </c>
      <c r="N126">
        <f>(Table2[[#This Row],[1W Return vs Nifty]]-AVERAGE(Table2[1W Return vs Nifty]))/_xlfn.STDEV.P(Table2[1W Return vs Nifty])</f>
        <v>-0.47585152672127889</v>
      </c>
      <c r="O126">
        <v>23.71</v>
      </c>
      <c r="P126">
        <v>23.6835455350998</v>
      </c>
      <c r="Q126">
        <v>22.313500283514401</v>
      </c>
      <c r="R126">
        <v>55.678796692261002</v>
      </c>
      <c r="S126" s="2">
        <v>9.2787853226486226E-3</v>
      </c>
      <c r="T126" s="2">
        <v>1.0406147362308838E-2</v>
      </c>
      <c r="U126" s="2">
        <v>7.2444918813562242E-2</v>
      </c>
      <c r="V126">
        <v>0.62473159233766795</v>
      </c>
      <c r="W126">
        <v>23.81</v>
      </c>
      <c r="X126">
        <v>24.4</v>
      </c>
      <c r="Y126">
        <v>23.61</v>
      </c>
      <c r="Z126">
        <v>24.48</v>
      </c>
      <c r="AA126">
        <v>23.61</v>
      </c>
      <c r="AB126">
        <v>24.48</v>
      </c>
      <c r="AC126" s="2">
        <f>(Table2[[#This Row],[Close Price]]/Table2[[#This Row],[Day Low]])-1</f>
        <v>5.0398992020159739E-3</v>
      </c>
      <c r="AD126" s="2">
        <f>(Table2[[#This Row],[Day High]]/Table2[[#This Row],[Close Price]])-1</f>
        <v>1.9640618470539106E-2</v>
      </c>
      <c r="AE126" s="2">
        <f>(Table2[[#This Row],[Close Price]]/Table2[[#This Row],[Current Week Low]])-1</f>
        <v>1.3553578991952531E-2</v>
      </c>
      <c r="AF126" s="2">
        <f>(Table2[[#This Row],[Current Week High]]/Table2[[#This Row],[Close Price]])-1</f>
        <v>2.2983702465524392E-2</v>
      </c>
      <c r="AG126" s="2">
        <f>(Table2[[#This Row],[Close Price]]/Table2[[#This Row],[Current Month Low]])-1</f>
        <v>1.3553578991952531E-2</v>
      </c>
      <c r="AH126" s="2">
        <f>(Table2[[#This Row],[Current Month High]]/Table2[[#This Row],[Close Price]])-1</f>
        <v>2.2983702465524392E-2</v>
      </c>
      <c r="AI126">
        <v>37.275386544086899</v>
      </c>
      <c r="AJ126">
        <v>52.420382165605098</v>
      </c>
      <c r="AK126" t="str">
        <f>IF(AND(Table2[[#This Row],[20D EMA]]&gt;Table2[[#This Row],[50D EMA]],Table2[[#This Row],[50D EMA]]&gt;Table2[[#This Row],[200D EMA]]),"Uptrend","Downtrend/NoTrend")</f>
        <v>Uptrend</v>
      </c>
      <c r="AL126">
        <v>-0.1</v>
      </c>
      <c r="AM126" t="s">
        <v>10146</v>
      </c>
      <c r="AN126">
        <v>0.5</v>
      </c>
      <c r="AO126" t="s">
        <v>10145</v>
      </c>
      <c r="AP126">
        <v>4.7110838987586001E-2</v>
      </c>
      <c r="AQ126">
        <f>(Table2[[#This Row],[Sharpe Ratio]]-AVERAGE(Table2[Sharpe Ratio]))/_xlfn.STDEV.P(Table2[Sharpe Ratio])</f>
        <v>-8.7809112648766549E-2</v>
      </c>
      <c r="AR1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-2.1036489491540959</v>
      </c>
    </row>
    <row r="127" spans="1:44" hidden="1" x14ac:dyDescent="0.3">
      <c r="A127" t="s">
        <v>328</v>
      </c>
      <c r="B127" t="s">
        <v>329</v>
      </c>
      <c r="C127" t="s">
        <v>10107</v>
      </c>
      <c r="D127" t="s">
        <v>59</v>
      </c>
      <c r="E127">
        <v>74341.655296180004</v>
      </c>
      <c r="F127">
        <v>1630.6</v>
      </c>
      <c r="G127">
        <v>57.684653606931597</v>
      </c>
      <c r="H127">
        <f>(Table2[[#This Row],[1Y Return vs Nifty]]-AVERAGE(Table2[1Y Return vs Nifty]))/_xlfn.STDEV.P(Table2[1Y Return vs Nifty])</f>
        <v>0.11494831063923144</v>
      </c>
      <c r="I127">
        <v>-3.3213574446096401</v>
      </c>
      <c r="J127">
        <f>(Table2[[#This Row],[1M Return vs Nifty]]-AVERAGE(Table2[1M Return vs Nifty]))/_xlfn.STDEV.P(Table2[1M Return vs Nifty])</f>
        <v>-0.61999420603261135</v>
      </c>
      <c r="K127">
        <v>3.05204467073799</v>
      </c>
      <c r="L127">
        <f>(Table2[[#This Row],[6M Return vs Nifty]]-AVERAGE(Table2[6M Return vs Nifty]))/_xlfn.STDEV.P(Table2[6M Return vs Nifty])</f>
        <v>-0.23347493660157198</v>
      </c>
      <c r="M127">
        <v>2.57093700402765</v>
      </c>
      <c r="N127">
        <f>(Table2[[#This Row],[1W Return vs Nifty]]-AVERAGE(Table2[1W Return vs Nifty]))/_xlfn.STDEV.P(Table2[1W Return vs Nifty])</f>
        <v>0.55738404847702261</v>
      </c>
      <c r="O127">
        <v>1602.18</v>
      </c>
      <c r="P127">
        <v>1603.77777395968</v>
      </c>
      <c r="Q127">
        <v>1436.11555890571</v>
      </c>
      <c r="R127">
        <v>66.868999353801101</v>
      </c>
      <c r="S127" s="2">
        <v>1.7738331523299407E-2</v>
      </c>
      <c r="T127" s="2">
        <v>1.6724403141026616E-2</v>
      </c>
      <c r="U127" s="2">
        <v>0.1354239496175941</v>
      </c>
      <c r="V127">
        <v>1.0738187978746401</v>
      </c>
      <c r="W127">
        <v>1651.15</v>
      </c>
      <c r="X127">
        <v>1726.65</v>
      </c>
      <c r="Y127">
        <v>1598.25</v>
      </c>
      <c r="Z127">
        <v>1655</v>
      </c>
      <c r="AA127">
        <v>1598.25</v>
      </c>
      <c r="AB127">
        <v>1655</v>
      </c>
      <c r="AC127" s="2">
        <f>(Table2[[#This Row],[Close Price]]/Table2[[#This Row],[Day Low]])-1</f>
        <v>-1.2445871059564628E-2</v>
      </c>
      <c r="AD127" s="2">
        <f>(Table2[[#This Row],[Day High]]/Table2[[#This Row],[Close Price]])-1</f>
        <v>5.8904697657304217E-2</v>
      </c>
      <c r="AE127" s="2">
        <f>(Table2[[#This Row],[Close Price]]/Table2[[#This Row],[Current Week Low]])-1</f>
        <v>2.0240888471765972E-2</v>
      </c>
      <c r="AF127" s="2">
        <f>(Table2[[#This Row],[Current Week High]]/Table2[[#This Row],[Close Price]])-1</f>
        <v>1.4963816999877366E-2</v>
      </c>
      <c r="AG127" s="2">
        <f>(Table2[[#This Row],[Close Price]]/Table2[[#This Row],[Current Month Low]])-1</f>
        <v>2.0240888471765972E-2</v>
      </c>
      <c r="AH127" s="2">
        <f>(Table2[[#This Row],[Current Month High]]/Table2[[#This Row],[Close Price]])-1</f>
        <v>1.4963816999877366E-2</v>
      </c>
      <c r="AI127">
        <v>5.9732613761805498</v>
      </c>
      <c r="AJ127">
        <v>84.404862878145295</v>
      </c>
      <c r="AK127" t="str">
        <f>IF(AND(Table2[[#This Row],[20D EMA]]&gt;Table2[[#This Row],[50D EMA]],Table2[[#This Row],[50D EMA]]&gt;Table2[[#This Row],[200D EMA]]),"Uptrend","Downtrend/NoTrend")</f>
        <v>Downtrend/NoTrend</v>
      </c>
      <c r="AL127">
        <v>-0.05</v>
      </c>
      <c r="AM127" t="s">
        <v>10146</v>
      </c>
      <c r="AN127">
        <v>1.65</v>
      </c>
      <c r="AO127" t="s">
        <v>10145</v>
      </c>
      <c r="AP127">
        <v>2.21651562317E-3</v>
      </c>
      <c r="AQ127">
        <f>(Table2[[#This Row],[Sharpe Ratio]]-AVERAGE(Table2[Sharpe Ratio]))/_xlfn.STDEV.P(Table2[Sharpe Ratio])</f>
        <v>-0.59753848860323178</v>
      </c>
      <c r="AR1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28" spans="1:44" hidden="1" x14ac:dyDescent="0.3">
      <c r="A128" t="s">
        <v>330</v>
      </c>
      <c r="B128" t="s">
        <v>331</v>
      </c>
      <c r="C128" t="s">
        <v>10109</v>
      </c>
      <c r="D128" t="s">
        <v>332</v>
      </c>
      <c r="E128">
        <v>73622.680163700003</v>
      </c>
      <c r="F128">
        <v>251.22</v>
      </c>
      <c r="G128">
        <v>107.86920932784101</v>
      </c>
      <c r="H128">
        <f>(Table2[[#This Row],[1Y Return vs Nifty]]-AVERAGE(Table2[1Y Return vs Nifty]))/_xlfn.STDEV.P(Table2[1Y Return vs Nifty])</f>
        <v>0.69279000019910975</v>
      </c>
      <c r="I128">
        <v>-12.622249405038801</v>
      </c>
      <c r="J128">
        <f>(Table2[[#This Row],[1M Return vs Nifty]]-AVERAGE(Table2[1M Return vs Nifty]))/_xlfn.STDEV.P(Table2[1M Return vs Nifty])</f>
        <v>-1.3971366291861167</v>
      </c>
      <c r="K128">
        <v>2.6672117136581002</v>
      </c>
      <c r="L128">
        <f>(Table2[[#This Row],[6M Return vs Nifty]]-AVERAGE(Table2[6M Return vs Nifty]))/_xlfn.STDEV.P(Table2[6M Return vs Nifty])</f>
        <v>-0.24484166093924192</v>
      </c>
      <c r="M128">
        <v>-5.77506969350343</v>
      </c>
      <c r="N128">
        <f>(Table2[[#This Row],[1W Return vs Nifty]]-AVERAGE(Table2[1W Return vs Nifty]))/_xlfn.STDEV.P(Table2[1W Return vs Nifty])</f>
        <v>-1.0842484898765994</v>
      </c>
      <c r="O128">
        <v>255.66</v>
      </c>
      <c r="P128">
        <v>253.42704925118599</v>
      </c>
      <c r="Q128">
        <v>215.69353606382001</v>
      </c>
      <c r="R128">
        <v>45.7244699273976</v>
      </c>
      <c r="S128" s="2">
        <v>-1.7366815301572393E-2</v>
      </c>
      <c r="T128" s="2">
        <v>-8.7088148550333328E-3</v>
      </c>
      <c r="U128" s="2">
        <v>0.16470806026226176</v>
      </c>
      <c r="V128">
        <v>1.01954314356273</v>
      </c>
      <c r="W128">
        <v>250.83</v>
      </c>
      <c r="X128">
        <v>255.4</v>
      </c>
      <c r="Y128">
        <v>242.4</v>
      </c>
      <c r="Z128">
        <v>252.3</v>
      </c>
      <c r="AA128">
        <v>242.4</v>
      </c>
      <c r="AB128">
        <v>252.3</v>
      </c>
      <c r="AC128" s="2">
        <f>(Table2[[#This Row],[Close Price]]/Table2[[#This Row],[Day Low]])-1</f>
        <v>1.5548379380456723E-3</v>
      </c>
      <c r="AD128" s="2">
        <f>(Table2[[#This Row],[Day High]]/Table2[[#This Row],[Close Price]])-1</f>
        <v>1.6638802643101691E-2</v>
      </c>
      <c r="AE128" s="2">
        <f>(Table2[[#This Row],[Close Price]]/Table2[[#This Row],[Current Week Low]])-1</f>
        <v>3.6386138613861307E-2</v>
      </c>
      <c r="AF128" s="2">
        <f>(Table2[[#This Row],[Current Week High]]/Table2[[#This Row],[Close Price]])-1</f>
        <v>4.2990207786004486E-3</v>
      </c>
      <c r="AG128" s="2">
        <f>(Table2[[#This Row],[Close Price]]/Table2[[#This Row],[Current Month Low]])-1</f>
        <v>3.6386138613861307E-2</v>
      </c>
      <c r="AH128" s="2">
        <f>(Table2[[#This Row],[Current Month High]]/Table2[[#This Row],[Close Price]])-1</f>
        <v>4.2990207786004486E-3</v>
      </c>
      <c r="AI128">
        <v>13.9837592548364</v>
      </c>
      <c r="AJ128">
        <v>137.67265846736001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-0.05</v>
      </c>
      <c r="AM128" t="s">
        <v>10146</v>
      </c>
      <c r="AN128">
        <v>-6.05</v>
      </c>
      <c r="AO128" t="s">
        <v>10146</v>
      </c>
      <c r="AP128">
        <v>7.1106817459721999E-2</v>
      </c>
      <c r="AQ128">
        <f>(Table2[[#This Row],[Sharpe Ratio]]-AVERAGE(Table2[Sharpe Ratio]))/_xlfn.STDEV.P(Table2[Sharpe Ratio])</f>
        <v>0.18464081454433426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-1.848795965258514</v>
      </c>
    </row>
    <row r="129" spans="1:44" x14ac:dyDescent="0.3">
      <c r="A129" t="s">
        <v>1343</v>
      </c>
      <c r="B129" t="s">
        <v>1344</v>
      </c>
      <c r="C129" t="s">
        <v>10120</v>
      </c>
      <c r="D129" t="s">
        <v>1345</v>
      </c>
      <c r="E129">
        <v>8025.5144282499996</v>
      </c>
      <c r="F129">
        <v>652.85</v>
      </c>
      <c r="G129">
        <v>29.5606709520153</v>
      </c>
      <c r="H129">
        <f>(Table2[[#This Row],[1Y Return vs Nifty]]-AVERAGE(Table2[1Y Return vs Nifty]))/_xlfn.STDEV.P(Table2[1Y Return vs Nifty])</f>
        <v>-0.20888059291522357</v>
      </c>
      <c r="I129">
        <v>14.288942872888899</v>
      </c>
      <c r="J129">
        <f>(Table2[[#This Row],[1M Return vs Nifty]]-AVERAGE(Table2[1M Return vs Nifty]))/_xlfn.STDEV.P(Table2[1M Return vs Nifty])</f>
        <v>0.85144654604018999</v>
      </c>
      <c r="K129">
        <v>4.2452890409104</v>
      </c>
      <c r="L129">
        <f>(Table2[[#This Row],[6M Return vs Nifty]]-AVERAGE(Table2[6M Return vs Nifty]))/_xlfn.STDEV.P(Table2[6M Return vs Nifty])</f>
        <v>-0.19823034651722882</v>
      </c>
      <c r="M129">
        <v>23.618599546938999</v>
      </c>
      <c r="N129">
        <f>(Table2[[#This Row],[1W Return vs Nifty]]-AVERAGE(Table2[1W Return vs Nifty]))/_xlfn.STDEV.P(Table2[1W Return vs Nifty])</f>
        <v>4.6973912326255034</v>
      </c>
      <c r="O129">
        <v>559.96</v>
      </c>
      <c r="P129">
        <v>539.34367745435395</v>
      </c>
      <c r="Q129">
        <v>513.76028923367198</v>
      </c>
      <c r="R129">
        <v>75.7205055789385</v>
      </c>
      <c r="S129" s="2">
        <v>0.16588684906064716</v>
      </c>
      <c r="T129" s="2">
        <v>0.21045268034175185</v>
      </c>
      <c r="U129" s="2">
        <v>0.27072880812527395</v>
      </c>
      <c r="V129">
        <v>2.8728994139461799</v>
      </c>
      <c r="W129">
        <v>639.15</v>
      </c>
      <c r="X129">
        <v>660.3</v>
      </c>
      <c r="Y129">
        <v>585.04999999999995</v>
      </c>
      <c r="Z129">
        <v>686.7</v>
      </c>
      <c r="AA129">
        <v>585.04999999999995</v>
      </c>
      <c r="AB129">
        <v>686.7</v>
      </c>
      <c r="AC129" s="2">
        <f>(Table2[[#This Row],[Close Price]]/Table2[[#This Row],[Day Low]])-1</f>
        <v>2.143471798482377E-2</v>
      </c>
      <c r="AD129" s="2">
        <f>(Table2[[#This Row],[Day High]]/Table2[[#This Row],[Close Price]])-1</f>
        <v>1.1411503408133461E-2</v>
      </c>
      <c r="AE129" s="2">
        <f>(Table2[[#This Row],[Close Price]]/Table2[[#This Row],[Current Week Low]])-1</f>
        <v>0.11588753098025828</v>
      </c>
      <c r="AF129" s="2">
        <f>(Table2[[#This Row],[Current Week High]]/Table2[[#This Row],[Close Price]])-1</f>
        <v>5.1849582599372113E-2</v>
      </c>
      <c r="AG129" s="2">
        <f>(Table2[[#This Row],[Close Price]]/Table2[[#This Row],[Current Month Low]])-1</f>
        <v>0.11588753098025828</v>
      </c>
      <c r="AH129" s="2">
        <f>(Table2[[#This Row],[Current Month High]]/Table2[[#This Row],[Close Price]])-1</f>
        <v>5.1849582599372113E-2</v>
      </c>
      <c r="AI129">
        <v>5.2232518955349603</v>
      </c>
      <c r="AJ129">
        <v>60.425113650325599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7.0000000000000007E-2</v>
      </c>
      <c r="AM129" t="s">
        <v>10145</v>
      </c>
      <c r="AN129">
        <v>21.8</v>
      </c>
      <c r="AO129" t="s">
        <v>10145</v>
      </c>
      <c r="AP129">
        <v>0.15024909139536999</v>
      </c>
      <c r="AQ129">
        <f>(Table2[[#This Row],[Sharpe Ratio]]-AVERAGE(Table2[Sharpe Ratio]))/_xlfn.STDEV.P(Table2[Sharpe Ratio])</f>
        <v>1.0832208327212038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6.2249476719544443</v>
      </c>
    </row>
    <row r="130" spans="1:44" x14ac:dyDescent="0.3">
      <c r="A130" t="s">
        <v>367</v>
      </c>
      <c r="B130" t="s">
        <v>368</v>
      </c>
      <c r="C130" t="s">
        <v>10106</v>
      </c>
      <c r="D130" t="s">
        <v>187</v>
      </c>
      <c r="E130">
        <v>66829.800738774997</v>
      </c>
      <c r="F130">
        <v>1163.95</v>
      </c>
      <c r="G130">
        <v>78.916956535552998</v>
      </c>
      <c r="H130">
        <f>(Table2[[#This Row],[1Y Return vs Nifty]]-AVERAGE(Table2[1Y Return vs Nifty]))/_xlfn.STDEV.P(Table2[1Y Return vs Nifty])</f>
        <v>0.35942411841070282</v>
      </c>
      <c r="I130">
        <v>26.273364794810799</v>
      </c>
      <c r="J130">
        <f>(Table2[[#This Row],[1M Return vs Nifty]]-AVERAGE(Table2[1M Return vs Nifty]))/_xlfn.STDEV.P(Table2[1M Return vs Nifty])</f>
        <v>1.8528131603521603</v>
      </c>
      <c r="K130">
        <v>62.509970926737402</v>
      </c>
      <c r="L130">
        <f>(Table2[[#This Row],[6M Return vs Nifty]]-AVERAGE(Table2[6M Return vs Nifty]))/_xlfn.STDEV.P(Table2[6M Return vs Nifty])</f>
        <v>1.5227204333837216</v>
      </c>
      <c r="M130">
        <v>6.9375169923194697</v>
      </c>
      <c r="N130">
        <f>(Table2[[#This Row],[1W Return vs Nifty]]-AVERAGE(Table2[1W Return vs Nifty]))/_xlfn.STDEV.P(Table2[1W Return vs Nifty])</f>
        <v>1.4162762168986183</v>
      </c>
      <c r="O130">
        <v>1041.2</v>
      </c>
      <c r="P130">
        <v>908.82370872289903</v>
      </c>
      <c r="Q130">
        <v>733.90807929711002</v>
      </c>
      <c r="R130">
        <v>85.354149310450097</v>
      </c>
      <c r="S130" s="2">
        <v>0.11789281598155973</v>
      </c>
      <c r="T130" s="2">
        <v>0.28072143016120327</v>
      </c>
      <c r="U130" s="2">
        <v>0.58596155681343165</v>
      </c>
      <c r="V130">
        <v>1.5460832729935901</v>
      </c>
      <c r="W130">
        <v>1160</v>
      </c>
      <c r="X130">
        <v>1185.55</v>
      </c>
      <c r="Y130">
        <v>1100</v>
      </c>
      <c r="Z130">
        <v>1207.3</v>
      </c>
      <c r="AA130">
        <v>1100</v>
      </c>
      <c r="AB130">
        <v>1207.3</v>
      </c>
      <c r="AC130" s="2">
        <f>(Table2[[#This Row],[Close Price]]/Table2[[#This Row],[Day Low]])-1</f>
        <v>3.4051724137931227E-3</v>
      </c>
      <c r="AD130" s="2">
        <f>(Table2[[#This Row],[Day High]]/Table2[[#This Row],[Close Price]])-1</f>
        <v>1.8557498174320175E-2</v>
      </c>
      <c r="AE130" s="2">
        <f>(Table2[[#This Row],[Close Price]]/Table2[[#This Row],[Current Week Low]])-1</f>
        <v>5.8136363636363653E-2</v>
      </c>
      <c r="AF130" s="2">
        <f>(Table2[[#This Row],[Current Week High]]/Table2[[#This Row],[Close Price]])-1</f>
        <v>3.7243867863739677E-2</v>
      </c>
      <c r="AG130" s="2">
        <f>(Table2[[#This Row],[Close Price]]/Table2[[#This Row],[Current Month Low]])-1</f>
        <v>5.8136363636363653E-2</v>
      </c>
      <c r="AH130" s="2">
        <f>(Table2[[#This Row],[Current Month High]]/Table2[[#This Row],[Close Price]])-1</f>
        <v>3.7243867863739677E-2</v>
      </c>
      <c r="AI130">
        <v>3.7243867863739601</v>
      </c>
      <c r="AJ130">
        <v>112.167335034633</v>
      </c>
      <c r="AK130" t="str">
        <f>IF(AND(Table2[[#This Row],[20D EMA]]&gt;Table2[[#This Row],[50D EMA]],Table2[[#This Row],[50D EMA]]&gt;Table2[[#This Row],[200D EMA]]),"Uptrend","Downtrend/NoTrend")</f>
        <v>Uptrend</v>
      </c>
      <c r="AL130">
        <v>0.4</v>
      </c>
      <c r="AM130" t="s">
        <v>10145</v>
      </c>
      <c r="AN130">
        <v>11.62</v>
      </c>
      <c r="AO130" t="s">
        <v>10145</v>
      </c>
      <c r="AP130">
        <v>0.143440896770443</v>
      </c>
      <c r="AQ130">
        <f>(Table2[[#This Row],[Sharpe Ratio]]-AVERAGE(Table2[Sharpe Ratio]))/_xlfn.STDEV.P(Table2[Sharpe Ratio])</f>
        <v>1.005920707951059</v>
      </c>
      <c r="AR1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6.1571546369962613</v>
      </c>
    </row>
    <row r="131" spans="1:44" x14ac:dyDescent="0.3">
      <c r="A131" t="s">
        <v>1494</v>
      </c>
      <c r="B131" t="s">
        <v>1495</v>
      </c>
      <c r="C131" t="s">
        <v>10115</v>
      </c>
      <c r="D131" t="s">
        <v>140</v>
      </c>
      <c r="E131">
        <v>6413.3286485549997</v>
      </c>
      <c r="F131">
        <v>217.33</v>
      </c>
      <c r="G131">
        <v>212.80575469663199</v>
      </c>
      <c r="H131">
        <f>(Table2[[#This Row],[1Y Return vs Nifty]]-AVERAGE(Table2[1Y Return vs Nifty]))/_xlfn.STDEV.P(Table2[1Y Return vs Nifty])</f>
        <v>1.9010643348310035</v>
      </c>
      <c r="I131">
        <v>16.0839823737277</v>
      </c>
      <c r="J131">
        <f>(Table2[[#This Row],[1M Return vs Nifty]]-AVERAGE(Table2[1M Return vs Nifty]))/_xlfn.STDEV.P(Table2[1M Return vs Nifty])</f>
        <v>1.0014323058224976</v>
      </c>
      <c r="K131">
        <v>48.574229816292103</v>
      </c>
      <c r="L131">
        <f>(Table2[[#This Row],[6M Return vs Nifty]]-AVERAGE(Table2[6M Return vs Nifty]))/_xlfn.STDEV.P(Table2[6M Return vs Nifty])</f>
        <v>1.1111035883880842</v>
      </c>
      <c r="M131">
        <v>4.6463238594341201</v>
      </c>
      <c r="N131">
        <f>(Table2[[#This Row],[1W Return vs Nifty]]-AVERAGE(Table2[1W Return vs Nifty]))/_xlfn.STDEV.P(Table2[1W Return vs Nifty])</f>
        <v>0.96560593410222006</v>
      </c>
      <c r="O131">
        <v>189.96</v>
      </c>
      <c r="P131">
        <v>176.12856227234801</v>
      </c>
      <c r="Q131">
        <v>142.15595047145499</v>
      </c>
      <c r="R131">
        <v>82.530579196245199</v>
      </c>
      <c r="S131" s="2">
        <v>0.14408296483470207</v>
      </c>
      <c r="T131" s="2">
        <v>0.23392820105998552</v>
      </c>
      <c r="U131" s="2">
        <v>0.5288139489007182</v>
      </c>
      <c r="V131">
        <v>1.8748573219970399</v>
      </c>
      <c r="W131">
        <v>217.01</v>
      </c>
      <c r="X131">
        <v>227</v>
      </c>
      <c r="Y131">
        <v>190.05</v>
      </c>
      <c r="Z131">
        <v>225.1</v>
      </c>
      <c r="AA131">
        <v>190.05</v>
      </c>
      <c r="AB131">
        <v>225.1</v>
      </c>
      <c r="AC131" s="2">
        <f>(Table2[[#This Row],[Close Price]]/Table2[[#This Row],[Day Low]])-1</f>
        <v>1.474586424588864E-3</v>
      </c>
      <c r="AD131" s="2">
        <f>(Table2[[#This Row],[Day High]]/Table2[[#This Row],[Close Price]])-1</f>
        <v>4.4494547462384348E-2</v>
      </c>
      <c r="AE131" s="2">
        <f>(Table2[[#This Row],[Close Price]]/Table2[[#This Row],[Current Week Low]])-1</f>
        <v>0.14354117337542749</v>
      </c>
      <c r="AF131" s="2">
        <f>(Table2[[#This Row],[Current Week High]]/Table2[[#This Row],[Close Price]])-1</f>
        <v>3.5752082087148418E-2</v>
      </c>
      <c r="AG131" s="2">
        <f>(Table2[[#This Row],[Close Price]]/Table2[[#This Row],[Current Month Low]])-1</f>
        <v>0.14354117337542749</v>
      </c>
      <c r="AH131" s="2">
        <f>(Table2[[#This Row],[Current Month High]]/Table2[[#This Row],[Close Price]])-1</f>
        <v>3.5752082087148418E-2</v>
      </c>
      <c r="AI131">
        <v>3.57520820871484</v>
      </c>
      <c r="AJ131">
        <v>246.342629482071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0.19</v>
      </c>
      <c r="AM131" t="s">
        <v>10145</v>
      </c>
      <c r="AN131">
        <v>12</v>
      </c>
      <c r="AO131" t="s">
        <v>10145</v>
      </c>
      <c r="AP131">
        <v>0.15166361025811101</v>
      </c>
      <c r="AQ131">
        <f>(Table2[[#This Row],[Sharpe Ratio]]-AVERAGE(Table2[Sharpe Ratio]))/_xlfn.STDEV.P(Table2[Sharpe Ratio])</f>
        <v>1.0992812555797493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6.0784874187235545</v>
      </c>
    </row>
    <row r="132" spans="1:44" hidden="1" x14ac:dyDescent="0.3">
      <c r="A132" t="s">
        <v>340</v>
      </c>
      <c r="B132" t="s">
        <v>341</v>
      </c>
      <c r="C132" t="s">
        <v>10107</v>
      </c>
      <c r="D132" t="s">
        <v>59</v>
      </c>
      <c r="E132">
        <v>72586.074882920002</v>
      </c>
      <c r="F132">
        <v>1238.8</v>
      </c>
      <c r="G132">
        <v>48.206960525887503</v>
      </c>
      <c r="H132">
        <f>(Table2[[#This Row],[1Y Return vs Nifty]]-AVERAGE(Table2[1Y Return vs Nifty]))/_xlfn.STDEV.P(Table2[1Y Return vs Nifty])</f>
        <v>5.8189957652002083E-3</v>
      </c>
      <c r="I132">
        <v>-4.8981583398542297</v>
      </c>
      <c r="J132">
        <f>(Table2[[#This Row],[1M Return vs Nifty]]-AVERAGE(Table2[1M Return vs Nifty]))/_xlfn.STDEV.P(Table2[1M Return vs Nifty])</f>
        <v>-0.75174488906112968</v>
      </c>
      <c r="K132">
        <v>0.626624080313812</v>
      </c>
      <c r="L132">
        <f>(Table2[[#This Row],[6M Return vs Nifty]]-AVERAGE(Table2[6M Return vs Nifty]))/_xlfn.STDEV.P(Table2[6M Return vs Nifty])</f>
        <v>-0.3051140380534183</v>
      </c>
      <c r="M132">
        <v>-1.9161648315065201</v>
      </c>
      <c r="N132">
        <f>(Table2[[#This Row],[1W Return vs Nifty]]-AVERAGE(Table2[1W Return vs Nifty]))/_xlfn.STDEV.P(Table2[1W Return vs Nifty])</f>
        <v>-0.32521437770183736</v>
      </c>
      <c r="O132">
        <v>1220.5999999999999</v>
      </c>
      <c r="P132">
        <v>1193.59915101552</v>
      </c>
      <c r="Q132">
        <v>1053.28759056329</v>
      </c>
      <c r="R132">
        <v>59.790812659709196</v>
      </c>
      <c r="S132" s="2">
        <v>1.4910699655906969E-2</v>
      </c>
      <c r="T132" s="2">
        <v>3.7869370924085266E-2</v>
      </c>
      <c r="U132" s="2">
        <v>0.17612702465952282</v>
      </c>
      <c r="V132">
        <v>0.90234889402978702</v>
      </c>
      <c r="W132">
        <v>1226.5</v>
      </c>
      <c r="X132">
        <v>1247.8</v>
      </c>
      <c r="Y132">
        <v>1203</v>
      </c>
      <c r="Z132">
        <v>1244</v>
      </c>
      <c r="AA132">
        <v>1203</v>
      </c>
      <c r="AB132">
        <v>1244</v>
      </c>
      <c r="AC132" s="2">
        <f>(Table2[[#This Row],[Close Price]]/Table2[[#This Row],[Day Low]])-1</f>
        <v>1.0028536485935602E-2</v>
      </c>
      <c r="AD132" s="2">
        <f>(Table2[[#This Row],[Day High]]/Table2[[#This Row],[Close Price]])-1</f>
        <v>7.2650952534711877E-3</v>
      </c>
      <c r="AE132" s="2">
        <f>(Table2[[#This Row],[Close Price]]/Table2[[#This Row],[Current Week Low]])-1</f>
        <v>2.9758935993349889E-2</v>
      </c>
      <c r="AF132" s="2">
        <f>(Table2[[#This Row],[Current Week High]]/Table2[[#This Row],[Close Price]])-1</f>
        <v>4.1976105908945183E-3</v>
      </c>
      <c r="AG132" s="2">
        <f>(Table2[[#This Row],[Close Price]]/Table2[[#This Row],[Current Month Low]])-1</f>
        <v>2.9758935993349889E-2</v>
      </c>
      <c r="AH132" s="2">
        <f>(Table2[[#This Row],[Current Month High]]/Table2[[#This Row],[Close Price]])-1</f>
        <v>4.1976105908945183E-3</v>
      </c>
      <c r="AI132">
        <v>4.3025508556667704</v>
      </c>
      <c r="AJ132">
        <v>74.761938350849903</v>
      </c>
      <c r="AK132" t="str">
        <f>IF(AND(Table2[[#This Row],[20D EMA]]&gt;Table2[[#This Row],[50D EMA]],Table2[[#This Row],[50D EMA]]&gt;Table2[[#This Row],[200D EMA]]),"Uptrend","Downtrend/NoTrend")</f>
        <v>Uptrend</v>
      </c>
      <c r="AL132">
        <v>7.0000000000000007E-2</v>
      </c>
      <c r="AM132" t="s">
        <v>10145</v>
      </c>
      <c r="AN132">
        <v>-1.6</v>
      </c>
      <c r="AO132" t="s">
        <v>10146</v>
      </c>
      <c r="AP132">
        <v>-3.3624853846949999E-3</v>
      </c>
      <c r="AQ132">
        <f>(Table2[[#This Row],[Sharpe Ratio]]-AVERAGE(Table2[Sharpe Ratio]))/_xlfn.STDEV.P(Table2[Sharpe Ratio])</f>
        <v>-0.66088237016938955</v>
      </c>
      <c r="AR1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-2.0371366792205747</v>
      </c>
    </row>
    <row r="133" spans="1:44" x14ac:dyDescent="0.3">
      <c r="A133" t="s">
        <v>894</v>
      </c>
      <c r="B133" t="s">
        <v>895</v>
      </c>
      <c r="C133" t="s">
        <v>10115</v>
      </c>
      <c r="D133" t="s">
        <v>140</v>
      </c>
      <c r="E133">
        <v>16663.755301220001</v>
      </c>
      <c r="F133">
        <v>487.4</v>
      </c>
      <c r="G133">
        <v>135.072127704493</v>
      </c>
      <c r="H133">
        <f>(Table2[[#This Row],[1Y Return vs Nifty]]-AVERAGE(Table2[1Y Return vs Nifty]))/_xlfn.STDEV.P(Table2[1Y Return vs Nifty])</f>
        <v>1.0060134628743951</v>
      </c>
      <c r="I133">
        <v>16.242259633843801</v>
      </c>
      <c r="J133">
        <f>(Table2[[#This Row],[1M Return vs Nifty]]-AVERAGE(Table2[1M Return vs Nifty]))/_xlfn.STDEV.P(Table2[1M Return vs Nifty])</f>
        <v>1.0146572711247555</v>
      </c>
      <c r="K133">
        <v>44.412554260775899</v>
      </c>
      <c r="L133">
        <f>(Table2[[#This Row],[6M Return vs Nifty]]-AVERAGE(Table2[6M Return vs Nifty]))/_xlfn.STDEV.P(Table2[6M Return vs Nifty])</f>
        <v>0.98818111526800845</v>
      </c>
      <c r="M133">
        <v>6.3109962227983303</v>
      </c>
      <c r="N133">
        <f>(Table2[[#This Row],[1W Return vs Nifty]]-AVERAGE(Table2[1W Return vs Nifty]))/_xlfn.STDEV.P(Table2[1W Return vs Nifty])</f>
        <v>1.2930416068060444</v>
      </c>
      <c r="O133">
        <v>433.44</v>
      </c>
      <c r="P133">
        <v>401.02530705150701</v>
      </c>
      <c r="Q133">
        <v>321.85648303609798</v>
      </c>
      <c r="R133">
        <v>79.977463687249397</v>
      </c>
      <c r="S133" s="2">
        <v>0.12449243263196746</v>
      </c>
      <c r="T133" s="2">
        <v>0.21538464388582626</v>
      </c>
      <c r="U133" s="2">
        <v>0.51433954476329558</v>
      </c>
      <c r="V133">
        <v>0.91616701701814296</v>
      </c>
      <c r="W133">
        <v>479.15</v>
      </c>
      <c r="X133">
        <v>495.9</v>
      </c>
      <c r="Y133">
        <v>430.6</v>
      </c>
      <c r="Z133">
        <v>495</v>
      </c>
      <c r="AA133">
        <v>430.6</v>
      </c>
      <c r="AB133">
        <v>495</v>
      </c>
      <c r="AC133" s="2">
        <f>(Table2[[#This Row],[Close Price]]/Table2[[#This Row],[Day Low]])-1</f>
        <v>1.7217990190963262E-2</v>
      </c>
      <c r="AD133" s="2">
        <f>(Table2[[#This Row],[Day High]]/Table2[[#This Row],[Close Price]])-1</f>
        <v>1.7439474764054275E-2</v>
      </c>
      <c r="AE133" s="2">
        <f>(Table2[[#This Row],[Close Price]]/Table2[[#This Row],[Current Week Low]])-1</f>
        <v>0.13190896423594967</v>
      </c>
      <c r="AF133" s="2">
        <f>(Table2[[#This Row],[Current Week High]]/Table2[[#This Row],[Close Price]])-1</f>
        <v>1.5592942141977817E-2</v>
      </c>
      <c r="AG133" s="2">
        <f>(Table2[[#This Row],[Close Price]]/Table2[[#This Row],[Current Month Low]])-1</f>
        <v>0.13190896423594967</v>
      </c>
      <c r="AH133" s="2">
        <f>(Table2[[#This Row],[Current Month High]]/Table2[[#This Row],[Close Price]])-1</f>
        <v>1.5592942141977817E-2</v>
      </c>
      <c r="AI133">
        <v>1.5592942141977799</v>
      </c>
      <c r="AJ133">
        <v>177.72079772079701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0.23</v>
      </c>
      <c r="AM133" t="s">
        <v>10145</v>
      </c>
      <c r="AN133">
        <v>14.82</v>
      </c>
      <c r="AO133" t="s">
        <v>10145</v>
      </c>
      <c r="AP133">
        <v>0.204643658307576</v>
      </c>
      <c r="AQ133">
        <f>(Table2[[#This Row],[Sharpe Ratio]]-AVERAGE(Table2[Sharpe Ratio]))/_xlfn.STDEV.P(Table2[Sharpe Ratio])</f>
        <v>1.70081581065217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6.0027092667253727</v>
      </c>
    </row>
    <row r="134" spans="1:44" x14ac:dyDescent="0.3">
      <c r="A134" t="s">
        <v>769</v>
      </c>
      <c r="B134" t="s">
        <v>770</v>
      </c>
      <c r="C134" t="s">
        <v>10108</v>
      </c>
      <c r="D134" t="s">
        <v>234</v>
      </c>
      <c r="E134">
        <v>20322.000818019998</v>
      </c>
      <c r="F134">
        <v>1400.95</v>
      </c>
      <c r="G134">
        <v>226.63942363695099</v>
      </c>
      <c r="H134">
        <f>(Table2[[#This Row],[1Y Return vs Nifty]]-AVERAGE(Table2[1Y Return vs Nifty]))/_xlfn.STDEV.P(Table2[1Y Return vs Nifty])</f>
        <v>2.0603498065952852</v>
      </c>
      <c r="I134">
        <v>2.54006326809328</v>
      </c>
      <c r="J134">
        <f>(Table2[[#This Row],[1M Return vs Nifty]]-AVERAGE(Table2[1M Return vs Nifty]))/_xlfn.STDEV.P(Table2[1M Return vs Nifty])</f>
        <v>-0.13023916800269869</v>
      </c>
      <c r="K134">
        <v>98.287902592986995</v>
      </c>
      <c r="L134">
        <f>(Table2[[#This Row],[6M Return vs Nifty]]-AVERAGE(Table2[6M Return vs Nifty]))/_xlfn.STDEV.P(Table2[6M Return vs Nifty])</f>
        <v>2.5794851390578919</v>
      </c>
      <c r="M134">
        <v>0.222902427721034</v>
      </c>
      <c r="N134">
        <f>(Table2[[#This Row],[1W Return vs Nifty]]-AVERAGE(Table2[1W Return vs Nifty]))/_xlfn.STDEV.P(Table2[1W Return vs Nifty])</f>
        <v>9.5533237503605345E-2</v>
      </c>
      <c r="O134">
        <v>1341.5</v>
      </c>
      <c r="P134">
        <v>1225.22695978052</v>
      </c>
      <c r="Q134">
        <v>889.12337309858401</v>
      </c>
      <c r="R134">
        <v>62.9915623806708</v>
      </c>
      <c r="S134" s="2">
        <v>4.4316064107342561E-2</v>
      </c>
      <c r="T134" s="2">
        <v>0.14342080772607063</v>
      </c>
      <c r="U134" s="2">
        <v>0.57565310100633904</v>
      </c>
      <c r="V134">
        <v>0.71405899770633996</v>
      </c>
      <c r="W134">
        <v>1395.45</v>
      </c>
      <c r="X134">
        <v>1411.5</v>
      </c>
      <c r="Y134">
        <v>1385.7</v>
      </c>
      <c r="Z134">
        <v>1450</v>
      </c>
      <c r="AA134">
        <v>1385.7</v>
      </c>
      <c r="AB134">
        <v>1450</v>
      </c>
      <c r="AC134" s="2">
        <f>(Table2[[#This Row],[Close Price]]/Table2[[#This Row],[Day Low]])-1</f>
        <v>3.9413809165502744E-3</v>
      </c>
      <c r="AD134" s="2">
        <f>(Table2[[#This Row],[Day High]]/Table2[[#This Row],[Close Price]])-1</f>
        <v>7.5306042328420197E-3</v>
      </c>
      <c r="AE134" s="2">
        <f>(Table2[[#This Row],[Close Price]]/Table2[[#This Row],[Current Week Low]])-1</f>
        <v>1.1005268095547471E-2</v>
      </c>
      <c r="AF134" s="2">
        <f>(Table2[[#This Row],[Current Week High]]/Table2[[#This Row],[Close Price]])-1</f>
        <v>3.5011956172597225E-2</v>
      </c>
      <c r="AG134" s="2">
        <f>(Table2[[#This Row],[Close Price]]/Table2[[#This Row],[Current Month Low]])-1</f>
        <v>1.1005268095547471E-2</v>
      </c>
      <c r="AH134" s="2">
        <f>(Table2[[#This Row],[Current Month High]]/Table2[[#This Row],[Close Price]])-1</f>
        <v>3.5011956172597225E-2</v>
      </c>
      <c r="AI134">
        <v>3.5011956172597198</v>
      </c>
      <c r="AJ134">
        <v>261.72217918925799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0.46</v>
      </c>
      <c r="AM134" t="s">
        <v>10145</v>
      </c>
      <c r="AN134">
        <v>4.6100000000000003</v>
      </c>
      <c r="AO134" t="s">
        <v>10145</v>
      </c>
      <c r="AP134">
        <v>0.16892561764097</v>
      </c>
      <c r="AQ134">
        <f>(Table2[[#This Row],[Sharpe Ratio]]-AVERAGE(Table2[Sharpe Ratio]))/_xlfn.STDEV.P(Table2[Sharpe Ratio])</f>
        <v>1.2952737907509171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5.9004028059050011</v>
      </c>
    </row>
    <row r="135" spans="1:44" hidden="1" x14ac:dyDescent="0.3">
      <c r="A135" t="s">
        <v>346</v>
      </c>
      <c r="B135" t="s">
        <v>347</v>
      </c>
      <c r="C135" t="s">
        <v>10110</v>
      </c>
      <c r="D135" t="s">
        <v>89</v>
      </c>
      <c r="E135">
        <v>71943.526396959904</v>
      </c>
      <c r="F135">
        <v>1496.9</v>
      </c>
      <c r="G135">
        <v>121.15740071496</v>
      </c>
      <c r="H135">
        <f>(Table2[[#This Row],[1Y Return vs Nifty]]-AVERAGE(Table2[1Y Return vs Nifty]))/_xlfn.STDEV.P(Table2[1Y Return vs Nifty])</f>
        <v>0.84579466173342766</v>
      </c>
      <c r="I135">
        <v>-8.3913339022575393</v>
      </c>
      <c r="J135">
        <f>(Table2[[#This Row],[1M Return vs Nifty]]-AVERAGE(Table2[1M Return vs Nifty]))/_xlfn.STDEV.P(Table2[1M Return vs Nifty])</f>
        <v>-1.0436195751252666</v>
      </c>
      <c r="K135">
        <v>45.630172259093101</v>
      </c>
      <c r="L135">
        <f>(Table2[[#This Row],[6M Return vs Nifty]]-AVERAGE(Table2[6M Return vs Nifty]))/_xlfn.STDEV.P(Table2[6M Return vs Nifty])</f>
        <v>1.0241456237146795</v>
      </c>
      <c r="M135">
        <v>-4.3554017353331904</v>
      </c>
      <c r="N135">
        <f>(Table2[[#This Row],[1W Return vs Nifty]]-AVERAGE(Table2[1W Return vs Nifty]))/_xlfn.STDEV.P(Table2[1W Return vs Nifty])</f>
        <v>-0.80500439168054283</v>
      </c>
      <c r="O135">
        <v>1505.22</v>
      </c>
      <c r="P135">
        <v>1461.2155627483201</v>
      </c>
      <c r="Q135">
        <v>1171.69727028334</v>
      </c>
      <c r="R135">
        <v>46.660412469317201</v>
      </c>
      <c r="S135" s="2">
        <v>-5.5274312060695019E-3</v>
      </c>
      <c r="T135" s="2">
        <v>2.4421062957037727E-2</v>
      </c>
      <c r="U135" s="2">
        <v>0.27754842309909922</v>
      </c>
      <c r="V135">
        <v>0.21271031308975899</v>
      </c>
      <c r="W135">
        <v>1503</v>
      </c>
      <c r="X135">
        <v>1517.95</v>
      </c>
      <c r="Y135">
        <v>1450</v>
      </c>
      <c r="Z135">
        <v>1505</v>
      </c>
      <c r="AA135">
        <v>1450</v>
      </c>
      <c r="AB135">
        <v>1505</v>
      </c>
      <c r="AC135" s="2">
        <f>(Table2[[#This Row],[Close Price]]/Table2[[#This Row],[Day Low]])-1</f>
        <v>-4.0585495675314887E-3</v>
      </c>
      <c r="AD135" s="2">
        <f>(Table2[[#This Row],[Day High]]/Table2[[#This Row],[Close Price]])-1</f>
        <v>1.4062395617609802E-2</v>
      </c>
      <c r="AE135" s="2">
        <f>(Table2[[#This Row],[Close Price]]/Table2[[#This Row],[Current Week Low]])-1</f>
        <v>3.2344827586207048E-2</v>
      </c>
      <c r="AF135" s="2">
        <f>(Table2[[#This Row],[Current Week High]]/Table2[[#This Row],[Close Price]])-1</f>
        <v>5.4111831117642506E-3</v>
      </c>
      <c r="AG135" s="2">
        <f>(Table2[[#This Row],[Close Price]]/Table2[[#This Row],[Current Month Low]])-1</f>
        <v>3.2344827586207048E-2</v>
      </c>
      <c r="AH135" s="2">
        <f>(Table2[[#This Row],[Current Month High]]/Table2[[#This Row],[Close Price]])-1</f>
        <v>5.4111831117642506E-3</v>
      </c>
      <c r="AI135">
        <v>9.09880419533701</v>
      </c>
      <c r="AJ135">
        <v>154.531542254718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-0.1</v>
      </c>
      <c r="AM135" t="s">
        <v>10146</v>
      </c>
      <c r="AN135">
        <v>-6.39</v>
      </c>
      <c r="AO135" t="s">
        <v>10146</v>
      </c>
      <c r="AP135">
        <v>0.12941831564210499</v>
      </c>
      <c r="AQ135">
        <f>(Table2[[#This Row],[Sharpe Ratio]]-AVERAGE(Table2[Sharpe Ratio]))/_xlfn.STDEV.P(Table2[Sharpe Ratio])</f>
        <v>0.84670856280301565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0.86802488144531342</v>
      </c>
    </row>
    <row r="136" spans="1:44" hidden="1" x14ac:dyDescent="0.3">
      <c r="A136" t="s">
        <v>348</v>
      </c>
      <c r="B136" t="s">
        <v>349</v>
      </c>
      <c r="C136" t="s">
        <v>10102</v>
      </c>
      <c r="D136" t="s">
        <v>49</v>
      </c>
      <c r="E136">
        <v>71914.22679483</v>
      </c>
      <c r="F136">
        <v>1791.3</v>
      </c>
      <c r="G136">
        <v>17.469996321577099</v>
      </c>
      <c r="H136">
        <f>(Table2[[#This Row],[1Y Return vs Nifty]]-AVERAGE(Table2[1Y Return vs Nifty]))/_xlfn.STDEV.P(Table2[1Y Return vs Nifty])</f>
        <v>-0.34809664765575088</v>
      </c>
      <c r="I136">
        <v>0.892202513466539</v>
      </c>
      <c r="J136">
        <f>(Table2[[#This Row],[1M Return vs Nifty]]-AVERAGE(Table2[1M Return vs Nifty]))/_xlfn.STDEV.P(Table2[1M Return vs Nifty])</f>
        <v>-0.26792730644346591</v>
      </c>
      <c r="K136">
        <v>8.4847573632905995</v>
      </c>
      <c r="L136">
        <f>(Table2[[#This Row],[6M Return vs Nifty]]-AVERAGE(Table2[6M Return vs Nifty]))/_xlfn.STDEV.P(Table2[6M Return vs Nifty])</f>
        <v>-7.3010125971575704E-2</v>
      </c>
      <c r="M136">
        <v>-0.58556595877282303</v>
      </c>
      <c r="N136">
        <f>(Table2[[#This Row],[1W Return vs Nifty]]-AVERAGE(Table2[1W Return vs Nifty]))/_xlfn.STDEV.P(Table2[1W Return vs Nifty])</f>
        <v>-6.3489880689096667E-2</v>
      </c>
      <c r="O136">
        <v>1764.01</v>
      </c>
      <c r="P136">
        <v>1708.0460052226599</v>
      </c>
      <c r="Q136">
        <v>1504.9920634734401</v>
      </c>
      <c r="R136">
        <v>56.735491373687502</v>
      </c>
      <c r="S136" s="2">
        <v>1.5470433841077979E-2</v>
      </c>
      <c r="T136" s="2">
        <v>4.8742243781944909E-2</v>
      </c>
      <c r="U136" s="2">
        <v>0.19023883479210957</v>
      </c>
      <c r="V136">
        <v>0.98936893362292599</v>
      </c>
      <c r="W136">
        <v>1778.05</v>
      </c>
      <c r="X136">
        <v>1809.75</v>
      </c>
      <c r="Y136">
        <v>1756</v>
      </c>
      <c r="Z136">
        <v>1819.85</v>
      </c>
      <c r="AA136">
        <v>1756</v>
      </c>
      <c r="AB136">
        <v>1819.85</v>
      </c>
      <c r="AC136" s="2">
        <f>(Table2[[#This Row],[Close Price]]/Table2[[#This Row],[Day Low]])-1</f>
        <v>7.4519839149629341E-3</v>
      </c>
      <c r="AD136" s="2">
        <f>(Table2[[#This Row],[Day High]]/Table2[[#This Row],[Close Price]])-1</f>
        <v>1.0299782281024905E-2</v>
      </c>
      <c r="AE136" s="2">
        <f>(Table2[[#This Row],[Close Price]]/Table2[[#This Row],[Current Week Low]])-1</f>
        <v>2.0102505694760797E-2</v>
      </c>
      <c r="AF136" s="2">
        <f>(Table2[[#This Row],[Current Week High]]/Table2[[#This Row],[Close Price]])-1</f>
        <v>1.5938145480935528E-2</v>
      </c>
      <c r="AG136" s="2">
        <f>(Table2[[#This Row],[Close Price]]/Table2[[#This Row],[Current Month Low]])-1</f>
        <v>2.0102505694760797E-2</v>
      </c>
      <c r="AH136" s="2">
        <f>(Table2[[#This Row],[Current Month High]]/Table2[[#This Row],[Close Price]])-1</f>
        <v>1.5938145480935528E-2</v>
      </c>
      <c r="AI136">
        <v>3.6593535421202299</v>
      </c>
      <c r="AJ136">
        <v>51.5033619486615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-0.03</v>
      </c>
      <c r="AM136" t="s">
        <v>10146</v>
      </c>
      <c r="AN136">
        <v>1.2</v>
      </c>
      <c r="AO136" t="s">
        <v>10145</v>
      </c>
      <c r="AP136">
        <v>-3.8220090232266003E-2</v>
      </c>
      <c r="AQ136">
        <f>(Table2[[#This Row],[Sharpe Ratio]]-AVERAGE(Table2[Sharpe Ratio]))/_xlfn.STDEV.P(Table2[Sharpe Ratio])</f>
        <v>-1.0566550165682189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-1.809178977328108</v>
      </c>
    </row>
    <row r="137" spans="1:44" hidden="1" x14ac:dyDescent="0.3">
      <c r="A137" t="s">
        <v>352</v>
      </c>
      <c r="B137" t="s">
        <v>353</v>
      </c>
      <c r="C137" t="s">
        <v>10116</v>
      </c>
      <c r="D137" t="s">
        <v>166</v>
      </c>
      <c r="E137">
        <v>70593.572073749994</v>
      </c>
      <c r="F137">
        <v>2381.5</v>
      </c>
      <c r="G137">
        <v>-20.9349969340043</v>
      </c>
      <c r="H137">
        <f>(Table2[[#This Row],[1Y Return vs Nifty]]-AVERAGE(Table2[1Y Return vs Nifty]))/_xlfn.STDEV.P(Table2[1Y Return vs Nifty])</f>
        <v>-0.79030453156642944</v>
      </c>
      <c r="I137">
        <v>2.5143022110531401</v>
      </c>
      <c r="J137">
        <f>(Table2[[#This Row],[1M Return vs Nifty]]-AVERAGE(Table2[1M Return vs Nifty]))/_xlfn.STDEV.P(Table2[1M Return vs Nifty])</f>
        <v>-0.13239165083728546</v>
      </c>
      <c r="K137">
        <v>-17.870713400893099</v>
      </c>
      <c r="L137">
        <f>(Table2[[#This Row],[6M Return vs Nifty]]-AVERAGE(Table2[6M Return vs Nifty]))/_xlfn.STDEV.P(Table2[6M Return vs Nifty])</f>
        <v>-0.85146572717364255</v>
      </c>
      <c r="M137">
        <v>-1.84105355829285</v>
      </c>
      <c r="N137">
        <f>(Table2[[#This Row],[1W Return vs Nifty]]-AVERAGE(Table2[1W Return vs Nifty]))/_xlfn.STDEV.P(Table2[1W Return vs Nifty])</f>
        <v>-0.31044023306315577</v>
      </c>
      <c r="O137">
        <v>2396.09</v>
      </c>
      <c r="P137">
        <v>2393.28262044548</v>
      </c>
      <c r="Q137">
        <v>2388.21215008114</v>
      </c>
      <c r="R137">
        <v>44.358583977591302</v>
      </c>
      <c r="S137" s="2">
        <v>-6.0890868039181105E-3</v>
      </c>
      <c r="T137" s="2">
        <v>-4.9232047835983603E-3</v>
      </c>
      <c r="U137" s="2">
        <v>-2.8105334280758543E-3</v>
      </c>
      <c r="V137">
        <v>1.10951386660439</v>
      </c>
      <c r="W137">
        <v>2371.75</v>
      </c>
      <c r="X137">
        <v>2409.85</v>
      </c>
      <c r="Y137">
        <v>2369.9499999999998</v>
      </c>
      <c r="Z137">
        <v>2471</v>
      </c>
      <c r="AA137">
        <v>2369.9499999999998</v>
      </c>
      <c r="AB137">
        <v>2471</v>
      </c>
      <c r="AC137" s="2">
        <f>(Table2[[#This Row],[Close Price]]/Table2[[#This Row],[Day Low]])-1</f>
        <v>4.1108885843785803E-3</v>
      </c>
      <c r="AD137" s="2">
        <f>(Table2[[#This Row],[Day High]]/Table2[[#This Row],[Close Price]])-1</f>
        <v>1.1904262019735379E-2</v>
      </c>
      <c r="AE137" s="2">
        <f>(Table2[[#This Row],[Close Price]]/Table2[[#This Row],[Current Week Low]])-1</f>
        <v>4.8735205384080604E-3</v>
      </c>
      <c r="AF137" s="2">
        <f>(Table2[[#This Row],[Current Week High]]/Table2[[#This Row],[Close Price]])-1</f>
        <v>3.7581356288053813E-2</v>
      </c>
      <c r="AG137" s="2">
        <f>(Table2[[#This Row],[Close Price]]/Table2[[#This Row],[Current Month Low]])-1</f>
        <v>4.8735205384080604E-3</v>
      </c>
      <c r="AH137" s="2">
        <f>(Table2[[#This Row],[Current Month High]]/Table2[[#This Row],[Close Price]])-1</f>
        <v>3.7581356288053813E-2</v>
      </c>
      <c r="AI137">
        <v>13.1198824270417</v>
      </c>
      <c r="AJ137">
        <v>16.7401960784313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-0.16</v>
      </c>
      <c r="AM137" t="s">
        <v>10146</v>
      </c>
      <c r="AN137">
        <v>-0.85</v>
      </c>
      <c r="AO137" t="s">
        <v>10146</v>
      </c>
      <c r="AP137">
        <v>2.2720890769508999E-2</v>
      </c>
      <c r="AQ137">
        <f>(Table2[[#This Row],[Sharpe Ratio]]-AVERAGE(Table2[Sharpe Ratio]))/_xlfn.STDEV.P(Table2[Sharpe Ratio])</f>
        <v>-0.36473216556676957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-2.4493343082072827</v>
      </c>
    </row>
    <row r="138" spans="1:44" hidden="1" x14ac:dyDescent="0.3">
      <c r="A138" t="s">
        <v>354</v>
      </c>
      <c r="B138" t="s">
        <v>355</v>
      </c>
      <c r="C138" t="s">
        <v>10100</v>
      </c>
      <c r="D138" t="s">
        <v>18</v>
      </c>
      <c r="E138">
        <v>70164.947498074995</v>
      </c>
      <c r="F138">
        <v>329.75</v>
      </c>
      <c r="G138">
        <v>48.705803396993197</v>
      </c>
      <c r="H138">
        <f>(Table2[[#This Row],[1Y Return vs Nifty]]-AVERAGE(Table2[1Y Return vs Nifty]))/_xlfn.STDEV.P(Table2[1Y Return vs Nifty])</f>
        <v>1.1562838732898624E-2</v>
      </c>
      <c r="I138">
        <v>-18.815317197193298</v>
      </c>
      <c r="J138">
        <f>(Table2[[#This Row],[1M Return vs Nifty]]-AVERAGE(Table2[1M Return vs Nifty]))/_xlfn.STDEV.P(Table2[1M Return vs Nifty])</f>
        <v>-1.9146026669839364</v>
      </c>
      <c r="K138">
        <v>4.3759255841644498</v>
      </c>
      <c r="L138">
        <f>(Table2[[#This Row],[6M Return vs Nifty]]-AVERAGE(Table2[6M Return vs Nifty]))/_xlfn.STDEV.P(Table2[6M Return vs Nifty])</f>
        <v>-0.19437176437586973</v>
      </c>
      <c r="M138">
        <v>-3.6361795300484698</v>
      </c>
      <c r="N138">
        <f>(Table2[[#This Row],[1W Return vs Nifty]]-AVERAGE(Table2[1W Return vs Nifty]))/_xlfn.STDEV.P(Table2[1W Return vs Nifty])</f>
        <v>-0.66353570883715141</v>
      </c>
      <c r="O138">
        <v>339.55</v>
      </c>
      <c r="P138">
        <v>339.72729564502998</v>
      </c>
      <c r="Q138">
        <v>293.86586738351798</v>
      </c>
      <c r="R138">
        <v>33.047076894701199</v>
      </c>
      <c r="S138" s="2">
        <v>-2.886172875865119E-2</v>
      </c>
      <c r="T138" s="2">
        <v>-2.936854286637873E-2</v>
      </c>
      <c r="U138" s="2">
        <v>0.1221105837706916</v>
      </c>
      <c r="V138">
        <v>0.57101918651696804</v>
      </c>
      <c r="W138">
        <v>328.6</v>
      </c>
      <c r="X138">
        <v>334.55</v>
      </c>
      <c r="Y138">
        <v>324.25</v>
      </c>
      <c r="Z138">
        <v>334.4</v>
      </c>
      <c r="AA138">
        <v>324.25</v>
      </c>
      <c r="AB138">
        <v>334.4</v>
      </c>
      <c r="AC138" s="2">
        <f>(Table2[[#This Row],[Close Price]]/Table2[[#This Row],[Day Low]])-1</f>
        <v>3.4996956786366162E-3</v>
      </c>
      <c r="AD138" s="2">
        <f>(Table2[[#This Row],[Day High]]/Table2[[#This Row],[Close Price]])-1</f>
        <v>1.4556482183472275E-2</v>
      </c>
      <c r="AE138" s="2">
        <f>(Table2[[#This Row],[Close Price]]/Table2[[#This Row],[Current Week Low]])-1</f>
        <v>1.6962220508866643E-2</v>
      </c>
      <c r="AF138" s="2">
        <f>(Table2[[#This Row],[Current Week High]]/Table2[[#This Row],[Close Price]])-1</f>
        <v>1.4101592115238759E-2</v>
      </c>
      <c r="AG138" s="2">
        <f>(Table2[[#This Row],[Close Price]]/Table2[[#This Row],[Current Month Low]])-1</f>
        <v>1.6962220508866643E-2</v>
      </c>
      <c r="AH138" s="2">
        <f>(Table2[[#This Row],[Current Month High]]/Table2[[#This Row],[Close Price]])-1</f>
        <v>1.4101592115238759E-2</v>
      </c>
      <c r="AI138">
        <v>20.252716704574102</v>
      </c>
      <c r="AJ138">
        <v>106.78302675585201</v>
      </c>
      <c r="AK138" t="str">
        <f>IF(AND(Table2[[#This Row],[20D EMA]]&gt;Table2[[#This Row],[50D EMA]],Table2[[#This Row],[50D EMA]]&gt;Table2[[#This Row],[200D EMA]]),"Uptrend","Downtrend/NoTrend")</f>
        <v>Downtrend/NoTrend</v>
      </c>
      <c r="AL138">
        <v>-0.02</v>
      </c>
      <c r="AM138" t="s">
        <v>10146</v>
      </c>
      <c r="AN138">
        <v>-7.77</v>
      </c>
      <c r="AO138" t="s">
        <v>10146</v>
      </c>
      <c r="AP138">
        <v>4.4022219719530999E-2</v>
      </c>
      <c r="AQ138">
        <f>(Table2[[#This Row],[Sharpe Ratio]]-AVERAGE(Table2[Sharpe Ratio]))/_xlfn.STDEV.P(Table2[Sharpe Ratio])</f>
        <v>-0.12287724273922868</v>
      </c>
      <c r="AR1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39" spans="1:44" hidden="1" x14ac:dyDescent="0.3">
      <c r="A139" t="s">
        <v>356</v>
      </c>
      <c r="B139" t="s">
        <v>357</v>
      </c>
      <c r="C139" t="s">
        <v>10101</v>
      </c>
      <c r="D139" t="s">
        <v>287</v>
      </c>
      <c r="E139">
        <v>69970.555735079994</v>
      </c>
      <c r="F139">
        <v>4593.3999999999996</v>
      </c>
      <c r="G139">
        <v>63.2732616058871</v>
      </c>
      <c r="H139">
        <f>(Table2[[#This Row],[1Y Return vs Nifty]]-AVERAGE(Table2[1Y Return vs Nifty]))/_xlfn.STDEV.P(Table2[1Y Return vs Nifty])</f>
        <v>0.17929740453902654</v>
      </c>
      <c r="I139">
        <v>25.1773784110236</v>
      </c>
      <c r="J139">
        <f>(Table2[[#This Row],[1M Return vs Nifty]]-AVERAGE(Table2[1M Return vs Nifty]))/_xlfn.STDEV.P(Table2[1M Return vs Nifty])</f>
        <v>1.7612372644420295</v>
      </c>
      <c r="K139">
        <v>13.172204737860101</v>
      </c>
      <c r="L139">
        <f>(Table2[[#This Row],[6M Return vs Nifty]]-AVERAGE(Table2[6M Return vs Nifty]))/_xlfn.STDEV.P(Table2[6M Return vs Nifty])</f>
        <v>6.5441950894089412E-2</v>
      </c>
      <c r="M139">
        <v>10.803894582038</v>
      </c>
      <c r="N139">
        <f>(Table2[[#This Row],[1W Return vs Nifty]]-AVERAGE(Table2[1W Return vs Nifty]))/_xlfn.STDEV.P(Table2[1W Return vs Nifty])</f>
        <v>2.1767801904601076</v>
      </c>
      <c r="O139">
        <v>4028.61</v>
      </c>
      <c r="P139">
        <v>3847.4163920690098</v>
      </c>
      <c r="Q139">
        <v>3558.39961426634</v>
      </c>
      <c r="R139">
        <v>92.668412489965704</v>
      </c>
      <c r="S139" s="2">
        <v>0.14019475700055342</v>
      </c>
      <c r="T139" s="2">
        <v>0.19389209066862273</v>
      </c>
      <c r="U139" s="2">
        <v>0.29086120108155783</v>
      </c>
      <c r="V139">
        <v>1.13184155192449</v>
      </c>
      <c r="W139">
        <v>4600</v>
      </c>
      <c r="X139">
        <v>4758.75</v>
      </c>
      <c r="Y139">
        <v>4227.2</v>
      </c>
      <c r="Z139">
        <v>4622.1000000000004</v>
      </c>
      <c r="AA139">
        <v>4227.2</v>
      </c>
      <c r="AB139">
        <v>4622.1000000000004</v>
      </c>
      <c r="AC139" s="2">
        <f>(Table2[[#This Row],[Close Price]]/Table2[[#This Row],[Day Low]])-1</f>
        <v>-1.4347826086957838E-3</v>
      </c>
      <c r="AD139" s="2">
        <f>(Table2[[#This Row],[Day High]]/Table2[[#This Row],[Close Price]])-1</f>
        <v>3.5997300474594152E-2</v>
      </c>
      <c r="AE139" s="2">
        <f>(Table2[[#This Row],[Close Price]]/Table2[[#This Row],[Current Week Low]])-1</f>
        <v>8.6629447388342218E-2</v>
      </c>
      <c r="AF139" s="2">
        <f>(Table2[[#This Row],[Current Week High]]/Table2[[#This Row],[Close Price]])-1</f>
        <v>6.248095092959538E-3</v>
      </c>
      <c r="AG139" s="2">
        <f>(Table2[[#This Row],[Close Price]]/Table2[[#This Row],[Current Month Low]])-1</f>
        <v>8.6629447388342218E-2</v>
      </c>
      <c r="AH139" s="2">
        <f>(Table2[[#This Row],[Current Month High]]/Table2[[#This Row],[Close Price]])-1</f>
        <v>6.248095092959538E-3</v>
      </c>
      <c r="AI139">
        <v>0.62480950929595303</v>
      </c>
      <c r="AJ139">
        <v>98.232761875991201</v>
      </c>
      <c r="AK139" t="str">
        <f>IF(AND(Table2[[#This Row],[20D EMA]]&gt;Table2[[#This Row],[50D EMA]],Table2[[#This Row],[50D EMA]]&gt;Table2[[#This Row],[200D EMA]]),"Uptrend","Downtrend/NoTrend")</f>
        <v>Uptrend</v>
      </c>
      <c r="AL139">
        <v>0.08</v>
      </c>
      <c r="AM139" t="s">
        <v>10145</v>
      </c>
      <c r="AN139">
        <v>21.75</v>
      </c>
      <c r="AO139" t="s">
        <v>10145</v>
      </c>
      <c r="AP139">
        <v>0.14018354242659001</v>
      </c>
      <c r="AQ139">
        <f>(Table2[[#This Row],[Sharpe Ratio]]-AVERAGE(Table2[Sharpe Ratio]))/_xlfn.STDEV.P(Table2[Sharpe Ratio])</f>
        <v>0.96893676270975959</v>
      </c>
      <c r="AR1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5.1516935730450122</v>
      </c>
    </row>
    <row r="140" spans="1:44" hidden="1" x14ac:dyDescent="0.3">
      <c r="A140" t="s">
        <v>358</v>
      </c>
      <c r="B140" t="s">
        <v>359</v>
      </c>
      <c r="C140" t="s">
        <v>10102</v>
      </c>
      <c r="D140" t="s">
        <v>360</v>
      </c>
      <c r="E140">
        <v>68024.032494350002</v>
      </c>
      <c r="F140">
        <v>715.25</v>
      </c>
      <c r="G140">
        <v>-40.7736067081957</v>
      </c>
      <c r="H140">
        <f>(Table2[[#This Row],[1Y Return vs Nifty]]-AVERAGE(Table2[1Y Return vs Nifty]))/_xlfn.STDEV.P(Table2[1Y Return vs Nifty])</f>
        <v>-1.0187328921598775</v>
      </c>
      <c r="I140">
        <v>-3.5489483390094301</v>
      </c>
      <c r="J140">
        <f>(Table2[[#This Row],[1M Return vs Nifty]]-AVERAGE(Table2[1M Return vs Nifty]))/_xlfn.STDEV.P(Table2[1M Return vs Nifty])</f>
        <v>-0.63901071970829171</v>
      </c>
      <c r="K140">
        <v>-19.981656729214102</v>
      </c>
      <c r="L140">
        <f>(Table2[[#This Row],[6M Return vs Nifty]]-AVERAGE(Table2[6M Return vs Nifty]))/_xlfn.STDEV.P(Table2[6M Return vs Nifty])</f>
        <v>-0.91381618459688008</v>
      </c>
      <c r="M140">
        <v>-4.5433077083151101</v>
      </c>
      <c r="N140">
        <f>(Table2[[#This Row],[1W Return vs Nifty]]-AVERAGE(Table2[1W Return vs Nifty]))/_xlfn.STDEV.P(Table2[1W Return vs Nifty])</f>
        <v>-0.84196488914687828</v>
      </c>
      <c r="O140">
        <v>720.67</v>
      </c>
      <c r="P140">
        <v>718.77495112496899</v>
      </c>
      <c r="Q140">
        <v>743.18858602399996</v>
      </c>
      <c r="R140">
        <v>39.78829010282</v>
      </c>
      <c r="S140" s="2">
        <v>-7.5207792748414109E-3</v>
      </c>
      <c r="T140" s="2">
        <v>-4.9041095817988949E-3</v>
      </c>
      <c r="U140" s="2">
        <v>-3.7592862093683628E-2</v>
      </c>
      <c r="V140">
        <v>0.805004483680271</v>
      </c>
      <c r="W140">
        <v>712.3</v>
      </c>
      <c r="X140">
        <v>723.45</v>
      </c>
      <c r="Y140">
        <v>708.75</v>
      </c>
      <c r="Z140">
        <v>729.7</v>
      </c>
      <c r="AA140">
        <v>708.75</v>
      </c>
      <c r="AB140">
        <v>729.7</v>
      </c>
      <c r="AC140" s="2">
        <f>(Table2[[#This Row],[Close Price]]/Table2[[#This Row],[Day Low]])-1</f>
        <v>4.1415134072722015E-3</v>
      </c>
      <c r="AD140" s="2">
        <f>(Table2[[#This Row],[Day High]]/Table2[[#This Row],[Close Price]])-1</f>
        <v>1.1464522894093054E-2</v>
      </c>
      <c r="AE140" s="2">
        <f>(Table2[[#This Row],[Close Price]]/Table2[[#This Row],[Current Week Low]])-1</f>
        <v>9.1710758377425705E-3</v>
      </c>
      <c r="AF140" s="2">
        <f>(Table2[[#This Row],[Current Week High]]/Table2[[#This Row],[Close Price]])-1</f>
        <v>2.0202726319468844E-2</v>
      </c>
      <c r="AG140" s="2">
        <f>(Table2[[#This Row],[Close Price]]/Table2[[#This Row],[Current Month Low]])-1</f>
        <v>9.1710758377425705E-3</v>
      </c>
      <c r="AH140" s="2">
        <f>(Table2[[#This Row],[Current Month High]]/Table2[[#This Row],[Close Price]])-1</f>
        <v>2.0202726319468844E-2</v>
      </c>
      <c r="AI140">
        <v>24.830478853547699</v>
      </c>
      <c r="AJ140">
        <v>10.3866039046222</v>
      </c>
      <c r="AK140" t="str">
        <f>IF(AND(Table2[[#This Row],[20D EMA]]&gt;Table2[[#This Row],[50D EMA]],Table2[[#This Row],[50D EMA]]&gt;Table2[[#This Row],[200D EMA]]),"Uptrend","Downtrend/NoTrend")</f>
        <v>Downtrend/NoTrend</v>
      </c>
      <c r="AL140">
        <v>-0.13</v>
      </c>
      <c r="AM140" t="s">
        <v>10146</v>
      </c>
      <c r="AN140">
        <v>-1.8</v>
      </c>
      <c r="AO140" t="s">
        <v>10146</v>
      </c>
      <c r="AP140">
        <v>-0.130760293288395</v>
      </c>
      <c r="AQ140">
        <f>(Table2[[#This Row],[Sharpe Ratio]]-AVERAGE(Table2[Sharpe Ratio]))/_xlfn.STDEV.P(Table2[Sharpe Ratio])</f>
        <v>-2.1073548917307927</v>
      </c>
      <c r="AR1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41" spans="1:44" x14ac:dyDescent="0.3">
      <c r="A141" t="s">
        <v>791</v>
      </c>
      <c r="B141" t="s">
        <v>792</v>
      </c>
      <c r="C141" t="s">
        <v>620</v>
      </c>
      <c r="D141" t="s">
        <v>496</v>
      </c>
      <c r="E141">
        <v>19714.863162285001</v>
      </c>
      <c r="F141">
        <v>2962.35</v>
      </c>
      <c r="G141">
        <v>48.003217459092497</v>
      </c>
      <c r="H141">
        <f>(Table2[[#This Row],[1Y Return vs Nifty]]-AVERAGE(Table2[1Y Return vs Nifty]))/_xlfn.STDEV.P(Table2[1Y Return vs Nifty])</f>
        <v>3.4730302333406769E-3</v>
      </c>
      <c r="I141">
        <v>27.4076680081955</v>
      </c>
      <c r="J141">
        <f>(Table2[[#This Row],[1M Return vs Nifty]]-AVERAGE(Table2[1M Return vs Nifty]))/_xlfn.STDEV.P(Table2[1M Return vs Nifty])</f>
        <v>1.9475906453064011</v>
      </c>
      <c r="K141">
        <v>60.484350068418799</v>
      </c>
      <c r="L141">
        <f>(Table2[[#This Row],[6M Return vs Nifty]]-AVERAGE(Table2[6M Return vs Nifty]))/_xlfn.STDEV.P(Table2[6M Return vs Nifty])</f>
        <v>1.4628901265309693</v>
      </c>
      <c r="M141">
        <v>3.2923233246124299</v>
      </c>
      <c r="N141">
        <f>(Table2[[#This Row],[1W Return vs Nifty]]-AVERAGE(Table2[1W Return vs Nifty]))/_xlfn.STDEV.P(Table2[1W Return vs Nifty])</f>
        <v>0.69927840580428158</v>
      </c>
      <c r="O141">
        <v>2681.38</v>
      </c>
      <c r="P141">
        <v>2411.7874922578299</v>
      </c>
      <c r="Q141">
        <v>1998.0861163777399</v>
      </c>
      <c r="R141">
        <v>70.116807227499905</v>
      </c>
      <c r="S141" s="2">
        <v>0.10478559547695582</v>
      </c>
      <c r="T141" s="2">
        <v>0.22827985861505276</v>
      </c>
      <c r="U141" s="2">
        <v>0.48259375595399268</v>
      </c>
      <c r="V141">
        <v>2.0779492935065198</v>
      </c>
      <c r="W141">
        <v>2925</v>
      </c>
      <c r="X141">
        <v>3012.95</v>
      </c>
      <c r="Y141">
        <v>2908.15</v>
      </c>
      <c r="Z141">
        <v>3150</v>
      </c>
      <c r="AA141">
        <v>2908.15</v>
      </c>
      <c r="AB141">
        <v>3150</v>
      </c>
      <c r="AC141" s="2">
        <f>(Table2[[#This Row],[Close Price]]/Table2[[#This Row],[Day Low]])-1</f>
        <v>1.2769230769230644E-2</v>
      </c>
      <c r="AD141" s="2">
        <f>(Table2[[#This Row],[Day High]]/Table2[[#This Row],[Close Price]])-1</f>
        <v>1.7081033638834064E-2</v>
      </c>
      <c r="AE141" s="2">
        <f>(Table2[[#This Row],[Close Price]]/Table2[[#This Row],[Current Week Low]])-1</f>
        <v>1.8637277994601353E-2</v>
      </c>
      <c r="AF141" s="2">
        <f>(Table2[[#This Row],[Current Week High]]/Table2[[#This Row],[Close Price]])-1</f>
        <v>6.3344979492632625E-2</v>
      </c>
      <c r="AG141" s="2">
        <f>(Table2[[#This Row],[Close Price]]/Table2[[#This Row],[Current Month Low]])-1</f>
        <v>1.8637277994601353E-2</v>
      </c>
      <c r="AH141" s="2">
        <f>(Table2[[#This Row],[Current Month High]]/Table2[[#This Row],[Close Price]])-1</f>
        <v>6.3344979492632625E-2</v>
      </c>
      <c r="AI141">
        <v>6.3344979492632598</v>
      </c>
      <c r="AJ141">
        <v>99.1361925248722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0.42</v>
      </c>
      <c r="AM141" t="s">
        <v>10145</v>
      </c>
      <c r="AN141">
        <v>19.09</v>
      </c>
      <c r="AO141" t="s">
        <v>10145</v>
      </c>
      <c r="AP141">
        <v>0.201906358024532</v>
      </c>
      <c r="AQ141">
        <f>(Table2[[#This Row],[Sharpe Ratio]]-AVERAGE(Table2[Sharpe Ratio]))/_xlfn.STDEV.P(Table2[Sharpe Ratio])</f>
        <v>1.6697365502799799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5.7829687581549729</v>
      </c>
    </row>
    <row r="142" spans="1:44" hidden="1" x14ac:dyDescent="0.3">
      <c r="A142" t="s">
        <v>363</v>
      </c>
      <c r="B142" t="s">
        <v>364</v>
      </c>
      <c r="C142" t="s">
        <v>10102</v>
      </c>
      <c r="D142" t="s">
        <v>37</v>
      </c>
      <c r="E142">
        <v>67675.98</v>
      </c>
      <c r="F142">
        <v>385.75</v>
      </c>
      <c r="G142">
        <v>82.311508109321494</v>
      </c>
      <c r="H142">
        <f>(Table2[[#This Row],[1Y Return vs Nifty]]-AVERAGE(Table2[1Y Return vs Nifty]))/_xlfn.STDEV.P(Table2[1Y Return vs Nifty])</f>
        <v>0.39851011585567503</v>
      </c>
      <c r="I142">
        <v>-0.30193476945929199</v>
      </c>
      <c r="J142">
        <f>(Table2[[#This Row],[1M Return vs Nifty]]-AVERAGE(Table2[1M Return vs Nifty]))/_xlfn.STDEV.P(Table2[1M Return vs Nifty])</f>
        <v>-0.36770426822080737</v>
      </c>
      <c r="K142">
        <v>11.2857506675771</v>
      </c>
      <c r="L142">
        <f>(Table2[[#This Row],[6M Return vs Nifty]]-AVERAGE(Table2[6M Return vs Nifty]))/_xlfn.STDEV.P(Table2[6M Return vs Nifty])</f>
        <v>9.7221821006624343E-3</v>
      </c>
      <c r="M142">
        <v>-4.0180623134757703</v>
      </c>
      <c r="N142">
        <f>(Table2[[#This Row],[1W Return vs Nifty]]-AVERAGE(Table2[1W Return vs Nifty]))/_xlfn.STDEV.P(Table2[1W Return vs Nifty])</f>
        <v>-0.73865081787447806</v>
      </c>
      <c r="O142">
        <v>380.32</v>
      </c>
      <c r="P142">
        <v>367.34074616613998</v>
      </c>
      <c r="Q142">
        <v>320.08693391460503</v>
      </c>
      <c r="R142">
        <v>53.567041929175602</v>
      </c>
      <c r="S142" s="2">
        <v>1.4277450567942803E-2</v>
      </c>
      <c r="T142" s="2">
        <v>5.0114924701366859E-2</v>
      </c>
      <c r="U142" s="2">
        <v>0.20514135107718273</v>
      </c>
      <c r="V142">
        <v>0.97977268405596796</v>
      </c>
      <c r="W142">
        <v>383.05</v>
      </c>
      <c r="X142">
        <v>392.95</v>
      </c>
      <c r="Y142">
        <v>377.05</v>
      </c>
      <c r="Z142">
        <v>391.9</v>
      </c>
      <c r="AA142">
        <v>377.05</v>
      </c>
      <c r="AB142">
        <v>391.9</v>
      </c>
      <c r="AC142" s="2">
        <f>(Table2[[#This Row],[Close Price]]/Table2[[#This Row],[Day Low]])-1</f>
        <v>7.048688160814498E-3</v>
      </c>
      <c r="AD142" s="2">
        <f>(Table2[[#This Row],[Day High]]/Table2[[#This Row],[Close Price]])-1</f>
        <v>1.8664938431626643E-2</v>
      </c>
      <c r="AE142" s="2">
        <f>(Table2[[#This Row],[Close Price]]/Table2[[#This Row],[Current Week Low]])-1</f>
        <v>2.3073862882906804E-2</v>
      </c>
      <c r="AF142" s="2">
        <f>(Table2[[#This Row],[Current Week High]]/Table2[[#This Row],[Close Price]])-1</f>
        <v>1.5942968243681133E-2</v>
      </c>
      <c r="AG142" s="2">
        <f>(Table2[[#This Row],[Close Price]]/Table2[[#This Row],[Current Month Low]])-1</f>
        <v>2.3073862882906804E-2</v>
      </c>
      <c r="AH142" s="2">
        <f>(Table2[[#This Row],[Current Month High]]/Table2[[#This Row],[Close Price]])-1</f>
        <v>1.5942968243681133E-2</v>
      </c>
      <c r="AI142">
        <v>21.2702527543745</v>
      </c>
      <c r="AJ142">
        <v>111.60175534832599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7.0000000000000007E-2</v>
      </c>
      <c r="AM142" t="s">
        <v>10145</v>
      </c>
      <c r="AN142">
        <v>-2.02</v>
      </c>
      <c r="AO142" t="s">
        <v>10146</v>
      </c>
      <c r="AP142">
        <v>5.6595505765897003E-2</v>
      </c>
      <c r="AQ142">
        <f>(Table2[[#This Row],[Sharpe Ratio]]-AVERAGE(Table2[Sharpe Ratio]))/_xlfn.STDEV.P(Table2[Sharpe Ratio])</f>
        <v>1.9879630954762421E-2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-0.6782431571841856</v>
      </c>
    </row>
    <row r="143" spans="1:44" hidden="1" x14ac:dyDescent="0.3">
      <c r="A143" t="s">
        <v>365</v>
      </c>
      <c r="B143" t="s">
        <v>366</v>
      </c>
      <c r="C143" t="s">
        <v>10108</v>
      </c>
      <c r="D143" t="s">
        <v>200</v>
      </c>
      <c r="E143">
        <v>67382.196702371904</v>
      </c>
      <c r="F143">
        <v>229.47</v>
      </c>
      <c r="G143">
        <v>11.715274343945399</v>
      </c>
      <c r="H143">
        <f>(Table2[[#This Row],[1Y Return vs Nifty]]-AVERAGE(Table2[1Y Return vs Nifty]))/_xlfn.STDEV.P(Table2[1Y Return vs Nifty])</f>
        <v>-0.41435843323367061</v>
      </c>
      <c r="I143">
        <v>-3.5236211161377202</v>
      </c>
      <c r="J143">
        <f>(Table2[[#This Row],[1M Return vs Nifty]]-AVERAGE(Table2[1M Return vs Nifty]))/_xlfn.STDEV.P(Table2[1M Return vs Nifty])</f>
        <v>-0.63689448618595745</v>
      </c>
      <c r="K143">
        <v>14.8067942438794</v>
      </c>
      <c r="L143">
        <f>(Table2[[#This Row],[6M Return vs Nifty]]-AVERAGE(Table2[6M Return vs Nifty]))/_xlfn.STDEV.P(Table2[6M Return vs Nifty])</f>
        <v>0.11372245280627957</v>
      </c>
      <c r="M143">
        <v>-4.4769799303050197</v>
      </c>
      <c r="N143">
        <f>(Table2[[#This Row],[1W Return vs Nifty]]-AVERAGE(Table2[1W Return vs Nifty]))/_xlfn.STDEV.P(Table2[1W Return vs Nifty])</f>
        <v>-0.82891842962147788</v>
      </c>
      <c r="O143">
        <v>233.54</v>
      </c>
      <c r="P143">
        <v>219.02156254191999</v>
      </c>
      <c r="Q143">
        <v>189.66883764469</v>
      </c>
      <c r="R143">
        <v>35.377576150894598</v>
      </c>
      <c r="S143" s="2">
        <v>-1.7427421426736291E-2</v>
      </c>
      <c r="T143" s="2">
        <v>4.7705063085193782E-2</v>
      </c>
      <c r="U143" s="2">
        <v>0.20984555422789178</v>
      </c>
      <c r="V143">
        <v>0.56110715441770298</v>
      </c>
      <c r="W143">
        <v>227.25</v>
      </c>
      <c r="X143">
        <v>231.9</v>
      </c>
      <c r="Y143">
        <v>226.15</v>
      </c>
      <c r="Z143">
        <v>243.29</v>
      </c>
      <c r="AA143">
        <v>226.15</v>
      </c>
      <c r="AB143">
        <v>243.29</v>
      </c>
      <c r="AC143" s="2">
        <f>(Table2[[#This Row],[Close Price]]/Table2[[#This Row],[Day Low]])-1</f>
        <v>9.7689768976898517E-3</v>
      </c>
      <c r="AD143" s="2">
        <f>(Table2[[#This Row],[Day High]]/Table2[[#This Row],[Close Price]])-1</f>
        <v>1.0589619558112107E-2</v>
      </c>
      <c r="AE143" s="2">
        <f>(Table2[[#This Row],[Close Price]]/Table2[[#This Row],[Current Week Low]])-1</f>
        <v>1.4680521777581168E-2</v>
      </c>
      <c r="AF143" s="2">
        <f>(Table2[[#This Row],[Current Week High]]/Table2[[#This Row],[Close Price]])-1</f>
        <v>6.0225737569181037E-2</v>
      </c>
      <c r="AG143" s="2">
        <f>(Table2[[#This Row],[Close Price]]/Table2[[#This Row],[Current Month Low]])-1</f>
        <v>1.4680521777581168E-2</v>
      </c>
      <c r="AH143" s="2">
        <f>(Table2[[#This Row],[Current Month High]]/Table2[[#This Row],[Close Price]])-1</f>
        <v>6.0225737569181037E-2</v>
      </c>
      <c r="AI143">
        <v>7.0597463720747804</v>
      </c>
      <c r="AJ143">
        <v>45.649000317359501</v>
      </c>
      <c r="AK143" t="str">
        <f>IF(AND(Table2[[#This Row],[20D EMA]]&gt;Table2[[#This Row],[50D EMA]],Table2[[#This Row],[50D EMA]]&gt;Table2[[#This Row],[200D EMA]]),"Uptrend","Downtrend/NoTrend")</f>
        <v>Uptrend</v>
      </c>
      <c r="AL143">
        <v>0.12</v>
      </c>
      <c r="AM143" t="s">
        <v>10145</v>
      </c>
      <c r="AN143">
        <v>-4.32</v>
      </c>
      <c r="AO143" t="s">
        <v>10146</v>
      </c>
      <c r="AP143">
        <v>5.2895230986539997E-2</v>
      </c>
      <c r="AQ143">
        <f>(Table2[[#This Row],[Sharpe Ratio]]-AVERAGE(Table2[Sharpe Ratio]))/_xlfn.STDEV.P(Table2[Sharpe Ratio])</f>
        <v>-2.2133225299502426E-2</v>
      </c>
      <c r="AR1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-1.7885821215343287</v>
      </c>
    </row>
    <row r="144" spans="1:44" x14ac:dyDescent="0.3">
      <c r="A144" t="s">
        <v>300</v>
      </c>
      <c r="B144" t="s">
        <v>301</v>
      </c>
      <c r="C144" t="s">
        <v>10105</v>
      </c>
      <c r="D144" t="s">
        <v>127</v>
      </c>
      <c r="E144">
        <v>86934.913069500006</v>
      </c>
      <c r="F144">
        <v>416.95</v>
      </c>
      <c r="G144">
        <v>216.75806428675901</v>
      </c>
      <c r="H144">
        <f>(Table2[[#This Row],[1Y Return vs Nifty]]-AVERAGE(Table2[1Y Return vs Nifty]))/_xlfn.STDEV.P(Table2[1Y Return vs Nifty])</f>
        <v>1.9465725438490051</v>
      </c>
      <c r="I144">
        <v>-3.4685377595302902</v>
      </c>
      <c r="J144">
        <f>(Table2[[#This Row],[1M Return vs Nifty]]-AVERAGE(Table2[1M Return vs Nifty]))/_xlfn.STDEV.P(Table2[1M Return vs Nifty])</f>
        <v>-0.63229195844867658</v>
      </c>
      <c r="K144">
        <v>112.124125611953</v>
      </c>
      <c r="L144">
        <f>(Table2[[#This Row],[6M Return vs Nifty]]-AVERAGE(Table2[6M Return vs Nifty]))/_xlfn.STDEV.P(Table2[6M Return vs Nifty])</f>
        <v>2.9881625406102246</v>
      </c>
      <c r="M144">
        <v>-1.0080081975303199</v>
      </c>
      <c r="N144">
        <f>(Table2[[#This Row],[1W Return vs Nifty]]-AVERAGE(Table2[1W Return vs Nifty]))/_xlfn.STDEV.P(Table2[1W Return vs Nifty])</f>
        <v>-0.14658290347859509</v>
      </c>
      <c r="O144">
        <v>395.89</v>
      </c>
      <c r="P144">
        <v>356.51957830628902</v>
      </c>
      <c r="Q144">
        <v>259.32282778383302</v>
      </c>
      <c r="R144">
        <v>66.784902455031002</v>
      </c>
      <c r="S144" s="2">
        <v>5.3196595013766459E-2</v>
      </c>
      <c r="T144" s="2">
        <v>0.16950099060701423</v>
      </c>
      <c r="U144" s="2">
        <v>0.60784148300111174</v>
      </c>
      <c r="V144">
        <v>0.89324672835289798</v>
      </c>
      <c r="W144">
        <v>417.25</v>
      </c>
      <c r="X144">
        <v>430.95</v>
      </c>
      <c r="Y144">
        <v>404.3</v>
      </c>
      <c r="Z144">
        <v>421.3</v>
      </c>
      <c r="AA144">
        <v>404.3</v>
      </c>
      <c r="AB144">
        <v>421.3</v>
      </c>
      <c r="AC144" s="2">
        <f>(Table2[[#This Row],[Close Price]]/Table2[[#This Row],[Day Low]])-1</f>
        <v>-7.1899340922709776E-4</v>
      </c>
      <c r="AD144" s="2">
        <f>(Table2[[#This Row],[Day High]]/Table2[[#This Row],[Close Price]])-1</f>
        <v>3.3577167526082308E-2</v>
      </c>
      <c r="AE144" s="2">
        <f>(Table2[[#This Row],[Close Price]]/Table2[[#This Row],[Current Week Low]])-1</f>
        <v>3.1288647044273921E-2</v>
      </c>
      <c r="AF144" s="2">
        <f>(Table2[[#This Row],[Current Week High]]/Table2[[#This Row],[Close Price]])-1</f>
        <v>1.0432905624175648E-2</v>
      </c>
      <c r="AG144" s="2">
        <f>(Table2[[#This Row],[Close Price]]/Table2[[#This Row],[Current Month Low]])-1</f>
        <v>3.1288647044273921E-2</v>
      </c>
      <c r="AH144" s="2">
        <f>(Table2[[#This Row],[Current Month High]]/Table2[[#This Row],[Close Price]])-1</f>
        <v>1.0432905624175648E-2</v>
      </c>
      <c r="AI144">
        <v>3.5615781268737199</v>
      </c>
      <c r="AJ144">
        <v>256.215292609995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0.47</v>
      </c>
      <c r="AM144" t="s">
        <v>10145</v>
      </c>
      <c r="AN144">
        <v>6.86</v>
      </c>
      <c r="AO144" t="s">
        <v>10145</v>
      </c>
      <c r="AP144">
        <v>0.19592092666001401</v>
      </c>
      <c r="AQ144">
        <f>(Table2[[#This Row],[Sharpe Ratio]]-AVERAGE(Table2[Sharpe Ratio]))/_xlfn.STDEV.P(Table2[Sharpe Ratio])</f>
        <v>1.6017780654290357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5.7576382879609938</v>
      </c>
    </row>
    <row r="145" spans="1:44" hidden="1" x14ac:dyDescent="0.3">
      <c r="A145" t="s">
        <v>369</v>
      </c>
      <c r="B145" t="s">
        <v>370</v>
      </c>
      <c r="C145" t="s">
        <v>10116</v>
      </c>
      <c r="D145" t="s">
        <v>371</v>
      </c>
      <c r="E145">
        <v>65642.21640243</v>
      </c>
      <c r="F145">
        <v>1014.45</v>
      </c>
      <c r="G145">
        <v>89.426111851344203</v>
      </c>
      <c r="H145">
        <f>(Table2[[#This Row],[1Y Return vs Nifty]]-AVERAGE(Table2[1Y Return vs Nifty]))/_xlfn.STDEV.P(Table2[1Y Return vs Nifty])</f>
        <v>0.48043003300513659</v>
      </c>
      <c r="I145">
        <v>40.168867750191801</v>
      </c>
      <c r="J145">
        <f>(Table2[[#This Row],[1M Return vs Nifty]]-AVERAGE(Table2[1M Return vs Nifty]))/_xlfn.STDEV.P(Table2[1M Return vs Nifty])</f>
        <v>3.0138614644960149</v>
      </c>
      <c r="K145">
        <v>10.846683254074399</v>
      </c>
      <c r="L145">
        <f>(Table2[[#This Row],[6M Return vs Nifty]]-AVERAGE(Table2[6M Return vs Nifty]))/_xlfn.STDEV.P(Table2[6M Return vs Nifty])</f>
        <v>-3.2464531555504621E-3</v>
      </c>
      <c r="M145">
        <v>-2.2690153067268599</v>
      </c>
      <c r="N145">
        <f>(Table2[[#This Row],[1W Return vs Nifty]]-AVERAGE(Table2[1W Return vs Nifty]))/_xlfn.STDEV.P(Table2[1W Return vs Nifty])</f>
        <v>-0.394618925563823</v>
      </c>
      <c r="O145">
        <v>919.65</v>
      </c>
      <c r="P145">
        <v>820.03614266236195</v>
      </c>
      <c r="Q145">
        <v>699.638976940323</v>
      </c>
      <c r="R145">
        <v>62.212266427876997</v>
      </c>
      <c r="S145" s="2">
        <v>0.10308269450334374</v>
      </c>
      <c r="T145" s="2">
        <v>0.2370796203036202</v>
      </c>
      <c r="U145" s="2">
        <v>0.44996209964804379</v>
      </c>
      <c r="V145">
        <v>2.89666118177044</v>
      </c>
      <c r="W145">
        <v>1007.05</v>
      </c>
      <c r="X145">
        <v>1064.8</v>
      </c>
      <c r="Y145">
        <v>981</v>
      </c>
      <c r="Z145">
        <v>1045</v>
      </c>
      <c r="AA145">
        <v>981</v>
      </c>
      <c r="AB145">
        <v>1045</v>
      </c>
      <c r="AC145" s="2">
        <f>(Table2[[#This Row],[Close Price]]/Table2[[#This Row],[Day Low]])-1</f>
        <v>7.3481952236731374E-3</v>
      </c>
      <c r="AD145" s="2">
        <f>(Table2[[#This Row],[Day High]]/Table2[[#This Row],[Close Price]])-1</f>
        <v>4.963280595396502E-2</v>
      </c>
      <c r="AE145" s="2">
        <f>(Table2[[#This Row],[Close Price]]/Table2[[#This Row],[Current Week Low]])-1</f>
        <v>3.4097859327217206E-2</v>
      </c>
      <c r="AF145" s="2">
        <f>(Table2[[#This Row],[Current Week High]]/Table2[[#This Row],[Close Price]])-1</f>
        <v>3.0114840553994826E-2</v>
      </c>
      <c r="AG145" s="2">
        <f>(Table2[[#This Row],[Close Price]]/Table2[[#This Row],[Current Month Low]])-1</f>
        <v>3.4097859327217206E-2</v>
      </c>
      <c r="AH145" s="2">
        <f>(Table2[[#This Row],[Current Month High]]/Table2[[#This Row],[Close Price]])-1</f>
        <v>3.0114840553994826E-2</v>
      </c>
      <c r="AI145">
        <v>17.0092168169944</v>
      </c>
      <c r="AJ145">
        <v>145.54036064383399</v>
      </c>
      <c r="AK145" t="str">
        <f>IF(AND(Table2[[#This Row],[20D EMA]]&gt;Table2[[#This Row],[50D EMA]],Table2[[#This Row],[50D EMA]]&gt;Table2[[#This Row],[200D EMA]]),"Uptrend","Downtrend/NoTrend")</f>
        <v>Uptrend</v>
      </c>
      <c r="AL145">
        <v>0.39</v>
      </c>
      <c r="AM145" t="s">
        <v>10145</v>
      </c>
      <c r="AN145">
        <v>30.07</v>
      </c>
      <c r="AO145" t="s">
        <v>10145</v>
      </c>
      <c r="AP145">
        <v>0.140610091602347</v>
      </c>
      <c r="AQ145">
        <f>(Table2[[#This Row],[Sharpe Ratio]]-AVERAGE(Table2[Sharpe Ratio]))/_xlfn.STDEV.P(Table2[Sharpe Ratio])</f>
        <v>0.97377979472090326</v>
      </c>
      <c r="AR1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4.0702059135026811</v>
      </c>
    </row>
    <row r="146" spans="1:44" hidden="1" x14ac:dyDescent="0.3">
      <c r="A146" t="s">
        <v>372</v>
      </c>
      <c r="B146" t="s">
        <v>373</v>
      </c>
      <c r="C146" t="s">
        <v>10115</v>
      </c>
      <c r="D146" t="s">
        <v>140</v>
      </c>
      <c r="E146">
        <v>65373.864201415003</v>
      </c>
      <c r="F146">
        <v>1797.95</v>
      </c>
      <c r="G146">
        <v>54.357919136740399</v>
      </c>
      <c r="H146">
        <f>(Table2[[#This Row],[1Y Return vs Nifty]]-AVERAGE(Table2[1Y Return vs Nifty]))/_xlfn.STDEV.P(Table2[1Y Return vs Nifty])</f>
        <v>7.6643181912717059E-2</v>
      </c>
      <c r="I146">
        <v>-7.6732553768629597</v>
      </c>
      <c r="J146">
        <f>(Table2[[#This Row],[1M Return vs Nifty]]-AVERAGE(Table2[1M Return vs Nifty]))/_xlfn.STDEV.P(Table2[1M Return vs Nifty])</f>
        <v>-0.98362003017690325</v>
      </c>
      <c r="K146">
        <v>10.3422995010993</v>
      </c>
      <c r="L146">
        <f>(Table2[[#This Row],[6M Return vs Nifty]]-AVERAGE(Table2[6M Return vs Nifty]))/_xlfn.STDEV.P(Table2[6M Return vs Nifty])</f>
        <v>-1.8144322412827121E-2</v>
      </c>
      <c r="M146">
        <v>-3.1084442946384301</v>
      </c>
      <c r="N146">
        <f>(Table2[[#This Row],[1W Return vs Nifty]]-AVERAGE(Table2[1W Return vs Nifty]))/_xlfn.STDEV.P(Table2[1W Return vs Nifty])</f>
        <v>-0.55973189397307832</v>
      </c>
      <c r="O146">
        <v>1819.75</v>
      </c>
      <c r="P146">
        <v>1738.1826469207499</v>
      </c>
      <c r="Q146">
        <v>1466.1100136386999</v>
      </c>
      <c r="R146">
        <v>42.6441616617495</v>
      </c>
      <c r="S146" s="2">
        <v>-1.1979667536749528E-2</v>
      </c>
      <c r="T146" s="2">
        <v>3.4384967071860978E-2</v>
      </c>
      <c r="U146" s="2">
        <v>0.22634044053605171</v>
      </c>
      <c r="V146">
        <v>0.93279131448294195</v>
      </c>
      <c r="W146">
        <v>1779.35</v>
      </c>
      <c r="X146">
        <v>1809.9</v>
      </c>
      <c r="Y146">
        <v>1751</v>
      </c>
      <c r="Z146">
        <v>1819</v>
      </c>
      <c r="AA146">
        <v>1751</v>
      </c>
      <c r="AB146">
        <v>1819</v>
      </c>
      <c r="AC146" s="2">
        <f>(Table2[[#This Row],[Close Price]]/Table2[[#This Row],[Day Low]])-1</f>
        <v>1.0453255402253614E-2</v>
      </c>
      <c r="AD146" s="2">
        <f>(Table2[[#This Row],[Day High]]/Table2[[#This Row],[Close Price]])-1</f>
        <v>6.6464584665870685E-3</v>
      </c>
      <c r="AE146" s="2">
        <f>(Table2[[#This Row],[Close Price]]/Table2[[#This Row],[Current Week Low]])-1</f>
        <v>2.6813249571673303E-2</v>
      </c>
      <c r="AF146" s="2">
        <f>(Table2[[#This Row],[Current Week High]]/Table2[[#This Row],[Close Price]])-1</f>
        <v>1.1707778303067462E-2</v>
      </c>
      <c r="AG146" s="2">
        <f>(Table2[[#This Row],[Close Price]]/Table2[[#This Row],[Current Month Low]])-1</f>
        <v>2.6813249571673303E-2</v>
      </c>
      <c r="AH146" s="2">
        <f>(Table2[[#This Row],[Current Month High]]/Table2[[#This Row],[Close Price]])-1</f>
        <v>1.1707778303067462E-2</v>
      </c>
      <c r="AI146">
        <v>8.6264912817375308</v>
      </c>
      <c r="AJ146">
        <v>83.305296426568702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0.02</v>
      </c>
      <c r="AM146" t="s">
        <v>10145</v>
      </c>
      <c r="AN146">
        <v>-5.76</v>
      </c>
      <c r="AO146" t="s">
        <v>10146</v>
      </c>
      <c r="AP146">
        <v>0.10755371152818199</v>
      </c>
      <c r="AQ146">
        <f>(Table2[[#This Row],[Sharpe Ratio]]-AVERAGE(Table2[Sharpe Ratio]))/_xlfn.STDEV.P(Table2[Sharpe Ratio])</f>
        <v>0.59845822344462951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-0.88639484120546208</v>
      </c>
    </row>
    <row r="147" spans="1:44" x14ac:dyDescent="0.3">
      <c r="A147" t="s">
        <v>1054</v>
      </c>
      <c r="B147" t="s">
        <v>1055</v>
      </c>
      <c r="C147" t="s">
        <v>10108</v>
      </c>
      <c r="D147" t="s">
        <v>148</v>
      </c>
      <c r="E147">
        <v>12124.356608</v>
      </c>
      <c r="F147">
        <v>11984</v>
      </c>
      <c r="G147">
        <v>166.377491973459</v>
      </c>
      <c r="H147">
        <f>(Table2[[#This Row],[1Y Return vs Nifty]]-AVERAGE(Table2[1Y Return vs Nifty]))/_xlfn.STDEV.P(Table2[1Y Return vs Nifty])</f>
        <v>1.3664738539570196</v>
      </c>
      <c r="I147">
        <v>-3.5560401251896598</v>
      </c>
      <c r="J147">
        <f>(Table2[[#This Row],[1M Return vs Nifty]]-AVERAGE(Table2[1M Return vs Nifty]))/_xlfn.STDEV.P(Table2[1M Return vs Nifty])</f>
        <v>-0.63960327877897416</v>
      </c>
      <c r="K147">
        <v>74.3840431529146</v>
      </c>
      <c r="L147">
        <f>(Table2[[#This Row],[6M Return vs Nifty]]-AVERAGE(Table2[6M Return vs Nifty]))/_xlfn.STDEV.P(Table2[6M Return vs Nifty])</f>
        <v>1.8734422291069492</v>
      </c>
      <c r="M147">
        <v>4.3019673645189096</v>
      </c>
      <c r="N147">
        <f>(Table2[[#This Row],[1W Return vs Nifty]]-AVERAGE(Table2[1W Return vs Nifty]))/_xlfn.STDEV.P(Table2[1W Return vs Nifty])</f>
        <v>0.89787212470886768</v>
      </c>
      <c r="O147">
        <v>11256.03</v>
      </c>
      <c r="P147">
        <v>10744.115323383099</v>
      </c>
      <c r="Q147">
        <v>8254.1183252740193</v>
      </c>
      <c r="R147">
        <v>67.490882795318001</v>
      </c>
      <c r="S147" s="2">
        <v>6.4673779298740255E-2</v>
      </c>
      <c r="T147" s="2">
        <v>0.11540128147344633</v>
      </c>
      <c r="U147" s="2">
        <v>0.45188129461448645</v>
      </c>
      <c r="V147">
        <v>1.16761362515696</v>
      </c>
      <c r="W147">
        <v>12040.7</v>
      </c>
      <c r="X147">
        <v>12989.95</v>
      </c>
      <c r="Y147">
        <v>11145.8</v>
      </c>
      <c r="Z147">
        <v>12225.1</v>
      </c>
      <c r="AA147">
        <v>11145.8</v>
      </c>
      <c r="AB147">
        <v>12225.1</v>
      </c>
      <c r="AC147" s="2">
        <f>(Table2[[#This Row],[Close Price]]/Table2[[#This Row],[Day Low]])-1</f>
        <v>-4.7090285448521119E-3</v>
      </c>
      <c r="AD147" s="2">
        <f>(Table2[[#This Row],[Day High]]/Table2[[#This Row],[Close Price]])-1</f>
        <v>8.3941088117490015E-2</v>
      </c>
      <c r="AE147" s="2">
        <f>(Table2[[#This Row],[Close Price]]/Table2[[#This Row],[Current Week Low]])-1</f>
        <v>7.5203215561018499E-2</v>
      </c>
      <c r="AF147" s="2">
        <f>(Table2[[#This Row],[Current Week High]]/Table2[[#This Row],[Close Price]])-1</f>
        <v>2.0118491321762466E-2</v>
      </c>
      <c r="AG147" s="2">
        <f>(Table2[[#This Row],[Close Price]]/Table2[[#This Row],[Current Month Low]])-1</f>
        <v>7.5203215561018499E-2</v>
      </c>
      <c r="AH147" s="2">
        <f>(Table2[[#This Row],[Current Month High]]/Table2[[#This Row],[Close Price]])-1</f>
        <v>2.0118491321762466E-2</v>
      </c>
      <c r="AI147">
        <v>4.3057409879839703</v>
      </c>
      <c r="AJ147">
        <v>207.51860405439999</v>
      </c>
      <c r="AK147" t="str">
        <f>IF(AND(Table2[[#This Row],[20D EMA]]&gt;Table2[[#This Row],[50D EMA]],Table2[[#This Row],[50D EMA]]&gt;Table2[[#This Row],[200D EMA]]),"Uptrend","Downtrend/NoTrend")</f>
        <v>Uptrend</v>
      </c>
      <c r="AL147">
        <v>0.11</v>
      </c>
      <c r="AM147" t="s">
        <v>10145</v>
      </c>
      <c r="AN147">
        <v>7.71</v>
      </c>
      <c r="AO147" t="s">
        <v>10145</v>
      </c>
      <c r="AP147">
        <v>0.21069178249245701</v>
      </c>
      <c r="AQ147">
        <f>(Table2[[#This Row],[Sharpe Ratio]]-AVERAGE(Table2[Sharpe Ratio]))/_xlfn.STDEV.P(Table2[Sharpe Ratio])</f>
        <v>1.7694861087081173</v>
      </c>
      <c r="AR1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5.2676710377019793</v>
      </c>
    </row>
    <row r="148" spans="1:44" hidden="1" x14ac:dyDescent="0.3">
      <c r="A148" t="s">
        <v>376</v>
      </c>
      <c r="B148" t="s">
        <v>377</v>
      </c>
      <c r="C148" t="s">
        <v>10102</v>
      </c>
      <c r="D148" t="s">
        <v>32</v>
      </c>
      <c r="E148">
        <v>64717.601606687997</v>
      </c>
      <c r="F148">
        <v>54.13</v>
      </c>
      <c r="G148">
        <v>66.956853124911206</v>
      </c>
      <c r="H148">
        <f>(Table2[[#This Row],[1Y Return vs Nifty]]-AVERAGE(Table2[1Y Return vs Nifty]))/_xlfn.STDEV.P(Table2[1Y Return vs Nifty])</f>
        <v>0.2217115041843179</v>
      </c>
      <c r="I148">
        <v>-13.145099672194201</v>
      </c>
      <c r="J148">
        <f>(Table2[[#This Row],[1M Return vs Nifty]]-AVERAGE(Table2[1M Return vs Nifty]))/_xlfn.STDEV.P(Table2[1M Return vs Nifty])</f>
        <v>-1.4408237427761184</v>
      </c>
      <c r="K148">
        <v>18.974214975549501</v>
      </c>
      <c r="L148">
        <f>(Table2[[#This Row],[6M Return vs Nifty]]-AVERAGE(Table2[6M Return vs Nifty]))/_xlfn.STDEV.P(Table2[6M Return vs Nifty])</f>
        <v>0.23681461989983466</v>
      </c>
      <c r="M148">
        <v>-5.0146351625056997</v>
      </c>
      <c r="N148">
        <f>(Table2[[#This Row],[1W Return vs Nifty]]-AVERAGE(Table2[1W Return vs Nifty]))/_xlfn.STDEV.P(Table2[1W Return vs Nifty])</f>
        <v>-0.93467347578718596</v>
      </c>
      <c r="O148">
        <v>55.5</v>
      </c>
      <c r="P148">
        <v>55.292303182749201</v>
      </c>
      <c r="Q148">
        <v>48.1028343332706</v>
      </c>
      <c r="R148">
        <v>36.421163144708999</v>
      </c>
      <c r="S148" s="2">
        <v>-2.4684684684684637E-2</v>
      </c>
      <c r="T148" s="2">
        <v>-2.1021066510968359E-2</v>
      </c>
      <c r="U148" s="2">
        <v>0.12529751625385366</v>
      </c>
      <c r="V148">
        <v>0.67590380372738901</v>
      </c>
      <c r="W148">
        <v>53.85</v>
      </c>
      <c r="X148">
        <v>54.55</v>
      </c>
      <c r="Y148">
        <v>53.75</v>
      </c>
      <c r="Z148">
        <v>57.52</v>
      </c>
      <c r="AA148">
        <v>53.75</v>
      </c>
      <c r="AB148">
        <v>57.52</v>
      </c>
      <c r="AC148" s="2">
        <f>(Table2[[#This Row],[Close Price]]/Table2[[#This Row],[Day Low]])-1</f>
        <v>5.1996285979574175E-3</v>
      </c>
      <c r="AD148" s="2">
        <f>(Table2[[#This Row],[Day High]]/Table2[[#This Row],[Close Price]])-1</f>
        <v>7.7590984666542351E-3</v>
      </c>
      <c r="AE148" s="2">
        <f>(Table2[[#This Row],[Close Price]]/Table2[[#This Row],[Current Week Low]])-1</f>
        <v>7.0697674418604972E-3</v>
      </c>
      <c r="AF148" s="2">
        <f>(Table2[[#This Row],[Current Week High]]/Table2[[#This Row],[Close Price]])-1</f>
        <v>6.2627009052281579E-2</v>
      </c>
      <c r="AG148" s="2">
        <f>(Table2[[#This Row],[Close Price]]/Table2[[#This Row],[Current Month Low]])-1</f>
        <v>7.0697674418604972E-3</v>
      </c>
      <c r="AH148" s="2">
        <f>(Table2[[#This Row],[Current Month High]]/Table2[[#This Row],[Close Price]])-1</f>
        <v>6.2627009052281579E-2</v>
      </c>
      <c r="AI148">
        <v>30.5191206355071</v>
      </c>
      <c r="AJ148">
        <v>100.481481481481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-0.1</v>
      </c>
      <c r="AM148" t="s">
        <v>10146</v>
      </c>
      <c r="AN148">
        <v>-4.7</v>
      </c>
      <c r="AO148" t="s">
        <v>10146</v>
      </c>
      <c r="AP148">
        <v>0.112599435949677</v>
      </c>
      <c r="AQ148">
        <f>(Table2[[#This Row],[Sharpe Ratio]]-AVERAGE(Table2[Sharpe Ratio]))/_xlfn.STDEV.P(Table2[Sharpe Ratio])</f>
        <v>0.65574729181369251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-1.2612238026654592</v>
      </c>
    </row>
    <row r="149" spans="1:44" hidden="1" x14ac:dyDescent="0.3">
      <c r="A149" t="s">
        <v>378</v>
      </c>
      <c r="B149" t="s">
        <v>379</v>
      </c>
      <c r="C149" t="s">
        <v>10108</v>
      </c>
      <c r="D149" t="s">
        <v>380</v>
      </c>
      <c r="E149">
        <v>64473.168430090001</v>
      </c>
      <c r="F149">
        <v>2400.1</v>
      </c>
      <c r="G149">
        <v>-3.2558313612516998</v>
      </c>
      <c r="H149">
        <f>(Table2[[#This Row],[1Y Return vs Nifty]]-AVERAGE(Table2[1Y Return vs Nifty]))/_xlfn.STDEV.P(Table2[1Y Return vs Nifty])</f>
        <v>-0.58674073075526079</v>
      </c>
      <c r="I149">
        <v>8.17612801400489</v>
      </c>
      <c r="J149">
        <f>(Table2[[#This Row],[1M Return vs Nifty]]-AVERAGE(Table2[1M Return vs Nifty]))/_xlfn.STDEV.P(Table2[1M Return vs Nifty])</f>
        <v>0.34068609726462201</v>
      </c>
      <c r="K149">
        <v>16.072000910301501</v>
      </c>
      <c r="L149">
        <f>(Table2[[#This Row],[6M Return vs Nifty]]-AVERAGE(Table2[6M Return vs Nifty]))/_xlfn.STDEV.P(Table2[6M Return vs Nifty])</f>
        <v>0.15109257701946338</v>
      </c>
      <c r="M149">
        <v>-0.94615487521686004</v>
      </c>
      <c r="N149">
        <f>(Table2[[#This Row],[1W Return vs Nifty]]-AVERAGE(Table2[1W Return vs Nifty]))/_xlfn.STDEV.P(Table2[1W Return vs Nifty])</f>
        <v>-0.13441655492473067</v>
      </c>
      <c r="O149">
        <v>2302.92</v>
      </c>
      <c r="P149">
        <v>2203.1603807787501</v>
      </c>
      <c r="Q149">
        <v>2012.38809029089</v>
      </c>
      <c r="R149">
        <v>67.138228203630405</v>
      </c>
      <c r="S149" s="2">
        <v>4.2198600038212283E-2</v>
      </c>
      <c r="T149" s="2">
        <v>8.9389597298240114E-2</v>
      </c>
      <c r="U149" s="2">
        <v>0.19266259404917582</v>
      </c>
      <c r="V149">
        <v>1.04579570628151</v>
      </c>
      <c r="W149">
        <v>2353.35</v>
      </c>
      <c r="X149">
        <v>2399.1</v>
      </c>
      <c r="Y149">
        <v>2363.0500000000002</v>
      </c>
      <c r="Z149">
        <v>2454</v>
      </c>
      <c r="AA149">
        <v>2363.0500000000002</v>
      </c>
      <c r="AB149">
        <v>2454</v>
      </c>
      <c r="AC149" s="2">
        <f>(Table2[[#This Row],[Close Price]]/Table2[[#This Row],[Day Low]])-1</f>
        <v>1.9865298404402321E-2</v>
      </c>
      <c r="AD149" s="2">
        <f>(Table2[[#This Row],[Day High]]/Table2[[#This Row],[Close Price]])-1</f>
        <v>-4.1664930627893781E-4</v>
      </c>
      <c r="AE149" s="2">
        <f>(Table2[[#This Row],[Close Price]]/Table2[[#This Row],[Current Week Low]])-1</f>
        <v>1.5678889570681864E-2</v>
      </c>
      <c r="AF149" s="2">
        <f>(Table2[[#This Row],[Current Week High]]/Table2[[#This Row],[Close Price]])-1</f>
        <v>2.2457397608433016E-2</v>
      </c>
      <c r="AG149" s="2">
        <f>(Table2[[#This Row],[Close Price]]/Table2[[#This Row],[Current Month Low]])-1</f>
        <v>1.5678889570681864E-2</v>
      </c>
      <c r="AH149" s="2">
        <f>(Table2[[#This Row],[Current Month High]]/Table2[[#This Row],[Close Price]])-1</f>
        <v>2.2457397608433016E-2</v>
      </c>
      <c r="AI149">
        <v>2.2457397608432998</v>
      </c>
      <c r="AJ149">
        <v>37.9367816091954</v>
      </c>
      <c r="AK149" t="str">
        <f>IF(AND(Table2[[#This Row],[20D EMA]]&gt;Table2[[#This Row],[50D EMA]],Table2[[#This Row],[50D EMA]]&gt;Table2[[#This Row],[200D EMA]]),"Uptrend","Downtrend/NoTrend")</f>
        <v>Uptrend</v>
      </c>
      <c r="AL149">
        <v>0.12</v>
      </c>
      <c r="AM149" t="s">
        <v>10145</v>
      </c>
      <c r="AN149">
        <v>5.76</v>
      </c>
      <c r="AO149" t="s">
        <v>10145</v>
      </c>
      <c r="AP149">
        <v>2.6501693575129999E-2</v>
      </c>
      <c r="AQ149">
        <f>(Table2[[#This Row],[Sharpe Ratio]]-AVERAGE(Table2[Sharpe Ratio]))/_xlfn.STDEV.P(Table2[Sharpe Ratio])</f>
        <v>-0.32180499548620645</v>
      </c>
      <c r="AR1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-0.55118360688211243</v>
      </c>
    </row>
    <row r="150" spans="1:44" x14ac:dyDescent="0.3">
      <c r="A150" t="s">
        <v>60</v>
      </c>
      <c r="B150" t="s">
        <v>61</v>
      </c>
      <c r="C150" t="s">
        <v>10108</v>
      </c>
      <c r="D150" t="s">
        <v>62</v>
      </c>
      <c r="E150">
        <v>365104.33575000003</v>
      </c>
      <c r="F150">
        <v>5459.3</v>
      </c>
      <c r="G150">
        <v>163.93914486320901</v>
      </c>
      <c r="H150">
        <f>(Table2[[#This Row],[1Y Return vs Nifty]]-AVERAGE(Table2[1Y Return vs Nifty]))/_xlfn.STDEV.P(Table2[1Y Return vs Nifty])</f>
        <v>1.3383979131883887</v>
      </c>
      <c r="I150">
        <v>-2.7060104311945099</v>
      </c>
      <c r="J150">
        <f>(Table2[[#This Row],[1M Return vs Nifty]]-AVERAGE(Table2[1M Return vs Nifty]))/_xlfn.STDEV.P(Table2[1M Return vs Nifty])</f>
        <v>-0.56857846320705541</v>
      </c>
      <c r="K150">
        <v>77.330146171889496</v>
      </c>
      <c r="L150">
        <f>(Table2[[#This Row],[6M Return vs Nifty]]-AVERAGE(Table2[6M Return vs Nifty]))/_xlfn.STDEV.P(Table2[6M Return vs Nifty])</f>
        <v>1.9604606101239181</v>
      </c>
      <c r="M150">
        <v>-1.88948122941814</v>
      </c>
      <c r="N150">
        <f>(Table2[[#This Row],[1W Return vs Nifty]]-AVERAGE(Table2[1W Return vs Nifty]))/_xlfn.STDEV.P(Table2[1W Return vs Nifty])</f>
        <v>-0.31996579942766423</v>
      </c>
      <c r="O150">
        <v>5171.3500000000004</v>
      </c>
      <c r="P150">
        <v>4724.1937501411603</v>
      </c>
      <c r="Q150">
        <v>3455.8695126917</v>
      </c>
      <c r="R150">
        <v>65.514449932158101</v>
      </c>
      <c r="S150" s="2">
        <v>5.5681785220493642E-2</v>
      </c>
      <c r="T150" s="2">
        <v>0.15560459387104406</v>
      </c>
      <c r="U150" s="2">
        <v>0.57971820983132916</v>
      </c>
      <c r="V150">
        <v>0.91989392895414601</v>
      </c>
      <c r="W150">
        <v>5459.3</v>
      </c>
      <c r="X150">
        <v>5529.8</v>
      </c>
      <c r="Y150">
        <v>5253.3</v>
      </c>
      <c r="Z150">
        <v>5480</v>
      </c>
      <c r="AA150">
        <v>5253.3</v>
      </c>
      <c r="AB150">
        <v>5480</v>
      </c>
      <c r="AC150" s="2">
        <f>(Table2[[#This Row],[Close Price]]/Table2[[#This Row],[Day Low]])-1</f>
        <v>0</v>
      </c>
      <c r="AD150" s="2">
        <f>(Table2[[#This Row],[Day High]]/Table2[[#This Row],[Close Price]])-1</f>
        <v>1.2913743520231558E-2</v>
      </c>
      <c r="AE150" s="2">
        <f>(Table2[[#This Row],[Close Price]]/Table2[[#This Row],[Current Week Low]])-1</f>
        <v>3.9213446785829831E-2</v>
      </c>
      <c r="AF150" s="2">
        <f>(Table2[[#This Row],[Current Week High]]/Table2[[#This Row],[Close Price]])-1</f>
        <v>3.7916949059402238E-3</v>
      </c>
      <c r="AG150" s="2">
        <f>(Table2[[#This Row],[Close Price]]/Table2[[#This Row],[Current Month Low]])-1</f>
        <v>3.9213446785829831E-2</v>
      </c>
      <c r="AH150" s="2">
        <f>(Table2[[#This Row],[Current Month High]]/Table2[[#This Row],[Close Price]])-1</f>
        <v>3.7916949059402238E-3</v>
      </c>
      <c r="AI150">
        <v>2.2621947868774299</v>
      </c>
      <c r="AJ150">
        <v>208.81887091299899</v>
      </c>
      <c r="AK150" t="str">
        <f>IF(AND(Table2[[#This Row],[20D EMA]]&gt;Table2[[#This Row],[50D EMA]],Table2[[#This Row],[50D EMA]]&gt;Table2[[#This Row],[200D EMA]]),"Uptrend","Downtrend/NoTrend")</f>
        <v>Uptrend</v>
      </c>
      <c r="AL150">
        <v>0</v>
      </c>
      <c r="AM150">
        <v>0</v>
      </c>
      <c r="AN150">
        <v>4.9800000000000004</v>
      </c>
      <c r="AO150" t="s">
        <v>10145</v>
      </c>
      <c r="AP150">
        <v>0.28002615372961598</v>
      </c>
      <c r="AQ150">
        <f>(Table2[[#This Row],[Sharpe Ratio]]-AVERAGE(Table2[Sharpe Ratio]))/_xlfn.STDEV.P(Table2[Sharpe Ratio])</f>
        <v>2.5567073681986821</v>
      </c>
      <c r="AR1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4.9670216288762692</v>
      </c>
    </row>
    <row r="151" spans="1:44" hidden="1" x14ac:dyDescent="0.3">
      <c r="A151" t="s">
        <v>383</v>
      </c>
      <c r="B151" t="s">
        <v>384</v>
      </c>
      <c r="C151" t="s">
        <v>10109</v>
      </c>
      <c r="D151" t="s">
        <v>124</v>
      </c>
      <c r="E151">
        <v>62627.024431817998</v>
      </c>
      <c r="F151">
        <v>151.62</v>
      </c>
      <c r="G151">
        <v>47.430671121860897</v>
      </c>
      <c r="H151">
        <f>(Table2[[#This Row],[1Y Return vs Nifty]]-AVERAGE(Table2[1Y Return vs Nifty]))/_xlfn.STDEV.P(Table2[1Y Return vs Nifty])</f>
        <v>-3.119458991773307E-3</v>
      </c>
      <c r="I151">
        <v>-15.812504277976799</v>
      </c>
      <c r="J151">
        <f>(Table2[[#This Row],[1M Return vs Nifty]]-AVERAGE(Table2[1M Return vs Nifty]))/_xlfn.STDEV.P(Table2[1M Return vs Nifty])</f>
        <v>-1.6637005687502437</v>
      </c>
      <c r="K151">
        <v>14.4154198709741</v>
      </c>
      <c r="L151">
        <f>(Table2[[#This Row],[6M Return vs Nifty]]-AVERAGE(Table2[6M Return vs Nifty]))/_xlfn.STDEV.P(Table2[6M Return vs Nifty])</f>
        <v>0.10216251614337195</v>
      </c>
      <c r="M151">
        <v>-1.93814744177355</v>
      </c>
      <c r="N151">
        <f>(Table2[[#This Row],[1W Return vs Nifty]]-AVERAGE(Table2[1W Return vs Nifty]))/_xlfn.STDEV.P(Table2[1W Return vs Nifty])</f>
        <v>-0.32953828608103602</v>
      </c>
      <c r="O151">
        <v>150.68</v>
      </c>
      <c r="P151">
        <v>151.56969442592401</v>
      </c>
      <c r="Q151">
        <v>130.01818444288199</v>
      </c>
      <c r="R151">
        <v>54.674664900894498</v>
      </c>
      <c r="S151" s="2">
        <v>6.238385983541264E-3</v>
      </c>
      <c r="T151" s="2">
        <v>3.318973114416188E-4</v>
      </c>
      <c r="U151" s="2">
        <v>0.16614457162034796</v>
      </c>
      <c r="V151">
        <v>0.93138654267739995</v>
      </c>
      <c r="W151">
        <v>151.41</v>
      </c>
      <c r="X151">
        <v>153.61000000000001</v>
      </c>
      <c r="Y151">
        <v>145.4</v>
      </c>
      <c r="Z151">
        <v>152</v>
      </c>
      <c r="AA151">
        <v>145.4</v>
      </c>
      <c r="AB151">
        <v>152</v>
      </c>
      <c r="AC151" s="2">
        <f>(Table2[[#This Row],[Close Price]]/Table2[[#This Row],[Day Low]])-1</f>
        <v>1.3869625520110951E-3</v>
      </c>
      <c r="AD151" s="2">
        <f>(Table2[[#This Row],[Day High]]/Table2[[#This Row],[Close Price]])-1</f>
        <v>1.3124917557050475E-2</v>
      </c>
      <c r="AE151" s="2">
        <f>(Table2[[#This Row],[Close Price]]/Table2[[#This Row],[Current Week Low]])-1</f>
        <v>4.2778541953232496E-2</v>
      </c>
      <c r="AF151" s="2">
        <f>(Table2[[#This Row],[Current Week High]]/Table2[[#This Row],[Close Price]])-1</f>
        <v>2.5062656641603454E-3</v>
      </c>
      <c r="AG151" s="2">
        <f>(Table2[[#This Row],[Close Price]]/Table2[[#This Row],[Current Month Low]])-1</f>
        <v>4.2778541953232496E-2</v>
      </c>
      <c r="AH151" s="2">
        <f>(Table2[[#This Row],[Current Month High]]/Table2[[#This Row],[Close Price]])-1</f>
        <v>2.5062656641603454E-3</v>
      </c>
      <c r="AI151">
        <v>15.650969529085801</v>
      </c>
      <c r="AJ151">
        <v>85.354523227383794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-0.12</v>
      </c>
      <c r="AM151" t="s">
        <v>10146</v>
      </c>
      <c r="AN151">
        <v>-1.31</v>
      </c>
      <c r="AO151" t="s">
        <v>10146</v>
      </c>
      <c r="AP151">
        <v>-8.0193083368789997E-3</v>
      </c>
      <c r="AQ151">
        <f>(Table2[[#This Row],[Sharpe Ratio]]-AVERAGE(Table2[Sharpe Ratio]))/_xlfn.STDEV.P(Table2[Sharpe Ratio])</f>
        <v>-0.71375585793930729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2" spans="1:44" hidden="1" x14ac:dyDescent="0.3">
      <c r="A152" t="s">
        <v>385</v>
      </c>
      <c r="B152" t="s">
        <v>386</v>
      </c>
      <c r="C152" t="s">
        <v>10112</v>
      </c>
      <c r="D152" t="s">
        <v>387</v>
      </c>
      <c r="E152">
        <v>62303.393554740003</v>
      </c>
      <c r="F152">
        <v>1022.55</v>
      </c>
      <c r="G152">
        <v>29.7782637164667</v>
      </c>
      <c r="H152">
        <f>(Table2[[#This Row],[1Y Return vs Nifty]]-AVERAGE(Table2[1Y Return vs Nifty]))/_xlfn.STDEV.P(Table2[1Y Return vs Nifty])</f>
        <v>-0.20637515735162418</v>
      </c>
      <c r="I152">
        <v>-12.238271589217799</v>
      </c>
      <c r="J152">
        <f>(Table2[[#This Row],[1M Return vs Nifty]]-AVERAGE(Table2[1M Return vs Nifty]))/_xlfn.STDEV.P(Table2[1M Return vs Nifty])</f>
        <v>-1.3650530987576486</v>
      </c>
      <c r="K152">
        <v>3.02629457870602</v>
      </c>
      <c r="L152">
        <f>(Table2[[#This Row],[6M Return vs Nifty]]-AVERAGE(Table2[6M Return vs Nifty]))/_xlfn.STDEV.P(Table2[6M Return vs Nifty])</f>
        <v>-0.23423551126757253</v>
      </c>
      <c r="M152">
        <v>-4.1530230966404602</v>
      </c>
      <c r="N152">
        <f>(Table2[[#This Row],[1W Return vs Nifty]]-AVERAGE(Table2[1W Return vs Nifty]))/_xlfn.STDEV.P(Table2[1W Return vs Nifty])</f>
        <v>-0.76519716765279577</v>
      </c>
      <c r="O152">
        <v>1060.27</v>
      </c>
      <c r="P152">
        <v>1043.41222171206</v>
      </c>
      <c r="Q152">
        <v>916.75599400023805</v>
      </c>
      <c r="R152">
        <v>29.326870715349099</v>
      </c>
      <c r="S152" s="2">
        <v>-3.5575843888820798E-2</v>
      </c>
      <c r="T152" s="2">
        <v>-1.9994227859271931E-2</v>
      </c>
      <c r="U152" s="2">
        <v>0.1154003973708782</v>
      </c>
      <c r="V152">
        <v>0.70292796194836604</v>
      </c>
      <c r="W152">
        <v>1024.05</v>
      </c>
      <c r="X152">
        <v>1046.3</v>
      </c>
      <c r="Y152">
        <v>1015.8</v>
      </c>
      <c r="Z152">
        <v>1045.7</v>
      </c>
      <c r="AA152">
        <v>1015.8</v>
      </c>
      <c r="AB152">
        <v>1045.7</v>
      </c>
      <c r="AC152" s="2">
        <f>(Table2[[#This Row],[Close Price]]/Table2[[#This Row],[Day Low]])-1</f>
        <v>-1.4647722279185205E-3</v>
      </c>
      <c r="AD152" s="2">
        <f>(Table2[[#This Row],[Day High]]/Table2[[#This Row],[Close Price]])-1</f>
        <v>2.3226248105227221E-2</v>
      </c>
      <c r="AE152" s="2">
        <f>(Table2[[#This Row],[Close Price]]/Table2[[#This Row],[Current Week Low]])-1</f>
        <v>6.6450088600118473E-3</v>
      </c>
      <c r="AF152" s="2">
        <f>(Table2[[#This Row],[Current Week High]]/Table2[[#This Row],[Close Price]])-1</f>
        <v>2.2639479732042611E-2</v>
      </c>
      <c r="AG152" s="2">
        <f>(Table2[[#This Row],[Close Price]]/Table2[[#This Row],[Current Month Low]])-1</f>
        <v>6.6450088600118473E-3</v>
      </c>
      <c r="AH152" s="2">
        <f>(Table2[[#This Row],[Current Month High]]/Table2[[#This Row],[Close Price]])-1</f>
        <v>2.2639479732042611E-2</v>
      </c>
      <c r="AI152">
        <v>15.3977800596547</v>
      </c>
      <c r="AJ152">
        <v>58.313980492336199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-0.01</v>
      </c>
      <c r="AM152" t="s">
        <v>10146</v>
      </c>
      <c r="AN152">
        <v>-10.29</v>
      </c>
      <c r="AO152" t="s">
        <v>10146</v>
      </c>
      <c r="AP152">
        <v>1.9819524400780001E-2</v>
      </c>
      <c r="AQ152">
        <f>(Table2[[#This Row],[Sharpe Ratio]]-AVERAGE(Table2[Sharpe Ratio]))/_xlfn.STDEV.P(Table2[Sharpe Ratio])</f>
        <v>-0.39767422945629277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-2.9685351644859339</v>
      </c>
    </row>
    <row r="153" spans="1:44" hidden="1" x14ac:dyDescent="0.3">
      <c r="A153" t="s">
        <v>388</v>
      </c>
      <c r="B153" t="s">
        <v>389</v>
      </c>
      <c r="C153" t="s">
        <v>10102</v>
      </c>
      <c r="D153" t="s">
        <v>390</v>
      </c>
      <c r="E153">
        <v>61814.969695443899</v>
      </c>
      <c r="F153">
        <v>237.56</v>
      </c>
      <c r="G153">
        <v>-3.9485356749310898</v>
      </c>
      <c r="H153">
        <f>(Table2[[#This Row],[1Y Return vs Nifty]]-AVERAGE(Table2[1Y Return vs Nifty]))/_xlfn.STDEV.P(Table2[1Y Return vs Nifty])</f>
        <v>-0.59471675894225817</v>
      </c>
      <c r="I153">
        <v>-1.2254765356144399</v>
      </c>
      <c r="J153">
        <f>(Table2[[#This Row],[1M Return vs Nifty]]-AVERAGE(Table2[1M Return vs Nifty]))/_xlfn.STDEV.P(Table2[1M Return vs Nifty])</f>
        <v>-0.44487143552979763</v>
      </c>
      <c r="K153">
        <v>26.523779516673599</v>
      </c>
      <c r="L153">
        <f>(Table2[[#This Row],[6M Return vs Nifty]]-AVERAGE(Table2[6M Return vs Nifty]))/_xlfn.STDEV.P(Table2[6M Return vs Nifty])</f>
        <v>0.45980440658432198</v>
      </c>
      <c r="M153">
        <v>-2.37304040801197</v>
      </c>
      <c r="N153">
        <f>(Table2[[#This Row],[1W Return vs Nifty]]-AVERAGE(Table2[1W Return vs Nifty]))/_xlfn.STDEV.P(Table2[1W Return vs Nifty])</f>
        <v>-0.41508032671818407</v>
      </c>
      <c r="O153">
        <v>235.21</v>
      </c>
      <c r="P153">
        <v>225.93699208249899</v>
      </c>
      <c r="Q153">
        <v>197.448323289488</v>
      </c>
      <c r="R153">
        <v>52.459337924597797</v>
      </c>
      <c r="S153" s="2">
        <v>9.9910718081713968E-3</v>
      </c>
      <c r="T153" s="2">
        <v>5.1443580842472088E-2</v>
      </c>
      <c r="U153" s="2">
        <v>0.20315025239136844</v>
      </c>
      <c r="V153">
        <v>0.64171578232461601</v>
      </c>
      <c r="W153">
        <v>236.21</v>
      </c>
      <c r="X153">
        <v>240.55</v>
      </c>
      <c r="Y153">
        <v>234.4</v>
      </c>
      <c r="Z153">
        <v>242.41</v>
      </c>
      <c r="AA153">
        <v>234.4</v>
      </c>
      <c r="AB153">
        <v>242.41</v>
      </c>
      <c r="AC153" s="2">
        <f>(Table2[[#This Row],[Close Price]]/Table2[[#This Row],[Day Low]])-1</f>
        <v>5.7152533762330204E-3</v>
      </c>
      <c r="AD153" s="2">
        <f>(Table2[[#This Row],[Day High]]/Table2[[#This Row],[Close Price]])-1</f>
        <v>1.2586293988886998E-2</v>
      </c>
      <c r="AE153" s="2">
        <f>(Table2[[#This Row],[Close Price]]/Table2[[#This Row],[Current Week Low]])-1</f>
        <v>1.3481228668941858E-2</v>
      </c>
      <c r="AF153" s="2">
        <f>(Table2[[#This Row],[Current Week High]]/Table2[[#This Row],[Close Price]])-1</f>
        <v>2.0415894931806733E-2</v>
      </c>
      <c r="AG153" s="2">
        <f>(Table2[[#This Row],[Close Price]]/Table2[[#This Row],[Current Month Low]])-1</f>
        <v>1.3481228668941858E-2</v>
      </c>
      <c r="AH153" s="2">
        <f>(Table2[[#This Row],[Current Month High]]/Table2[[#This Row],[Close Price]])-1</f>
        <v>2.0415894931806733E-2</v>
      </c>
      <c r="AI153">
        <v>3.93163832295</v>
      </c>
      <c r="AJ153">
        <v>53.264516129032202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0.06</v>
      </c>
      <c r="AM153" t="s">
        <v>10145</v>
      </c>
      <c r="AN153">
        <v>-1</v>
      </c>
      <c r="AO153" t="s">
        <v>10146</v>
      </c>
      <c r="AP153">
        <v>7.0503599958604002E-2</v>
      </c>
      <c r="AQ153">
        <f>(Table2[[#This Row],[Sharpe Ratio]]-AVERAGE(Table2[Sharpe Ratio]))/_xlfn.STDEV.P(Table2[Sharpe Ratio])</f>
        <v>0.17779189340315049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-0.81707222120276746</v>
      </c>
    </row>
    <row r="154" spans="1:44" x14ac:dyDescent="0.3">
      <c r="A154" t="s">
        <v>1085</v>
      </c>
      <c r="B154" t="s">
        <v>1086</v>
      </c>
      <c r="C154" t="s">
        <v>10108</v>
      </c>
      <c r="D154" t="s">
        <v>380</v>
      </c>
      <c r="E154">
        <v>11482.778777825</v>
      </c>
      <c r="F154">
        <v>185.75</v>
      </c>
      <c r="G154">
        <v>176.57539567834999</v>
      </c>
      <c r="H154">
        <f>(Table2[[#This Row],[1Y Return vs Nifty]]-AVERAGE(Table2[1Y Return vs Nifty]))/_xlfn.STDEV.P(Table2[1Y Return vs Nifty])</f>
        <v>1.4838959138348542</v>
      </c>
      <c r="I154">
        <v>5.3389870718947803</v>
      </c>
      <c r="J154">
        <f>(Table2[[#This Row],[1M Return vs Nifty]]-AVERAGE(Table2[1M Return vs Nifty]))/_xlfn.STDEV.P(Table2[1M Return vs Nifty])</f>
        <v>0.10362683499600271</v>
      </c>
      <c r="K154">
        <v>52.442187158788002</v>
      </c>
      <c r="L154">
        <f>(Table2[[#This Row],[6M Return vs Nifty]]-AVERAGE(Table2[6M Return vs Nifty]))/_xlfn.STDEV.P(Table2[6M Return vs Nifty])</f>
        <v>1.2253505728346112</v>
      </c>
      <c r="M154">
        <v>4.2291965597063799</v>
      </c>
      <c r="N154">
        <f>(Table2[[#This Row],[1W Return vs Nifty]]-AVERAGE(Table2[1W Return vs Nifty]))/_xlfn.STDEV.P(Table2[1W Return vs Nifty])</f>
        <v>0.88355834263896249</v>
      </c>
      <c r="O154">
        <v>176.02</v>
      </c>
      <c r="P154">
        <v>173.62482637023899</v>
      </c>
      <c r="Q154">
        <v>143.65095596076401</v>
      </c>
      <c r="R154">
        <v>65.254514099217502</v>
      </c>
      <c r="S154" s="2">
        <v>5.5277809339847682E-2</v>
      </c>
      <c r="T154" s="2">
        <v>6.9835483111759536E-2</v>
      </c>
      <c r="U154" s="2">
        <v>0.29306483731813576</v>
      </c>
      <c r="V154">
        <v>0.95492279579632799</v>
      </c>
      <c r="W154">
        <v>185.1</v>
      </c>
      <c r="X154">
        <v>189</v>
      </c>
      <c r="Y154">
        <v>171.25</v>
      </c>
      <c r="Z154">
        <v>195</v>
      </c>
      <c r="AA154">
        <v>171.25</v>
      </c>
      <c r="AB154">
        <v>195</v>
      </c>
      <c r="AC154" s="2">
        <f>(Table2[[#This Row],[Close Price]]/Table2[[#This Row],[Day Low]])-1</f>
        <v>3.5116153430578834E-3</v>
      </c>
      <c r="AD154" s="2">
        <f>(Table2[[#This Row],[Day High]]/Table2[[#This Row],[Close Price]])-1</f>
        <v>1.7496635262449489E-2</v>
      </c>
      <c r="AE154" s="2">
        <f>(Table2[[#This Row],[Close Price]]/Table2[[#This Row],[Current Week Low]])-1</f>
        <v>8.4671532846715358E-2</v>
      </c>
      <c r="AF154" s="2">
        <f>(Table2[[#This Row],[Current Week High]]/Table2[[#This Row],[Close Price]])-1</f>
        <v>4.9798115746971794E-2</v>
      </c>
      <c r="AG154" s="2">
        <f>(Table2[[#This Row],[Close Price]]/Table2[[#This Row],[Current Month Low]])-1</f>
        <v>8.4671532846715358E-2</v>
      </c>
      <c r="AH154" s="2">
        <f>(Table2[[#This Row],[Current Month High]]/Table2[[#This Row],[Close Price]])-1</f>
        <v>4.9798115746971794E-2</v>
      </c>
      <c r="AI154">
        <v>11.9784656796769</v>
      </c>
      <c r="AJ154">
        <v>243.028624192059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-0.15</v>
      </c>
      <c r="AM154" t="s">
        <v>10146</v>
      </c>
      <c r="AN154">
        <v>7.93</v>
      </c>
      <c r="AO154" t="s">
        <v>10145</v>
      </c>
      <c r="AP154">
        <v>0.162222232927797</v>
      </c>
      <c r="AQ154">
        <f>(Table2[[#This Row],[Sharpe Ratio]]-AVERAGE(Table2[Sharpe Ratio]))/_xlfn.STDEV.P(Table2[Sharpe Ratio])</f>
        <v>1.2191636759176312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4.9155953402220618</v>
      </c>
    </row>
    <row r="155" spans="1:44" hidden="1" x14ac:dyDescent="0.3">
      <c r="A155" t="s">
        <v>393</v>
      </c>
      <c r="B155" t="s">
        <v>394</v>
      </c>
      <c r="C155" t="s">
        <v>10106</v>
      </c>
      <c r="D155" t="s">
        <v>395</v>
      </c>
      <c r="E155">
        <v>60166.109043700002</v>
      </c>
      <c r="F155">
        <v>3112.3</v>
      </c>
      <c r="G155">
        <v>6.6156479332347802</v>
      </c>
      <c r="H155">
        <f>(Table2[[#This Row],[1Y Return vs Nifty]]-AVERAGE(Table2[1Y Return vs Nifty]))/_xlfn.STDEV.P(Table2[1Y Return vs Nifty])</f>
        <v>-0.47307723026112797</v>
      </c>
      <c r="I155">
        <v>-2.5225820805452401</v>
      </c>
      <c r="J155">
        <f>(Table2[[#This Row],[1M Return vs Nifty]]-AVERAGE(Table2[1M Return vs Nifty]))/_xlfn.STDEV.P(Table2[1M Return vs Nifty])</f>
        <v>-0.55325198124112074</v>
      </c>
      <c r="K155">
        <v>11.3095245949087</v>
      </c>
      <c r="L155">
        <f>(Table2[[#This Row],[6M Return vs Nifty]]-AVERAGE(Table2[6M Return vs Nifty]))/_xlfn.STDEV.P(Table2[6M Return vs Nifty])</f>
        <v>1.0424387235203437E-2</v>
      </c>
      <c r="M155">
        <v>-3.3497842683416801</v>
      </c>
      <c r="N155">
        <f>(Table2[[#This Row],[1W Return vs Nifty]]-AVERAGE(Table2[1W Return vs Nifty]))/_xlfn.STDEV.P(Table2[1W Return vs Nifty])</f>
        <v>-0.60720268665215249</v>
      </c>
      <c r="O155">
        <v>3153.87</v>
      </c>
      <c r="P155">
        <v>2957.28313753168</v>
      </c>
      <c r="Q155">
        <v>2609.11569343883</v>
      </c>
      <c r="R155">
        <v>37.388131908236602</v>
      </c>
      <c r="S155" s="2">
        <v>-1.3180632048879539E-2</v>
      </c>
      <c r="T155" s="2">
        <v>5.2418674593906554E-2</v>
      </c>
      <c r="U155" s="2">
        <v>0.19285626460587121</v>
      </c>
      <c r="V155">
        <v>0.70062127081913905</v>
      </c>
      <c r="W155">
        <v>3091.6</v>
      </c>
      <c r="X155">
        <v>3156.45</v>
      </c>
      <c r="Y155">
        <v>3087.7</v>
      </c>
      <c r="Z155">
        <v>3248.85</v>
      </c>
      <c r="AA155">
        <v>3087.7</v>
      </c>
      <c r="AB155">
        <v>3248.85</v>
      </c>
      <c r="AC155" s="2">
        <f>(Table2[[#This Row],[Close Price]]/Table2[[#This Row],[Day Low]])-1</f>
        <v>6.6955621684565703E-3</v>
      </c>
      <c r="AD155" s="2">
        <f>(Table2[[#This Row],[Day High]]/Table2[[#This Row],[Close Price]])-1</f>
        <v>1.4185650483565126E-2</v>
      </c>
      <c r="AE155" s="2">
        <f>(Table2[[#This Row],[Close Price]]/Table2[[#This Row],[Current Week Low]])-1</f>
        <v>7.967095248890832E-3</v>
      </c>
      <c r="AF155" s="2">
        <f>(Table2[[#This Row],[Current Week High]]/Table2[[#This Row],[Close Price]])-1</f>
        <v>4.3874305176236028E-2</v>
      </c>
      <c r="AG155" s="2">
        <f>(Table2[[#This Row],[Close Price]]/Table2[[#This Row],[Current Month Low]])-1</f>
        <v>7.967095248890832E-3</v>
      </c>
      <c r="AH155" s="2">
        <f>(Table2[[#This Row],[Current Month High]]/Table2[[#This Row],[Close Price]])-1</f>
        <v>4.3874305176236028E-2</v>
      </c>
      <c r="AI155">
        <v>8.0856601227387905</v>
      </c>
      <c r="AJ155">
        <v>41.867991612726698</v>
      </c>
      <c r="AK155" t="str">
        <f>IF(AND(Table2[[#This Row],[20D EMA]]&gt;Table2[[#This Row],[50D EMA]],Table2[[#This Row],[50D EMA]]&gt;Table2[[#This Row],[200D EMA]]),"Uptrend","Downtrend/NoTrend")</f>
        <v>Uptrend</v>
      </c>
      <c r="AL155">
        <v>0.13</v>
      </c>
      <c r="AM155" t="s">
        <v>10145</v>
      </c>
      <c r="AN155">
        <v>-3.96</v>
      </c>
      <c r="AO155" t="s">
        <v>10146</v>
      </c>
      <c r="AP155">
        <v>3.3567106292000001E-5</v>
      </c>
      <c r="AQ155">
        <f>(Table2[[#This Row],[Sharpe Ratio]]-AVERAGE(Table2[Sharpe Ratio]))/_xlfn.STDEV.P(Table2[Sharpe Ratio])</f>
        <v>-0.62232364854910815</v>
      </c>
      <c r="AR1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-2.2454311594683061</v>
      </c>
    </row>
    <row r="156" spans="1:44" x14ac:dyDescent="0.3">
      <c r="A156" t="s">
        <v>892</v>
      </c>
      <c r="B156" t="s">
        <v>893</v>
      </c>
      <c r="C156" t="s">
        <v>10105</v>
      </c>
      <c r="D156" t="s">
        <v>46</v>
      </c>
      <c r="E156">
        <v>16670.186043099999</v>
      </c>
      <c r="F156">
        <v>1549</v>
      </c>
      <c r="G156">
        <v>296.14077111410899</v>
      </c>
      <c r="H156">
        <f>(Table2[[#This Row],[1Y Return vs Nifty]]-AVERAGE(Table2[1Y Return vs Nifty]))/_xlfn.STDEV.P(Table2[1Y Return vs Nifty])</f>
        <v>2.8606114702878895</v>
      </c>
      <c r="I156">
        <v>-0.81506916115979</v>
      </c>
      <c r="J156">
        <f>(Table2[[#This Row],[1M Return vs Nifty]]-AVERAGE(Table2[1M Return vs Nifty]))/_xlfn.STDEV.P(Table2[1M Return vs Nifty])</f>
        <v>-0.41057956515642779</v>
      </c>
      <c r="K156">
        <v>76.811203445875407</v>
      </c>
      <c r="L156">
        <f>(Table2[[#This Row],[6M Return vs Nifty]]-AVERAGE(Table2[6M Return vs Nifty]))/_xlfn.STDEV.P(Table2[6M Return vs Nifty])</f>
        <v>1.9451327157606073</v>
      </c>
      <c r="M156">
        <v>-3.9720980165083102</v>
      </c>
      <c r="N156">
        <f>(Table2[[#This Row],[1W Return vs Nifty]]-AVERAGE(Table2[1W Return vs Nifty]))/_xlfn.STDEV.P(Table2[1W Return vs Nifty])</f>
        <v>-0.72960978924378539</v>
      </c>
      <c r="O156">
        <v>1445.24</v>
      </c>
      <c r="P156">
        <v>1265.8251106867999</v>
      </c>
      <c r="Q156">
        <v>894.840297502422</v>
      </c>
      <c r="R156">
        <v>65.244592159208196</v>
      </c>
      <c r="S156" s="2">
        <v>7.1794304060225286E-2</v>
      </c>
      <c r="T156" s="2">
        <v>0.22370775150728178</v>
      </c>
      <c r="U156" s="2">
        <v>0.73103514037465156</v>
      </c>
      <c r="V156">
        <v>0.253279439447745</v>
      </c>
      <c r="W156">
        <v>1520</v>
      </c>
      <c r="X156">
        <v>1558.95</v>
      </c>
      <c r="Y156">
        <v>1509.7</v>
      </c>
      <c r="Z156">
        <v>1599</v>
      </c>
      <c r="AA156">
        <v>1509.7</v>
      </c>
      <c r="AB156">
        <v>1599</v>
      </c>
      <c r="AC156" s="2">
        <f>(Table2[[#This Row],[Close Price]]/Table2[[#This Row],[Day Low]])-1</f>
        <v>1.9078947368420973E-2</v>
      </c>
      <c r="AD156" s="2">
        <f>(Table2[[#This Row],[Day High]]/Table2[[#This Row],[Close Price]])-1</f>
        <v>6.4234990316334173E-3</v>
      </c>
      <c r="AE156" s="2">
        <f>(Table2[[#This Row],[Close Price]]/Table2[[#This Row],[Current Week Low]])-1</f>
        <v>2.6031661919586613E-2</v>
      </c>
      <c r="AF156" s="2">
        <f>(Table2[[#This Row],[Current Week High]]/Table2[[#This Row],[Close Price]])-1</f>
        <v>3.2278889606197625E-2</v>
      </c>
      <c r="AG156" s="2">
        <f>(Table2[[#This Row],[Close Price]]/Table2[[#This Row],[Current Month Low]])-1</f>
        <v>2.6031661919586613E-2</v>
      </c>
      <c r="AH156" s="2">
        <f>(Table2[[#This Row],[Current Month High]]/Table2[[#This Row],[Close Price]])-1</f>
        <v>3.2278889606197625E-2</v>
      </c>
      <c r="AI156">
        <v>3.2278889606197598</v>
      </c>
      <c r="AJ156">
        <v>331.41623729285601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0.74</v>
      </c>
      <c r="AM156" t="s">
        <v>10145</v>
      </c>
      <c r="AN156">
        <v>6.34</v>
      </c>
      <c r="AO156" t="s">
        <v>10145</v>
      </c>
      <c r="AP156">
        <v>0.164142217017576</v>
      </c>
      <c r="AQ156">
        <f>(Table2[[#This Row],[Sharpe Ratio]]-AVERAGE(Table2[Sharpe Ratio]))/_xlfn.STDEV.P(Table2[Sharpe Ratio])</f>
        <v>1.2409631422773639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4.9065179739256468</v>
      </c>
    </row>
    <row r="157" spans="1:44" hidden="1" x14ac:dyDescent="0.3">
      <c r="A157" t="s">
        <v>400</v>
      </c>
      <c r="B157" t="s">
        <v>401</v>
      </c>
      <c r="C157" t="s">
        <v>10108</v>
      </c>
      <c r="D157" t="s">
        <v>234</v>
      </c>
      <c r="E157">
        <v>59627.618132340001</v>
      </c>
      <c r="F157">
        <v>5294.55</v>
      </c>
      <c r="G157">
        <v>108.040873718347</v>
      </c>
      <c r="H157">
        <f>(Table2[[#This Row],[1Y Return vs Nifty]]-AVERAGE(Table2[1Y Return vs Nifty]))/_xlfn.STDEV.P(Table2[1Y Return vs Nifty])</f>
        <v>0.6947666011677206</v>
      </c>
      <c r="I157">
        <v>-11.4945846433914</v>
      </c>
      <c r="J157">
        <f>(Table2[[#This Row],[1M Return vs Nifty]]-AVERAGE(Table2[1M Return vs Nifty]))/_xlfn.STDEV.P(Table2[1M Return vs Nifty])</f>
        <v>-1.3029138246314613</v>
      </c>
      <c r="K157">
        <v>53.902260608991497</v>
      </c>
      <c r="L157">
        <f>(Table2[[#This Row],[6M Return vs Nifty]]-AVERAGE(Table2[6M Return vs Nifty]))/_xlfn.STDEV.P(Table2[6M Return vs Nifty])</f>
        <v>1.2684764333304119</v>
      </c>
      <c r="M157">
        <v>-0.98511840680436502</v>
      </c>
      <c r="N157">
        <f>(Table2[[#This Row],[1W Return vs Nifty]]-AVERAGE(Table2[1W Return vs Nifty]))/_xlfn.STDEV.P(Table2[1W Return vs Nifty])</f>
        <v>-0.14208055563565022</v>
      </c>
      <c r="O157">
        <v>5215.54</v>
      </c>
      <c r="P157">
        <v>4987.4541744594899</v>
      </c>
      <c r="Q157">
        <v>3938.7447327292002</v>
      </c>
      <c r="R157">
        <v>54.791548681197497</v>
      </c>
      <c r="S157" s="2">
        <v>1.5148958688841465E-2</v>
      </c>
      <c r="T157" s="2">
        <v>6.1573663596376102E-2</v>
      </c>
      <c r="U157" s="2">
        <v>0.3442226798819093</v>
      </c>
      <c r="V157">
        <v>0.37032705399613602</v>
      </c>
      <c r="W157">
        <v>5262</v>
      </c>
      <c r="X157">
        <v>5355</v>
      </c>
      <c r="Y157">
        <v>5143.95</v>
      </c>
      <c r="Z157">
        <v>5368.15</v>
      </c>
      <c r="AA157">
        <v>5143.95</v>
      </c>
      <c r="AB157">
        <v>5368.15</v>
      </c>
      <c r="AC157" s="2">
        <f>(Table2[[#This Row],[Close Price]]/Table2[[#This Row],[Day Low]])-1</f>
        <v>6.1858608893956557E-3</v>
      </c>
      <c r="AD157" s="2">
        <f>(Table2[[#This Row],[Day High]]/Table2[[#This Row],[Close Price]])-1</f>
        <v>1.1417400912258735E-2</v>
      </c>
      <c r="AE157" s="2">
        <f>(Table2[[#This Row],[Close Price]]/Table2[[#This Row],[Current Week Low]])-1</f>
        <v>2.9277111947044743E-2</v>
      </c>
      <c r="AF157" s="2">
        <f>(Table2[[#This Row],[Current Week High]]/Table2[[#This Row],[Close Price]])-1</f>
        <v>1.3901086966786602E-2</v>
      </c>
      <c r="AG157" s="2">
        <f>(Table2[[#This Row],[Close Price]]/Table2[[#This Row],[Current Month Low]])-1</f>
        <v>2.9277111947044743E-2</v>
      </c>
      <c r="AH157" s="2">
        <f>(Table2[[#This Row],[Current Month High]]/Table2[[#This Row],[Close Price]])-1</f>
        <v>1.3901086966786602E-2</v>
      </c>
      <c r="AI157">
        <v>7.6569302395859697</v>
      </c>
      <c r="AJ157">
        <v>137.22696417770001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7.0000000000000007E-2</v>
      </c>
      <c r="AM157" t="s">
        <v>10145</v>
      </c>
      <c r="AN157">
        <v>-0.33</v>
      </c>
      <c r="AO157" t="s">
        <v>10146</v>
      </c>
      <c r="AP157">
        <v>0.137792695433234</v>
      </c>
      <c r="AQ157">
        <f>(Table2[[#This Row],[Sharpe Ratio]]-AVERAGE(Table2[Sharpe Ratio]))/_xlfn.STDEV.P(Table2[Sharpe Ratio])</f>
        <v>0.94179112703476198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1.460039781265783</v>
      </c>
    </row>
    <row r="158" spans="1:44" hidden="1" x14ac:dyDescent="0.3">
      <c r="A158" t="s">
        <v>402</v>
      </c>
      <c r="B158" t="s">
        <v>403</v>
      </c>
      <c r="C158" t="s">
        <v>10114</v>
      </c>
      <c r="D158" t="s">
        <v>106</v>
      </c>
      <c r="E158">
        <v>59537.204222430002</v>
      </c>
      <c r="F158">
        <v>510.7</v>
      </c>
      <c r="G158">
        <v>-34.734408243218397</v>
      </c>
      <c r="H158">
        <f>(Table2[[#This Row],[1Y Return vs Nifty]]-AVERAGE(Table2[1Y Return vs Nifty]))/_xlfn.STDEV.P(Table2[1Y Return vs Nifty])</f>
        <v>-0.94919554955596697</v>
      </c>
      <c r="I158">
        <v>4.3741328316337897</v>
      </c>
      <c r="J158">
        <f>(Table2[[#This Row],[1M Return vs Nifty]]-AVERAGE(Table2[1M Return vs Nifty]))/_xlfn.STDEV.P(Table2[1M Return vs Nifty])</f>
        <v>2.3007775506168365E-2</v>
      </c>
      <c r="K158">
        <v>-27.509444598840499</v>
      </c>
      <c r="L158">
        <f>(Table2[[#This Row],[6M Return vs Nifty]]-AVERAGE(Table2[6M Return vs Nifty]))/_xlfn.STDEV.P(Table2[6M Return vs Nifty])</f>
        <v>-1.1361627586423446</v>
      </c>
      <c r="M158">
        <v>-0.34085268262242502</v>
      </c>
      <c r="N158">
        <f>(Table2[[#This Row],[1W Return vs Nifty]]-AVERAGE(Table2[1W Return vs Nifty]))/_xlfn.STDEV.P(Table2[1W Return vs Nifty])</f>
        <v>-1.5355570323104691E-2</v>
      </c>
      <c r="O158">
        <v>500.13</v>
      </c>
      <c r="P158">
        <v>504.67873752344002</v>
      </c>
      <c r="Q158">
        <v>536.37642203624603</v>
      </c>
      <c r="R158">
        <v>66.516085397916399</v>
      </c>
      <c r="S158" s="2">
        <v>2.1134505028692525E-2</v>
      </c>
      <c r="T158" s="2">
        <v>1.1930882022308912E-2</v>
      </c>
      <c r="U158" s="2">
        <v>-4.7870154207693597E-2</v>
      </c>
      <c r="V158">
        <v>0.596723642820287</v>
      </c>
      <c r="W158">
        <v>507.6</v>
      </c>
      <c r="X158">
        <v>516.4</v>
      </c>
      <c r="Y158">
        <v>503.7</v>
      </c>
      <c r="Z158">
        <v>518.5</v>
      </c>
      <c r="AA158">
        <v>503.7</v>
      </c>
      <c r="AB158">
        <v>518.5</v>
      </c>
      <c r="AC158" s="2">
        <f>(Table2[[#This Row],[Close Price]]/Table2[[#This Row],[Day Low]])-1</f>
        <v>6.1071710007880586E-3</v>
      </c>
      <c r="AD158" s="2">
        <f>(Table2[[#This Row],[Day High]]/Table2[[#This Row],[Close Price]])-1</f>
        <v>1.1161151360877142E-2</v>
      </c>
      <c r="AE158" s="2">
        <f>(Table2[[#This Row],[Close Price]]/Table2[[#This Row],[Current Week Low]])-1</f>
        <v>1.3897161008536774E-2</v>
      </c>
      <c r="AF158" s="2">
        <f>(Table2[[#This Row],[Current Week High]]/Table2[[#This Row],[Close Price]])-1</f>
        <v>1.5273154493832042E-2</v>
      </c>
      <c r="AG158" s="2">
        <f>(Table2[[#This Row],[Close Price]]/Table2[[#This Row],[Current Month Low]])-1</f>
        <v>1.3897161008536774E-2</v>
      </c>
      <c r="AH158" s="2">
        <f>(Table2[[#This Row],[Current Month High]]/Table2[[#This Row],[Close Price]])-1</f>
        <v>1.5273154493832042E-2</v>
      </c>
      <c r="AI158">
        <v>33.101625220285797</v>
      </c>
      <c r="AJ158">
        <v>16.332574031890601</v>
      </c>
      <c r="AK158" t="str">
        <f>IF(AND(Table2[[#This Row],[20D EMA]]&gt;Table2[[#This Row],[50D EMA]],Table2[[#This Row],[50D EMA]]&gt;Table2[[#This Row],[200D EMA]]),"Uptrend","Downtrend/NoTrend")</f>
        <v>Downtrend/NoTrend</v>
      </c>
      <c r="AL158">
        <v>-0.15</v>
      </c>
      <c r="AM158" t="s">
        <v>10146</v>
      </c>
      <c r="AN158">
        <v>1.59</v>
      </c>
      <c r="AO158" t="s">
        <v>10145</v>
      </c>
      <c r="AP158">
        <v>-0.13190356998024599</v>
      </c>
      <c r="AQ158">
        <f>(Table2[[#This Row],[Sharpe Ratio]]-AVERAGE(Table2[Sharpe Ratio]))/_xlfn.STDEV.P(Table2[Sharpe Ratio])</f>
        <v>-2.1203356356424474</v>
      </c>
      <c r="AR1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59" spans="1:44" hidden="1" x14ac:dyDescent="0.3">
      <c r="A159" t="s">
        <v>404</v>
      </c>
      <c r="B159" t="s">
        <v>405</v>
      </c>
      <c r="C159" t="s">
        <v>10107</v>
      </c>
      <c r="D159" t="s">
        <v>59</v>
      </c>
      <c r="E159">
        <v>59432.772375</v>
      </c>
      <c r="F159">
        <v>4970.75</v>
      </c>
      <c r="G159">
        <v>16.678838335739801</v>
      </c>
      <c r="H159">
        <f>(Table2[[#This Row],[1Y Return vs Nifty]]-AVERAGE(Table2[1Y Return vs Nifty]))/_xlfn.STDEV.P(Table2[1Y Return vs Nifty])</f>
        <v>-0.35720630421597699</v>
      </c>
      <c r="I159">
        <v>-3.1847113368763802</v>
      </c>
      <c r="J159">
        <f>(Table2[[#This Row],[1M Return vs Nifty]]-AVERAGE(Table2[1M Return vs Nifty]))/_xlfn.STDEV.P(Table2[1M Return vs Nifty])</f>
        <v>-0.60857664654152999</v>
      </c>
      <c r="K159">
        <v>-18.036775621553101</v>
      </c>
      <c r="L159">
        <f>(Table2[[#This Row],[6M Return vs Nifty]]-AVERAGE(Table2[6M Return vs Nifty]))/_xlfn.STDEV.P(Table2[6M Return vs Nifty])</f>
        <v>-0.85637066956596397</v>
      </c>
      <c r="M159">
        <v>-5.3004205955621897</v>
      </c>
      <c r="N159">
        <f>(Table2[[#This Row],[1W Return vs Nifty]]-AVERAGE(Table2[1W Return vs Nifty]))/_xlfn.STDEV.P(Table2[1W Return vs Nifty])</f>
        <v>-0.99088654664798459</v>
      </c>
      <c r="O159">
        <v>5026.47</v>
      </c>
      <c r="P159">
        <v>5039.54005382583</v>
      </c>
      <c r="Q159">
        <v>4713.65044028787</v>
      </c>
      <c r="R159">
        <v>44.775671095643503</v>
      </c>
      <c r="S159" s="2">
        <v>-1.1085314345853104E-2</v>
      </c>
      <c r="T159" s="2">
        <v>-1.3650065897106456E-2</v>
      </c>
      <c r="U159" s="2">
        <v>5.4543620272450362E-2</v>
      </c>
      <c r="V159">
        <v>1.13499178300694</v>
      </c>
      <c r="W159">
        <v>4955.25</v>
      </c>
      <c r="X159">
        <v>5013.6000000000004</v>
      </c>
      <c r="Y159">
        <v>4872</v>
      </c>
      <c r="Z159">
        <v>5030</v>
      </c>
      <c r="AA159">
        <v>4872</v>
      </c>
      <c r="AB159">
        <v>5030</v>
      </c>
      <c r="AC159" s="2">
        <f>(Table2[[#This Row],[Close Price]]/Table2[[#This Row],[Day Low]])-1</f>
        <v>3.1279955602643295E-3</v>
      </c>
      <c r="AD159" s="2">
        <f>(Table2[[#This Row],[Day High]]/Table2[[#This Row],[Close Price]])-1</f>
        <v>8.6204295126490749E-3</v>
      </c>
      <c r="AE159" s="2">
        <f>(Table2[[#This Row],[Close Price]]/Table2[[#This Row],[Current Week Low]])-1</f>
        <v>2.0268883415435202E-2</v>
      </c>
      <c r="AF159" s="2">
        <f>(Table2[[#This Row],[Current Week High]]/Table2[[#This Row],[Close Price]])-1</f>
        <v>1.1919730422974339E-2</v>
      </c>
      <c r="AG159" s="2">
        <f>(Table2[[#This Row],[Close Price]]/Table2[[#This Row],[Current Month Low]])-1</f>
        <v>2.0268883415435202E-2</v>
      </c>
      <c r="AH159" s="2">
        <f>(Table2[[#This Row],[Current Month High]]/Table2[[#This Row],[Close Price]])-1</f>
        <v>1.1919730422974339E-2</v>
      </c>
      <c r="AI159">
        <v>12.232560478800901</v>
      </c>
      <c r="AJ159">
        <v>44.4145845438698</v>
      </c>
      <c r="AK159" t="str">
        <f>IF(AND(Table2[[#This Row],[20D EMA]]&gt;Table2[[#This Row],[50D EMA]],Table2[[#This Row],[50D EMA]]&gt;Table2[[#This Row],[200D EMA]]),"Uptrend","Downtrend/NoTrend")</f>
        <v>Downtrend/NoTrend</v>
      </c>
      <c r="AL159">
        <v>-0.01</v>
      </c>
      <c r="AM159" t="s">
        <v>10146</v>
      </c>
      <c r="AN159">
        <v>-2.57</v>
      </c>
      <c r="AO159" t="s">
        <v>10146</v>
      </c>
      <c r="AP159">
        <v>8.4838676834280008E-3</v>
      </c>
      <c r="AQ159">
        <f>(Table2[[#This Row],[Sharpe Ratio]]-AVERAGE(Table2[Sharpe Ratio]))/_xlfn.STDEV.P(Table2[Sharpe Ratio])</f>
        <v>-0.52637908101776454</v>
      </c>
      <c r="AR1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0" spans="1:44" x14ac:dyDescent="0.3">
      <c r="A160" t="s">
        <v>905</v>
      </c>
      <c r="B160" t="s">
        <v>906</v>
      </c>
      <c r="C160" t="s">
        <v>10102</v>
      </c>
      <c r="D160" t="s">
        <v>260</v>
      </c>
      <c r="E160">
        <v>16235.235197579999</v>
      </c>
      <c r="F160">
        <v>3881.4</v>
      </c>
      <c r="G160">
        <v>321.240929979464</v>
      </c>
      <c r="H160">
        <f>(Table2[[#This Row],[1Y Return vs Nifty]]-AVERAGE(Table2[1Y Return vs Nifty]))/_xlfn.STDEV.P(Table2[1Y Return vs Nifty])</f>
        <v>3.1496230595831802</v>
      </c>
      <c r="I160">
        <v>-13.3126886480888</v>
      </c>
      <c r="J160">
        <f>(Table2[[#This Row],[1M Return vs Nifty]]-AVERAGE(Table2[1M Return vs Nifty]))/_xlfn.STDEV.P(Table2[1M Return vs Nifty])</f>
        <v>-1.4548267548930911</v>
      </c>
      <c r="K160">
        <v>36.481424817637297</v>
      </c>
      <c r="L160">
        <f>(Table2[[#This Row],[6M Return vs Nifty]]-AVERAGE(Table2[6M Return vs Nifty]))/_xlfn.STDEV.P(Table2[6M Return vs Nifty])</f>
        <v>0.75392113205191658</v>
      </c>
      <c r="M160">
        <v>-1.61980251491659</v>
      </c>
      <c r="N160">
        <f>(Table2[[#This Row],[1W Return vs Nifty]]-AVERAGE(Table2[1W Return vs Nifty]))/_xlfn.STDEV.P(Table2[1W Return vs Nifty])</f>
        <v>-0.26692086804052728</v>
      </c>
      <c r="O160">
        <v>3928.18</v>
      </c>
      <c r="P160">
        <v>3914.0650644679999</v>
      </c>
      <c r="Q160">
        <v>3151.7859374561199</v>
      </c>
      <c r="R160">
        <v>41.869673697002199</v>
      </c>
      <c r="S160" s="2">
        <v>-1.1908822915446784E-2</v>
      </c>
      <c r="T160" s="2">
        <v>-8.3455599051058937E-3</v>
      </c>
      <c r="U160" s="2">
        <v>0.23149226407576676</v>
      </c>
      <c r="V160">
        <v>0.55709533729555905</v>
      </c>
      <c r="W160">
        <v>3860.5</v>
      </c>
      <c r="X160">
        <v>3900</v>
      </c>
      <c r="Y160">
        <v>3855</v>
      </c>
      <c r="Z160">
        <v>3959.05</v>
      </c>
      <c r="AA160">
        <v>3855</v>
      </c>
      <c r="AB160">
        <v>3959.05</v>
      </c>
      <c r="AC160" s="2">
        <f>(Table2[[#This Row],[Close Price]]/Table2[[#This Row],[Day Low]])-1</f>
        <v>5.4138065017486081E-3</v>
      </c>
      <c r="AD160" s="2">
        <f>(Table2[[#This Row],[Day High]]/Table2[[#This Row],[Close Price]])-1</f>
        <v>4.7920853300356114E-3</v>
      </c>
      <c r="AE160" s="2">
        <f>(Table2[[#This Row],[Close Price]]/Table2[[#This Row],[Current Week Low]])-1</f>
        <v>6.848249027237463E-3</v>
      </c>
      <c r="AF160" s="2">
        <f>(Table2[[#This Row],[Current Week High]]/Table2[[#This Row],[Close Price]])-1</f>
        <v>2.0005668057917259E-2</v>
      </c>
      <c r="AG160" s="2">
        <f>(Table2[[#This Row],[Close Price]]/Table2[[#This Row],[Current Month Low]])-1</f>
        <v>6.848249027237463E-3</v>
      </c>
      <c r="AH160" s="2">
        <f>(Table2[[#This Row],[Current Month High]]/Table2[[#This Row],[Close Price]])-1</f>
        <v>2.0005668057917259E-2</v>
      </c>
      <c r="AI160">
        <v>10.7834801875611</v>
      </c>
      <c r="AJ160">
        <v>349.23611111111097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-0.13</v>
      </c>
      <c r="AM160" t="s">
        <v>10146</v>
      </c>
      <c r="AN160">
        <v>-2.86</v>
      </c>
      <c r="AO160" t="s">
        <v>10146</v>
      </c>
      <c r="AP160">
        <v>0.28828682191074101</v>
      </c>
      <c r="AQ160">
        <f>(Table2[[#This Row],[Sharpe Ratio]]-AVERAGE(Table2[Sharpe Ratio]))/_xlfn.STDEV.P(Table2[Sharpe Ratio])</f>
        <v>2.6504988527646183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4.832295421466096</v>
      </c>
    </row>
    <row r="161" spans="1:44" hidden="1" x14ac:dyDescent="0.3">
      <c r="A161" t="s">
        <v>408</v>
      </c>
      <c r="B161" t="s">
        <v>409</v>
      </c>
      <c r="C161" t="s">
        <v>10104</v>
      </c>
      <c r="D161" t="s">
        <v>410</v>
      </c>
      <c r="E161">
        <v>59077.774835719902</v>
      </c>
      <c r="F161">
        <v>1632.35</v>
      </c>
      <c r="G161">
        <v>11.3189459753115</v>
      </c>
      <c r="H161">
        <f>(Table2[[#This Row],[1Y Return vs Nifty]]-AVERAGE(Table2[1Y Return vs Nifty]))/_xlfn.STDEV.P(Table2[1Y Return vs Nifty])</f>
        <v>-0.41892189007536396</v>
      </c>
      <c r="I161">
        <v>9.0697401705965994</v>
      </c>
      <c r="J161">
        <f>(Table2[[#This Row],[1M Return vs Nifty]]-AVERAGE(Table2[1M Return vs Nifty]))/_xlfn.STDEV.P(Table2[1M Return vs Nifty])</f>
        <v>0.41535247546659682</v>
      </c>
      <c r="K161">
        <v>-10.518791252921</v>
      </c>
      <c r="L161">
        <f>(Table2[[#This Row],[6M Return vs Nifty]]-AVERAGE(Table2[6M Return vs Nifty]))/_xlfn.STDEV.P(Table2[6M Return vs Nifty])</f>
        <v>-0.63431365932031492</v>
      </c>
      <c r="M161">
        <v>7.4870583428845299</v>
      </c>
      <c r="N161">
        <f>(Table2[[#This Row],[1W Return vs Nifty]]-AVERAGE(Table2[1W Return vs Nifty]))/_xlfn.STDEV.P(Table2[1W Return vs Nifty])</f>
        <v>1.5243692241238904</v>
      </c>
      <c r="O161">
        <v>1526.73</v>
      </c>
      <c r="P161">
        <v>1478.57123889584</v>
      </c>
      <c r="Q161">
        <v>1426.07837098965</v>
      </c>
      <c r="R161">
        <v>64.8247797911622</v>
      </c>
      <c r="S161" s="2">
        <v>6.918053617863007E-2</v>
      </c>
      <c r="T161" s="2">
        <v>0.1040049725429517</v>
      </c>
      <c r="U161" s="2">
        <v>0.14464256187211114</v>
      </c>
      <c r="V161">
        <v>1.7336945605944301</v>
      </c>
      <c r="W161">
        <v>1635.95</v>
      </c>
      <c r="X161">
        <v>1663.8</v>
      </c>
      <c r="Y161">
        <v>1616</v>
      </c>
      <c r="Z161">
        <v>1764.4</v>
      </c>
      <c r="AA161">
        <v>1616</v>
      </c>
      <c r="AB161">
        <v>1764.4</v>
      </c>
      <c r="AC161" s="2">
        <f>(Table2[[#This Row],[Close Price]]/Table2[[#This Row],[Day Low]])-1</f>
        <v>-2.2005562517192212E-3</v>
      </c>
      <c r="AD161" s="2">
        <f>(Table2[[#This Row],[Day High]]/Table2[[#This Row],[Close Price]])-1</f>
        <v>1.926670138144404E-2</v>
      </c>
      <c r="AE161" s="2">
        <f>(Table2[[#This Row],[Close Price]]/Table2[[#This Row],[Current Week Low]])-1</f>
        <v>1.0117574257425765E-2</v>
      </c>
      <c r="AF161" s="2">
        <f>(Table2[[#This Row],[Current Week High]]/Table2[[#This Row],[Close Price]])-1</f>
        <v>8.0895641253407868E-2</v>
      </c>
      <c r="AG161" s="2">
        <f>(Table2[[#This Row],[Close Price]]/Table2[[#This Row],[Current Month Low]])-1</f>
        <v>1.0117574257425765E-2</v>
      </c>
      <c r="AH161" s="2">
        <f>(Table2[[#This Row],[Current Month High]]/Table2[[#This Row],[Close Price]])-1</f>
        <v>8.0895641253407868E-2</v>
      </c>
      <c r="AI161">
        <v>8.0895641253407806</v>
      </c>
      <c r="AJ161">
        <v>40.1038537464595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0.14000000000000001</v>
      </c>
      <c r="AM161" t="s">
        <v>10145</v>
      </c>
      <c r="AN161">
        <v>10.029999999999999</v>
      </c>
      <c r="AO161" t="s">
        <v>10145</v>
      </c>
      <c r="AP161">
        <v>2.3973911525301001E-2</v>
      </c>
      <c r="AQ161">
        <f>(Table2[[#This Row],[Sharpe Ratio]]-AVERAGE(Table2[Sharpe Ratio]))/_xlfn.STDEV.P(Table2[Sharpe Ratio])</f>
        <v>-0.35050538943912007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0.53598076075568823</v>
      </c>
    </row>
    <row r="162" spans="1:44" hidden="1" x14ac:dyDescent="0.3">
      <c r="A162" t="s">
        <v>411</v>
      </c>
      <c r="B162" t="s">
        <v>412</v>
      </c>
      <c r="C162" t="s">
        <v>10107</v>
      </c>
      <c r="D162" t="s">
        <v>59</v>
      </c>
      <c r="E162">
        <v>58644.142399130003</v>
      </c>
      <c r="F162">
        <v>27598.15</v>
      </c>
      <c r="G162">
        <v>-6.6654886442558503</v>
      </c>
      <c r="H162">
        <f>(Table2[[#This Row],[1Y Return vs Nifty]]-AVERAGE(Table2[1Y Return vs Nifty]))/_xlfn.STDEV.P(Table2[1Y Return vs Nifty])</f>
        <v>-0.6260006603676368</v>
      </c>
      <c r="I162">
        <v>1.77659734624327</v>
      </c>
      <c r="J162">
        <f>(Table2[[#This Row],[1M Return vs Nifty]]-AVERAGE(Table2[1M Return vs Nifty]))/_xlfn.STDEV.P(Table2[1M Return vs Nifty])</f>
        <v>-0.19403108807078903</v>
      </c>
      <c r="K162">
        <v>4.0192527528725801</v>
      </c>
      <c r="L162">
        <f>(Table2[[#This Row],[6M Return vs Nifty]]-AVERAGE(Table2[6M Return vs Nifty]))/_xlfn.STDEV.P(Table2[6M Return vs Nifty])</f>
        <v>-0.20490672942354701</v>
      </c>
      <c r="M162">
        <v>0.74899502674558405</v>
      </c>
      <c r="N162">
        <f>(Table2[[#This Row],[1W Return vs Nifty]]-AVERAGE(Table2[1W Return vs Nifty]))/_xlfn.STDEV.P(Table2[1W Return vs Nifty])</f>
        <v>0.19901395110058964</v>
      </c>
      <c r="O162">
        <v>27229.91</v>
      </c>
      <c r="P162">
        <v>26936.433292837199</v>
      </c>
      <c r="Q162">
        <v>25623.092919957999</v>
      </c>
      <c r="R162">
        <v>61.889058694037203</v>
      </c>
      <c r="S162" s="2">
        <v>1.35233645649215E-2</v>
      </c>
      <c r="T162" s="2">
        <v>2.4565862152906605E-2</v>
      </c>
      <c r="U162" s="2">
        <v>7.7081134826764708E-2</v>
      </c>
      <c r="V162">
        <v>1.07694454384698</v>
      </c>
      <c r="W162">
        <v>27549.3</v>
      </c>
      <c r="X162">
        <v>27899</v>
      </c>
      <c r="Y162">
        <v>27479.4</v>
      </c>
      <c r="Z162">
        <v>28099</v>
      </c>
      <c r="AA162">
        <v>27479.4</v>
      </c>
      <c r="AB162">
        <v>28099</v>
      </c>
      <c r="AC162" s="2">
        <f>(Table2[[#This Row],[Close Price]]/Table2[[#This Row],[Day Low]])-1</f>
        <v>1.7731847996138583E-3</v>
      </c>
      <c r="AD162" s="2">
        <f>(Table2[[#This Row],[Day High]]/Table2[[#This Row],[Close Price]])-1</f>
        <v>1.0901093008045759E-2</v>
      </c>
      <c r="AE162" s="2">
        <f>(Table2[[#This Row],[Close Price]]/Table2[[#This Row],[Current Week Low]])-1</f>
        <v>4.3214189538345327E-3</v>
      </c>
      <c r="AF162" s="2">
        <f>(Table2[[#This Row],[Current Week High]]/Table2[[#This Row],[Close Price]])-1</f>
        <v>1.8147955569485674E-2</v>
      </c>
      <c r="AG162" s="2">
        <f>(Table2[[#This Row],[Close Price]]/Table2[[#This Row],[Current Month Low]])-1</f>
        <v>4.3214189538345327E-3</v>
      </c>
      <c r="AH162" s="2">
        <f>(Table2[[#This Row],[Current Month High]]/Table2[[#This Row],[Close Price]])-1</f>
        <v>1.8147955569485674E-2</v>
      </c>
      <c r="AI162">
        <v>7.3946985576931601</v>
      </c>
      <c r="AJ162">
        <v>25.446136363636299</v>
      </c>
      <c r="AK162" t="str">
        <f>IF(AND(Table2[[#This Row],[20D EMA]]&gt;Table2[[#This Row],[50D EMA]],Table2[[#This Row],[50D EMA]]&gt;Table2[[#This Row],[200D EMA]]),"Uptrend","Downtrend/NoTrend")</f>
        <v>Uptrend</v>
      </c>
      <c r="AL162">
        <v>-0.02</v>
      </c>
      <c r="AM162" t="s">
        <v>10146</v>
      </c>
      <c r="AN162">
        <v>0.49</v>
      </c>
      <c r="AO162" t="s">
        <v>10145</v>
      </c>
      <c r="AP162">
        <v>2.3753951353459E-2</v>
      </c>
      <c r="AQ162">
        <f>(Table2[[#This Row],[Sharpe Ratio]]-AVERAGE(Table2[Sharpe Ratio]))/_xlfn.STDEV.P(Table2[Sharpe Ratio])</f>
        <v>-0.35300281345011941</v>
      </c>
      <c r="AR1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-1.1789273402115024</v>
      </c>
    </row>
    <row r="163" spans="1:44" hidden="1" x14ac:dyDescent="0.3">
      <c r="A163" t="s">
        <v>413</v>
      </c>
      <c r="B163" t="s">
        <v>414</v>
      </c>
      <c r="C163" t="s">
        <v>10112</v>
      </c>
      <c r="D163" t="s">
        <v>46</v>
      </c>
      <c r="E163">
        <v>58271.015684849997</v>
      </c>
      <c r="F163">
        <v>96.54</v>
      </c>
      <c r="G163">
        <v>94.744956836146599</v>
      </c>
      <c r="H163">
        <f>(Table2[[#This Row],[1Y Return vs Nifty]]-AVERAGE(Table2[1Y Return vs Nifty]))/_xlfn.STDEV.P(Table2[1Y Return vs Nifty])</f>
        <v>0.54167298570990163</v>
      </c>
      <c r="I163">
        <v>5.0265040642172503</v>
      </c>
      <c r="J163">
        <f>(Table2[[#This Row],[1M Return vs Nifty]]-AVERAGE(Table2[1M Return vs Nifty]))/_xlfn.STDEV.P(Table2[1M Return vs Nifty])</f>
        <v>7.7517102422611353E-2</v>
      </c>
      <c r="K163">
        <v>5.1301938789680799</v>
      </c>
      <c r="L163">
        <f>(Table2[[#This Row],[6M Return vs Nifty]]-AVERAGE(Table2[6M Return vs Nifty]))/_xlfn.STDEV.P(Table2[6M Return vs Nifty])</f>
        <v>-0.17209311171385935</v>
      </c>
      <c r="M163">
        <v>-1.0112984437538599</v>
      </c>
      <c r="N163">
        <f>(Table2[[#This Row],[1W Return vs Nifty]]-AVERAGE(Table2[1W Return vs Nifty]))/_xlfn.STDEV.P(Table2[1W Return vs Nifty])</f>
        <v>-0.14723008427481421</v>
      </c>
      <c r="O163">
        <v>94.08</v>
      </c>
      <c r="P163">
        <v>89.684135355324202</v>
      </c>
      <c r="Q163">
        <v>77.326303080461201</v>
      </c>
      <c r="R163">
        <v>55.023212525501897</v>
      </c>
      <c r="S163" s="2">
        <v>2.6147959183673554E-2</v>
      </c>
      <c r="T163" s="2">
        <v>7.6444564219894651E-2</v>
      </c>
      <c r="U163" s="2">
        <v>0.24847556593448109</v>
      </c>
      <c r="V163">
        <v>1.0435242569509999</v>
      </c>
      <c r="W163">
        <v>96.57</v>
      </c>
      <c r="X163">
        <v>98.2</v>
      </c>
      <c r="Y163">
        <v>95.16</v>
      </c>
      <c r="Z163">
        <v>98.49</v>
      </c>
      <c r="AA163">
        <v>95.16</v>
      </c>
      <c r="AB163">
        <v>98.49</v>
      </c>
      <c r="AC163" s="2">
        <f>(Table2[[#This Row],[Close Price]]/Table2[[#This Row],[Day Low]])-1</f>
        <v>-3.1065548306918878E-4</v>
      </c>
      <c r="AD163" s="2">
        <f>(Table2[[#This Row],[Day High]]/Table2[[#This Row],[Close Price]])-1</f>
        <v>1.7194945100476478E-2</v>
      </c>
      <c r="AE163" s="2">
        <f>(Table2[[#This Row],[Close Price]]/Table2[[#This Row],[Current Week Low]])-1</f>
        <v>1.4501891551071955E-2</v>
      </c>
      <c r="AF163" s="2">
        <f>(Table2[[#This Row],[Current Week High]]/Table2[[#This Row],[Close Price]])-1</f>
        <v>2.0198881292728288E-2</v>
      </c>
      <c r="AG163" s="2">
        <f>(Table2[[#This Row],[Close Price]]/Table2[[#This Row],[Current Month Low]])-1</f>
        <v>1.4501891551071955E-2</v>
      </c>
      <c r="AH163" s="2">
        <f>(Table2[[#This Row],[Current Month High]]/Table2[[#This Row],[Close Price]])-1</f>
        <v>2.0198881292728288E-2</v>
      </c>
      <c r="AI163">
        <v>4.8788067122436303</v>
      </c>
      <c r="AJ163">
        <v>123.731170336037</v>
      </c>
      <c r="AK163" t="str">
        <f>IF(AND(Table2[[#This Row],[20D EMA]]&gt;Table2[[#This Row],[50D EMA]],Table2[[#This Row],[50D EMA]]&gt;Table2[[#This Row],[200D EMA]]),"Uptrend","Downtrend/NoTrend")</f>
        <v>Uptrend</v>
      </c>
      <c r="AL163">
        <v>0.06</v>
      </c>
      <c r="AM163" t="s">
        <v>10145</v>
      </c>
      <c r="AN163">
        <v>2.79</v>
      </c>
      <c r="AO163" t="s">
        <v>10145</v>
      </c>
      <c r="AP163">
        <v>0.13307908402621901</v>
      </c>
      <c r="AQ163">
        <f>(Table2[[#This Row],[Sharpe Ratio]]-AVERAGE(Table2[Sharpe Ratio]))/_xlfn.STDEV.P(Table2[Sharpe Ratio])</f>
        <v>0.88827286412462336</v>
      </c>
      <c r="AR1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1.1881397562684628</v>
      </c>
    </row>
    <row r="164" spans="1:44" hidden="1" x14ac:dyDescent="0.3">
      <c r="A164" t="s">
        <v>415</v>
      </c>
      <c r="B164" t="s">
        <v>416</v>
      </c>
      <c r="C164" t="s">
        <v>10116</v>
      </c>
      <c r="D164" t="s">
        <v>166</v>
      </c>
      <c r="E164">
        <v>57602.934019690001</v>
      </c>
      <c r="F164">
        <v>3797.35</v>
      </c>
      <c r="G164">
        <v>-27.621941960660799</v>
      </c>
      <c r="H164">
        <f>(Table2[[#This Row],[1Y Return vs Nifty]]-AVERAGE(Table2[1Y Return vs Nifty]))/_xlfn.STDEV.P(Table2[1Y Return vs Nifty])</f>
        <v>-0.86730024382671123</v>
      </c>
      <c r="I164">
        <v>-0.361896502570282</v>
      </c>
      <c r="J164">
        <f>(Table2[[#This Row],[1M Return vs Nifty]]-AVERAGE(Table2[1M Return vs Nifty]))/_xlfn.STDEV.P(Table2[1M Return vs Nifty])</f>
        <v>-0.37271441206127065</v>
      </c>
      <c r="K164">
        <v>-3.2613509532957798</v>
      </c>
      <c r="L164">
        <f>(Table2[[#This Row],[6M Return vs Nifty]]-AVERAGE(Table2[6M Return vs Nifty]))/_xlfn.STDEV.P(Table2[6M Return vs Nifty])</f>
        <v>-0.41995228053172234</v>
      </c>
      <c r="M164">
        <v>-2.39361011514251</v>
      </c>
      <c r="N164">
        <f>(Table2[[#This Row],[1W Return vs Nifty]]-AVERAGE(Table2[1W Return vs Nifty]))/_xlfn.STDEV.P(Table2[1W Return vs Nifty])</f>
        <v>-0.41912632161774344</v>
      </c>
      <c r="O164">
        <v>3732.15</v>
      </c>
      <c r="P164">
        <v>3691.18313474864</v>
      </c>
      <c r="Q164">
        <v>3606.4507961163399</v>
      </c>
      <c r="R164">
        <v>60.124193787274201</v>
      </c>
      <c r="S164" s="2">
        <v>1.7469823024262105E-2</v>
      </c>
      <c r="T164" s="2">
        <v>2.87622860680928E-2</v>
      </c>
      <c r="U164" s="2">
        <v>5.2932707161631773E-2</v>
      </c>
      <c r="V164">
        <v>1.1252600530228001</v>
      </c>
      <c r="W164">
        <v>3770</v>
      </c>
      <c r="X164">
        <v>3815.95</v>
      </c>
      <c r="Y164">
        <v>3728</v>
      </c>
      <c r="Z164">
        <v>3845.85</v>
      </c>
      <c r="AA164">
        <v>3728</v>
      </c>
      <c r="AB164">
        <v>3845.85</v>
      </c>
      <c r="AC164" s="2">
        <f>(Table2[[#This Row],[Close Price]]/Table2[[#This Row],[Day Low]])-1</f>
        <v>7.2546419098142856E-3</v>
      </c>
      <c r="AD164" s="2">
        <f>(Table2[[#This Row],[Day High]]/Table2[[#This Row],[Close Price]])-1</f>
        <v>4.898152659091215E-3</v>
      </c>
      <c r="AE164" s="2">
        <f>(Table2[[#This Row],[Close Price]]/Table2[[#This Row],[Current Week Low]])-1</f>
        <v>1.8602467811158707E-2</v>
      </c>
      <c r="AF164" s="2">
        <f>(Table2[[#This Row],[Current Week High]]/Table2[[#This Row],[Close Price]])-1</f>
        <v>1.2772064729350774E-2</v>
      </c>
      <c r="AG164" s="2">
        <f>(Table2[[#This Row],[Close Price]]/Table2[[#This Row],[Current Month Low]])-1</f>
        <v>1.8602467811158707E-2</v>
      </c>
      <c r="AH164" s="2">
        <f>(Table2[[#This Row],[Current Month High]]/Table2[[#This Row],[Close Price]])-1</f>
        <v>1.2772064729350774E-2</v>
      </c>
      <c r="AI164">
        <v>6.38998248778754</v>
      </c>
      <c r="AJ164">
        <v>17.930124223602402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-0.09</v>
      </c>
      <c r="AM164" t="s">
        <v>10146</v>
      </c>
      <c r="AN164">
        <v>4.3499999999999996</v>
      </c>
      <c r="AO164" t="s">
        <v>10145</v>
      </c>
      <c r="AP164">
        <v>-1.7580904429094001E-2</v>
      </c>
      <c r="AQ164">
        <f>(Table2[[#This Row],[Sharpe Ratio]]-AVERAGE(Table2[Sharpe Ratio]))/_xlfn.STDEV.P(Table2[Sharpe Ratio])</f>
        <v>-0.82231805565084437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-2.9014113136882917</v>
      </c>
    </row>
    <row r="165" spans="1:44" hidden="1" x14ac:dyDescent="0.3">
      <c r="A165" t="s">
        <v>417</v>
      </c>
      <c r="B165" t="s">
        <v>418</v>
      </c>
      <c r="C165" t="s">
        <v>10102</v>
      </c>
      <c r="D165" t="s">
        <v>24</v>
      </c>
      <c r="E165">
        <v>57272.110198631897</v>
      </c>
      <c r="F165">
        <v>80.88</v>
      </c>
      <c r="G165">
        <v>-27.115480712881499</v>
      </c>
      <c r="H165">
        <f>(Table2[[#This Row],[1Y Return vs Nifty]]-AVERAGE(Table2[1Y Return vs Nifty]))/_xlfn.STDEV.P(Table2[1Y Return vs Nifty])</f>
        <v>-0.86146868033253721</v>
      </c>
      <c r="I165">
        <v>-4.2363574274113596</v>
      </c>
      <c r="J165">
        <f>(Table2[[#This Row],[1M Return vs Nifty]]-AVERAGE(Table2[1M Return vs Nifty]))/_xlfn.STDEV.P(Table2[1M Return vs Nifty])</f>
        <v>-0.69644765876007786</v>
      </c>
      <c r="K165">
        <v>-18.952083793267199</v>
      </c>
      <c r="L165">
        <f>(Table2[[#This Row],[6M Return vs Nifty]]-AVERAGE(Table2[6M Return vs Nifty]))/_xlfn.STDEV.P(Table2[6M Return vs Nifty])</f>
        <v>-0.88340592078466595</v>
      </c>
      <c r="M165">
        <v>-6.4902206134274696</v>
      </c>
      <c r="N165">
        <f>(Table2[[#This Row],[1W Return vs Nifty]]-AVERAGE(Table2[1W Return vs Nifty]))/_xlfn.STDEV.P(Table2[1W Return vs Nifty])</f>
        <v>-1.2249163640502598</v>
      </c>
      <c r="O165">
        <v>80.5</v>
      </c>
      <c r="P165">
        <v>79.8982658637306</v>
      </c>
      <c r="Q165">
        <v>80.316337539643598</v>
      </c>
      <c r="R165">
        <v>49.990907148987397</v>
      </c>
      <c r="S165" s="2">
        <v>4.7204968944098815E-3</v>
      </c>
      <c r="T165" s="2">
        <v>1.2287302179296088E-2</v>
      </c>
      <c r="U165" s="2">
        <v>7.0180299254579102E-3</v>
      </c>
      <c r="V165">
        <v>1.0903843719770701</v>
      </c>
      <c r="W165">
        <v>80.14</v>
      </c>
      <c r="X165">
        <v>81.47</v>
      </c>
      <c r="Y165">
        <v>77.849999999999994</v>
      </c>
      <c r="Z165">
        <v>82.2</v>
      </c>
      <c r="AA165">
        <v>77.849999999999994</v>
      </c>
      <c r="AB165">
        <v>82.2</v>
      </c>
      <c r="AC165" s="2">
        <f>(Table2[[#This Row],[Close Price]]/Table2[[#This Row],[Day Low]])-1</f>
        <v>9.2338407786374255E-3</v>
      </c>
      <c r="AD165" s="2">
        <f>(Table2[[#This Row],[Day High]]/Table2[[#This Row],[Close Price]])-1</f>
        <v>7.2947576656776647E-3</v>
      </c>
      <c r="AE165" s="2">
        <f>(Table2[[#This Row],[Close Price]]/Table2[[#This Row],[Current Week Low]])-1</f>
        <v>3.8921001926782273E-2</v>
      </c>
      <c r="AF165" s="2">
        <f>(Table2[[#This Row],[Current Week High]]/Table2[[#This Row],[Close Price]])-1</f>
        <v>1.6320474777448135E-2</v>
      </c>
      <c r="AG165" s="2">
        <f>(Table2[[#This Row],[Close Price]]/Table2[[#This Row],[Current Month Low]])-1</f>
        <v>3.8921001926782273E-2</v>
      </c>
      <c r="AH165" s="2">
        <f>(Table2[[#This Row],[Current Month High]]/Table2[[#This Row],[Close Price]])-1</f>
        <v>1.6320474777448135E-2</v>
      </c>
      <c r="AI165">
        <v>24.505440158259098</v>
      </c>
      <c r="AJ165">
        <v>14.2372881355932</v>
      </c>
      <c r="AK165" t="str">
        <f>IF(AND(Table2[[#This Row],[20D EMA]]&gt;Table2[[#This Row],[50D EMA]],Table2[[#This Row],[50D EMA]]&gt;Table2[[#This Row],[200D EMA]]),"Uptrend","Downtrend/NoTrend")</f>
        <v>Downtrend/NoTrend</v>
      </c>
      <c r="AL165">
        <v>-0.12</v>
      </c>
      <c r="AM165" t="s">
        <v>10146</v>
      </c>
      <c r="AN165">
        <v>3.69</v>
      </c>
      <c r="AO165" t="s">
        <v>10145</v>
      </c>
      <c r="AP165">
        <v>1.8834425708525001E-2</v>
      </c>
      <c r="AQ165">
        <f>(Table2[[#This Row],[Sharpe Ratio]]-AVERAGE(Table2[Sharpe Ratio]))/_xlfn.STDEV.P(Table2[Sharpe Ratio])</f>
        <v>-0.40885902307888022</v>
      </c>
      <c r="AR1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6" spans="1:44" hidden="1" x14ac:dyDescent="0.3">
      <c r="A166" t="s">
        <v>419</v>
      </c>
      <c r="B166" t="s">
        <v>420</v>
      </c>
      <c r="C166" t="s">
        <v>10106</v>
      </c>
      <c r="D166" t="s">
        <v>395</v>
      </c>
      <c r="E166">
        <v>54680.166058969997</v>
      </c>
      <c r="F166">
        <v>128927.9</v>
      </c>
      <c r="G166">
        <v>3.6679056611902401</v>
      </c>
      <c r="H166">
        <f>(Table2[[#This Row],[1Y Return vs Nifty]]-AVERAGE(Table2[1Y Return vs Nifty]))/_xlfn.STDEV.P(Table2[1Y Return vs Nifty])</f>
        <v>-0.50701851658710417</v>
      </c>
      <c r="I166">
        <v>-3.8862915912610001</v>
      </c>
      <c r="J166">
        <f>(Table2[[#This Row],[1M Return vs Nifty]]-AVERAGE(Table2[1M Return vs Nifty]))/_xlfn.STDEV.P(Table2[1M Return vs Nifty])</f>
        <v>-0.66719766711125583</v>
      </c>
      <c r="K166">
        <v>-14.166550558575601</v>
      </c>
      <c r="L166">
        <f>(Table2[[#This Row],[6M Return vs Nifty]]-AVERAGE(Table2[6M Return vs Nifty]))/_xlfn.STDEV.P(Table2[6M Return vs Nifty])</f>
        <v>-0.74205670397056422</v>
      </c>
      <c r="M166">
        <v>-0.82098598100866305</v>
      </c>
      <c r="N166">
        <f>(Table2[[#This Row],[1W Return vs Nifty]]-AVERAGE(Table2[1W Return vs Nifty]))/_xlfn.STDEV.P(Table2[1W Return vs Nifty])</f>
        <v>-0.10979623805118875</v>
      </c>
      <c r="O166">
        <v>127268.1</v>
      </c>
      <c r="P166">
        <v>128464.497048429</v>
      </c>
      <c r="Q166">
        <v>124662.026766676</v>
      </c>
      <c r="R166">
        <v>60.890595864536799</v>
      </c>
      <c r="S166" s="2">
        <v>1.3041759875412522E-2</v>
      </c>
      <c r="T166" s="2">
        <v>3.607245287359851E-3</v>
      </c>
      <c r="U166" s="2">
        <v>3.4219508088924482E-2</v>
      </c>
      <c r="V166">
        <v>0.98286600450619399</v>
      </c>
      <c r="W166">
        <v>127830.05</v>
      </c>
      <c r="X166">
        <v>129150</v>
      </c>
      <c r="Y166">
        <v>127701.5</v>
      </c>
      <c r="Z166">
        <v>130500</v>
      </c>
      <c r="AA166">
        <v>127701.5</v>
      </c>
      <c r="AB166">
        <v>130500</v>
      </c>
      <c r="AC166" s="2">
        <f>(Table2[[#This Row],[Close Price]]/Table2[[#This Row],[Day Low]])-1</f>
        <v>8.5883561807258424E-3</v>
      </c>
      <c r="AD166" s="2">
        <f>(Table2[[#This Row],[Day High]]/Table2[[#This Row],[Close Price]])-1</f>
        <v>1.7226682510147473E-3</v>
      </c>
      <c r="AE166" s="2">
        <f>(Table2[[#This Row],[Close Price]]/Table2[[#This Row],[Current Week Low]])-1</f>
        <v>9.6036460025918924E-3</v>
      </c>
      <c r="AF166" s="2">
        <f>(Table2[[#This Row],[Current Week High]]/Table2[[#This Row],[Close Price]])-1</f>
        <v>1.2193636908690797E-2</v>
      </c>
      <c r="AG166" s="2">
        <f>(Table2[[#This Row],[Close Price]]/Table2[[#This Row],[Current Month Low]])-1</f>
        <v>9.6036460025918924E-3</v>
      </c>
      <c r="AH166" s="2">
        <f>(Table2[[#This Row],[Current Month High]]/Table2[[#This Row],[Close Price]])-1</f>
        <v>1.2193636908690797E-2</v>
      </c>
      <c r="AI166">
        <v>17.464877656426498</v>
      </c>
      <c r="AJ166">
        <v>30.230202020202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-0.15</v>
      </c>
      <c r="AM166" t="s">
        <v>10146</v>
      </c>
      <c r="AN166">
        <v>2.67</v>
      </c>
      <c r="AO166" t="s">
        <v>10145</v>
      </c>
      <c r="AP166">
        <v>2.4590112302667E-2</v>
      </c>
      <c r="AQ166">
        <f>(Table2[[#This Row],[Sharpe Ratio]]-AVERAGE(Table2[Sharpe Ratio]))/_xlfn.STDEV.P(Table2[Sharpe Ratio])</f>
        <v>-0.34350905640253881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67" spans="1:44" hidden="1" x14ac:dyDescent="0.3">
      <c r="A167" t="s">
        <v>421</v>
      </c>
      <c r="B167" t="s">
        <v>422</v>
      </c>
      <c r="C167" t="s">
        <v>10102</v>
      </c>
      <c r="D167" t="s">
        <v>32</v>
      </c>
      <c r="E167">
        <v>54273.233328864</v>
      </c>
      <c r="F167">
        <v>62.52</v>
      </c>
      <c r="G167">
        <v>83.284469497398405</v>
      </c>
      <c r="H167">
        <f>(Table2[[#This Row],[1Y Return vs Nifty]]-AVERAGE(Table2[1Y Return vs Nifty]))/_xlfn.STDEV.P(Table2[1Y Return vs Nifty])</f>
        <v>0.40971311734261734</v>
      </c>
      <c r="I167">
        <v>-10.6463449430168</v>
      </c>
      <c r="J167">
        <f>(Table2[[#This Row],[1M Return vs Nifty]]-AVERAGE(Table2[1M Return vs Nifty]))/_xlfn.STDEV.P(Table2[1M Return vs Nifty])</f>
        <v>-1.2320385732073278</v>
      </c>
      <c r="K167">
        <v>7.4571209835048204</v>
      </c>
      <c r="L167">
        <f>(Table2[[#This Row],[6M Return vs Nifty]]-AVERAGE(Table2[6M Return vs Nifty]))/_xlfn.STDEV.P(Table2[6M Return vs Nifty])</f>
        <v>-0.10336319016082891</v>
      </c>
      <c r="M167">
        <v>-3.6030046647309599</v>
      </c>
      <c r="N167">
        <f>(Table2[[#This Row],[1W Return vs Nifty]]-AVERAGE(Table2[1W Return vs Nifty]))/_xlfn.STDEV.P(Table2[1W Return vs Nifty])</f>
        <v>-0.65701032006927107</v>
      </c>
      <c r="O167">
        <v>63.68</v>
      </c>
      <c r="P167">
        <v>63.569711519441498</v>
      </c>
      <c r="Q167">
        <v>55.695756423708602</v>
      </c>
      <c r="R167">
        <v>39.593088350395</v>
      </c>
      <c r="S167" s="2">
        <v>-1.8216080402009997E-2</v>
      </c>
      <c r="T167" s="2">
        <v>-1.6512762042666527E-2</v>
      </c>
      <c r="U167" s="2">
        <v>0.12252717288505043</v>
      </c>
      <c r="V167">
        <v>0.61869710921611898</v>
      </c>
      <c r="W167">
        <v>62.25</v>
      </c>
      <c r="X167">
        <v>62.98</v>
      </c>
      <c r="Y167">
        <v>62.25</v>
      </c>
      <c r="Z167">
        <v>64</v>
      </c>
      <c r="AA167">
        <v>62.25</v>
      </c>
      <c r="AB167">
        <v>64</v>
      </c>
      <c r="AC167" s="2">
        <f>(Table2[[#This Row],[Close Price]]/Table2[[#This Row],[Day Low]])-1</f>
        <v>4.3373493975904509E-3</v>
      </c>
      <c r="AD167" s="2">
        <f>(Table2[[#This Row],[Day High]]/Table2[[#This Row],[Close Price]])-1</f>
        <v>7.3576455534227758E-3</v>
      </c>
      <c r="AE167" s="2">
        <f>(Table2[[#This Row],[Close Price]]/Table2[[#This Row],[Current Week Low]])-1</f>
        <v>4.3373493975904509E-3</v>
      </c>
      <c r="AF167" s="2">
        <f>(Table2[[#This Row],[Current Week High]]/Table2[[#This Row],[Close Price]])-1</f>
        <v>2.3672424824056293E-2</v>
      </c>
      <c r="AG167" s="2">
        <f>(Table2[[#This Row],[Close Price]]/Table2[[#This Row],[Current Month Low]])-1</f>
        <v>4.3373493975904509E-3</v>
      </c>
      <c r="AH167" s="2">
        <f>(Table2[[#This Row],[Current Month High]]/Table2[[#This Row],[Close Price]])-1</f>
        <v>2.3672424824056293E-2</v>
      </c>
      <c r="AI167">
        <v>23.000639795265499</v>
      </c>
      <c r="AJ167">
        <v>115.586206896551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-0.1</v>
      </c>
      <c r="AM167" t="s">
        <v>10146</v>
      </c>
      <c r="AN167">
        <v>-4.45</v>
      </c>
      <c r="AO167" t="s">
        <v>10146</v>
      </c>
      <c r="AP167">
        <v>7.8599583639471005E-2</v>
      </c>
      <c r="AQ167">
        <f>(Table2[[#This Row],[Sharpe Ratio]]-AVERAGE(Table2[Sharpe Ratio]))/_xlfn.STDEV.P(Table2[Sharpe Ratio])</f>
        <v>0.26971355298331939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-1.3129854131114911</v>
      </c>
    </row>
    <row r="168" spans="1:44" hidden="1" x14ac:dyDescent="0.3">
      <c r="A168" t="s">
        <v>425</v>
      </c>
      <c r="B168" t="s">
        <v>426</v>
      </c>
      <c r="C168" t="s">
        <v>10103</v>
      </c>
      <c r="D168" t="s">
        <v>27</v>
      </c>
      <c r="E168">
        <v>54000.375</v>
      </c>
      <c r="F168">
        <v>1894.75</v>
      </c>
      <c r="G168">
        <v>-6.5447856939933002</v>
      </c>
      <c r="H168">
        <f>(Table2[[#This Row],[1Y Return vs Nifty]]-AVERAGE(Table2[1Y Return vs Nifty]))/_xlfn.STDEV.P(Table2[1Y Return vs Nifty])</f>
        <v>-0.6246108463957355</v>
      </c>
      <c r="I168">
        <v>1.3158183508513699</v>
      </c>
      <c r="J168">
        <f>(Table2[[#This Row],[1M Return vs Nifty]]-AVERAGE(Table2[1M Return vs Nifty]))/_xlfn.STDEV.P(Table2[1M Return vs Nifty])</f>
        <v>-0.23253179386767439</v>
      </c>
      <c r="K168">
        <v>-4.6179374518038401</v>
      </c>
      <c r="L168">
        <f>(Table2[[#This Row],[6M Return vs Nifty]]-AVERAGE(Table2[6M Return vs Nifty]))/_xlfn.STDEV.P(Table2[6M Return vs Nifty])</f>
        <v>-0.46002147025432938</v>
      </c>
      <c r="M168">
        <v>1.2637917827409699</v>
      </c>
      <c r="N168">
        <f>(Table2[[#This Row],[1W Return vs Nifty]]-AVERAGE(Table2[1W Return vs Nifty]))/_xlfn.STDEV.P(Table2[1W Return vs Nifty])</f>
        <v>0.30027280888834046</v>
      </c>
      <c r="O168">
        <v>1848.95</v>
      </c>
      <c r="P168">
        <v>1834.44000243504</v>
      </c>
      <c r="Q168">
        <v>1768.9165503080601</v>
      </c>
      <c r="R168">
        <v>68.607122125226397</v>
      </c>
      <c r="S168" s="2">
        <v>2.477081586846586E-2</v>
      </c>
      <c r="T168" s="2">
        <v>3.2876516803441024E-2</v>
      </c>
      <c r="U168" s="2">
        <v>7.1135888049679769E-2</v>
      </c>
      <c r="V168">
        <v>0.84197889413951699</v>
      </c>
      <c r="W168">
        <v>1882</v>
      </c>
      <c r="X168">
        <v>1900</v>
      </c>
      <c r="Y168">
        <v>1836.55</v>
      </c>
      <c r="Z168">
        <v>1905.5</v>
      </c>
      <c r="AA168">
        <v>1836.55</v>
      </c>
      <c r="AB168">
        <v>1905.5</v>
      </c>
      <c r="AC168" s="2">
        <f>(Table2[[#This Row],[Close Price]]/Table2[[#This Row],[Day Low]])-1</f>
        <v>6.7747077577045012E-3</v>
      </c>
      <c r="AD168" s="2">
        <f>(Table2[[#This Row],[Day High]]/Table2[[#This Row],[Close Price]])-1</f>
        <v>2.7708140915687629E-3</v>
      </c>
      <c r="AE168" s="2">
        <f>(Table2[[#This Row],[Close Price]]/Table2[[#This Row],[Current Week Low]])-1</f>
        <v>3.1689853257466538E-2</v>
      </c>
      <c r="AF168" s="2">
        <f>(Table2[[#This Row],[Current Week High]]/Table2[[#This Row],[Close Price]])-1</f>
        <v>5.6735717113076678E-3</v>
      </c>
      <c r="AG168" s="2">
        <f>(Table2[[#This Row],[Close Price]]/Table2[[#This Row],[Current Month Low]])-1</f>
        <v>3.1689853257466538E-2</v>
      </c>
      <c r="AH168" s="2">
        <f>(Table2[[#This Row],[Current Month High]]/Table2[[#This Row],[Close Price]])-1</f>
        <v>5.6735717113076678E-3</v>
      </c>
      <c r="AI168">
        <v>10.022430399788799</v>
      </c>
      <c r="AJ168">
        <v>24.241828136782299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-0.1</v>
      </c>
      <c r="AM168" t="s">
        <v>10146</v>
      </c>
      <c r="AN168">
        <v>1.41</v>
      </c>
      <c r="AO168" t="s">
        <v>10145</v>
      </c>
      <c r="AP168">
        <v>7.3413192581390004E-3</v>
      </c>
      <c r="AQ168">
        <f>(Table2[[#This Row],[Sharpe Ratio]]-AVERAGE(Table2[Sharpe Ratio]))/_xlfn.STDEV.P(Table2[Sharpe Ratio])</f>
        <v>-0.5393515562033897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-1.5562428578327885</v>
      </c>
    </row>
    <row r="169" spans="1:44" hidden="1" x14ac:dyDescent="0.3">
      <c r="A169" t="s">
        <v>427</v>
      </c>
      <c r="B169" t="s">
        <v>428</v>
      </c>
      <c r="C169" t="s">
        <v>10104</v>
      </c>
      <c r="D169" t="s">
        <v>184</v>
      </c>
      <c r="E169">
        <v>53926.696109440003</v>
      </c>
      <c r="F169">
        <v>16612.900000000001</v>
      </c>
      <c r="G169">
        <v>-9.8350986525200401</v>
      </c>
      <c r="H169">
        <f>(Table2[[#This Row],[1Y Return vs Nifty]]-AVERAGE(Table2[1Y Return vs Nifty]))/_xlfn.STDEV.P(Table2[1Y Return vs Nifty])</f>
        <v>-0.66249660570601843</v>
      </c>
      <c r="I169">
        <v>-1.0341432073897501</v>
      </c>
      <c r="J169">
        <f>(Table2[[#This Row],[1M Return vs Nifty]]-AVERAGE(Table2[1M Return vs Nifty]))/_xlfn.STDEV.P(Table2[1M Return vs Nifty])</f>
        <v>-0.42888444772699563</v>
      </c>
      <c r="K169">
        <v>-15.5976560436419</v>
      </c>
      <c r="L169">
        <f>(Table2[[#This Row],[6M Return vs Nifty]]-AVERAGE(Table2[6M Return vs Nifty]))/_xlfn.STDEV.P(Table2[6M Return vs Nifty])</f>
        <v>-0.78432694420754856</v>
      </c>
      <c r="M169">
        <v>0.181754999670206</v>
      </c>
      <c r="N169">
        <f>(Table2[[#This Row],[1W Return vs Nifty]]-AVERAGE(Table2[1W Return vs Nifty]))/_xlfn.STDEV.P(Table2[1W Return vs Nifty])</f>
        <v>8.7439671417948353E-2</v>
      </c>
      <c r="O169">
        <v>16449.46</v>
      </c>
      <c r="P169">
        <v>16308.3729436746</v>
      </c>
      <c r="Q169">
        <v>16264.460964130099</v>
      </c>
      <c r="R169">
        <v>54.912763680632402</v>
      </c>
      <c r="S169" s="2">
        <v>9.9358884729348167E-3</v>
      </c>
      <c r="T169" s="2">
        <v>1.8673049566450842E-2</v>
      </c>
      <c r="U169" s="2">
        <v>2.1423337461865782E-2</v>
      </c>
      <c r="V169">
        <v>0.792569008433332</v>
      </c>
      <c r="W169">
        <v>16548.05</v>
      </c>
      <c r="X169">
        <v>16693.150000000001</v>
      </c>
      <c r="Y169">
        <v>16420.05</v>
      </c>
      <c r="Z169">
        <v>16879.5</v>
      </c>
      <c r="AA169">
        <v>16420.05</v>
      </c>
      <c r="AB169">
        <v>16879.5</v>
      </c>
      <c r="AC169" s="2">
        <f>(Table2[[#This Row],[Close Price]]/Table2[[#This Row],[Day Low]])-1</f>
        <v>3.9188907454354993E-3</v>
      </c>
      <c r="AD169" s="2">
        <f>(Table2[[#This Row],[Day High]]/Table2[[#This Row],[Close Price]])-1</f>
        <v>4.8305834622492938E-3</v>
      </c>
      <c r="AE169" s="2">
        <f>(Table2[[#This Row],[Close Price]]/Table2[[#This Row],[Current Week Low]])-1</f>
        <v>1.174478762244946E-2</v>
      </c>
      <c r="AF169" s="2">
        <f>(Table2[[#This Row],[Current Week High]]/Table2[[#This Row],[Close Price]])-1</f>
        <v>1.6047770106363046E-2</v>
      </c>
      <c r="AG169" s="2">
        <f>(Table2[[#This Row],[Close Price]]/Table2[[#This Row],[Current Month Low]])-1</f>
        <v>1.174478762244946E-2</v>
      </c>
      <c r="AH169" s="2">
        <f>(Table2[[#This Row],[Current Month High]]/Table2[[#This Row],[Close Price]])-1</f>
        <v>1.6047770106363046E-2</v>
      </c>
      <c r="AI169">
        <v>15.873808907535601</v>
      </c>
      <c r="AJ169">
        <v>16.992253521126699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-0.02</v>
      </c>
      <c r="AM169" t="s">
        <v>10146</v>
      </c>
      <c r="AN169">
        <v>-1.26</v>
      </c>
      <c r="AO169" t="s">
        <v>10146</v>
      </c>
      <c r="AP169">
        <v>-3.9922322091416003E-2</v>
      </c>
      <c r="AQ169">
        <f>(Table2[[#This Row],[Sharpe Ratio]]-AVERAGE(Table2[Sharpe Ratio]))/_xlfn.STDEV.P(Table2[Sharpe Ratio])</f>
        <v>-1.0759821278435404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-2.8642504540661551</v>
      </c>
    </row>
    <row r="170" spans="1:44" hidden="1" x14ac:dyDescent="0.3">
      <c r="A170" t="s">
        <v>429</v>
      </c>
      <c r="B170" t="s">
        <v>430</v>
      </c>
      <c r="C170" t="s">
        <v>10102</v>
      </c>
      <c r="D170" t="s">
        <v>32</v>
      </c>
      <c r="E170">
        <v>53858.06085478</v>
      </c>
      <c r="F170">
        <v>118.3</v>
      </c>
      <c r="G170">
        <v>27.263234418848501</v>
      </c>
      <c r="H170">
        <f>(Table2[[#This Row],[1Y Return vs Nifty]]-AVERAGE(Table2[1Y Return vs Nifty]))/_xlfn.STDEV.P(Table2[1Y Return vs Nifty])</f>
        <v>-0.23533404236617816</v>
      </c>
      <c r="I170">
        <v>-17.444773817223101</v>
      </c>
      <c r="J170">
        <f>(Table2[[#This Row],[1M Return vs Nifty]]-AVERAGE(Table2[1M Return vs Nifty]))/_xlfn.STDEV.P(Table2[1M Return vs Nifty])</f>
        <v>-1.8000859724692</v>
      </c>
      <c r="K170">
        <v>-11.0821371075697</v>
      </c>
      <c r="L170">
        <f>(Table2[[#This Row],[6M Return vs Nifty]]-AVERAGE(Table2[6M Return vs Nifty]))/_xlfn.STDEV.P(Table2[6M Return vs Nifty])</f>
        <v>-0.6509530788886122</v>
      </c>
      <c r="M170">
        <v>-5.9878536639916504</v>
      </c>
      <c r="N170">
        <f>(Table2[[#This Row],[1W Return vs Nifty]]-AVERAGE(Table2[1W Return vs Nifty]))/_xlfn.STDEV.P(Table2[1W Return vs Nifty])</f>
        <v>-1.1261024090325562</v>
      </c>
      <c r="O170">
        <v>122.43</v>
      </c>
      <c r="P170">
        <v>127.075137545857</v>
      </c>
      <c r="Q170">
        <v>121.064684441588</v>
      </c>
      <c r="R170">
        <v>35.138458800991003</v>
      </c>
      <c r="S170" s="2">
        <v>-3.3733562035448902E-2</v>
      </c>
      <c r="T170" s="2">
        <v>-6.905471609417195E-2</v>
      </c>
      <c r="U170" s="2">
        <v>-2.2836423803854408E-2</v>
      </c>
      <c r="V170">
        <v>0.64002334119486703</v>
      </c>
      <c r="W170">
        <v>117.51</v>
      </c>
      <c r="X170">
        <v>119.25</v>
      </c>
      <c r="Y170">
        <v>117.3</v>
      </c>
      <c r="Z170">
        <v>121.55</v>
      </c>
      <c r="AA170">
        <v>117.3</v>
      </c>
      <c r="AB170">
        <v>121.55</v>
      </c>
      <c r="AC170" s="2">
        <f>(Table2[[#This Row],[Close Price]]/Table2[[#This Row],[Day Low]])-1</f>
        <v>6.7228320993957258E-3</v>
      </c>
      <c r="AD170" s="2">
        <f>(Table2[[#This Row],[Day High]]/Table2[[#This Row],[Close Price]])-1</f>
        <v>8.0304311073542411E-3</v>
      </c>
      <c r="AE170" s="2">
        <f>(Table2[[#This Row],[Close Price]]/Table2[[#This Row],[Current Week Low]])-1</f>
        <v>8.5251491901108256E-3</v>
      </c>
      <c r="AF170" s="2">
        <f>(Table2[[#This Row],[Current Week High]]/Table2[[#This Row],[Close Price]])-1</f>
        <v>2.7472527472527375E-2</v>
      </c>
      <c r="AG170" s="2">
        <f>(Table2[[#This Row],[Close Price]]/Table2[[#This Row],[Current Month Low]])-1</f>
        <v>8.5251491901108256E-3</v>
      </c>
      <c r="AH170" s="2">
        <f>(Table2[[#This Row],[Current Month High]]/Table2[[#This Row],[Close Price]])-1</f>
        <v>2.7472527472527375E-2</v>
      </c>
      <c r="AI170">
        <v>33.516483516483497</v>
      </c>
      <c r="AJ170">
        <v>59.864864864864799</v>
      </c>
      <c r="AK170" t="str">
        <f>IF(AND(Table2[[#This Row],[20D EMA]]&gt;Table2[[#This Row],[50D EMA]],Table2[[#This Row],[50D EMA]]&gt;Table2[[#This Row],[200D EMA]]),"Uptrend","Downtrend/NoTrend")</f>
        <v>Downtrend/NoTrend</v>
      </c>
      <c r="AL170">
        <v>-0.25</v>
      </c>
      <c r="AM170" t="s">
        <v>10146</v>
      </c>
      <c r="AN170">
        <v>-5.93</v>
      </c>
      <c r="AO170" t="s">
        <v>10146</v>
      </c>
      <c r="AP170">
        <v>3.2404251960468998E-2</v>
      </c>
      <c r="AQ170">
        <f>(Table2[[#This Row],[Sharpe Ratio]]-AVERAGE(Table2[Sharpe Ratio]))/_xlfn.STDEV.P(Table2[Sharpe Ratio])</f>
        <v>-0.2547874490166589</v>
      </c>
      <c r="AR1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71" spans="1:44" hidden="1" x14ac:dyDescent="0.3">
      <c r="A171" t="s">
        <v>431</v>
      </c>
      <c r="B171" t="s">
        <v>432</v>
      </c>
      <c r="C171" t="s">
        <v>10104</v>
      </c>
      <c r="D171" t="s">
        <v>280</v>
      </c>
      <c r="E171">
        <v>53827.600233420002</v>
      </c>
      <c r="F171">
        <v>2035.8</v>
      </c>
      <c r="G171">
        <v>8.6961313089819594</v>
      </c>
      <c r="H171">
        <f>(Table2[[#This Row],[1Y Return vs Nifty]]-AVERAGE(Table2[1Y Return vs Nifty]))/_xlfn.STDEV.P(Table2[1Y Return vs Nifty])</f>
        <v>-0.44912185172537467</v>
      </c>
      <c r="I171">
        <v>3.6443754331087201</v>
      </c>
      <c r="J171">
        <f>(Table2[[#This Row],[1M Return vs Nifty]]-AVERAGE(Table2[1M Return vs Nifty]))/_xlfn.STDEV.P(Table2[1M Return vs Nifty])</f>
        <v>-3.796760571713987E-2</v>
      </c>
      <c r="K171">
        <v>-1.3356248248434199</v>
      </c>
      <c r="L171">
        <f>(Table2[[#This Row],[6M Return vs Nifty]]-AVERAGE(Table2[6M Return vs Nifty]))/_xlfn.STDEV.P(Table2[6M Return vs Nifty])</f>
        <v>-0.36307254180544118</v>
      </c>
      <c r="M171">
        <v>0.44583808678216502</v>
      </c>
      <c r="N171">
        <f>(Table2[[#This Row],[1W Return vs Nifty]]-AVERAGE(Table2[1W Return vs Nifty]))/_xlfn.STDEV.P(Table2[1W Return vs Nifty])</f>
        <v>0.13938396098580985</v>
      </c>
      <c r="O171">
        <v>2022.39</v>
      </c>
      <c r="P171">
        <v>1965.3299886649299</v>
      </c>
      <c r="Q171">
        <v>1799.0058969542499</v>
      </c>
      <c r="R171">
        <v>52.9990203530364</v>
      </c>
      <c r="S171" s="2">
        <v>6.6307685461260459E-3</v>
      </c>
      <c r="T171" s="2">
        <v>3.585657967949752E-2</v>
      </c>
      <c r="U171" s="2">
        <v>0.13162497324030278</v>
      </c>
      <c r="V171">
        <v>0.61480911560901697</v>
      </c>
      <c r="W171">
        <v>2015</v>
      </c>
      <c r="X171">
        <v>2045.85</v>
      </c>
      <c r="Y171">
        <v>1972.8</v>
      </c>
      <c r="Z171">
        <v>2052.9</v>
      </c>
      <c r="AA171">
        <v>1972.8</v>
      </c>
      <c r="AB171">
        <v>2052.9</v>
      </c>
      <c r="AC171" s="2">
        <f>(Table2[[#This Row],[Close Price]]/Table2[[#This Row],[Day Low]])-1</f>
        <v>1.0322580645161228E-2</v>
      </c>
      <c r="AD171" s="2">
        <f>(Table2[[#This Row],[Day High]]/Table2[[#This Row],[Close Price]])-1</f>
        <v>4.9366342469789881E-3</v>
      </c>
      <c r="AE171" s="2">
        <f>(Table2[[#This Row],[Close Price]]/Table2[[#This Row],[Current Week Low]])-1</f>
        <v>3.1934306569343152E-2</v>
      </c>
      <c r="AF171" s="2">
        <f>(Table2[[#This Row],[Current Week High]]/Table2[[#This Row],[Close Price]])-1</f>
        <v>8.3996463306807989E-3</v>
      </c>
      <c r="AG171" s="2">
        <f>(Table2[[#This Row],[Close Price]]/Table2[[#This Row],[Current Month Low]])-1</f>
        <v>3.1934306569343152E-2</v>
      </c>
      <c r="AH171" s="2">
        <f>(Table2[[#This Row],[Current Month High]]/Table2[[#This Row],[Close Price]])-1</f>
        <v>8.3996463306807989E-3</v>
      </c>
      <c r="AI171">
        <v>7.2035563414873698</v>
      </c>
      <c r="AJ171">
        <v>38.485085541308102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0.01</v>
      </c>
      <c r="AM171" t="s">
        <v>10145</v>
      </c>
      <c r="AN171">
        <v>-3.48</v>
      </c>
      <c r="AO171" t="s">
        <v>10146</v>
      </c>
      <c r="AP171">
        <v>2.2712050612299999E-4</v>
      </c>
      <c r="AQ171">
        <f>(Table2[[#This Row],[Sharpe Ratio]]-AVERAGE(Table2[Sharpe Ratio]))/_xlfn.STDEV.P(Table2[Sharpe Ratio])</f>
        <v>-0.62012604657371184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-1.3309040848358578</v>
      </c>
    </row>
    <row r="172" spans="1:44" x14ac:dyDescent="0.3">
      <c r="A172" t="s">
        <v>1119</v>
      </c>
      <c r="B172" t="s">
        <v>1120</v>
      </c>
      <c r="C172" t="s">
        <v>10110</v>
      </c>
      <c r="D172" t="s">
        <v>103</v>
      </c>
      <c r="E172">
        <v>10846.649657439901</v>
      </c>
      <c r="F172">
        <v>1799.3</v>
      </c>
      <c r="G172">
        <v>183.56616449446699</v>
      </c>
      <c r="H172">
        <f>(Table2[[#This Row],[1Y Return vs Nifty]]-AVERAGE(Table2[1Y Return vs Nifty]))/_xlfn.STDEV.P(Table2[1Y Return vs Nifty])</f>
        <v>1.5643899544016908</v>
      </c>
      <c r="I172">
        <v>-12.188310196036801</v>
      </c>
      <c r="J172">
        <f>(Table2[[#This Row],[1M Return vs Nifty]]-AVERAGE(Table2[1M Return vs Nifty]))/_xlfn.STDEV.P(Table2[1M Return vs Nifty])</f>
        <v>-1.3608785401963837</v>
      </c>
      <c r="K172">
        <v>79.975433176424502</v>
      </c>
      <c r="L172">
        <f>(Table2[[#This Row],[6M Return vs Nifty]]-AVERAGE(Table2[6M Return vs Nifty]))/_xlfn.STDEV.P(Table2[6M Return vs Nifty])</f>
        <v>2.0385938563061781</v>
      </c>
      <c r="M172">
        <v>-1.0569761182183799</v>
      </c>
      <c r="N172">
        <f>(Table2[[#This Row],[1W Return vs Nifty]]-AVERAGE(Table2[1W Return vs Nifty]))/_xlfn.STDEV.P(Table2[1W Return vs Nifty])</f>
        <v>-0.15621473518570586</v>
      </c>
      <c r="O172">
        <v>1788.18</v>
      </c>
      <c r="P172">
        <v>1781.5380415334801</v>
      </c>
      <c r="Q172">
        <v>1362.71508273005</v>
      </c>
      <c r="R172">
        <v>54.751619711247002</v>
      </c>
      <c r="S172" s="2">
        <v>6.2186133387018595E-3</v>
      </c>
      <c r="T172" s="2">
        <v>9.9700135795197965E-3</v>
      </c>
      <c r="U172" s="2">
        <v>0.3203787224511378</v>
      </c>
      <c r="V172">
        <v>0.43400519345459798</v>
      </c>
      <c r="W172">
        <v>1780</v>
      </c>
      <c r="X172">
        <v>1810</v>
      </c>
      <c r="Y172">
        <v>1751.1</v>
      </c>
      <c r="Z172">
        <v>1849</v>
      </c>
      <c r="AA172">
        <v>1751.1</v>
      </c>
      <c r="AB172">
        <v>1849</v>
      </c>
      <c r="AC172" s="2">
        <f>(Table2[[#This Row],[Close Price]]/Table2[[#This Row],[Day Low]])-1</f>
        <v>1.0842696629213444E-2</v>
      </c>
      <c r="AD172" s="2">
        <f>(Table2[[#This Row],[Day High]]/Table2[[#This Row],[Close Price]])-1</f>
        <v>5.9467570721947194E-3</v>
      </c>
      <c r="AE172" s="2">
        <f>(Table2[[#This Row],[Close Price]]/Table2[[#This Row],[Current Week Low]])-1</f>
        <v>2.7525555365198962E-2</v>
      </c>
      <c r="AF172" s="2">
        <f>(Table2[[#This Row],[Current Week High]]/Table2[[#This Row],[Close Price]])-1</f>
        <v>2.7621852942811165E-2</v>
      </c>
      <c r="AG172" s="2">
        <f>(Table2[[#This Row],[Close Price]]/Table2[[#This Row],[Current Month Low]])-1</f>
        <v>2.7525555365198962E-2</v>
      </c>
      <c r="AH172" s="2">
        <f>(Table2[[#This Row],[Current Month High]]/Table2[[#This Row],[Close Price]])-1</f>
        <v>2.7621852942811165E-2</v>
      </c>
      <c r="AI172">
        <v>17.2205857833602</v>
      </c>
      <c r="AJ172">
        <v>261.78954423592398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-0.04</v>
      </c>
      <c r="AM172" t="s">
        <v>10146</v>
      </c>
      <c r="AN172">
        <v>-1.94</v>
      </c>
      <c r="AO172" t="s">
        <v>10146</v>
      </c>
      <c r="AP172">
        <v>0.29348031814414299</v>
      </c>
      <c r="AQ172">
        <f>(Table2[[#This Row],[Sharpe Ratio]]-AVERAGE(Table2[Sharpe Ratio]))/_xlfn.STDEV.P(Table2[Sharpe Ratio])</f>
        <v>2.7094657197465613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4.795356255072341</v>
      </c>
    </row>
    <row r="173" spans="1:44" hidden="1" x14ac:dyDescent="0.3">
      <c r="A173" t="s">
        <v>435</v>
      </c>
      <c r="B173" t="s">
        <v>436</v>
      </c>
      <c r="C173" t="s">
        <v>10101</v>
      </c>
      <c r="D173" t="s">
        <v>287</v>
      </c>
      <c r="E173">
        <v>53318.897124179901</v>
      </c>
      <c r="F173">
        <v>5038.3500000000004</v>
      </c>
      <c r="G173">
        <v>3.4448022879754698</v>
      </c>
      <c r="H173">
        <f>(Table2[[#This Row],[1Y Return vs Nifty]]-AVERAGE(Table2[1Y Return vs Nifty]))/_xlfn.STDEV.P(Table2[1Y Return vs Nifty])</f>
        <v>-0.50958740313542561</v>
      </c>
      <c r="I173">
        <v>6.33395572493834</v>
      </c>
      <c r="J173">
        <f>(Table2[[#This Row],[1M Return vs Nifty]]-AVERAGE(Table2[1M Return vs Nifty]))/_xlfn.STDEV.P(Table2[1M Return vs Nifty])</f>
        <v>0.18676212495289979</v>
      </c>
      <c r="K173">
        <v>-14.388862606843499</v>
      </c>
      <c r="L173">
        <f>(Table2[[#This Row],[6M Return vs Nifty]]-AVERAGE(Table2[6M Return vs Nifty]))/_xlfn.STDEV.P(Table2[6M Return vs Nifty])</f>
        <v>-0.74862308484599283</v>
      </c>
      <c r="M173">
        <v>1.6747764132410099</v>
      </c>
      <c r="N173">
        <f>(Table2[[#This Row],[1W Return vs Nifty]]-AVERAGE(Table2[1W Return vs Nifty]))/_xlfn.STDEV.P(Table2[1W Return vs Nifty])</f>
        <v>0.38111215717111763</v>
      </c>
      <c r="O173">
        <v>4865.68</v>
      </c>
      <c r="P173">
        <v>4855.9826061213198</v>
      </c>
      <c r="Q173">
        <v>4833.0790618323499</v>
      </c>
      <c r="R173">
        <v>77.601557123124906</v>
      </c>
      <c r="S173" s="2">
        <v>3.5487331678203268E-2</v>
      </c>
      <c r="T173" s="2">
        <v>3.7555199157590306E-2</v>
      </c>
      <c r="U173" s="2">
        <v>4.2472083643056886E-2</v>
      </c>
      <c r="V173">
        <v>0.75459722798613904</v>
      </c>
      <c r="W173">
        <v>5045</v>
      </c>
      <c r="X173">
        <v>5097.8999999999996</v>
      </c>
      <c r="Y173">
        <v>4892.3500000000004</v>
      </c>
      <c r="Z173">
        <v>5109.5</v>
      </c>
      <c r="AA173">
        <v>4892.3500000000004</v>
      </c>
      <c r="AB173">
        <v>5109.5</v>
      </c>
      <c r="AC173" s="2">
        <f>(Table2[[#This Row],[Close Price]]/Table2[[#This Row],[Day Low]])-1</f>
        <v>-1.3181367690782153E-3</v>
      </c>
      <c r="AD173" s="2">
        <f>(Table2[[#This Row],[Day High]]/Table2[[#This Row],[Close Price]])-1</f>
        <v>1.1819345619101362E-2</v>
      </c>
      <c r="AE173" s="2">
        <f>(Table2[[#This Row],[Close Price]]/Table2[[#This Row],[Current Week Low]])-1</f>
        <v>2.9842509223583669E-2</v>
      </c>
      <c r="AF173" s="2">
        <f>(Table2[[#This Row],[Current Week High]]/Table2[[#This Row],[Close Price]])-1</f>
        <v>1.4121686663292499E-2</v>
      </c>
      <c r="AG173" s="2">
        <f>(Table2[[#This Row],[Close Price]]/Table2[[#This Row],[Current Month Low]])-1</f>
        <v>2.9842509223583669E-2</v>
      </c>
      <c r="AH173" s="2">
        <f>(Table2[[#This Row],[Current Month High]]/Table2[[#This Row],[Close Price]])-1</f>
        <v>1.4121686663292499E-2</v>
      </c>
      <c r="AI173">
        <v>16.5728859646511</v>
      </c>
      <c r="AJ173">
        <v>31.835308893947701</v>
      </c>
      <c r="AK173" t="str">
        <f>IF(AND(Table2[[#This Row],[20D EMA]]&gt;Table2[[#This Row],[50D EMA]],Table2[[#This Row],[50D EMA]]&gt;Table2[[#This Row],[200D EMA]]),"Uptrend","Downtrend/NoTrend")</f>
        <v>Uptrend</v>
      </c>
      <c r="AL173">
        <v>-0.16</v>
      </c>
      <c r="AM173" t="s">
        <v>10146</v>
      </c>
      <c r="AN173">
        <v>3.97</v>
      </c>
      <c r="AO173" t="s">
        <v>10145</v>
      </c>
      <c r="AP173">
        <v>4.1677394399679997E-2</v>
      </c>
      <c r="AQ173">
        <f>(Table2[[#This Row],[Sharpe Ratio]]-AVERAGE(Table2[Sharpe Ratio]))/_xlfn.STDEV.P(Table2[Sharpe Ratio])</f>
        <v>-0.14950034912414942</v>
      </c>
      <c r="AR1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-0.83983655498155052</v>
      </c>
    </row>
    <row r="174" spans="1:44" hidden="1" x14ac:dyDescent="0.3">
      <c r="A174" t="s">
        <v>437</v>
      </c>
      <c r="B174" t="s">
        <v>438</v>
      </c>
      <c r="C174" t="s">
        <v>10111</v>
      </c>
      <c r="D174" t="s">
        <v>80</v>
      </c>
      <c r="E174">
        <v>51972.00290788</v>
      </c>
      <c r="F174">
        <v>2767.6</v>
      </c>
      <c r="G174">
        <v>25.676778967223601</v>
      </c>
      <c r="H174">
        <f>(Table2[[#This Row],[1Y Return vs Nifty]]-AVERAGE(Table2[1Y Return vs Nifty]))/_xlfn.STDEV.P(Table2[1Y Return vs Nifty])</f>
        <v>-0.25360101883751635</v>
      </c>
      <c r="I174">
        <v>0.93052203755291496</v>
      </c>
      <c r="J174">
        <f>(Table2[[#This Row],[1M Return vs Nifty]]-AVERAGE(Table2[1M Return vs Nifty]))/_xlfn.STDEV.P(Table2[1M Return vs Nifty])</f>
        <v>-0.26472549225948511</v>
      </c>
      <c r="K174">
        <v>8.4859519313329699</v>
      </c>
      <c r="L174">
        <f>(Table2[[#This Row],[6M Return vs Nifty]]-AVERAGE(Table2[6M Return vs Nifty]))/_xlfn.STDEV.P(Table2[6M Return vs Nifty])</f>
        <v>-7.2974842284483907E-2</v>
      </c>
      <c r="M174">
        <v>5.8524911369300003</v>
      </c>
      <c r="N174">
        <f>(Table2[[#This Row],[1W Return vs Nifty]]-AVERAGE(Table2[1W Return vs Nifty]))/_xlfn.STDEV.P(Table2[1W Return vs Nifty])</f>
        <v>1.2028551385655222</v>
      </c>
      <c r="O174">
        <v>2629.46</v>
      </c>
      <c r="P174">
        <v>2571.1494508570199</v>
      </c>
      <c r="Q174">
        <v>2377.0805002173202</v>
      </c>
      <c r="R174">
        <v>73.877386076402601</v>
      </c>
      <c r="S174" s="2">
        <v>5.2535501585876901E-2</v>
      </c>
      <c r="T174" s="2">
        <v>7.6405729382046914E-2</v>
      </c>
      <c r="U174" s="2">
        <v>0.16428534908555989</v>
      </c>
      <c r="V174">
        <v>1.16863494368793</v>
      </c>
      <c r="W174">
        <v>2675</v>
      </c>
      <c r="X174">
        <v>2791.25</v>
      </c>
      <c r="Y174">
        <v>2619.1</v>
      </c>
      <c r="Z174">
        <v>2844</v>
      </c>
      <c r="AA174">
        <v>2619.1</v>
      </c>
      <c r="AB174">
        <v>2844</v>
      </c>
      <c r="AC174" s="2">
        <f>(Table2[[#This Row],[Close Price]]/Table2[[#This Row],[Day Low]])-1</f>
        <v>3.4616822429906602E-2</v>
      </c>
      <c r="AD174" s="2">
        <f>(Table2[[#This Row],[Day High]]/Table2[[#This Row],[Close Price]])-1</f>
        <v>8.5453100158983109E-3</v>
      </c>
      <c r="AE174" s="2">
        <f>(Table2[[#This Row],[Close Price]]/Table2[[#This Row],[Current Week Low]])-1</f>
        <v>5.6698866022679484E-2</v>
      </c>
      <c r="AF174" s="2">
        <f>(Table2[[#This Row],[Current Week High]]/Table2[[#This Row],[Close Price]])-1</f>
        <v>2.7605145252204144E-2</v>
      </c>
      <c r="AG174" s="2">
        <f>(Table2[[#This Row],[Close Price]]/Table2[[#This Row],[Current Month Low]])-1</f>
        <v>5.6698866022679484E-2</v>
      </c>
      <c r="AH174" s="2">
        <f>(Table2[[#This Row],[Current Month High]]/Table2[[#This Row],[Close Price]])-1</f>
        <v>2.7605145252204144E-2</v>
      </c>
      <c r="AI174">
        <v>2.76051452522041</v>
      </c>
      <c r="AJ174">
        <v>57.013587496099603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0.03</v>
      </c>
      <c r="AM174" t="s">
        <v>10145</v>
      </c>
      <c r="AN174">
        <v>3.98</v>
      </c>
      <c r="AO174" t="s">
        <v>10145</v>
      </c>
      <c r="AP174">
        <v>5.5271318453999996E-4</v>
      </c>
      <c r="AQ174">
        <f>(Table2[[#This Row],[Sharpe Ratio]]-AVERAGE(Table2[Sharpe Ratio]))/_xlfn.STDEV.P(Table2[Sharpe Ratio])</f>
        <v>-0.61642927289839278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-4.8754877143557529E-3</v>
      </c>
    </row>
    <row r="175" spans="1:44" hidden="1" x14ac:dyDescent="0.3">
      <c r="A175" t="s">
        <v>439</v>
      </c>
      <c r="B175" t="s">
        <v>440</v>
      </c>
      <c r="C175" t="s">
        <v>10102</v>
      </c>
      <c r="D175" t="s">
        <v>49</v>
      </c>
      <c r="E175">
        <v>50655.938385624999</v>
      </c>
      <c r="F175">
        <v>4597.1499999999996</v>
      </c>
      <c r="G175">
        <v>48.385559052871997</v>
      </c>
      <c r="H175">
        <f>(Table2[[#This Row],[1Y Return vs Nifty]]-AVERAGE(Table2[1Y Return vs Nifty]))/_xlfn.STDEV.P(Table2[1Y Return vs Nifty])</f>
        <v>7.8754386907799335E-3</v>
      </c>
      <c r="I175">
        <v>-3.0371360678874</v>
      </c>
      <c r="J175">
        <f>(Table2[[#This Row],[1M Return vs Nifty]]-AVERAGE(Table2[1M Return vs Nifty]))/_xlfn.STDEV.P(Table2[1M Return vs Nifty])</f>
        <v>-0.59624589346671042</v>
      </c>
      <c r="K175">
        <v>14.402617916958601</v>
      </c>
      <c r="L175">
        <f>(Table2[[#This Row],[6M Return vs Nifty]]-AVERAGE(Table2[6M Return vs Nifty]))/_xlfn.STDEV.P(Table2[6M Return vs Nifty])</f>
        <v>0.10178438771231998</v>
      </c>
      <c r="M175">
        <v>-7.1825238075881401</v>
      </c>
      <c r="N175">
        <f>(Table2[[#This Row],[1W Return vs Nifty]]-AVERAGE(Table2[1W Return vs Nifty]))/_xlfn.STDEV.P(Table2[1W Return vs Nifty])</f>
        <v>-1.3610901644231379</v>
      </c>
      <c r="O175">
        <v>4637.01</v>
      </c>
      <c r="P175">
        <v>4544.1246403836103</v>
      </c>
      <c r="Q175">
        <v>3925.2660345834502</v>
      </c>
      <c r="R175">
        <v>41.970120884796103</v>
      </c>
      <c r="S175" s="2">
        <v>-8.5960565105532624E-3</v>
      </c>
      <c r="T175" s="2">
        <v>1.166899321932177E-2</v>
      </c>
      <c r="U175" s="2">
        <v>0.17116902637857764</v>
      </c>
      <c r="V175">
        <v>0.31103638170159598</v>
      </c>
      <c r="W175">
        <v>4581</v>
      </c>
      <c r="X175">
        <v>4697.45</v>
      </c>
      <c r="Y175">
        <v>4454</v>
      </c>
      <c r="Z175">
        <v>4674.2</v>
      </c>
      <c r="AA175">
        <v>4454</v>
      </c>
      <c r="AB175">
        <v>4674.2</v>
      </c>
      <c r="AC175" s="2">
        <f>(Table2[[#This Row],[Close Price]]/Table2[[#This Row],[Day Low]])-1</f>
        <v>3.5254311285743967E-3</v>
      </c>
      <c r="AD175" s="2">
        <f>(Table2[[#This Row],[Day High]]/Table2[[#This Row],[Close Price]])-1</f>
        <v>2.1817865416616788E-2</v>
      </c>
      <c r="AE175" s="2">
        <f>(Table2[[#This Row],[Close Price]]/Table2[[#This Row],[Current Week Low]])-1</f>
        <v>3.2139649753030852E-2</v>
      </c>
      <c r="AF175" s="2">
        <f>(Table2[[#This Row],[Current Week High]]/Table2[[#This Row],[Close Price]])-1</f>
        <v>1.6760384151050189E-2</v>
      </c>
      <c r="AG175" s="2">
        <f>(Table2[[#This Row],[Close Price]]/Table2[[#This Row],[Current Month Low]])-1</f>
        <v>3.2139649753030852E-2</v>
      </c>
      <c r="AH175" s="2">
        <f>(Table2[[#This Row],[Current Month High]]/Table2[[#This Row],[Close Price]])-1</f>
        <v>1.6760384151050189E-2</v>
      </c>
      <c r="AI175">
        <v>8.7195327539888901</v>
      </c>
      <c r="AJ175">
        <v>84.394930006818797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-0.09</v>
      </c>
      <c r="AM175" t="s">
        <v>10146</v>
      </c>
      <c r="AN175">
        <v>1.07</v>
      </c>
      <c r="AO175" t="s">
        <v>10145</v>
      </c>
      <c r="AP175">
        <v>3.8880766109227E-2</v>
      </c>
      <c r="AQ175">
        <f>(Table2[[#This Row],[Sharpe Ratio]]-AVERAGE(Table2[Sharpe Ratio]))/_xlfn.STDEV.P(Table2[Sharpe Ratio])</f>
        <v>-0.18125321867288849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-2.0289294501596369</v>
      </c>
    </row>
    <row r="176" spans="1:44" x14ac:dyDescent="0.3">
      <c r="A176" t="s">
        <v>125</v>
      </c>
      <c r="B176" t="s">
        <v>126</v>
      </c>
      <c r="C176" t="s">
        <v>10102</v>
      </c>
      <c r="D176" t="s">
        <v>127</v>
      </c>
      <c r="E176">
        <v>230632.993888</v>
      </c>
      <c r="F176">
        <v>176.48</v>
      </c>
      <c r="G176">
        <v>413.37178344465201</v>
      </c>
      <c r="H176">
        <f>(Table2[[#This Row],[1Y Return vs Nifty]]-AVERAGE(Table2[1Y Return vs Nifty]))/_xlfn.STDEV.P(Table2[1Y Return vs Nifty])</f>
        <v>4.2104483924402487</v>
      </c>
      <c r="I176">
        <v>-14.8230958720294</v>
      </c>
      <c r="J176">
        <f>(Table2[[#This Row],[1M Return vs Nifty]]-AVERAGE(Table2[1M Return vs Nifty]))/_xlfn.STDEV.P(Table2[1M Return vs Nifty])</f>
        <v>-1.5810298690627558</v>
      </c>
      <c r="K176">
        <v>62.016481350404803</v>
      </c>
      <c r="L176">
        <f>(Table2[[#This Row],[6M Return vs Nifty]]-AVERAGE(Table2[6M Return vs Nifty]))/_xlfn.STDEV.P(Table2[6M Return vs Nifty])</f>
        <v>1.508144342967116</v>
      </c>
      <c r="M176">
        <v>-3.9243479587974202</v>
      </c>
      <c r="N176">
        <f>(Table2[[#This Row],[1W Return vs Nifty]]-AVERAGE(Table2[1W Return vs Nifty]))/_xlfn.STDEV.P(Table2[1W Return vs Nifty])</f>
        <v>-0.72021750724745659</v>
      </c>
      <c r="O176">
        <v>173.82</v>
      </c>
      <c r="P176">
        <v>167.812395183251</v>
      </c>
      <c r="Q176">
        <v>129.914067020212</v>
      </c>
      <c r="R176">
        <v>58.238173667765999</v>
      </c>
      <c r="S176" s="2">
        <v>1.5303187205154738E-2</v>
      </c>
      <c r="T176" s="2">
        <v>5.165056375772465E-2</v>
      </c>
      <c r="U176" s="2">
        <v>0.35843641914884605</v>
      </c>
      <c r="V176">
        <v>0.59552757854152905</v>
      </c>
      <c r="W176">
        <v>176.5</v>
      </c>
      <c r="X176">
        <v>180.2</v>
      </c>
      <c r="Y176">
        <v>170.01</v>
      </c>
      <c r="Z176">
        <v>178</v>
      </c>
      <c r="AA176">
        <v>170.01</v>
      </c>
      <c r="AB176">
        <v>178</v>
      </c>
      <c r="AC176" s="2">
        <f>(Table2[[#This Row],[Close Price]]/Table2[[#This Row],[Day Low]])-1</f>
        <v>-1.1331444759210552E-4</v>
      </c>
      <c r="AD176" s="2">
        <f>(Table2[[#This Row],[Day High]]/Table2[[#This Row],[Close Price]])-1</f>
        <v>2.107887579329093E-2</v>
      </c>
      <c r="AE176" s="2">
        <f>(Table2[[#This Row],[Close Price]]/Table2[[#This Row],[Current Week Low]])-1</f>
        <v>3.8056584906770219E-2</v>
      </c>
      <c r="AF176" s="2">
        <f>(Table2[[#This Row],[Current Week High]]/Table2[[#This Row],[Close Price]])-1</f>
        <v>8.6128739800543919E-3</v>
      </c>
      <c r="AG176" s="2">
        <f>(Table2[[#This Row],[Close Price]]/Table2[[#This Row],[Current Month Low]])-1</f>
        <v>3.8056584906770219E-2</v>
      </c>
      <c r="AH176" s="2">
        <f>(Table2[[#This Row],[Current Month High]]/Table2[[#This Row],[Close Price]])-1</f>
        <v>8.6128739800543919E-3</v>
      </c>
      <c r="AI176">
        <v>13.327289211242</v>
      </c>
      <c r="AJ176">
        <v>445.533230293663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0.09</v>
      </c>
      <c r="AM176" t="s">
        <v>10145</v>
      </c>
      <c r="AN176">
        <v>0.96</v>
      </c>
      <c r="AO176" t="s">
        <v>10145</v>
      </c>
      <c r="AP176">
        <v>0.16865141887436899</v>
      </c>
      <c r="AQ176">
        <f>(Table2[[#This Row],[Sharpe Ratio]]-AVERAGE(Table2[Sharpe Ratio]))/_xlfn.STDEV.P(Table2[Sharpe Ratio])</f>
        <v>1.2921605426671339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4.7095059017642855</v>
      </c>
    </row>
    <row r="177" spans="1:44" hidden="1" x14ac:dyDescent="0.3">
      <c r="A177" t="s">
        <v>443</v>
      </c>
      <c r="B177" t="s">
        <v>444</v>
      </c>
      <c r="C177" t="s">
        <v>10100</v>
      </c>
      <c r="D177" t="s">
        <v>445</v>
      </c>
      <c r="E177">
        <v>50092.502938760001</v>
      </c>
      <c r="F177">
        <v>333.95</v>
      </c>
      <c r="G177">
        <v>23.985597726485299</v>
      </c>
      <c r="H177">
        <f>(Table2[[#This Row],[1Y Return vs Nifty]]-AVERAGE(Table2[1Y Return vs Nifty]))/_xlfn.STDEV.P(Table2[1Y Return vs Nifty])</f>
        <v>-0.2730738429257652</v>
      </c>
      <c r="I177">
        <v>5.8300870534569702</v>
      </c>
      <c r="J177">
        <f>(Table2[[#This Row],[1M Return vs Nifty]]-AVERAGE(Table2[1M Return vs Nifty]))/_xlfn.STDEV.P(Table2[1M Return vs Nifty])</f>
        <v>0.14466103164140398</v>
      </c>
      <c r="K177">
        <v>33.387462710889302</v>
      </c>
      <c r="L177">
        <f>(Table2[[#This Row],[6M Return vs Nifty]]-AVERAGE(Table2[6M Return vs Nifty]))/_xlfn.STDEV.P(Table2[6M Return vs Nifty])</f>
        <v>0.66253547047693839</v>
      </c>
      <c r="M177">
        <v>4.2701539026620097</v>
      </c>
      <c r="N177">
        <f>(Table2[[#This Row],[1W Return vs Nifty]]-AVERAGE(Table2[1W Return vs Nifty]))/_xlfn.STDEV.P(Table2[1W Return vs Nifty])</f>
        <v>0.89161451960085736</v>
      </c>
      <c r="O177">
        <v>319.83</v>
      </c>
      <c r="P177">
        <v>308.64407960317101</v>
      </c>
      <c r="Q177">
        <v>271.58445789839999</v>
      </c>
      <c r="R177">
        <v>66.5191566860655</v>
      </c>
      <c r="S177" s="2">
        <v>4.4148453866116391E-2</v>
      </c>
      <c r="T177" s="2">
        <v>8.1990623080686456E-2</v>
      </c>
      <c r="U177" s="2">
        <v>0.22963590252624475</v>
      </c>
      <c r="V177">
        <v>0.75603720938477403</v>
      </c>
      <c r="W177">
        <v>330.55</v>
      </c>
      <c r="X177">
        <v>335.95</v>
      </c>
      <c r="Y177">
        <v>330.25</v>
      </c>
      <c r="Z177">
        <v>341</v>
      </c>
      <c r="AA177">
        <v>330.25</v>
      </c>
      <c r="AB177">
        <v>341</v>
      </c>
      <c r="AC177" s="2">
        <f>(Table2[[#This Row],[Close Price]]/Table2[[#This Row],[Day Low]])-1</f>
        <v>1.0285887157767348E-2</v>
      </c>
      <c r="AD177" s="2">
        <f>(Table2[[#This Row],[Day High]]/Table2[[#This Row],[Close Price]])-1</f>
        <v>5.9889204970804411E-3</v>
      </c>
      <c r="AE177" s="2">
        <f>(Table2[[#This Row],[Close Price]]/Table2[[#This Row],[Current Week Low]])-1</f>
        <v>1.120363361090071E-2</v>
      </c>
      <c r="AF177" s="2">
        <f>(Table2[[#This Row],[Current Week High]]/Table2[[#This Row],[Close Price]])-1</f>
        <v>2.1110944752208427E-2</v>
      </c>
      <c r="AG177" s="2">
        <f>(Table2[[#This Row],[Close Price]]/Table2[[#This Row],[Current Month Low]])-1</f>
        <v>1.120363361090071E-2</v>
      </c>
      <c r="AH177" s="2">
        <f>(Table2[[#This Row],[Current Month High]]/Table2[[#This Row],[Close Price]])-1</f>
        <v>2.1110944752208427E-2</v>
      </c>
      <c r="AI177">
        <v>2.11109447522084</v>
      </c>
      <c r="AJ177">
        <v>74.204486176317104</v>
      </c>
      <c r="AK177" t="str">
        <f>IF(AND(Table2[[#This Row],[20D EMA]]&gt;Table2[[#This Row],[50D EMA]],Table2[[#This Row],[50D EMA]]&gt;Table2[[#This Row],[200D EMA]]),"Uptrend","Downtrend/NoTrend")</f>
        <v>Uptrend</v>
      </c>
      <c r="AL177">
        <v>0.04</v>
      </c>
      <c r="AM177" t="s">
        <v>10145</v>
      </c>
      <c r="AN177">
        <v>3.1</v>
      </c>
      <c r="AO177" t="s">
        <v>10145</v>
      </c>
      <c r="AP177">
        <v>2.0483808387468001E-2</v>
      </c>
      <c r="AQ177">
        <f>(Table2[[#This Row],[Sharpe Ratio]]-AVERAGE(Table2[Sharpe Ratio]))/_xlfn.STDEV.P(Table2[Sharpe Ratio])</f>
        <v>-0.39013196048739673</v>
      </c>
      <c r="AR1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1.0356052183060378</v>
      </c>
    </row>
    <row r="178" spans="1:44" hidden="1" x14ac:dyDescent="0.3">
      <c r="A178" t="s">
        <v>446</v>
      </c>
      <c r="B178" t="s">
        <v>447</v>
      </c>
      <c r="C178" t="s">
        <v>10113</v>
      </c>
      <c r="D178" t="s">
        <v>448</v>
      </c>
      <c r="E178">
        <v>50031.705768660999</v>
      </c>
      <c r="F178">
        <v>175.13</v>
      </c>
      <c r="G178">
        <v>-7.9539145827787596</v>
      </c>
      <c r="H178">
        <f>(Table2[[#This Row],[1Y Return vs Nifty]]-AVERAGE(Table2[1Y Return vs Nifty]))/_xlfn.STDEV.P(Table2[1Y Return vs Nifty])</f>
        <v>-0.64083602576031373</v>
      </c>
      <c r="I178">
        <v>0.82124710365642395</v>
      </c>
      <c r="J178">
        <f>(Table2[[#This Row],[1M Return vs Nifty]]-AVERAGE(Table2[1M Return vs Nifty]))/_xlfn.STDEV.P(Table2[1M Return vs Nifty])</f>
        <v>-0.27385603449990259</v>
      </c>
      <c r="K178">
        <v>-8.5832314193015105</v>
      </c>
      <c r="L178">
        <f>(Table2[[#This Row],[6M Return vs Nifty]]-AVERAGE(Table2[6M Return vs Nifty]))/_xlfn.STDEV.P(Table2[6M Return vs Nifty])</f>
        <v>-0.57714346466037136</v>
      </c>
      <c r="M178">
        <v>-1.9216257027273</v>
      </c>
      <c r="N178">
        <f>(Table2[[#This Row],[1W Return vs Nifty]]-AVERAGE(Table2[1W Return vs Nifty]))/_xlfn.STDEV.P(Table2[1W Return vs Nifty])</f>
        <v>-0.32628851341831638</v>
      </c>
      <c r="O178">
        <v>173.33</v>
      </c>
      <c r="P178">
        <v>170.94209510274999</v>
      </c>
      <c r="Q178">
        <v>164.67611289233599</v>
      </c>
      <c r="R178">
        <v>55.7674888580556</v>
      </c>
      <c r="S178" s="2">
        <v>1.0384815092597836E-2</v>
      </c>
      <c r="T178" s="2">
        <v>2.4498967879928807E-2</v>
      </c>
      <c r="U178" s="2">
        <v>6.3481502714960697E-2</v>
      </c>
      <c r="V178">
        <v>0.832246138019204</v>
      </c>
      <c r="W178">
        <v>172.75</v>
      </c>
      <c r="X178">
        <v>176.84</v>
      </c>
      <c r="Y178">
        <v>172.58</v>
      </c>
      <c r="Z178">
        <v>177.7</v>
      </c>
      <c r="AA178">
        <v>172.58</v>
      </c>
      <c r="AB178">
        <v>177.7</v>
      </c>
      <c r="AC178" s="2">
        <f>(Table2[[#This Row],[Close Price]]/Table2[[#This Row],[Day Low]])-1</f>
        <v>1.3777134587554141E-2</v>
      </c>
      <c r="AD178" s="2">
        <f>(Table2[[#This Row],[Day High]]/Table2[[#This Row],[Close Price]])-1</f>
        <v>9.7641751841490709E-3</v>
      </c>
      <c r="AE178" s="2">
        <f>(Table2[[#This Row],[Close Price]]/Table2[[#This Row],[Current Week Low]])-1</f>
        <v>1.4775756171051091E-2</v>
      </c>
      <c r="AF178" s="2">
        <f>(Table2[[#This Row],[Current Week High]]/Table2[[#This Row],[Close Price]])-1</f>
        <v>1.4674812996060105E-2</v>
      </c>
      <c r="AG178" s="2">
        <f>(Table2[[#This Row],[Close Price]]/Table2[[#This Row],[Current Month Low]])-1</f>
        <v>1.4775756171051091E-2</v>
      </c>
      <c r="AH178" s="2">
        <f>(Table2[[#This Row],[Current Month High]]/Table2[[#This Row],[Close Price]])-1</f>
        <v>1.4674812996060105E-2</v>
      </c>
      <c r="AI178">
        <v>11.631359561468599</v>
      </c>
      <c r="AJ178">
        <v>34.611837048424299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-0.08</v>
      </c>
      <c r="AM178" t="s">
        <v>10146</v>
      </c>
      <c r="AN178">
        <v>2.38</v>
      </c>
      <c r="AO178" t="s">
        <v>10145</v>
      </c>
      <c r="AP178">
        <v>-9.5201323581409994E-2</v>
      </c>
      <c r="AQ178">
        <f>(Table2[[#This Row],[Sharpe Ratio]]-AVERAGE(Table2[Sharpe Ratio]))/_xlfn.STDEV.P(Table2[Sharpe Ratio])</f>
        <v>-1.7036189607713847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-3.5217429991102884</v>
      </c>
    </row>
    <row r="179" spans="1:44" hidden="1" x14ac:dyDescent="0.3">
      <c r="A179" t="s">
        <v>449</v>
      </c>
      <c r="B179" t="s">
        <v>450</v>
      </c>
      <c r="C179" t="s">
        <v>10108</v>
      </c>
      <c r="D179" t="s">
        <v>130</v>
      </c>
      <c r="E179">
        <v>49956.063801295</v>
      </c>
      <c r="F179">
        <v>56501.65</v>
      </c>
      <c r="G179">
        <v>10.163067100486501</v>
      </c>
      <c r="H179">
        <f>(Table2[[#This Row],[1Y Return vs Nifty]]-AVERAGE(Table2[1Y Return vs Nifty]))/_xlfn.STDEV.P(Table2[1Y Return vs Nifty])</f>
        <v>-0.43223106442912157</v>
      </c>
      <c r="I179">
        <v>4.3291147660873301</v>
      </c>
      <c r="J179">
        <f>(Table2[[#This Row],[1M Return vs Nifty]]-AVERAGE(Table2[1M Return vs Nifty]))/_xlfn.STDEV.P(Table2[1M Return vs Nifty])</f>
        <v>1.9246260084496414E-2</v>
      </c>
      <c r="K179">
        <v>40.997735890631397</v>
      </c>
      <c r="L179">
        <f>(Table2[[#This Row],[6M Return vs Nifty]]-AVERAGE(Table2[6M Return vs Nifty]))/_xlfn.STDEV.P(Table2[6M Return vs Nifty])</f>
        <v>0.88731839454062045</v>
      </c>
      <c r="M179">
        <v>-3.8578259774121402</v>
      </c>
      <c r="N179">
        <f>(Table2[[#This Row],[1W Return vs Nifty]]-AVERAGE(Table2[1W Return vs Nifty]))/_xlfn.STDEV.P(Table2[1W Return vs Nifty])</f>
        <v>-0.70713284854593239</v>
      </c>
      <c r="O179">
        <v>55401.57</v>
      </c>
      <c r="P179">
        <v>51732.4075428121</v>
      </c>
      <c r="Q179">
        <v>43951.717983320901</v>
      </c>
      <c r="R179">
        <v>55.451499624170602</v>
      </c>
      <c r="S179" s="2">
        <v>1.9856476991536552E-2</v>
      </c>
      <c r="T179" s="2">
        <v>9.2190614814147753E-2</v>
      </c>
      <c r="U179" s="2">
        <v>0.28553905495666027</v>
      </c>
      <c r="V179">
        <v>0.71439001413094605</v>
      </c>
      <c r="W179">
        <v>56484.15</v>
      </c>
      <c r="X179">
        <v>57289.8</v>
      </c>
      <c r="Y179">
        <v>56200.05</v>
      </c>
      <c r="Z179">
        <v>57383.199999999997</v>
      </c>
      <c r="AA179">
        <v>56200.05</v>
      </c>
      <c r="AB179">
        <v>57383.199999999997</v>
      </c>
      <c r="AC179" s="2">
        <f>(Table2[[#This Row],[Close Price]]/Table2[[#This Row],[Day Low]])-1</f>
        <v>3.0982142778102073E-4</v>
      </c>
      <c r="AD179" s="2">
        <f>(Table2[[#This Row],[Day High]]/Table2[[#This Row],[Close Price]])-1</f>
        <v>1.3949150157561707E-2</v>
      </c>
      <c r="AE179" s="2">
        <f>(Table2[[#This Row],[Close Price]]/Table2[[#This Row],[Current Week Low]])-1</f>
        <v>5.3665432681999636E-3</v>
      </c>
      <c r="AF179" s="2">
        <f>(Table2[[#This Row],[Current Week High]]/Table2[[#This Row],[Close Price]])-1</f>
        <v>1.5602199227810143E-2</v>
      </c>
      <c r="AG179" s="2">
        <f>(Table2[[#This Row],[Close Price]]/Table2[[#This Row],[Current Month Low]])-1</f>
        <v>5.3665432681999636E-3</v>
      </c>
      <c r="AH179" s="2">
        <f>(Table2[[#This Row],[Current Month High]]/Table2[[#This Row],[Close Price]])-1</f>
        <v>1.5602199227810143E-2</v>
      </c>
      <c r="AI179">
        <v>6.1809699362761901</v>
      </c>
      <c r="AJ179">
        <v>61.5362073549718</v>
      </c>
      <c r="AK179" t="str">
        <f>IF(AND(Table2[[#This Row],[20D EMA]]&gt;Table2[[#This Row],[50D EMA]],Table2[[#This Row],[50D EMA]]&gt;Table2[[#This Row],[200D EMA]]),"Uptrend","Downtrend/NoTrend")</f>
        <v>Uptrend</v>
      </c>
      <c r="AL179">
        <v>0.17</v>
      </c>
      <c r="AM179" t="s">
        <v>10145</v>
      </c>
      <c r="AN179">
        <v>-2.46</v>
      </c>
      <c r="AO179" t="s">
        <v>10146</v>
      </c>
      <c r="AP179">
        <v>-1.0891651334085E-2</v>
      </c>
      <c r="AQ179">
        <f>(Table2[[#This Row],[Sharpe Ratio]]-AVERAGE(Table2[Sharpe Ratio]))/_xlfn.STDEV.P(Table2[Sharpe Ratio])</f>
        <v>-0.74636839096733543</v>
      </c>
      <c r="AR1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-0.9791676493172724</v>
      </c>
    </row>
    <row r="180" spans="1:44" hidden="1" x14ac:dyDescent="0.3">
      <c r="A180" t="s">
        <v>451</v>
      </c>
      <c r="B180" t="s">
        <v>452</v>
      </c>
      <c r="C180" t="s">
        <v>10102</v>
      </c>
      <c r="D180" t="s">
        <v>49</v>
      </c>
      <c r="E180">
        <v>49512.978701874999</v>
      </c>
      <c r="F180">
        <v>666.25</v>
      </c>
      <c r="G180">
        <v>-38.142307691499298</v>
      </c>
      <c r="H180">
        <f>(Table2[[#This Row],[1Y Return vs Nifty]]-AVERAGE(Table2[1Y Return vs Nifty]))/_xlfn.STDEV.P(Table2[1Y Return vs Nifty])</f>
        <v>-0.98843523887385687</v>
      </c>
      <c r="I180">
        <v>-1.47093514403174</v>
      </c>
      <c r="J180">
        <f>(Table2[[#This Row],[1M Return vs Nifty]]-AVERAGE(Table2[1M Return vs Nifty]))/_xlfn.STDEV.P(Table2[1M Return vs Nifty])</f>
        <v>-0.46538089833625584</v>
      </c>
      <c r="K180">
        <v>-26.4027041163069</v>
      </c>
      <c r="L180">
        <f>(Table2[[#This Row],[6M Return vs Nifty]]-AVERAGE(Table2[6M Return vs Nifty]))/_xlfn.STDEV.P(Table2[6M Return vs Nifty])</f>
        <v>-1.1034732143950006</v>
      </c>
      <c r="M180">
        <v>-2.3732537794544402</v>
      </c>
      <c r="N180">
        <f>(Table2[[#This Row],[1W Return vs Nifty]]-AVERAGE(Table2[1W Return vs Nifty]))/_xlfn.STDEV.P(Table2[1W Return vs Nifty])</f>
        <v>-0.41512229619117985</v>
      </c>
      <c r="O180">
        <v>665.9</v>
      </c>
      <c r="P180">
        <v>650.26590868230096</v>
      </c>
      <c r="Q180">
        <v>659.12507952134195</v>
      </c>
      <c r="R180">
        <v>46.535020741460002</v>
      </c>
      <c r="S180" s="2">
        <v>5.2560444511191287E-4</v>
      </c>
      <c r="T180" s="2">
        <v>2.4580853931108287E-2</v>
      </c>
      <c r="U180" s="2">
        <v>1.0809663749757767E-2</v>
      </c>
      <c r="V180">
        <v>1.1724316123765901</v>
      </c>
      <c r="W180">
        <v>661.8</v>
      </c>
      <c r="X180">
        <v>671.55</v>
      </c>
      <c r="Y180">
        <v>663</v>
      </c>
      <c r="Z180">
        <v>682.2</v>
      </c>
      <c r="AA180">
        <v>663</v>
      </c>
      <c r="AB180">
        <v>682.2</v>
      </c>
      <c r="AC180" s="2">
        <f>(Table2[[#This Row],[Close Price]]/Table2[[#This Row],[Day Low]])-1</f>
        <v>6.7240858265338321E-3</v>
      </c>
      <c r="AD180" s="2">
        <f>(Table2[[#This Row],[Day High]]/Table2[[#This Row],[Close Price]])-1</f>
        <v>7.9549718574107864E-3</v>
      </c>
      <c r="AE180" s="2">
        <f>(Table2[[#This Row],[Close Price]]/Table2[[#This Row],[Current Week Low]])-1</f>
        <v>4.9019607843137081E-3</v>
      </c>
      <c r="AF180" s="2">
        <f>(Table2[[#This Row],[Current Week High]]/Table2[[#This Row],[Close Price]])-1</f>
        <v>2.3939962476547949E-2</v>
      </c>
      <c r="AG180" s="2">
        <f>(Table2[[#This Row],[Close Price]]/Table2[[#This Row],[Current Month Low]])-1</f>
        <v>4.9019607843137081E-3</v>
      </c>
      <c r="AH180" s="2">
        <f>(Table2[[#This Row],[Current Month High]]/Table2[[#This Row],[Close Price]])-1</f>
        <v>2.3939962476547949E-2</v>
      </c>
      <c r="AI180">
        <v>22.086303939962399</v>
      </c>
      <c r="AJ180">
        <v>20.326891818674302</v>
      </c>
      <c r="AK180" t="str">
        <f>IF(AND(Table2[[#This Row],[20D EMA]]&gt;Table2[[#This Row],[50D EMA]],Table2[[#This Row],[50D EMA]]&gt;Table2[[#This Row],[200D EMA]]),"Uptrend","Downtrend/NoTrend")</f>
        <v>Downtrend/NoTrend</v>
      </c>
      <c r="AL180">
        <v>-0.05</v>
      </c>
      <c r="AM180" t="s">
        <v>10146</v>
      </c>
      <c r="AN180">
        <v>0.76</v>
      </c>
      <c r="AO180" t="s">
        <v>10145</v>
      </c>
      <c r="AP180">
        <v>-2.8559298974151999E-2</v>
      </c>
      <c r="AQ180">
        <f>(Table2[[#This Row],[Sharpe Ratio]]-AVERAGE(Table2[Sharpe Ratio]))/_xlfn.STDEV.P(Table2[Sharpe Ratio])</f>
        <v>-0.94696655864776924</v>
      </c>
      <c r="AR1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81" spans="1:44" hidden="1" x14ac:dyDescent="0.3">
      <c r="A181" t="s">
        <v>453</v>
      </c>
      <c r="B181" t="s">
        <v>454</v>
      </c>
      <c r="C181" t="s">
        <v>10101</v>
      </c>
      <c r="D181" t="s">
        <v>21</v>
      </c>
      <c r="E181">
        <v>48580.581129145001</v>
      </c>
      <c r="F181">
        <v>2569.4499999999998</v>
      </c>
      <c r="G181">
        <v>9.0502066025360008</v>
      </c>
      <c r="H181">
        <f>(Table2[[#This Row],[1Y Return vs Nifty]]-AVERAGE(Table2[1Y Return vs Nifty]))/_xlfn.STDEV.P(Table2[1Y Return vs Nifty])</f>
        <v>-0.44504491086339887</v>
      </c>
      <c r="I181">
        <v>2.4032716654953701</v>
      </c>
      <c r="J181">
        <f>(Table2[[#This Row],[1M Return vs Nifty]]-AVERAGE(Table2[1M Return vs Nifty]))/_xlfn.STDEV.P(Table2[1M Return vs Nifty])</f>
        <v>-0.14166888441723985</v>
      </c>
      <c r="K181">
        <v>-13.2480738992939</v>
      </c>
      <c r="L181">
        <f>(Table2[[#This Row],[6M Return vs Nifty]]-AVERAGE(Table2[6M Return vs Nifty]))/_xlfn.STDEV.P(Table2[6M Return vs Nifty])</f>
        <v>-0.71492786584854295</v>
      </c>
      <c r="M181">
        <v>1.8968689331520401</v>
      </c>
      <c r="N181">
        <f>(Table2[[#This Row],[1W Return vs Nifty]]-AVERAGE(Table2[1W Return vs Nifty]))/_xlfn.STDEV.P(Table2[1W Return vs Nifty])</f>
        <v>0.42479703790800361</v>
      </c>
      <c r="O181">
        <v>2437.02</v>
      </c>
      <c r="P181">
        <v>2407.5934603906098</v>
      </c>
      <c r="Q181">
        <v>2392.0711447806202</v>
      </c>
      <c r="R181">
        <v>81.437646411066098</v>
      </c>
      <c r="S181" s="2">
        <v>5.434095739879026E-2</v>
      </c>
      <c r="T181" s="2">
        <v>6.722752087187106E-2</v>
      </c>
      <c r="U181" s="2">
        <v>7.4152834294419462E-2</v>
      </c>
      <c r="V181">
        <v>0.78911841838733798</v>
      </c>
      <c r="W181">
        <v>2564</v>
      </c>
      <c r="X181">
        <v>2619</v>
      </c>
      <c r="Y181">
        <v>2457.8000000000002</v>
      </c>
      <c r="Z181">
        <v>2574</v>
      </c>
      <c r="AA181">
        <v>2457.8000000000002</v>
      </c>
      <c r="AB181">
        <v>2574</v>
      </c>
      <c r="AC181" s="2">
        <f>(Table2[[#This Row],[Close Price]]/Table2[[#This Row],[Day Low]])-1</f>
        <v>2.1255850234007667E-3</v>
      </c>
      <c r="AD181" s="2">
        <f>(Table2[[#This Row],[Day High]]/Table2[[#This Row],[Close Price]])-1</f>
        <v>1.9284282628578175E-2</v>
      </c>
      <c r="AE181" s="2">
        <f>(Table2[[#This Row],[Close Price]]/Table2[[#This Row],[Current Week Low]])-1</f>
        <v>4.5426804459272274E-2</v>
      </c>
      <c r="AF181" s="2">
        <f>(Table2[[#This Row],[Current Week High]]/Table2[[#This Row],[Close Price]])-1</f>
        <v>1.7708069820390193E-3</v>
      </c>
      <c r="AG181" s="2">
        <f>(Table2[[#This Row],[Close Price]]/Table2[[#This Row],[Current Month Low]])-1</f>
        <v>4.5426804459272274E-2</v>
      </c>
      <c r="AH181" s="2">
        <f>(Table2[[#This Row],[Current Month High]]/Table2[[#This Row],[Close Price]])-1</f>
        <v>1.7708069820390193E-3</v>
      </c>
      <c r="AI181">
        <v>10.4360855435988</v>
      </c>
      <c r="AJ181">
        <v>38.889189189189104</v>
      </c>
      <c r="AK181" t="str">
        <f>IF(AND(Table2[[#This Row],[20D EMA]]&gt;Table2[[#This Row],[50D EMA]],Table2[[#This Row],[50D EMA]]&gt;Table2[[#This Row],[200D EMA]]),"Uptrend","Downtrend/NoTrend")</f>
        <v>Uptrend</v>
      </c>
      <c r="AL181">
        <v>-0.01</v>
      </c>
      <c r="AM181" t="s">
        <v>10146</v>
      </c>
      <c r="AN181">
        <v>6.67</v>
      </c>
      <c r="AO181" t="s">
        <v>10145</v>
      </c>
      <c r="AP181">
        <v>-2.5661981245841001E-2</v>
      </c>
      <c r="AQ181">
        <f>(Table2[[#This Row],[Sharpe Ratio]]-AVERAGE(Table2[Sharpe Ratio]))/_xlfn.STDEV.P(Table2[Sharpe Ratio])</f>
        <v>-0.91407046295197458</v>
      </c>
      <c r="AR1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-1.7909150861731522</v>
      </c>
    </row>
    <row r="182" spans="1:44" hidden="1" x14ac:dyDescent="0.3">
      <c r="A182" t="s">
        <v>455</v>
      </c>
      <c r="B182" t="s">
        <v>456</v>
      </c>
      <c r="C182" t="s">
        <v>10106</v>
      </c>
      <c r="D182" t="s">
        <v>457</v>
      </c>
      <c r="E182">
        <v>48356.5</v>
      </c>
      <c r="F182">
        <v>568.9</v>
      </c>
      <c r="G182">
        <v>110.776554596184</v>
      </c>
      <c r="H182">
        <f>(Table2[[#This Row],[1Y Return vs Nifty]]-AVERAGE(Table2[1Y Return vs Nifty]))/_xlfn.STDEV.P(Table2[1Y Return vs Nifty])</f>
        <v>0.72626614196942074</v>
      </c>
      <c r="I182">
        <v>8.7347924356206406</v>
      </c>
      <c r="J182">
        <f>(Table2[[#This Row],[1M Return vs Nifty]]-AVERAGE(Table2[1M Return vs Nifty]))/_xlfn.STDEV.P(Table2[1M Return vs Nifty])</f>
        <v>0.38736568715678144</v>
      </c>
      <c r="K182">
        <v>61.619836430755299</v>
      </c>
      <c r="L182">
        <f>(Table2[[#This Row],[6M Return vs Nifty]]-AVERAGE(Table2[6M Return vs Nifty]))/_xlfn.STDEV.P(Table2[6M Return vs Nifty])</f>
        <v>1.4964287313526534</v>
      </c>
      <c r="M182">
        <v>-4.4739618520808202</v>
      </c>
      <c r="N182">
        <f>(Table2[[#This Row],[1W Return vs Nifty]]-AVERAGE(Table2[1W Return vs Nifty]))/_xlfn.STDEV.P(Table2[1W Return vs Nifty])</f>
        <v>-0.82832478339092686</v>
      </c>
      <c r="O182">
        <v>549.57000000000005</v>
      </c>
      <c r="P182">
        <v>502.45798735050198</v>
      </c>
      <c r="Q182">
        <v>379.88371873213299</v>
      </c>
      <c r="R182">
        <v>62.063207463408901</v>
      </c>
      <c r="S182" s="2">
        <v>3.517295339993072E-2</v>
      </c>
      <c r="T182" s="2">
        <v>0.13223396646523947</v>
      </c>
      <c r="U182" s="2">
        <v>0.49756352259241687</v>
      </c>
      <c r="V182">
        <v>0.69573581601208301</v>
      </c>
      <c r="W182">
        <v>563.54999999999995</v>
      </c>
      <c r="X182">
        <v>570.70000000000005</v>
      </c>
      <c r="Y182">
        <v>559.6</v>
      </c>
      <c r="Z182">
        <v>572.75</v>
      </c>
      <c r="AA182">
        <v>559.6</v>
      </c>
      <c r="AB182">
        <v>572.75</v>
      </c>
      <c r="AC182" s="2">
        <f>(Table2[[#This Row],[Close Price]]/Table2[[#This Row],[Day Low]])-1</f>
        <v>9.493390116227518E-3</v>
      </c>
      <c r="AD182" s="2">
        <f>(Table2[[#This Row],[Day High]]/Table2[[#This Row],[Close Price]])-1</f>
        <v>3.1640007031112916E-3</v>
      </c>
      <c r="AE182" s="2">
        <f>(Table2[[#This Row],[Close Price]]/Table2[[#This Row],[Current Week Low]])-1</f>
        <v>1.6619013581129272E-2</v>
      </c>
      <c r="AF182" s="2">
        <f>(Table2[[#This Row],[Current Week High]]/Table2[[#This Row],[Close Price]])-1</f>
        <v>6.7674459483213489E-3</v>
      </c>
      <c r="AG182" s="2">
        <f>(Table2[[#This Row],[Close Price]]/Table2[[#This Row],[Current Month Low]])-1</f>
        <v>1.6619013581129272E-2</v>
      </c>
      <c r="AH182" s="2">
        <f>(Table2[[#This Row],[Current Month High]]/Table2[[#This Row],[Close Price]])-1</f>
        <v>6.7674459483213489E-3</v>
      </c>
      <c r="AI182">
        <v>9.04376867639305</v>
      </c>
      <c r="AJ182">
        <v>140.95722151630599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0.24</v>
      </c>
      <c r="AM182" t="s">
        <v>10145</v>
      </c>
      <c r="AN182">
        <v>4.91</v>
      </c>
      <c r="AO182" t="s">
        <v>10145</v>
      </c>
      <c r="AP182">
        <v>0.139902761812919</v>
      </c>
      <c r="AQ182">
        <f>(Table2[[#This Row],[Sharpe Ratio]]-AVERAGE(Table2[Sharpe Ratio]))/_xlfn.STDEV.P(Table2[Sharpe Ratio])</f>
        <v>0.96574878444745493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2.7474845615353836</v>
      </c>
    </row>
    <row r="183" spans="1:44" hidden="1" x14ac:dyDescent="0.3">
      <c r="A183" t="s">
        <v>458</v>
      </c>
      <c r="B183" t="s">
        <v>459</v>
      </c>
      <c r="C183" t="s">
        <v>10114</v>
      </c>
      <c r="D183" t="s">
        <v>325</v>
      </c>
      <c r="E183">
        <v>48039.500976900003</v>
      </c>
      <c r="F183">
        <v>1451.85</v>
      </c>
      <c r="G183">
        <v>64.295681799617398</v>
      </c>
      <c r="H183">
        <f>(Table2[[#This Row],[1Y Return vs Nifty]]-AVERAGE(Table2[1Y Return vs Nifty]))/_xlfn.STDEV.P(Table2[1Y Return vs Nifty])</f>
        <v>0.1910698911875254</v>
      </c>
      <c r="I183">
        <v>-1.44591223341567</v>
      </c>
      <c r="J183">
        <f>(Table2[[#This Row],[1M Return vs Nifty]]-AVERAGE(Table2[1M Return vs Nifty]))/_xlfn.STDEV.P(Table2[1M Return vs Nifty])</f>
        <v>-0.46329009183369013</v>
      </c>
      <c r="K183">
        <v>34.222803396161602</v>
      </c>
      <c r="L183">
        <f>(Table2[[#This Row],[6M Return vs Nifty]]-AVERAGE(Table2[6M Return vs Nifty]))/_xlfn.STDEV.P(Table2[6M Return vs Nifty])</f>
        <v>0.68720874006792976</v>
      </c>
      <c r="M183">
        <v>-5.0335087314320699</v>
      </c>
      <c r="N183">
        <f>(Table2[[#This Row],[1W Return vs Nifty]]-AVERAGE(Table2[1W Return vs Nifty]))/_xlfn.STDEV.P(Table2[1W Return vs Nifty])</f>
        <v>-0.9383858457848705</v>
      </c>
      <c r="O183">
        <v>1459.45</v>
      </c>
      <c r="P183">
        <v>1389.6205539360401</v>
      </c>
      <c r="Q183">
        <v>1152.72757824258</v>
      </c>
      <c r="R183">
        <v>42.584518393993797</v>
      </c>
      <c r="S183" s="2">
        <v>-5.2074411593409408E-3</v>
      </c>
      <c r="T183" s="2">
        <v>4.4781610265980591E-2</v>
      </c>
      <c r="U183" s="2">
        <v>0.25949099110949925</v>
      </c>
      <c r="V183">
        <v>0.65754821166097199</v>
      </c>
      <c r="W183">
        <v>1437.45</v>
      </c>
      <c r="X183">
        <v>1456.95</v>
      </c>
      <c r="Y183">
        <v>1416.5</v>
      </c>
      <c r="Z183">
        <v>1488.85</v>
      </c>
      <c r="AA183">
        <v>1416.5</v>
      </c>
      <c r="AB183">
        <v>1488.85</v>
      </c>
      <c r="AC183" s="2">
        <f>(Table2[[#This Row],[Close Price]]/Table2[[#This Row],[Day Low]])-1</f>
        <v>1.0017739747469445E-2</v>
      </c>
      <c r="AD183" s="2">
        <f>(Table2[[#This Row],[Day High]]/Table2[[#This Row],[Close Price]])-1</f>
        <v>3.5127595826016655E-3</v>
      </c>
      <c r="AE183" s="2">
        <f>(Table2[[#This Row],[Close Price]]/Table2[[#This Row],[Current Week Low]])-1</f>
        <v>2.495587716201908E-2</v>
      </c>
      <c r="AF183" s="2">
        <f>(Table2[[#This Row],[Current Week High]]/Table2[[#This Row],[Close Price]])-1</f>
        <v>2.548472638357957E-2</v>
      </c>
      <c r="AG183" s="2">
        <f>(Table2[[#This Row],[Close Price]]/Table2[[#This Row],[Current Month Low]])-1</f>
        <v>2.495587716201908E-2</v>
      </c>
      <c r="AH183" s="2">
        <f>(Table2[[#This Row],[Current Month High]]/Table2[[#This Row],[Close Price]])-1</f>
        <v>2.548472638357957E-2</v>
      </c>
      <c r="AI183">
        <v>7.4491166442814496</v>
      </c>
      <c r="AJ183">
        <v>94.879194630872405</v>
      </c>
      <c r="AK183" t="str">
        <f>IF(AND(Table2[[#This Row],[20D EMA]]&gt;Table2[[#This Row],[50D EMA]],Table2[[#This Row],[50D EMA]]&gt;Table2[[#This Row],[200D EMA]]),"Uptrend","Downtrend/NoTrend")</f>
        <v>Uptrend</v>
      </c>
      <c r="AL183">
        <v>0.02</v>
      </c>
      <c r="AM183" t="s">
        <v>10145</v>
      </c>
      <c r="AN183">
        <v>-3.11</v>
      </c>
      <c r="AO183" t="s">
        <v>10146</v>
      </c>
      <c r="AP183">
        <v>1.0800294673375999E-2</v>
      </c>
      <c r="AQ183">
        <f>(Table2[[#This Row],[Sharpe Ratio]]-AVERAGE(Table2[Sharpe Ratio]))/_xlfn.STDEV.P(Table2[Sharpe Ratio])</f>
        <v>-0.50007840878252696</v>
      </c>
      <c r="AR1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-1.0234757151456324</v>
      </c>
    </row>
    <row r="184" spans="1:44" hidden="1" x14ac:dyDescent="0.3">
      <c r="A184" t="s">
        <v>460</v>
      </c>
      <c r="B184" t="s">
        <v>461</v>
      </c>
      <c r="C184" t="s">
        <v>10102</v>
      </c>
      <c r="D184" t="s">
        <v>49</v>
      </c>
      <c r="E184">
        <v>46983.26883642</v>
      </c>
      <c r="F184">
        <v>188.7</v>
      </c>
      <c r="G184">
        <v>11.382826720176</v>
      </c>
      <c r="H184">
        <f>(Table2[[#This Row],[1Y Return vs Nifty]]-AVERAGE(Table2[1Y Return vs Nifty]))/_xlfn.STDEV.P(Table2[1Y Return vs Nifty])</f>
        <v>-0.41818634590220977</v>
      </c>
      <c r="I184">
        <v>13.526022275125801</v>
      </c>
      <c r="J184">
        <f>(Table2[[#This Row],[1M Return vs Nifty]]-AVERAGE(Table2[1M Return vs Nifty]))/_xlfn.STDEV.P(Table2[1M Return vs Nifty])</f>
        <v>0.78770019090115251</v>
      </c>
      <c r="K184">
        <v>0.68270740439321098</v>
      </c>
      <c r="L184">
        <f>(Table2[[#This Row],[6M Return vs Nifty]]-AVERAGE(Table2[6M Return vs Nifty]))/_xlfn.STDEV.P(Table2[6M Return vs Nifty])</f>
        <v>-0.30345751754751371</v>
      </c>
      <c r="M184">
        <v>-1.0146216490215501</v>
      </c>
      <c r="N184">
        <f>(Table2[[#This Row],[1W Return vs Nifty]]-AVERAGE(Table2[1W Return vs Nifty]))/_xlfn.STDEV.P(Table2[1W Return vs Nifty])</f>
        <v>-0.14788374800847526</v>
      </c>
      <c r="O184">
        <v>178.05</v>
      </c>
      <c r="P184">
        <v>170.473644155079</v>
      </c>
      <c r="Q184">
        <v>155.146899908862</v>
      </c>
      <c r="R184">
        <v>65.821902770820898</v>
      </c>
      <c r="S184" s="2">
        <v>5.9814658803706691E-2</v>
      </c>
      <c r="T184" s="2">
        <v>0.10691597481391649</v>
      </c>
      <c r="U184" s="2">
        <v>0.21626664864620629</v>
      </c>
      <c r="V184">
        <v>1.84508618782939</v>
      </c>
      <c r="W184">
        <v>188</v>
      </c>
      <c r="X184">
        <v>194.2</v>
      </c>
      <c r="Y184">
        <v>182.96</v>
      </c>
      <c r="Z184">
        <v>194.25</v>
      </c>
      <c r="AA184">
        <v>182.96</v>
      </c>
      <c r="AB184">
        <v>194.25</v>
      </c>
      <c r="AC184" s="2">
        <f>(Table2[[#This Row],[Close Price]]/Table2[[#This Row],[Day Low]])-1</f>
        <v>3.7234042553191404E-3</v>
      </c>
      <c r="AD184" s="2">
        <f>(Table2[[#This Row],[Day High]]/Table2[[#This Row],[Close Price]])-1</f>
        <v>2.9146793852676156E-2</v>
      </c>
      <c r="AE184" s="2">
        <f>(Table2[[#This Row],[Close Price]]/Table2[[#This Row],[Current Week Low]])-1</f>
        <v>3.1372977700043547E-2</v>
      </c>
      <c r="AF184" s="2">
        <f>(Table2[[#This Row],[Current Week High]]/Table2[[#This Row],[Close Price]])-1</f>
        <v>2.941176470588247E-2</v>
      </c>
      <c r="AG184" s="2">
        <f>(Table2[[#This Row],[Close Price]]/Table2[[#This Row],[Current Month Low]])-1</f>
        <v>3.1372977700043547E-2</v>
      </c>
      <c r="AH184" s="2">
        <f>(Table2[[#This Row],[Current Month High]]/Table2[[#This Row],[Close Price]])-1</f>
        <v>2.941176470588247E-2</v>
      </c>
      <c r="AI184">
        <v>2.9411764705882399</v>
      </c>
      <c r="AJ184">
        <v>61.974248927038602</v>
      </c>
      <c r="AK184" t="str">
        <f>IF(AND(Table2[[#This Row],[20D EMA]]&gt;Table2[[#This Row],[50D EMA]],Table2[[#This Row],[50D EMA]]&gt;Table2[[#This Row],[200D EMA]]),"Uptrend","Downtrend/NoTrend")</f>
        <v>Uptrend</v>
      </c>
      <c r="AL184">
        <v>0.01</v>
      </c>
      <c r="AM184" t="s">
        <v>10145</v>
      </c>
      <c r="AN184">
        <v>3.76</v>
      </c>
      <c r="AO184" t="s">
        <v>10145</v>
      </c>
      <c r="AP184">
        <v>7.1149574913095995E-2</v>
      </c>
      <c r="AQ184">
        <f>(Table2[[#This Row],[Sharpe Ratio]]-AVERAGE(Table2[Sharpe Ratio]))/_xlfn.STDEV.P(Table2[Sharpe Ratio])</f>
        <v>0.18512628193514036</v>
      </c>
      <c r="AR1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0.10329886137809408</v>
      </c>
    </row>
    <row r="185" spans="1:44" x14ac:dyDescent="0.3">
      <c r="A185" t="s">
        <v>398</v>
      </c>
      <c r="B185" t="s">
        <v>399</v>
      </c>
      <c r="C185" t="s">
        <v>10108</v>
      </c>
      <c r="D185" t="s">
        <v>62</v>
      </c>
      <c r="E185">
        <v>59888.981249999997</v>
      </c>
      <c r="F185">
        <v>1633.8</v>
      </c>
      <c r="G185">
        <v>165.91907040875699</v>
      </c>
      <c r="H185">
        <f>(Table2[[#This Row],[1Y Return vs Nifty]]-AVERAGE(Table2[1Y Return vs Nifty]))/_xlfn.STDEV.P(Table2[1Y Return vs Nifty])</f>
        <v>1.3611954353743934</v>
      </c>
      <c r="I185">
        <v>-4.6173173501674203</v>
      </c>
      <c r="J185">
        <f>(Table2[[#This Row],[1M Return vs Nifty]]-AVERAGE(Table2[1M Return vs Nifty]))/_xlfn.STDEV.P(Table2[1M Return vs Nifty])</f>
        <v>-0.72827902705836689</v>
      </c>
      <c r="K185">
        <v>86.245255221206506</v>
      </c>
      <c r="L185">
        <f>(Table2[[#This Row],[6M Return vs Nifty]]-AVERAGE(Table2[6M Return vs Nifty]))/_xlfn.STDEV.P(Table2[6M Return vs Nifty])</f>
        <v>2.2237841772445379</v>
      </c>
      <c r="M185">
        <v>-0.60189154032751502</v>
      </c>
      <c r="N185">
        <f>(Table2[[#This Row],[1W Return vs Nifty]]-AVERAGE(Table2[1W Return vs Nifty]))/_xlfn.STDEV.P(Table2[1W Return vs Nifty])</f>
        <v>-6.6701069807319671E-2</v>
      </c>
      <c r="O185">
        <v>1531.48</v>
      </c>
      <c r="P185">
        <v>1357.5073468431301</v>
      </c>
      <c r="Q185">
        <v>969.28213222602994</v>
      </c>
      <c r="R185">
        <v>67.534654367179698</v>
      </c>
      <c r="S185" s="2">
        <v>6.6811189176482835E-2</v>
      </c>
      <c r="T185" s="2">
        <v>0.20352939805400366</v>
      </c>
      <c r="U185" s="2">
        <v>0.68557734191164166</v>
      </c>
      <c r="V185">
        <v>1.1572999226012699</v>
      </c>
      <c r="W185">
        <v>1635.9</v>
      </c>
      <c r="X185">
        <v>1680</v>
      </c>
      <c r="Y185">
        <v>1581.2</v>
      </c>
      <c r="Z185">
        <v>1675.95</v>
      </c>
      <c r="AA185">
        <v>1581.2</v>
      </c>
      <c r="AB185">
        <v>1675.95</v>
      </c>
      <c r="AC185" s="2">
        <f>(Table2[[#This Row],[Close Price]]/Table2[[#This Row],[Day Low]])-1</f>
        <v>-1.2836970474968679E-3</v>
      </c>
      <c r="AD185" s="2">
        <f>(Table2[[#This Row],[Day High]]/Table2[[#This Row],[Close Price]])-1</f>
        <v>2.8277634961439535E-2</v>
      </c>
      <c r="AE185" s="2">
        <f>(Table2[[#This Row],[Close Price]]/Table2[[#This Row],[Current Week Low]])-1</f>
        <v>3.32658740197318E-2</v>
      </c>
      <c r="AF185" s="2">
        <f>(Table2[[#This Row],[Current Week High]]/Table2[[#This Row],[Close Price]])-1</f>
        <v>2.5798751377157592E-2</v>
      </c>
      <c r="AG185" s="2">
        <f>(Table2[[#This Row],[Close Price]]/Table2[[#This Row],[Current Month Low]])-1</f>
        <v>3.32658740197318E-2</v>
      </c>
      <c r="AH185" s="2">
        <f>(Table2[[#This Row],[Current Month High]]/Table2[[#This Row],[Close Price]])-1</f>
        <v>2.5798751377157592E-2</v>
      </c>
      <c r="AI185">
        <v>2.5798751377157498</v>
      </c>
      <c r="AJ185">
        <v>263.06666666666598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0</v>
      </c>
      <c r="AM185">
        <v>0</v>
      </c>
      <c r="AN185">
        <v>3.22</v>
      </c>
      <c r="AO185" t="s">
        <v>10145</v>
      </c>
      <c r="AP185">
        <v>0.207591767028969</v>
      </c>
      <c r="AQ185">
        <f>(Table2[[#This Row],[Sharpe Ratio]]-AVERAGE(Table2[Sharpe Ratio]))/_xlfn.STDEV.P(Table2[Sharpe Ratio])</f>
        <v>1.7342885864105562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4.5242881021638004</v>
      </c>
    </row>
    <row r="186" spans="1:44" hidden="1" x14ac:dyDescent="0.3">
      <c r="A186" t="s">
        <v>464</v>
      </c>
      <c r="B186" t="s">
        <v>465</v>
      </c>
      <c r="C186" t="s">
        <v>10116</v>
      </c>
      <c r="D186" t="s">
        <v>371</v>
      </c>
      <c r="E186">
        <v>46637.111690439997</v>
      </c>
      <c r="F186">
        <v>1583.6</v>
      </c>
      <c r="G186">
        <v>38.370166310072598</v>
      </c>
      <c r="H186">
        <f>(Table2[[#This Row],[1Y Return vs Nifty]]-AVERAGE(Table2[1Y Return vs Nifty]))/_xlfn.STDEV.P(Table2[1Y Return vs Nifty])</f>
        <v>-0.10744512918053559</v>
      </c>
      <c r="I186">
        <v>15.322054799004301</v>
      </c>
      <c r="J186">
        <f>(Table2[[#This Row],[1M Return vs Nifty]]-AVERAGE(Table2[1M Return vs Nifty]))/_xlfn.STDEV.P(Table2[1M Return vs Nifty])</f>
        <v>0.93776892340635631</v>
      </c>
      <c r="K186">
        <v>13.9254487915823</v>
      </c>
      <c r="L186">
        <f>(Table2[[#This Row],[6M Return vs Nifty]]-AVERAGE(Table2[6M Return vs Nifty]))/_xlfn.STDEV.P(Table2[6M Return vs Nifty])</f>
        <v>8.769035077807294E-2</v>
      </c>
      <c r="M186">
        <v>1.0438776112825501</v>
      </c>
      <c r="N186">
        <f>(Table2[[#This Row],[1W Return vs Nifty]]-AVERAGE(Table2[1W Return vs Nifty]))/_xlfn.STDEV.P(Table2[1W Return vs Nifty])</f>
        <v>0.25701640225041911</v>
      </c>
      <c r="O186">
        <v>1509.75</v>
      </c>
      <c r="P186">
        <v>1385.01520527924</v>
      </c>
      <c r="Q186">
        <v>1200.76662873543</v>
      </c>
      <c r="R186">
        <v>63.041298238227697</v>
      </c>
      <c r="S186" s="2">
        <v>4.8915383341612786E-2</v>
      </c>
      <c r="T186" s="2">
        <v>0.14338094915046234</v>
      </c>
      <c r="U186" s="2">
        <v>0.31882412627318374</v>
      </c>
      <c r="V186">
        <v>1.5292877573564401</v>
      </c>
      <c r="W186">
        <v>1567.2</v>
      </c>
      <c r="X186">
        <v>1595</v>
      </c>
      <c r="Y186">
        <v>1562.05</v>
      </c>
      <c r="Z186">
        <v>1608.95</v>
      </c>
      <c r="AA186">
        <v>1562.05</v>
      </c>
      <c r="AB186">
        <v>1608.95</v>
      </c>
      <c r="AC186" s="2">
        <f>(Table2[[#This Row],[Close Price]]/Table2[[#This Row],[Day Low]])-1</f>
        <v>1.0464522715671221E-2</v>
      </c>
      <c r="AD186" s="2">
        <f>(Table2[[#This Row],[Day High]]/Table2[[#This Row],[Close Price]])-1</f>
        <v>7.1987875726193806E-3</v>
      </c>
      <c r="AE186" s="2">
        <f>(Table2[[#This Row],[Close Price]]/Table2[[#This Row],[Current Week Low]])-1</f>
        <v>1.3795973240293247E-2</v>
      </c>
      <c r="AF186" s="2">
        <f>(Table2[[#This Row],[Current Week High]]/Table2[[#This Row],[Close Price]])-1</f>
        <v>1.6007830260166722E-2</v>
      </c>
      <c r="AG186" s="2">
        <f>(Table2[[#This Row],[Close Price]]/Table2[[#This Row],[Current Month Low]])-1</f>
        <v>1.3795973240293247E-2</v>
      </c>
      <c r="AH186" s="2">
        <f>(Table2[[#This Row],[Current Month High]]/Table2[[#This Row],[Close Price]])-1</f>
        <v>1.6007830260166722E-2</v>
      </c>
      <c r="AI186">
        <v>6.6209901490275502</v>
      </c>
      <c r="AJ186">
        <v>71.896879240162804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0.27</v>
      </c>
      <c r="AM186" t="s">
        <v>10145</v>
      </c>
      <c r="AN186">
        <v>4.96</v>
      </c>
      <c r="AO186" t="s">
        <v>10145</v>
      </c>
      <c r="AP186">
        <v>4.4101924934022999E-2</v>
      </c>
      <c r="AQ186">
        <f>(Table2[[#This Row],[Sharpe Ratio]]-AVERAGE(Table2[Sharpe Ratio]))/_xlfn.STDEV.P(Table2[Sharpe Ratio])</f>
        <v>-0.12197227110364932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1.0530582761506635</v>
      </c>
    </row>
    <row r="187" spans="1:44" hidden="1" x14ac:dyDescent="0.3">
      <c r="A187" t="s">
        <v>466</v>
      </c>
      <c r="B187" t="s">
        <v>467</v>
      </c>
      <c r="C187" t="s">
        <v>10102</v>
      </c>
      <c r="D187" t="s">
        <v>32</v>
      </c>
      <c r="E187">
        <v>45207.489311375997</v>
      </c>
      <c r="F187">
        <v>63.84</v>
      </c>
      <c r="G187">
        <v>87.276127835431197</v>
      </c>
      <c r="H187">
        <f>(Table2[[#This Row],[1Y Return vs Nifty]]-AVERAGE(Table2[1Y Return vs Nifty]))/_xlfn.STDEV.P(Table2[1Y Return vs Nifty])</f>
        <v>0.45567440094990891</v>
      </c>
      <c r="I187">
        <v>-15.820820441957901</v>
      </c>
      <c r="J187">
        <f>(Table2[[#This Row],[1M Return vs Nifty]]-AVERAGE(Table2[1M Return vs Nifty]))/_xlfn.STDEV.P(Table2[1M Return vs Nifty])</f>
        <v>-1.664395431549974</v>
      </c>
      <c r="K187">
        <v>22.0789215031946</v>
      </c>
      <c r="L187">
        <f>(Table2[[#This Row],[6M Return vs Nifty]]-AVERAGE(Table2[6M Return vs Nifty]))/_xlfn.STDEV.P(Table2[6M Return vs Nifty])</f>
        <v>0.32851763701377706</v>
      </c>
      <c r="M187">
        <v>-3.9816801744489099</v>
      </c>
      <c r="N187">
        <f>(Table2[[#This Row],[1W Return vs Nifty]]-AVERAGE(Table2[1W Return vs Nifty]))/_xlfn.STDEV.P(Table2[1W Return vs Nifty])</f>
        <v>-0.73149456873570518</v>
      </c>
      <c r="O187">
        <v>65.33</v>
      </c>
      <c r="P187">
        <v>65.147302398239603</v>
      </c>
      <c r="Q187">
        <v>55.882982211280499</v>
      </c>
      <c r="R187">
        <v>36.366501997210001</v>
      </c>
      <c r="S187" s="2">
        <v>-2.2807286086024718E-2</v>
      </c>
      <c r="T187" s="2">
        <v>-2.0066869235017246E-2</v>
      </c>
      <c r="U187" s="2">
        <v>0.14238713600923944</v>
      </c>
      <c r="V187">
        <v>0.56424678856670396</v>
      </c>
      <c r="W187">
        <v>63.54</v>
      </c>
      <c r="X187">
        <v>64.23</v>
      </c>
      <c r="Y187">
        <v>63.26</v>
      </c>
      <c r="Z187">
        <v>65.28</v>
      </c>
      <c r="AA187">
        <v>63.26</v>
      </c>
      <c r="AB187">
        <v>65.28</v>
      </c>
      <c r="AC187" s="2">
        <f>(Table2[[#This Row],[Close Price]]/Table2[[#This Row],[Day Low]])-1</f>
        <v>4.7214353163362865E-3</v>
      </c>
      <c r="AD187" s="2">
        <f>(Table2[[#This Row],[Day High]]/Table2[[#This Row],[Close Price]])-1</f>
        <v>6.1090225563908973E-3</v>
      </c>
      <c r="AE187" s="2">
        <f>(Table2[[#This Row],[Close Price]]/Table2[[#This Row],[Current Week Low]])-1</f>
        <v>9.1685109073664783E-3</v>
      </c>
      <c r="AF187" s="2">
        <f>(Table2[[#This Row],[Current Week High]]/Table2[[#This Row],[Close Price]])-1</f>
        <v>2.2556390977443552E-2</v>
      </c>
      <c r="AG187" s="2">
        <f>(Table2[[#This Row],[Close Price]]/Table2[[#This Row],[Current Month Low]])-1</f>
        <v>9.1685109073664783E-3</v>
      </c>
      <c r="AH187" s="2">
        <f>(Table2[[#This Row],[Current Month High]]/Table2[[#This Row],[Close Price]])-1</f>
        <v>2.2556390977443552E-2</v>
      </c>
      <c r="AI187">
        <v>15.1315789473684</v>
      </c>
      <c r="AJ187">
        <v>119.381443298969</v>
      </c>
      <c r="AK187" t="str">
        <f>IF(AND(Table2[[#This Row],[20D EMA]]&gt;Table2[[#This Row],[50D EMA]],Table2[[#This Row],[50D EMA]]&gt;Table2[[#This Row],[200D EMA]]),"Uptrend","Downtrend/NoTrend")</f>
        <v>Uptrend</v>
      </c>
      <c r="AL187">
        <v>-0.08</v>
      </c>
      <c r="AM187" t="s">
        <v>10146</v>
      </c>
      <c r="AN187">
        <v>-3.75</v>
      </c>
      <c r="AO187" t="s">
        <v>10146</v>
      </c>
      <c r="AP187">
        <v>9.7092185943629006E-2</v>
      </c>
      <c r="AQ187">
        <f>(Table2[[#This Row],[Sharpe Ratio]]-AVERAGE(Table2[Sharpe Ratio]))/_xlfn.STDEV.P(Table2[Sharpe Ratio])</f>
        <v>0.47967824174269935</v>
      </c>
      <c r="AR1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-1.1320197205792939</v>
      </c>
    </row>
    <row r="188" spans="1:44" hidden="1" x14ac:dyDescent="0.3">
      <c r="A188" t="s">
        <v>468</v>
      </c>
      <c r="B188" t="s">
        <v>469</v>
      </c>
      <c r="C188" t="s">
        <v>10108</v>
      </c>
      <c r="D188" t="s">
        <v>470</v>
      </c>
      <c r="E188">
        <v>44649.2561132849</v>
      </c>
      <c r="F188">
        <v>4117.3500000000004</v>
      </c>
      <c r="G188">
        <v>57.434532986899598</v>
      </c>
      <c r="H188">
        <f>(Table2[[#This Row],[1Y Return vs Nifty]]-AVERAGE(Table2[1Y Return vs Nifty]))/_xlfn.STDEV.P(Table2[1Y Return vs Nifty])</f>
        <v>0.11206833851241163</v>
      </c>
      <c r="I188">
        <v>2.2891686029184299</v>
      </c>
      <c r="J188">
        <f>(Table2[[#This Row],[1M Return vs Nifty]]-AVERAGE(Table2[1M Return vs Nifty]))/_xlfn.STDEV.P(Table2[1M Return vs Nifty])</f>
        <v>-0.15120284426942887</v>
      </c>
      <c r="K188">
        <v>30.5798048393562</v>
      </c>
      <c r="L188">
        <f>(Table2[[#This Row],[6M Return vs Nifty]]-AVERAGE(Table2[6M Return vs Nifty]))/_xlfn.STDEV.P(Table2[6M Return vs Nifty])</f>
        <v>0.57960631258368489</v>
      </c>
      <c r="M188">
        <v>-3.85630034068258</v>
      </c>
      <c r="N188">
        <f>(Table2[[#This Row],[1W Return vs Nifty]]-AVERAGE(Table2[1W Return vs Nifty]))/_xlfn.STDEV.P(Table2[1W Return vs Nifty])</f>
        <v>-0.70683276073295542</v>
      </c>
      <c r="O188">
        <v>4111.57</v>
      </c>
      <c r="P188">
        <v>3850.3846741246898</v>
      </c>
      <c r="Q188">
        <v>3244.08684031343</v>
      </c>
      <c r="R188">
        <v>44.387150126544903</v>
      </c>
      <c r="S188" s="2">
        <v>1.4057890294949752E-3</v>
      </c>
      <c r="T188" s="2">
        <v>6.9334715481642092E-2</v>
      </c>
      <c r="U188" s="2">
        <v>0.26918612314403995</v>
      </c>
      <c r="V188">
        <v>0.78988519727901196</v>
      </c>
      <c r="W188">
        <v>4104</v>
      </c>
      <c r="X188">
        <v>4149.75</v>
      </c>
      <c r="Y188">
        <v>4087.6</v>
      </c>
      <c r="Z188">
        <v>4204.2</v>
      </c>
      <c r="AA188">
        <v>4087.6</v>
      </c>
      <c r="AB188">
        <v>4204.2</v>
      </c>
      <c r="AC188" s="2">
        <f>(Table2[[#This Row],[Close Price]]/Table2[[#This Row],[Day Low]])-1</f>
        <v>3.2529239766083684E-3</v>
      </c>
      <c r="AD188" s="2">
        <f>(Table2[[#This Row],[Day High]]/Table2[[#This Row],[Close Price]])-1</f>
        <v>7.8691391307514902E-3</v>
      </c>
      <c r="AE188" s="2">
        <f>(Table2[[#This Row],[Close Price]]/Table2[[#This Row],[Current Week Low]])-1</f>
        <v>7.2781094040514915E-3</v>
      </c>
      <c r="AF188" s="2">
        <f>(Table2[[#This Row],[Current Week High]]/Table2[[#This Row],[Close Price]])-1</f>
        <v>2.1093664614375562E-2</v>
      </c>
      <c r="AG188" s="2">
        <f>(Table2[[#This Row],[Close Price]]/Table2[[#This Row],[Current Month Low]])-1</f>
        <v>7.2781094040514915E-3</v>
      </c>
      <c r="AH188" s="2">
        <f>(Table2[[#This Row],[Current Month High]]/Table2[[#This Row],[Close Price]])-1</f>
        <v>2.1093664614375562E-2</v>
      </c>
      <c r="AI188">
        <v>7.0967976975481797</v>
      </c>
      <c r="AJ188">
        <v>87.835310218978094</v>
      </c>
      <c r="AK188" t="str">
        <f>IF(AND(Table2[[#This Row],[20D EMA]]&gt;Table2[[#This Row],[50D EMA]],Table2[[#This Row],[50D EMA]]&gt;Table2[[#This Row],[200D EMA]]),"Uptrend","Downtrend/NoTrend")</f>
        <v>Uptrend</v>
      </c>
      <c r="AL188">
        <v>0.18</v>
      </c>
      <c r="AM188" t="s">
        <v>10145</v>
      </c>
      <c r="AN188">
        <v>-4.07</v>
      </c>
      <c r="AO188" t="s">
        <v>10146</v>
      </c>
      <c r="AP188">
        <v>0.14242985388009199</v>
      </c>
      <c r="AQ188">
        <f>(Table2[[#This Row],[Sharpe Ratio]]-AVERAGE(Table2[Sharpe Ratio]))/_xlfn.STDEV.P(Table2[Sharpe Ratio])</f>
        <v>0.99444134434914988</v>
      </c>
      <c r="AR1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0.82808039044286219</v>
      </c>
    </row>
    <row r="189" spans="1:44" hidden="1" x14ac:dyDescent="0.3">
      <c r="A189" t="s">
        <v>471</v>
      </c>
      <c r="B189" t="s">
        <v>472</v>
      </c>
      <c r="C189" t="s">
        <v>10102</v>
      </c>
      <c r="D189" t="s">
        <v>24</v>
      </c>
      <c r="E189">
        <v>44414.8949288039</v>
      </c>
      <c r="F189">
        <v>181.46</v>
      </c>
      <c r="G189">
        <v>16.428151101700799</v>
      </c>
      <c r="H189">
        <f>(Table2[[#This Row],[1Y Return vs Nifty]]-AVERAGE(Table2[1Y Return vs Nifty]))/_xlfn.STDEV.P(Table2[1Y Return vs Nifty])</f>
        <v>-0.36009280052519577</v>
      </c>
      <c r="I189">
        <v>1.7551095627817399</v>
      </c>
      <c r="J189">
        <f>(Table2[[#This Row],[1M Return vs Nifty]]-AVERAGE(Table2[1M Return vs Nifty]))/_xlfn.STDEV.P(Table2[1M Return vs Nifty])</f>
        <v>-0.19582651459316325</v>
      </c>
      <c r="K189">
        <v>6.68888768352212</v>
      </c>
      <c r="L189">
        <f>(Table2[[#This Row],[6M Return vs Nifty]]-AVERAGE(Table2[6M Return vs Nifty]))/_xlfn.STDEV.P(Table2[6M Return vs Nifty])</f>
        <v>-0.12605432403403574</v>
      </c>
      <c r="M189">
        <v>-2.34741216080306</v>
      </c>
      <c r="N189">
        <f>(Table2[[#This Row],[1W Return vs Nifty]]-AVERAGE(Table2[1W Return vs Nifty]))/_xlfn.STDEV.P(Table2[1W Return vs Nifty])</f>
        <v>-0.4100393333372942</v>
      </c>
      <c r="O189">
        <v>173.7</v>
      </c>
      <c r="P189">
        <v>167.336639058228</v>
      </c>
      <c r="Q189">
        <v>154.259070376442</v>
      </c>
      <c r="R189">
        <v>71.174624963152397</v>
      </c>
      <c r="S189" s="2">
        <v>4.4674726540011631E-2</v>
      </c>
      <c r="T189" s="2">
        <v>8.4400888061684512E-2</v>
      </c>
      <c r="U189" s="2">
        <v>0.17633277289418994</v>
      </c>
      <c r="V189">
        <v>0.90160874180527095</v>
      </c>
      <c r="W189">
        <v>178</v>
      </c>
      <c r="X189">
        <v>182.95</v>
      </c>
      <c r="Y189">
        <v>173.91</v>
      </c>
      <c r="Z189">
        <v>183.3</v>
      </c>
      <c r="AA189">
        <v>173.91</v>
      </c>
      <c r="AB189">
        <v>183.3</v>
      </c>
      <c r="AC189" s="2">
        <f>(Table2[[#This Row],[Close Price]]/Table2[[#This Row],[Day Low]])-1</f>
        <v>1.9438202247191061E-2</v>
      </c>
      <c r="AD189" s="2">
        <f>(Table2[[#This Row],[Day High]]/Table2[[#This Row],[Close Price]])-1</f>
        <v>8.2111760167529191E-3</v>
      </c>
      <c r="AE189" s="2">
        <f>(Table2[[#This Row],[Close Price]]/Table2[[#This Row],[Current Week Low]])-1</f>
        <v>4.3413259732045351E-2</v>
      </c>
      <c r="AF189" s="2">
        <f>(Table2[[#This Row],[Current Week High]]/Table2[[#This Row],[Close Price]])-1</f>
        <v>1.0139975752232022E-2</v>
      </c>
      <c r="AG189" s="2">
        <f>(Table2[[#This Row],[Close Price]]/Table2[[#This Row],[Current Month Low]])-1</f>
        <v>4.3413259732045351E-2</v>
      </c>
      <c r="AH189" s="2">
        <f>(Table2[[#This Row],[Current Month High]]/Table2[[#This Row],[Close Price]])-1</f>
        <v>1.0139975752232022E-2</v>
      </c>
      <c r="AI189">
        <v>1.0139975752232</v>
      </c>
      <c r="AJ189">
        <v>43.503361012257798</v>
      </c>
      <c r="AK189" t="str">
        <f>IF(AND(Table2[[#This Row],[20D EMA]]&gt;Table2[[#This Row],[50D EMA]],Table2[[#This Row],[50D EMA]]&gt;Table2[[#This Row],[200D EMA]]),"Uptrend","Downtrend/NoTrend")</f>
        <v>Uptrend</v>
      </c>
      <c r="AL189">
        <v>0.06</v>
      </c>
      <c r="AM189" t="s">
        <v>10145</v>
      </c>
      <c r="AN189">
        <v>4.05</v>
      </c>
      <c r="AO189" t="s">
        <v>10145</v>
      </c>
      <c r="AP189">
        <v>8.0020781247952005E-2</v>
      </c>
      <c r="AQ189">
        <f>(Table2[[#This Row],[Sharpe Ratio]]-AVERAGE(Table2[Sharpe Ratio]))/_xlfn.STDEV.P(Table2[Sharpe Ratio])</f>
        <v>0.28584980620622003</v>
      </c>
      <c r="AR1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-0.80616316628346896</v>
      </c>
    </row>
    <row r="190" spans="1:44" hidden="1" x14ac:dyDescent="0.3">
      <c r="A190" t="s">
        <v>473</v>
      </c>
      <c r="B190" t="s">
        <v>474</v>
      </c>
      <c r="C190" t="s">
        <v>10117</v>
      </c>
      <c r="D190" t="s">
        <v>475</v>
      </c>
      <c r="E190">
        <v>44397.724907950003</v>
      </c>
      <c r="F190">
        <v>39411.85</v>
      </c>
      <c r="G190">
        <v>19.185458339297099</v>
      </c>
      <c r="H190">
        <f>(Table2[[#This Row],[1Y Return vs Nifty]]-AVERAGE(Table2[1Y Return vs Nifty]))/_xlfn.STDEV.P(Table2[1Y Return vs Nifty])</f>
        <v>-0.32834424661412698</v>
      </c>
      <c r="I190">
        <v>10.4616038283284</v>
      </c>
      <c r="J190">
        <f>(Table2[[#This Row],[1M Return vs Nifty]]-AVERAGE(Table2[1M Return vs Nifty]))/_xlfn.STDEV.P(Table2[1M Return vs Nifty])</f>
        <v>0.53165060044977119</v>
      </c>
      <c r="K190">
        <v>2.2262626506341099</v>
      </c>
      <c r="L190">
        <f>(Table2[[#This Row],[6M Return vs Nifty]]-AVERAGE(Table2[6M Return vs Nifty]))/_xlfn.STDEV.P(Table2[6M Return vs Nifty])</f>
        <v>-0.25786587405336725</v>
      </c>
      <c r="M190">
        <v>0.92518129751129796</v>
      </c>
      <c r="N190">
        <f>(Table2[[#This Row],[1W Return vs Nifty]]-AVERAGE(Table2[1W Return vs Nifty]))/_xlfn.STDEV.P(Table2[1W Return vs Nifty])</f>
        <v>0.23366922102575502</v>
      </c>
      <c r="O190">
        <v>36632.44</v>
      </c>
      <c r="P190">
        <v>34280.775281734699</v>
      </c>
      <c r="Q190">
        <v>31498.398892125901</v>
      </c>
      <c r="R190">
        <v>75.323093355898706</v>
      </c>
      <c r="S190" s="2">
        <v>7.587291482631231E-2</v>
      </c>
      <c r="T190" s="2">
        <v>0.14967790769303901</v>
      </c>
      <c r="U190" s="2">
        <v>0.2512334399908922</v>
      </c>
      <c r="V190">
        <v>1.0228150876957101</v>
      </c>
      <c r="W190">
        <v>39202.6</v>
      </c>
      <c r="X190">
        <v>39959.85</v>
      </c>
      <c r="Y190">
        <v>37050</v>
      </c>
      <c r="Z190">
        <v>40856.5</v>
      </c>
      <c r="AA190">
        <v>37050</v>
      </c>
      <c r="AB190">
        <v>40856.5</v>
      </c>
      <c r="AC190" s="2">
        <f>(Table2[[#This Row],[Close Price]]/Table2[[#This Row],[Day Low]])-1</f>
        <v>5.3376561758657903E-3</v>
      </c>
      <c r="AD190" s="2">
        <f>(Table2[[#This Row],[Day High]]/Table2[[#This Row],[Close Price]])-1</f>
        <v>1.390444752022546E-2</v>
      </c>
      <c r="AE190" s="2">
        <f>(Table2[[#This Row],[Close Price]]/Table2[[#This Row],[Current Week Low]])-1</f>
        <v>6.3747638326585587E-2</v>
      </c>
      <c r="AF190" s="2">
        <f>(Table2[[#This Row],[Current Week High]]/Table2[[#This Row],[Close Price]])-1</f>
        <v>3.6655219179003273E-2</v>
      </c>
      <c r="AG190" s="2">
        <f>(Table2[[#This Row],[Close Price]]/Table2[[#This Row],[Current Month Low]])-1</f>
        <v>6.3747638326585587E-2</v>
      </c>
      <c r="AH190" s="2">
        <f>(Table2[[#This Row],[Current Month High]]/Table2[[#This Row],[Close Price]])-1</f>
        <v>3.6655219179003273E-2</v>
      </c>
      <c r="AI190">
        <v>3.6655219179003198</v>
      </c>
      <c r="AJ190">
        <v>48.009050623403901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</v>
      </c>
      <c r="AM190">
        <v>0</v>
      </c>
      <c r="AN190">
        <v>8.01</v>
      </c>
      <c r="AO190" t="s">
        <v>10145</v>
      </c>
      <c r="AP190">
        <v>3.1281738103511002E-2</v>
      </c>
      <c r="AQ190">
        <f>(Table2[[#This Row],[Sharpe Ratio]]-AVERAGE(Table2[Sharpe Ratio]))/_xlfn.STDEV.P(Table2[Sharpe Ratio])</f>
        <v>-0.26753245205775511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-8.8422751249723125E-2</v>
      </c>
    </row>
    <row r="191" spans="1:44" hidden="1" x14ac:dyDescent="0.3">
      <c r="A191" t="s">
        <v>476</v>
      </c>
      <c r="B191" t="s">
        <v>477</v>
      </c>
      <c r="C191" t="s">
        <v>10108</v>
      </c>
      <c r="D191" t="s">
        <v>380</v>
      </c>
      <c r="E191">
        <v>44285.982300299998</v>
      </c>
      <c r="F191">
        <v>1595.75</v>
      </c>
      <c r="G191">
        <v>-5.2830499396862001</v>
      </c>
      <c r="H191">
        <f>(Table2[[#This Row],[1Y Return vs Nifty]]-AVERAGE(Table2[1Y Return vs Nifty]))/_xlfn.STDEV.P(Table2[1Y Return vs Nifty])</f>
        <v>-0.61008280067382936</v>
      </c>
      <c r="I191">
        <v>-1.54832483921741</v>
      </c>
      <c r="J191">
        <f>(Table2[[#This Row],[1M Return vs Nifty]]-AVERAGE(Table2[1M Return vs Nifty]))/_xlfn.STDEV.P(Table2[1M Return vs Nifty])</f>
        <v>-0.4718472475315354</v>
      </c>
      <c r="K191">
        <v>-4.3460201061491297</v>
      </c>
      <c r="L191">
        <f>(Table2[[#This Row],[6M Return vs Nifty]]-AVERAGE(Table2[6M Return vs Nifty]))/_xlfn.STDEV.P(Table2[6M Return vs Nifty])</f>
        <v>-0.45198990888770152</v>
      </c>
      <c r="M191">
        <v>-3.9979913362069301</v>
      </c>
      <c r="N191">
        <f>(Table2[[#This Row],[1W Return vs Nifty]]-AVERAGE(Table2[1W Return vs Nifty]))/_xlfn.STDEV.P(Table2[1W Return vs Nifty])</f>
        <v>-0.73470292152653582</v>
      </c>
      <c r="O191">
        <v>1588.79</v>
      </c>
      <c r="P191">
        <v>1581.46589684742</v>
      </c>
      <c r="Q191">
        <v>1531.2709569517599</v>
      </c>
      <c r="R191">
        <v>51.722094754578599</v>
      </c>
      <c r="S191" s="2">
        <v>4.3806922249007337E-3</v>
      </c>
      <c r="T191" s="2">
        <v>9.0321917033144242E-3</v>
      </c>
      <c r="U191" s="2">
        <v>4.2108186507106467E-2</v>
      </c>
      <c r="V191">
        <v>1.21714085796289</v>
      </c>
      <c r="W191">
        <v>1580.1</v>
      </c>
      <c r="X191">
        <v>1599.6</v>
      </c>
      <c r="Y191">
        <v>1559.95</v>
      </c>
      <c r="Z191">
        <v>1654</v>
      </c>
      <c r="AA191">
        <v>1559.95</v>
      </c>
      <c r="AB191">
        <v>1654</v>
      </c>
      <c r="AC191" s="2">
        <f>(Table2[[#This Row],[Close Price]]/Table2[[#This Row],[Day Low]])-1</f>
        <v>9.9044364280742592E-3</v>
      </c>
      <c r="AD191" s="2">
        <f>(Table2[[#This Row],[Day High]]/Table2[[#This Row],[Close Price]])-1</f>
        <v>2.4126586244712644E-3</v>
      </c>
      <c r="AE191" s="2">
        <f>(Table2[[#This Row],[Close Price]]/Table2[[#This Row],[Current Week Low]])-1</f>
        <v>2.2949453508125162E-2</v>
      </c>
      <c r="AF191" s="2">
        <f>(Table2[[#This Row],[Current Week High]]/Table2[[#This Row],[Close Price]])-1</f>
        <v>3.6503211655961154E-2</v>
      </c>
      <c r="AG191" s="2">
        <f>(Table2[[#This Row],[Close Price]]/Table2[[#This Row],[Current Month Low]])-1</f>
        <v>2.2949453508125162E-2</v>
      </c>
      <c r="AH191" s="2">
        <f>(Table2[[#This Row],[Current Month High]]/Table2[[#This Row],[Close Price]])-1</f>
        <v>3.6503211655961154E-2</v>
      </c>
      <c r="AI191">
        <v>12.799624001253299</v>
      </c>
      <c r="AJ191">
        <v>22.6556495003843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-7.0000000000000007E-2</v>
      </c>
      <c r="AM191" t="s">
        <v>10146</v>
      </c>
      <c r="AN191">
        <v>2.37</v>
      </c>
      <c r="AO191" t="s">
        <v>10145</v>
      </c>
      <c r="AP191">
        <v>6.5673144545727993E-2</v>
      </c>
      <c r="AQ191">
        <f>(Table2[[#This Row],[Sharpe Ratio]]-AVERAGE(Table2[Sharpe Ratio]))/_xlfn.STDEV.P(Table2[Sharpe Ratio])</f>
        <v>0.12294698565847208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-2.1456758929611301</v>
      </c>
    </row>
    <row r="192" spans="1:44" hidden="1" x14ac:dyDescent="0.3">
      <c r="A192" t="s">
        <v>478</v>
      </c>
      <c r="B192" t="s">
        <v>479</v>
      </c>
      <c r="C192" t="s">
        <v>10101</v>
      </c>
      <c r="D192" t="s">
        <v>287</v>
      </c>
      <c r="E192">
        <v>44192.295970599997</v>
      </c>
      <c r="F192">
        <v>7096.15</v>
      </c>
      <c r="G192">
        <v>-31.654833411107901</v>
      </c>
      <c r="H192">
        <f>(Table2[[#This Row],[1Y Return vs Nifty]]-AVERAGE(Table2[1Y Return vs Nifty]))/_xlfn.STDEV.P(Table2[1Y Return vs Nifty])</f>
        <v>-0.91373629922386967</v>
      </c>
      <c r="I192">
        <v>-3.5891352051891401</v>
      </c>
      <c r="J192">
        <f>(Table2[[#This Row],[1M Return vs Nifty]]-AVERAGE(Table2[1M Return vs Nifty]))/_xlfn.STDEV.P(Table2[1M Return vs Nifty])</f>
        <v>-0.64236856094488681</v>
      </c>
      <c r="K192">
        <v>-30.448369456264999</v>
      </c>
      <c r="L192">
        <f>(Table2[[#This Row],[6M Return vs Nifty]]-AVERAGE(Table2[6M Return vs Nifty]))/_xlfn.STDEV.P(Table2[6M Return vs Nifty])</f>
        <v>-1.2229691199190769</v>
      </c>
      <c r="M192">
        <v>-2.6422961440142401</v>
      </c>
      <c r="N192">
        <f>(Table2[[#This Row],[1W Return vs Nifty]]-AVERAGE(Table2[1W Return vs Nifty]))/_xlfn.STDEV.P(Table2[1W Return vs Nifty])</f>
        <v>-0.46804205960182022</v>
      </c>
      <c r="O192">
        <v>7117.59</v>
      </c>
      <c r="P192">
        <v>7218.1872271624798</v>
      </c>
      <c r="Q192">
        <v>7500.6943664324399</v>
      </c>
      <c r="R192">
        <v>48.980713141372298</v>
      </c>
      <c r="S192" s="2">
        <v>-3.0122555527925194E-3</v>
      </c>
      <c r="T192" s="2">
        <v>-1.6906907970362223E-2</v>
      </c>
      <c r="U192" s="2">
        <v>-5.3934255506114422E-2</v>
      </c>
      <c r="V192">
        <v>0.80316495740064997</v>
      </c>
      <c r="W192">
        <v>7072.05</v>
      </c>
      <c r="X192">
        <v>7127.75</v>
      </c>
      <c r="Y192">
        <v>6980</v>
      </c>
      <c r="Z192">
        <v>7117.5</v>
      </c>
      <c r="AA192">
        <v>6980</v>
      </c>
      <c r="AB192">
        <v>7117.5</v>
      </c>
      <c r="AC192" s="2">
        <f>(Table2[[#This Row],[Close Price]]/Table2[[#This Row],[Day Low]])-1</f>
        <v>3.4077813363875276E-3</v>
      </c>
      <c r="AD192" s="2">
        <f>(Table2[[#This Row],[Day High]]/Table2[[#This Row],[Close Price]])-1</f>
        <v>4.4531189447800656E-3</v>
      </c>
      <c r="AE192" s="2">
        <f>(Table2[[#This Row],[Close Price]]/Table2[[#This Row],[Current Week Low]])-1</f>
        <v>1.6640401146131856E-2</v>
      </c>
      <c r="AF192" s="2">
        <f>(Table2[[#This Row],[Current Week High]]/Table2[[#This Row],[Close Price]])-1</f>
        <v>3.0086737174384037E-3</v>
      </c>
      <c r="AG192" s="2">
        <f>(Table2[[#This Row],[Close Price]]/Table2[[#This Row],[Current Month Low]])-1</f>
        <v>1.6640401146131856E-2</v>
      </c>
      <c r="AH192" s="2">
        <f>(Table2[[#This Row],[Current Month High]]/Table2[[#This Row],[Close Price]])-1</f>
        <v>3.0086737174384037E-3</v>
      </c>
      <c r="AI192">
        <v>29.647766746757</v>
      </c>
      <c r="AJ192">
        <v>10.683647367107501</v>
      </c>
      <c r="AK192" t="str">
        <f>IF(AND(Table2[[#This Row],[20D EMA]]&gt;Table2[[#This Row],[50D EMA]],Table2[[#This Row],[50D EMA]]&gt;Table2[[#This Row],[200D EMA]]),"Uptrend","Downtrend/NoTrend")</f>
        <v>Downtrend/NoTrend</v>
      </c>
      <c r="AL192">
        <v>-0.14000000000000001</v>
      </c>
      <c r="AM192" t="s">
        <v>10146</v>
      </c>
      <c r="AN192">
        <v>-2.36</v>
      </c>
      <c r="AO192" t="s">
        <v>10146</v>
      </c>
      <c r="AP192">
        <v>3.2045672392773998E-2</v>
      </c>
      <c r="AQ192">
        <f>(Table2[[#This Row],[Sharpe Ratio]]-AVERAGE(Table2[Sharpe Ratio]))/_xlfn.STDEV.P(Table2[Sharpe Ratio])</f>
        <v>-0.25885875526594893</v>
      </c>
      <c r="AR1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3" spans="1:44" hidden="1" x14ac:dyDescent="0.3">
      <c r="A193" t="s">
        <v>480</v>
      </c>
      <c r="B193" t="s">
        <v>481</v>
      </c>
      <c r="C193" t="s">
        <v>10107</v>
      </c>
      <c r="D193" t="s">
        <v>59</v>
      </c>
      <c r="E193">
        <v>44108.249072580002</v>
      </c>
      <c r="F193">
        <v>2603.6999999999998</v>
      </c>
      <c r="G193">
        <v>57.598255958225501</v>
      </c>
      <c r="H193">
        <f>(Table2[[#This Row],[1Y Return vs Nifty]]-AVERAGE(Table2[1Y Return vs Nifty]))/_xlfn.STDEV.P(Table2[1Y Return vs Nifty])</f>
        <v>0.11395349933553127</v>
      </c>
      <c r="I193">
        <v>-4.4618451288532599</v>
      </c>
      <c r="J193">
        <f>(Table2[[#This Row],[1M Return vs Nifty]]-AVERAGE(Table2[1M Return vs Nifty]))/_xlfn.STDEV.P(Table2[1M Return vs Nifty])</f>
        <v>-0.71528843870198211</v>
      </c>
      <c r="K193">
        <v>13.145922114822101</v>
      </c>
      <c r="L193">
        <f>(Table2[[#This Row],[6M Return vs Nifty]]-AVERAGE(Table2[6M Return vs Nifty]))/_xlfn.STDEV.P(Table2[6M Return vs Nifty])</f>
        <v>6.4665646979760627E-2</v>
      </c>
      <c r="M193">
        <v>-2.5315741235179599</v>
      </c>
      <c r="N193">
        <f>(Table2[[#This Row],[1W Return vs Nifty]]-AVERAGE(Table2[1W Return vs Nifty]))/_xlfn.STDEV.P(Table2[1W Return vs Nifty])</f>
        <v>-0.44626339608688198</v>
      </c>
      <c r="O193">
        <v>2574.5300000000002</v>
      </c>
      <c r="P193">
        <v>2419.4320632691501</v>
      </c>
      <c r="Q193">
        <v>2043.92770762445</v>
      </c>
      <c r="R193">
        <v>50.340144858427003</v>
      </c>
      <c r="S193" s="2">
        <v>1.1330223380578054E-2</v>
      </c>
      <c r="T193" s="2">
        <v>7.6161649474821708E-2</v>
      </c>
      <c r="U193" s="2">
        <v>0.27387088608243576</v>
      </c>
      <c r="V193">
        <v>0.68347130428570002</v>
      </c>
      <c r="W193">
        <v>2582.0500000000002</v>
      </c>
      <c r="X193">
        <v>2656.25</v>
      </c>
      <c r="Y193">
        <v>2594</v>
      </c>
      <c r="Z193">
        <v>2698.95</v>
      </c>
      <c r="AA193">
        <v>2594</v>
      </c>
      <c r="AB193">
        <v>2698.95</v>
      </c>
      <c r="AC193" s="2">
        <f>(Table2[[#This Row],[Close Price]]/Table2[[#This Row],[Day Low]])-1</f>
        <v>8.3848105187736E-3</v>
      </c>
      <c r="AD193" s="2">
        <f>(Table2[[#This Row],[Day High]]/Table2[[#This Row],[Close Price]])-1</f>
        <v>2.0182816760763611E-2</v>
      </c>
      <c r="AE193" s="2">
        <f>(Table2[[#This Row],[Close Price]]/Table2[[#This Row],[Current Week Low]])-1</f>
        <v>3.7393986121818656E-3</v>
      </c>
      <c r="AF193" s="2">
        <f>(Table2[[#This Row],[Current Week High]]/Table2[[#This Row],[Close Price]])-1</f>
        <v>3.6582555593962507E-2</v>
      </c>
      <c r="AG193" s="2">
        <f>(Table2[[#This Row],[Close Price]]/Table2[[#This Row],[Current Month Low]])-1</f>
        <v>3.7393986121818656E-3</v>
      </c>
      <c r="AH193" s="2">
        <f>(Table2[[#This Row],[Current Month High]]/Table2[[#This Row],[Close Price]])-1</f>
        <v>3.6582555593962507E-2</v>
      </c>
      <c r="AI193">
        <v>6.0029957368360396</v>
      </c>
      <c r="AJ193">
        <v>89.050644400072599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0.31</v>
      </c>
      <c r="AM193" t="s">
        <v>10145</v>
      </c>
      <c r="AN193">
        <v>-1.93</v>
      </c>
      <c r="AO193" t="s">
        <v>10146</v>
      </c>
      <c r="AP193">
        <v>4.3541124523026997E-2</v>
      </c>
      <c r="AQ193">
        <f>(Table2[[#This Row],[Sharpe Ratio]]-AVERAGE(Table2[Sharpe Ratio]))/_xlfn.STDEV.P(Table2[Sharpe Ratio])</f>
        <v>-0.12833958933254092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-1.111272277806113</v>
      </c>
    </row>
    <row r="194" spans="1:44" hidden="1" x14ac:dyDescent="0.3">
      <c r="A194" t="s">
        <v>482</v>
      </c>
      <c r="B194" t="s">
        <v>483</v>
      </c>
      <c r="C194" t="s">
        <v>10102</v>
      </c>
      <c r="D194" t="s">
        <v>484</v>
      </c>
      <c r="E194">
        <v>43980.287165000002</v>
      </c>
      <c r="F194">
        <v>799.55</v>
      </c>
      <c r="G194">
        <v>76.255027093757803</v>
      </c>
      <c r="H194">
        <f>(Table2[[#This Row],[1Y Return vs Nifty]]-AVERAGE(Table2[1Y Return vs Nifty]))/_xlfn.STDEV.P(Table2[1Y Return vs Nifty])</f>
        <v>0.32877377620800724</v>
      </c>
      <c r="I194">
        <v>16.2182578794332</v>
      </c>
      <c r="J194">
        <f>(Table2[[#This Row],[1M Return vs Nifty]]-AVERAGE(Table2[1M Return vs Nifty]))/_xlfn.STDEV.P(Table2[1M Return vs Nifty])</f>
        <v>1.0126517880310963</v>
      </c>
      <c r="K194">
        <v>30.5019539193787</v>
      </c>
      <c r="L194">
        <f>(Table2[[#This Row],[6M Return vs Nifty]]-AVERAGE(Table2[6M Return vs Nifty]))/_xlfn.STDEV.P(Table2[6M Return vs Nifty])</f>
        <v>0.57730684750269767</v>
      </c>
      <c r="M194">
        <v>1.9412584536448101</v>
      </c>
      <c r="N194">
        <f>(Table2[[#This Row],[1W Return vs Nifty]]-AVERAGE(Table2[1W Return vs Nifty]))/_xlfn.STDEV.P(Table2[1W Return vs Nifty])</f>
        <v>0.43352831309669992</v>
      </c>
      <c r="O194">
        <v>744.91</v>
      </c>
      <c r="P194">
        <v>696.95582536335201</v>
      </c>
      <c r="Q194">
        <v>595.34739704626804</v>
      </c>
      <c r="R194">
        <v>70.427847553959694</v>
      </c>
      <c r="S194" s="2">
        <v>7.3351143091111667E-2</v>
      </c>
      <c r="T194" s="2">
        <v>0.14720326727043476</v>
      </c>
      <c r="U194" s="2">
        <v>0.34299738936771079</v>
      </c>
      <c r="V194">
        <v>1.05208849009394</v>
      </c>
      <c r="W194">
        <v>785.1</v>
      </c>
      <c r="X194">
        <v>803.5</v>
      </c>
      <c r="Y194">
        <v>788</v>
      </c>
      <c r="Z194">
        <v>821.25</v>
      </c>
      <c r="AA194">
        <v>788</v>
      </c>
      <c r="AB194">
        <v>821.25</v>
      </c>
      <c r="AC194" s="2">
        <f>(Table2[[#This Row],[Close Price]]/Table2[[#This Row],[Day Low]])-1</f>
        <v>1.8405298688065175E-2</v>
      </c>
      <c r="AD194" s="2">
        <f>(Table2[[#This Row],[Day High]]/Table2[[#This Row],[Close Price]])-1</f>
        <v>4.9402789068850872E-3</v>
      </c>
      <c r="AE194" s="2">
        <f>(Table2[[#This Row],[Close Price]]/Table2[[#This Row],[Current Week Low]])-1</f>
        <v>1.4657360406091335E-2</v>
      </c>
      <c r="AF194" s="2">
        <f>(Table2[[#This Row],[Current Week High]]/Table2[[#This Row],[Close Price]])-1</f>
        <v>2.7140266399849899E-2</v>
      </c>
      <c r="AG194" s="2">
        <f>(Table2[[#This Row],[Close Price]]/Table2[[#This Row],[Current Month Low]])-1</f>
        <v>1.4657360406091335E-2</v>
      </c>
      <c r="AH194" s="2">
        <f>(Table2[[#This Row],[Current Month High]]/Table2[[#This Row],[Close Price]])-1</f>
        <v>2.7140266399849899E-2</v>
      </c>
      <c r="AI194">
        <v>2.7140266399849899</v>
      </c>
      <c r="AJ194">
        <v>108.92343872484901</v>
      </c>
      <c r="AK194" t="str">
        <f>IF(AND(Table2[[#This Row],[20D EMA]]&gt;Table2[[#This Row],[50D EMA]],Table2[[#This Row],[50D EMA]]&gt;Table2[[#This Row],[200D EMA]]),"Uptrend","Downtrend/NoTrend")</f>
        <v>Uptrend</v>
      </c>
      <c r="AL194">
        <v>0.11</v>
      </c>
      <c r="AM194" t="s">
        <v>10145</v>
      </c>
      <c r="AN194">
        <v>9.2799999999999994</v>
      </c>
      <c r="AO194" t="s">
        <v>10145</v>
      </c>
      <c r="AP194">
        <v>4.7079797311926998E-2</v>
      </c>
      <c r="AQ194">
        <f>(Table2[[#This Row],[Sharpe Ratio]]-AVERAGE(Table2[Sharpe Ratio]))/_xlfn.STDEV.P(Table2[Sharpe Ratio])</f>
        <v>-8.8161559300736506E-2</v>
      </c>
      <c r="AR1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2.2640991655377647</v>
      </c>
    </row>
    <row r="195" spans="1:44" hidden="1" x14ac:dyDescent="0.3">
      <c r="A195" t="s">
        <v>485</v>
      </c>
      <c r="B195" t="s">
        <v>486</v>
      </c>
      <c r="C195" t="s">
        <v>10100</v>
      </c>
      <c r="D195" t="s">
        <v>179</v>
      </c>
      <c r="E195">
        <v>43908.964123124999</v>
      </c>
      <c r="F195">
        <v>637.85</v>
      </c>
      <c r="G195">
        <v>8.6746660649709106</v>
      </c>
      <c r="H195">
        <f>(Table2[[#This Row],[1Y Return vs Nifty]]-AVERAGE(Table2[1Y Return vs Nifty]))/_xlfn.STDEV.P(Table2[1Y Return vs Nifty])</f>
        <v>-0.44936900969435495</v>
      </c>
      <c r="I195">
        <v>11.8090790805251</v>
      </c>
      <c r="J195">
        <f>(Table2[[#This Row],[1M Return vs Nifty]]-AVERAGE(Table2[1M Return vs Nifty]))/_xlfn.STDEV.P(Table2[1M Return vs Nifty])</f>
        <v>0.64423982168648419</v>
      </c>
      <c r="K195">
        <v>15.000358287544501</v>
      </c>
      <c r="L195">
        <f>(Table2[[#This Row],[6M Return vs Nifty]]-AVERAGE(Table2[6M Return vs Nifty]))/_xlfn.STDEV.P(Table2[6M Return vs Nifty])</f>
        <v>0.11943971034763186</v>
      </c>
      <c r="M195">
        <v>4.1732403163718503</v>
      </c>
      <c r="N195">
        <f>(Table2[[#This Row],[1W Return vs Nifty]]-AVERAGE(Table2[1W Return vs Nifty]))/_xlfn.STDEV.P(Table2[1W Return vs Nifty])</f>
        <v>0.8725519304575331</v>
      </c>
      <c r="O195">
        <v>613.44000000000005</v>
      </c>
      <c r="P195">
        <v>586.66618158215203</v>
      </c>
      <c r="Q195">
        <v>535.22376215940801</v>
      </c>
      <c r="R195">
        <v>62.754201060104997</v>
      </c>
      <c r="S195" s="2">
        <v>3.979199269692222E-2</v>
      </c>
      <c r="T195" s="2">
        <v>8.7245217169008765E-2</v>
      </c>
      <c r="U195" s="2">
        <v>0.19174454704054489</v>
      </c>
      <c r="V195">
        <v>1.0709363452771501</v>
      </c>
      <c r="W195">
        <v>628.20000000000005</v>
      </c>
      <c r="X195">
        <v>637</v>
      </c>
      <c r="Y195">
        <v>627.45000000000005</v>
      </c>
      <c r="Z195">
        <v>663.4</v>
      </c>
      <c r="AA195">
        <v>627.45000000000005</v>
      </c>
      <c r="AB195">
        <v>663.4</v>
      </c>
      <c r="AC195" s="2">
        <f>(Table2[[#This Row],[Close Price]]/Table2[[#This Row],[Day Low]])-1</f>
        <v>1.5361349888570519E-2</v>
      </c>
      <c r="AD195" s="2">
        <f>(Table2[[#This Row],[Day High]]/Table2[[#This Row],[Close Price]])-1</f>
        <v>-1.3326017088657327E-3</v>
      </c>
      <c r="AE195" s="2">
        <f>(Table2[[#This Row],[Close Price]]/Table2[[#This Row],[Current Week Low]])-1</f>
        <v>1.6575025898478035E-2</v>
      </c>
      <c r="AF195" s="2">
        <f>(Table2[[#This Row],[Current Week High]]/Table2[[#This Row],[Close Price]])-1</f>
        <v>4.0056439601787286E-2</v>
      </c>
      <c r="AG195" s="2">
        <f>(Table2[[#This Row],[Close Price]]/Table2[[#This Row],[Current Month Low]])-1</f>
        <v>1.6575025898478035E-2</v>
      </c>
      <c r="AH195" s="2">
        <f>(Table2[[#This Row],[Current Month High]]/Table2[[#This Row],[Close Price]])-1</f>
        <v>4.0056439601787286E-2</v>
      </c>
      <c r="AI195">
        <v>4.0056439601787197</v>
      </c>
      <c r="AJ195">
        <v>60.647273643117899</v>
      </c>
      <c r="AK195" t="str">
        <f>IF(AND(Table2[[#This Row],[20D EMA]]&gt;Table2[[#This Row],[50D EMA]],Table2[[#This Row],[50D EMA]]&gt;Table2[[#This Row],[200D EMA]]),"Uptrend","Downtrend/NoTrend")</f>
        <v>Uptrend</v>
      </c>
      <c r="AL195">
        <v>0.08</v>
      </c>
      <c r="AM195" t="s">
        <v>10145</v>
      </c>
      <c r="AN195">
        <v>0.92</v>
      </c>
      <c r="AO195" t="s">
        <v>10145</v>
      </c>
      <c r="AP195">
        <v>-6.0586606851548E-2</v>
      </c>
      <c r="AQ195">
        <f>(Table2[[#This Row],[Sharpe Ratio]]-AVERAGE(Table2[Sharpe Ratio]))/_xlfn.STDEV.P(Table2[Sharpe Ratio])</f>
        <v>-1.3106040618869039</v>
      </c>
      <c r="AR1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-0.12374160908960974</v>
      </c>
    </row>
    <row r="196" spans="1:44" hidden="1" x14ac:dyDescent="0.3">
      <c r="A196" t="s">
        <v>487</v>
      </c>
      <c r="B196" t="s">
        <v>488</v>
      </c>
      <c r="C196" t="s">
        <v>10104</v>
      </c>
      <c r="D196" t="s">
        <v>119</v>
      </c>
      <c r="E196">
        <v>43623.712376825002</v>
      </c>
      <c r="F196">
        <v>335.65</v>
      </c>
      <c r="G196">
        <v>-43.07833986715</v>
      </c>
      <c r="H196">
        <f>(Table2[[#This Row],[1Y Return vs Nifty]]-AVERAGE(Table2[1Y Return vs Nifty]))/_xlfn.STDEV.P(Table2[1Y Return vs Nifty])</f>
        <v>-1.0452703573904392</v>
      </c>
      <c r="I196">
        <v>-14.146626131388899</v>
      </c>
      <c r="J196">
        <f>(Table2[[#This Row],[1M Return vs Nifty]]-AVERAGE(Table2[1M Return vs Nifty]))/_xlfn.STDEV.P(Table2[1M Return vs Nifty])</f>
        <v>-1.5245069747351967</v>
      </c>
      <c r="K196">
        <v>-24.7806903440094</v>
      </c>
      <c r="L196">
        <f>(Table2[[#This Row],[6M Return vs Nifty]]-AVERAGE(Table2[6M Return vs Nifty]))/_xlfn.STDEV.P(Table2[6M Return vs Nifty])</f>
        <v>-1.0555641590960223</v>
      </c>
      <c r="M196">
        <v>-2.1832438309205</v>
      </c>
      <c r="N196">
        <f>(Table2[[#This Row],[1W Return vs Nifty]]-AVERAGE(Table2[1W Return vs Nifty]))/_xlfn.STDEV.P(Table2[1W Return vs Nifty])</f>
        <v>-0.37774795353501023</v>
      </c>
      <c r="O196">
        <v>337.95</v>
      </c>
      <c r="P196">
        <v>340.90233616265499</v>
      </c>
      <c r="Q196">
        <v>358.74419481916402</v>
      </c>
      <c r="R196">
        <v>45.304011979466203</v>
      </c>
      <c r="S196" s="2">
        <v>-6.8057404941559742E-3</v>
      </c>
      <c r="T196" s="2">
        <v>-1.5407158020028826E-2</v>
      </c>
      <c r="U196" s="2">
        <v>-6.4375103911591874E-2</v>
      </c>
      <c r="V196">
        <v>0.59486178437451598</v>
      </c>
      <c r="W196">
        <v>333.5</v>
      </c>
      <c r="X196">
        <v>337.7</v>
      </c>
      <c r="Y196">
        <v>331.15</v>
      </c>
      <c r="Z196">
        <v>343.6</v>
      </c>
      <c r="AA196">
        <v>331.15</v>
      </c>
      <c r="AB196">
        <v>343.6</v>
      </c>
      <c r="AC196" s="2">
        <f>(Table2[[#This Row],[Close Price]]/Table2[[#This Row],[Day Low]])-1</f>
        <v>6.4467766116940162E-3</v>
      </c>
      <c r="AD196" s="2">
        <f>(Table2[[#This Row],[Day High]]/Table2[[#This Row],[Close Price]])-1</f>
        <v>6.1075525100551253E-3</v>
      </c>
      <c r="AE196" s="2">
        <f>(Table2[[#This Row],[Close Price]]/Table2[[#This Row],[Current Week Low]])-1</f>
        <v>1.3589008002415914E-2</v>
      </c>
      <c r="AF196" s="2">
        <f>(Table2[[#This Row],[Current Week High]]/Table2[[#This Row],[Close Price]])-1</f>
        <v>2.3685386563384592E-2</v>
      </c>
      <c r="AG196" s="2">
        <f>(Table2[[#This Row],[Close Price]]/Table2[[#This Row],[Current Month Low]])-1</f>
        <v>1.3589008002415914E-2</v>
      </c>
      <c r="AH196" s="2">
        <f>(Table2[[#This Row],[Current Month High]]/Table2[[#This Row],[Close Price]])-1</f>
        <v>2.3685386563384592E-2</v>
      </c>
      <c r="AI196">
        <v>25.9347534634291</v>
      </c>
      <c r="AJ196">
        <v>17.442267319803999</v>
      </c>
      <c r="AK196" t="str">
        <f>IF(AND(Table2[[#This Row],[20D EMA]]&gt;Table2[[#This Row],[50D EMA]],Table2[[#This Row],[50D EMA]]&gt;Table2[[#This Row],[200D EMA]]),"Uptrend","Downtrend/NoTrend")</f>
        <v>Downtrend/NoTrend</v>
      </c>
      <c r="AL196">
        <v>-0.09</v>
      </c>
      <c r="AM196" t="s">
        <v>10146</v>
      </c>
      <c r="AN196">
        <v>-2.54</v>
      </c>
      <c r="AO196" t="s">
        <v>10146</v>
      </c>
      <c r="AP196">
        <v>-1.3017223134718E-2</v>
      </c>
      <c r="AQ196">
        <f>(Table2[[#This Row],[Sharpe Ratio]]-AVERAGE(Table2[Sharpe Ratio]))/_xlfn.STDEV.P(Table2[Sharpe Ratio])</f>
        <v>-0.77050209666300562</v>
      </c>
      <c r="AR1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7" spans="1:44" hidden="1" x14ac:dyDescent="0.3">
      <c r="A197" t="s">
        <v>489</v>
      </c>
      <c r="B197" t="s">
        <v>490</v>
      </c>
      <c r="C197" t="s">
        <v>10107</v>
      </c>
      <c r="D197" t="s">
        <v>491</v>
      </c>
      <c r="E197">
        <v>43258.516074389998</v>
      </c>
      <c r="F197">
        <v>361.45</v>
      </c>
      <c r="G197">
        <v>11.3276621763472</v>
      </c>
      <c r="H197">
        <f>(Table2[[#This Row],[1Y Return vs Nifty]]-AVERAGE(Table2[1Y Return vs Nifty]))/_xlfn.STDEV.P(Table2[1Y Return vs Nifty])</f>
        <v>-0.41882152883353047</v>
      </c>
      <c r="I197">
        <v>9.0581091084739498</v>
      </c>
      <c r="J197">
        <f>(Table2[[#This Row],[1M Return vs Nifty]]-AVERAGE(Table2[1M Return vs Nifty]))/_xlfn.STDEV.P(Table2[1M Return vs Nifty])</f>
        <v>0.41438063407328729</v>
      </c>
      <c r="K197">
        <v>15.125509131716999</v>
      </c>
      <c r="L197">
        <f>(Table2[[#This Row],[6M Return vs Nifty]]-AVERAGE(Table2[6M Return vs Nifty]))/_xlfn.STDEV.P(Table2[6M Return vs Nifty])</f>
        <v>0.12313626263132869</v>
      </c>
      <c r="M197">
        <v>3.4998192272099602</v>
      </c>
      <c r="N197">
        <f>(Table2[[#This Row],[1W Return vs Nifty]]-AVERAGE(Table2[1W Return vs Nifty]))/_xlfn.STDEV.P(Table2[1W Return vs Nifty])</f>
        <v>0.74009217910018921</v>
      </c>
      <c r="O197">
        <v>341.17</v>
      </c>
      <c r="P197">
        <v>321.74472262847598</v>
      </c>
      <c r="Q197">
        <v>285.32476942274002</v>
      </c>
      <c r="R197">
        <v>71.667286403035206</v>
      </c>
      <c r="S197" s="2">
        <v>5.9442506668229832E-2</v>
      </c>
      <c r="T197" s="2">
        <v>0.12340614959323623</v>
      </c>
      <c r="U197" s="2">
        <v>0.26680204011475805</v>
      </c>
      <c r="V197">
        <v>0.73726763394686001</v>
      </c>
      <c r="W197">
        <v>355.7</v>
      </c>
      <c r="X197">
        <v>362.95</v>
      </c>
      <c r="Y197">
        <v>348.25</v>
      </c>
      <c r="Z197">
        <v>365.9</v>
      </c>
      <c r="AA197">
        <v>348.25</v>
      </c>
      <c r="AB197">
        <v>365.9</v>
      </c>
      <c r="AC197" s="2">
        <f>(Table2[[#This Row],[Close Price]]/Table2[[#This Row],[Day Low]])-1</f>
        <v>1.6165307843688526E-2</v>
      </c>
      <c r="AD197" s="2">
        <f>(Table2[[#This Row],[Day High]]/Table2[[#This Row],[Close Price]])-1</f>
        <v>4.1499515838980816E-3</v>
      </c>
      <c r="AE197" s="2">
        <f>(Table2[[#This Row],[Close Price]]/Table2[[#This Row],[Current Week Low]])-1</f>
        <v>3.790380473797561E-2</v>
      </c>
      <c r="AF197" s="2">
        <f>(Table2[[#This Row],[Current Week High]]/Table2[[#This Row],[Close Price]])-1</f>
        <v>1.2311523032231264E-2</v>
      </c>
      <c r="AG197" s="2">
        <f>(Table2[[#This Row],[Close Price]]/Table2[[#This Row],[Current Month Low]])-1</f>
        <v>3.790380473797561E-2</v>
      </c>
      <c r="AH197" s="2">
        <f>(Table2[[#This Row],[Current Month High]]/Table2[[#This Row],[Close Price]])-1</f>
        <v>1.2311523032231264E-2</v>
      </c>
      <c r="AI197">
        <v>1.23115230322312</v>
      </c>
      <c r="AJ197">
        <v>66.183908045977006</v>
      </c>
      <c r="AK197" t="str">
        <f>IF(AND(Table2[[#This Row],[20D EMA]]&gt;Table2[[#This Row],[50D EMA]],Table2[[#This Row],[50D EMA]]&gt;Table2[[#This Row],[200D EMA]]),"Uptrend","Downtrend/NoTrend")</f>
        <v>Uptrend</v>
      </c>
      <c r="AL197">
        <v>0.24</v>
      </c>
      <c r="AM197" t="s">
        <v>10145</v>
      </c>
      <c r="AN197">
        <v>7.96</v>
      </c>
      <c r="AO197" t="s">
        <v>10145</v>
      </c>
      <c r="AP197">
        <v>-5.5355776716023E-2</v>
      </c>
      <c r="AQ197">
        <f>(Table2[[#This Row],[Sharpe Ratio]]-AVERAGE(Table2[Sharpe Ratio]))/_xlfn.STDEV.P(Table2[Sharpe Ratio])</f>
        <v>-1.2512133064218527</v>
      </c>
      <c r="AR1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-0.39242575945057789</v>
      </c>
    </row>
    <row r="198" spans="1:44" hidden="1" x14ac:dyDescent="0.3">
      <c r="A198" t="s">
        <v>492</v>
      </c>
      <c r="B198" t="s">
        <v>493</v>
      </c>
      <c r="C198" t="s">
        <v>10116</v>
      </c>
      <c r="D198" t="s">
        <v>371</v>
      </c>
      <c r="E198">
        <v>42946.016179815</v>
      </c>
      <c r="F198">
        <v>572.15</v>
      </c>
      <c r="G198">
        <v>-41.808026091553302</v>
      </c>
      <c r="H198">
        <f>(Table2[[#This Row],[1Y Return vs Nifty]]-AVERAGE(Table2[1Y Return vs Nifty]))/_xlfn.STDEV.P(Table2[1Y Return vs Nifty])</f>
        <v>-1.0306435414743198</v>
      </c>
      <c r="I198">
        <v>4.8406609000841501</v>
      </c>
      <c r="J198">
        <f>(Table2[[#This Row],[1M Return vs Nifty]]-AVERAGE(Table2[1M Return vs Nifty]))/_xlfn.STDEV.P(Table2[1M Return vs Nifty])</f>
        <v>6.1988849055581816E-2</v>
      </c>
      <c r="K198">
        <v>-15.3942650604651</v>
      </c>
      <c r="L198">
        <f>(Table2[[#This Row],[6M Return vs Nifty]]-AVERAGE(Table2[6M Return vs Nifty]))/_xlfn.STDEV.P(Table2[6M Return vs Nifty])</f>
        <v>-0.77831943056817388</v>
      </c>
      <c r="M198">
        <v>-2.5124369969155298</v>
      </c>
      <c r="N198">
        <f>(Table2[[#This Row],[1W Return vs Nifty]]-AVERAGE(Table2[1W Return vs Nifty]))/_xlfn.STDEV.P(Table2[1W Return vs Nifty])</f>
        <v>-0.44249918514628506</v>
      </c>
      <c r="O198">
        <v>557.30999999999995</v>
      </c>
      <c r="P198">
        <v>532.76732433786799</v>
      </c>
      <c r="Q198">
        <v>547.31895112618304</v>
      </c>
      <c r="R198">
        <v>63.541637669407599</v>
      </c>
      <c r="S198" s="2">
        <v>2.662790906317854E-2</v>
      </c>
      <c r="T198" s="2">
        <v>7.3920966739237287E-2</v>
      </c>
      <c r="U198" s="2">
        <v>4.5368516516235524E-2</v>
      </c>
      <c r="V198">
        <v>0.76396101458295496</v>
      </c>
      <c r="W198">
        <v>568.65</v>
      </c>
      <c r="X198">
        <v>576.70000000000005</v>
      </c>
      <c r="Y198">
        <v>561.9</v>
      </c>
      <c r="Z198">
        <v>580.29999999999995</v>
      </c>
      <c r="AA198">
        <v>561.9</v>
      </c>
      <c r="AB198">
        <v>580.29999999999995</v>
      </c>
      <c r="AC198" s="2">
        <f>(Table2[[#This Row],[Close Price]]/Table2[[#This Row],[Day Low]])-1</f>
        <v>6.1549283390485154E-3</v>
      </c>
      <c r="AD198" s="2">
        <f>(Table2[[#This Row],[Day High]]/Table2[[#This Row],[Close Price]])-1</f>
        <v>7.9524600192257822E-3</v>
      </c>
      <c r="AE198" s="2">
        <f>(Table2[[#This Row],[Close Price]]/Table2[[#This Row],[Current Week Low]])-1</f>
        <v>1.8241680014237316E-2</v>
      </c>
      <c r="AF198" s="2">
        <f>(Table2[[#This Row],[Current Week High]]/Table2[[#This Row],[Close Price]])-1</f>
        <v>1.4244516298173471E-2</v>
      </c>
      <c r="AG198" s="2">
        <f>(Table2[[#This Row],[Close Price]]/Table2[[#This Row],[Current Month Low]])-1</f>
        <v>1.8241680014237316E-2</v>
      </c>
      <c r="AH198" s="2">
        <f>(Table2[[#This Row],[Current Month High]]/Table2[[#This Row],[Close Price]])-1</f>
        <v>1.4244516298173471E-2</v>
      </c>
      <c r="AI198">
        <v>20.414227038364</v>
      </c>
      <c r="AJ198">
        <v>27.769093345243402</v>
      </c>
      <c r="AK198" t="str">
        <f>IF(AND(Table2[[#This Row],[20D EMA]]&gt;Table2[[#This Row],[50D EMA]],Table2[[#This Row],[50D EMA]]&gt;Table2[[#This Row],[200D EMA]]),"Uptrend","Downtrend/NoTrend")</f>
        <v>Downtrend/NoTrend</v>
      </c>
      <c r="AL198">
        <v>0.06</v>
      </c>
      <c r="AM198" t="s">
        <v>10145</v>
      </c>
      <c r="AN198">
        <v>3.71</v>
      </c>
      <c r="AO198" t="s">
        <v>10145</v>
      </c>
      <c r="AP198">
        <v>-0.139768633611523</v>
      </c>
      <c r="AQ198">
        <f>(Table2[[#This Row],[Sharpe Ratio]]-AVERAGE(Table2[Sharpe Ratio]))/_xlfn.STDEV.P(Table2[Sharpe Ratio])</f>
        <v>-2.2096354329480161</v>
      </c>
      <c r="AR1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199" spans="1:44" hidden="1" x14ac:dyDescent="0.3">
      <c r="A199" t="s">
        <v>494</v>
      </c>
      <c r="B199" t="s">
        <v>495</v>
      </c>
      <c r="C199" t="s">
        <v>620</v>
      </c>
      <c r="D199" t="s">
        <v>496</v>
      </c>
      <c r="E199">
        <v>42825.801147329999</v>
      </c>
      <c r="F199">
        <v>38395.449999999997</v>
      </c>
      <c r="G199">
        <v>-22.989085124381699</v>
      </c>
      <c r="H199">
        <f>(Table2[[#This Row],[1Y Return vs Nifty]]-AVERAGE(Table2[1Y Return vs Nifty]))/_xlfn.STDEV.P(Table2[1Y Return vs Nifty])</f>
        <v>-0.81395598714638051</v>
      </c>
      <c r="I199">
        <v>1.15227648952442</v>
      </c>
      <c r="J199">
        <f>(Table2[[#This Row],[1M Return vs Nifty]]-AVERAGE(Table2[1M Return vs Nifty]))/_xlfn.STDEV.P(Table2[1M Return vs Nifty])</f>
        <v>-0.24619664654410481</v>
      </c>
      <c r="K199">
        <v>-13.9343160115058</v>
      </c>
      <c r="L199">
        <f>(Table2[[#This Row],[6M Return vs Nifty]]-AVERAGE(Table2[6M Return vs Nifty]))/_xlfn.STDEV.P(Table2[6M Return vs Nifty])</f>
        <v>-0.73519724448389123</v>
      </c>
      <c r="M199">
        <v>-5.6901518565517897</v>
      </c>
      <c r="N199">
        <f>(Table2[[#This Row],[1W Return vs Nifty]]-AVERAGE(Table2[1W Return vs Nifty]))/_xlfn.STDEV.P(Table2[1W Return vs Nifty])</f>
        <v>-1.0675454258510626</v>
      </c>
      <c r="O199">
        <v>38751.85</v>
      </c>
      <c r="P199">
        <v>37586.664391329701</v>
      </c>
      <c r="Q199">
        <v>37311.380630764899</v>
      </c>
      <c r="R199">
        <v>39.209104724452999</v>
      </c>
      <c r="S199" s="2">
        <v>-9.1969802731998972E-3</v>
      </c>
      <c r="T199" s="2">
        <v>2.1517887308373722E-2</v>
      </c>
      <c r="U199" s="2">
        <v>2.9054657075359851E-2</v>
      </c>
      <c r="V199">
        <v>0.73301194918097601</v>
      </c>
      <c r="W199">
        <v>38375</v>
      </c>
      <c r="X199">
        <v>38660.400000000001</v>
      </c>
      <c r="Y199">
        <v>38300</v>
      </c>
      <c r="Z199">
        <v>39605.949999999997</v>
      </c>
      <c r="AA199">
        <v>38300</v>
      </c>
      <c r="AB199">
        <v>39605.949999999997</v>
      </c>
      <c r="AC199" s="2">
        <f>(Table2[[#This Row],[Close Price]]/Table2[[#This Row],[Day Low]])-1</f>
        <v>5.3289902280129198E-4</v>
      </c>
      <c r="AD199" s="2">
        <f>(Table2[[#This Row],[Day High]]/Table2[[#This Row],[Close Price]])-1</f>
        <v>6.900557227484061E-3</v>
      </c>
      <c r="AE199" s="2">
        <f>(Table2[[#This Row],[Close Price]]/Table2[[#This Row],[Current Week Low]])-1</f>
        <v>2.492167101827647E-3</v>
      </c>
      <c r="AF199" s="2">
        <f>(Table2[[#This Row],[Current Week High]]/Table2[[#This Row],[Close Price]])-1</f>
        <v>3.1527173141609133E-2</v>
      </c>
      <c r="AG199" s="2">
        <f>(Table2[[#This Row],[Close Price]]/Table2[[#This Row],[Current Month Low]])-1</f>
        <v>2.492167101827647E-3</v>
      </c>
      <c r="AH199" s="2">
        <f>(Table2[[#This Row],[Current Month High]]/Table2[[#This Row],[Close Price]])-1</f>
        <v>3.1527173141609133E-2</v>
      </c>
      <c r="AI199">
        <v>11.6929219477828</v>
      </c>
      <c r="AJ199">
        <v>16.1033926468209</v>
      </c>
      <c r="AK199" t="str">
        <f>IF(AND(Table2[[#This Row],[20D EMA]]&gt;Table2[[#This Row],[50D EMA]],Table2[[#This Row],[50D EMA]]&gt;Table2[[#This Row],[200D EMA]]),"Uptrend","Downtrend/NoTrend")</f>
        <v>Uptrend</v>
      </c>
      <c r="AL199">
        <v>-0.02</v>
      </c>
      <c r="AM199" t="s">
        <v>10146</v>
      </c>
      <c r="AN199">
        <v>-0.3</v>
      </c>
      <c r="AO199" t="s">
        <v>10146</v>
      </c>
      <c r="AP199">
        <v>-3.1125738439388002E-2</v>
      </c>
      <c r="AQ199">
        <f>(Table2[[#This Row],[Sharpe Ratio]]-AVERAGE(Table2[Sharpe Ratio]))/_xlfn.STDEV.P(Table2[Sharpe Ratio])</f>
        <v>-0.9761058682308722</v>
      </c>
      <c r="AR1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-3.8390011722563111</v>
      </c>
    </row>
    <row r="200" spans="1:44" hidden="1" x14ac:dyDescent="0.3">
      <c r="A200" t="s">
        <v>499</v>
      </c>
      <c r="B200" t="s">
        <v>500</v>
      </c>
      <c r="C200" t="s">
        <v>10102</v>
      </c>
      <c r="D200" t="s">
        <v>260</v>
      </c>
      <c r="E200">
        <v>41577.809781149997</v>
      </c>
      <c r="F200">
        <v>658.5</v>
      </c>
      <c r="G200">
        <v>104.799556004941</v>
      </c>
      <c r="H200">
        <f>(Table2[[#This Row],[1Y Return vs Nifty]]-AVERAGE(Table2[1Y Return vs Nifty]))/_xlfn.STDEV.P(Table2[1Y Return vs Nifty])</f>
        <v>0.65744498942862306</v>
      </c>
      <c r="I200">
        <v>-6.0382799801081001E-2</v>
      </c>
      <c r="J200">
        <f>(Table2[[#This Row],[1M Return vs Nifty]]-AVERAGE(Table2[1M Return vs Nifty]))/_xlfn.STDEV.P(Table2[1M Return vs Nifty])</f>
        <v>-0.34752122730211443</v>
      </c>
      <c r="K200">
        <v>30.231694615759</v>
      </c>
      <c r="L200">
        <f>(Table2[[#This Row],[6M Return vs Nifty]]-AVERAGE(Table2[6M Return vs Nifty]))/_xlfn.STDEV.P(Table2[6M Return vs Nifty])</f>
        <v>0.56932425935004616</v>
      </c>
      <c r="M200">
        <v>-5.3463062886715402</v>
      </c>
      <c r="N200">
        <f>(Table2[[#This Row],[1W Return vs Nifty]]-AVERAGE(Table2[1W Return vs Nifty]))/_xlfn.STDEV.P(Table2[1W Return vs Nifty])</f>
        <v>-0.99991211415387959</v>
      </c>
      <c r="O200">
        <v>642.01</v>
      </c>
      <c r="P200">
        <v>608.45590459664197</v>
      </c>
      <c r="Q200">
        <v>499.28100225890699</v>
      </c>
      <c r="R200">
        <v>55.516648127303696</v>
      </c>
      <c r="S200" s="2">
        <v>2.5684958178221539E-2</v>
      </c>
      <c r="T200" s="2">
        <v>8.2247694574569541E-2</v>
      </c>
      <c r="U200" s="2">
        <v>0.31889656730525562</v>
      </c>
      <c r="V200">
        <v>0.701235223065651</v>
      </c>
      <c r="W200">
        <v>654</v>
      </c>
      <c r="X200">
        <v>664</v>
      </c>
      <c r="Y200">
        <v>644</v>
      </c>
      <c r="Z200">
        <v>671.65</v>
      </c>
      <c r="AA200">
        <v>644</v>
      </c>
      <c r="AB200">
        <v>671.65</v>
      </c>
      <c r="AC200" s="2">
        <f>(Table2[[#This Row],[Close Price]]/Table2[[#This Row],[Day Low]])-1</f>
        <v>6.8807339449541427E-3</v>
      </c>
      <c r="AD200" s="2">
        <f>(Table2[[#This Row],[Day High]]/Table2[[#This Row],[Close Price]])-1</f>
        <v>8.3523158694001065E-3</v>
      </c>
      <c r="AE200" s="2">
        <f>(Table2[[#This Row],[Close Price]]/Table2[[#This Row],[Current Week Low]])-1</f>
        <v>2.2515527950310643E-2</v>
      </c>
      <c r="AF200" s="2">
        <f>(Table2[[#This Row],[Current Week High]]/Table2[[#This Row],[Close Price]])-1</f>
        <v>1.9969627942292956E-2</v>
      </c>
      <c r="AG200" s="2">
        <f>(Table2[[#This Row],[Close Price]]/Table2[[#This Row],[Current Month Low]])-1</f>
        <v>2.2515527950310643E-2</v>
      </c>
      <c r="AH200" s="2">
        <f>(Table2[[#This Row],[Current Month High]]/Table2[[#This Row],[Close Price]])-1</f>
        <v>1.9969627942292956E-2</v>
      </c>
      <c r="AI200">
        <v>3.0068337129840401</v>
      </c>
      <c r="AJ200">
        <v>134.88496522204301</v>
      </c>
      <c r="AK200" t="str">
        <f>IF(AND(Table2[[#This Row],[20D EMA]]&gt;Table2[[#This Row],[50D EMA]],Table2[[#This Row],[50D EMA]]&gt;Table2[[#This Row],[200D EMA]]),"Uptrend","Downtrend/NoTrend")</f>
        <v>Uptrend</v>
      </c>
      <c r="AL200">
        <v>0.09</v>
      </c>
      <c r="AM200" t="s">
        <v>10145</v>
      </c>
      <c r="AN200">
        <v>1.86</v>
      </c>
      <c r="AO200" t="s">
        <v>10145</v>
      </c>
      <c r="AP200">
        <v>4.2690654912689002E-2</v>
      </c>
      <c r="AQ200">
        <f>(Table2[[#This Row],[Sharpe Ratio]]-AVERAGE(Table2[Sharpe Ratio]))/_xlfn.STDEV.P(Table2[Sharpe Ratio])</f>
        <v>-0.13799580667269198</v>
      </c>
      <c r="AR2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-0.25865989935001676</v>
      </c>
    </row>
    <row r="201" spans="1:44" x14ac:dyDescent="0.3">
      <c r="A201" t="s">
        <v>683</v>
      </c>
      <c r="B201" t="s">
        <v>684</v>
      </c>
      <c r="C201" t="s">
        <v>10103</v>
      </c>
      <c r="D201" t="s">
        <v>629</v>
      </c>
      <c r="E201">
        <v>24832.8795775</v>
      </c>
      <c r="F201">
        <v>1452.25</v>
      </c>
      <c r="G201">
        <v>76.095755012311599</v>
      </c>
      <c r="H201">
        <f>(Table2[[#This Row],[1Y Return vs Nifty]]-AVERAGE(Table2[1Y Return vs Nifty]))/_xlfn.STDEV.P(Table2[1Y Return vs Nifty])</f>
        <v>0.32693986441342204</v>
      </c>
      <c r="I201">
        <v>18.774332768554899</v>
      </c>
      <c r="J201">
        <f>(Table2[[#This Row],[1M Return vs Nifty]]-AVERAGE(Table2[1M Return vs Nifty]))/_xlfn.STDEV.P(Table2[1M Return vs Nifty])</f>
        <v>1.2262263829780315</v>
      </c>
      <c r="K201">
        <v>57.402613338868903</v>
      </c>
      <c r="L201">
        <f>(Table2[[#This Row],[6M Return vs Nifty]]-AVERAGE(Table2[6M Return vs Nifty]))/_xlfn.STDEV.P(Table2[6M Return vs Nifty])</f>
        <v>1.3718655631675092</v>
      </c>
      <c r="M201">
        <v>0.173990460997686</v>
      </c>
      <c r="N201">
        <f>(Table2[[#This Row],[1W Return vs Nifty]]-AVERAGE(Table2[1W Return vs Nifty]))/_xlfn.STDEV.P(Table2[1W Return vs Nifty])</f>
        <v>8.5912411760478313E-2</v>
      </c>
      <c r="O201">
        <v>1363.62</v>
      </c>
      <c r="P201">
        <v>1222.5605235335199</v>
      </c>
      <c r="Q201">
        <v>955.60701832917698</v>
      </c>
      <c r="R201">
        <v>72.412765834730493</v>
      </c>
      <c r="S201" s="2">
        <v>6.4996113286692858E-2</v>
      </c>
      <c r="T201" s="2">
        <v>0.18787575097109904</v>
      </c>
      <c r="U201" s="2">
        <v>0.51971466528068644</v>
      </c>
      <c r="V201">
        <v>0.80356205902565803</v>
      </c>
      <c r="W201">
        <v>1431</v>
      </c>
      <c r="X201">
        <v>1462.8</v>
      </c>
      <c r="Y201">
        <v>1408</v>
      </c>
      <c r="Z201">
        <v>1475</v>
      </c>
      <c r="AA201">
        <v>1408</v>
      </c>
      <c r="AB201">
        <v>1475</v>
      </c>
      <c r="AC201" s="2">
        <f>(Table2[[#This Row],[Close Price]]/Table2[[#This Row],[Day Low]])-1</f>
        <v>1.4849755415793142E-2</v>
      </c>
      <c r="AD201" s="2">
        <f>(Table2[[#This Row],[Day High]]/Table2[[#This Row],[Close Price]])-1</f>
        <v>7.2645894301945901E-3</v>
      </c>
      <c r="AE201" s="2">
        <f>(Table2[[#This Row],[Close Price]]/Table2[[#This Row],[Current Week Low]])-1</f>
        <v>3.1427556818181879E-2</v>
      </c>
      <c r="AF201" s="2">
        <f>(Table2[[#This Row],[Current Week High]]/Table2[[#This Row],[Close Price]])-1</f>
        <v>1.5665346875537889E-2</v>
      </c>
      <c r="AG201" s="2">
        <f>(Table2[[#This Row],[Close Price]]/Table2[[#This Row],[Current Month Low]])-1</f>
        <v>3.1427556818181879E-2</v>
      </c>
      <c r="AH201" s="2">
        <f>(Table2[[#This Row],[Current Month High]]/Table2[[#This Row],[Close Price]])-1</f>
        <v>1.5665346875537889E-2</v>
      </c>
      <c r="AI201">
        <v>2.9437080392494299</v>
      </c>
      <c r="AJ201">
        <v>122.99424184260999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0.71</v>
      </c>
      <c r="AM201" t="s">
        <v>10145</v>
      </c>
      <c r="AN201">
        <v>6.5</v>
      </c>
      <c r="AO201" t="s">
        <v>10145</v>
      </c>
      <c r="AP201">
        <v>0.174827134103995</v>
      </c>
      <c r="AQ201">
        <f>(Table2[[#This Row],[Sharpe Ratio]]-AVERAGE(Table2[Sharpe Ratio]))/_xlfn.STDEV.P(Table2[Sharpe Ratio])</f>
        <v>1.3622795072524174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4.3732237295718583</v>
      </c>
    </row>
    <row r="202" spans="1:44" hidden="1" x14ac:dyDescent="0.3">
      <c r="A202" t="s">
        <v>506</v>
      </c>
      <c r="B202" t="s">
        <v>507</v>
      </c>
      <c r="C202" t="s">
        <v>10102</v>
      </c>
      <c r="D202" t="s">
        <v>37</v>
      </c>
      <c r="E202">
        <v>40427.088000000003</v>
      </c>
      <c r="F202">
        <v>245.31</v>
      </c>
      <c r="G202">
        <v>82.032494830067606</v>
      </c>
      <c r="H202">
        <f>(Table2[[#This Row],[1Y Return vs Nifty]]-AVERAGE(Table2[1Y Return vs Nifty]))/_xlfn.STDEV.P(Table2[1Y Return vs Nifty])</f>
        <v>0.39529746402728527</v>
      </c>
      <c r="I202">
        <v>-1.5345429350680999</v>
      </c>
      <c r="J202">
        <f>(Table2[[#This Row],[1M Return vs Nifty]]-AVERAGE(Table2[1M Return vs Nifty]))/_xlfn.STDEV.P(Table2[1M Return vs Nifty])</f>
        <v>-0.47069569105374465</v>
      </c>
      <c r="K202">
        <v>-0.61934313993722301</v>
      </c>
      <c r="L202">
        <f>(Table2[[#This Row],[6M Return vs Nifty]]-AVERAGE(Table2[6M Return vs Nifty]))/_xlfn.STDEV.P(Table2[6M Return vs Nifty])</f>
        <v>-0.34191589108033116</v>
      </c>
      <c r="M202">
        <v>-0.75465393749383802</v>
      </c>
      <c r="N202">
        <f>(Table2[[#This Row],[1W Return vs Nifty]]-AVERAGE(Table2[1W Return vs Nifty]))/_xlfn.STDEV.P(Table2[1W Return vs Nifty])</f>
        <v>-9.6748939514795559E-2</v>
      </c>
      <c r="O202">
        <v>239.31</v>
      </c>
      <c r="P202">
        <v>236.39423119428599</v>
      </c>
      <c r="Q202">
        <v>212.96138667634099</v>
      </c>
      <c r="R202">
        <v>56.800227335108303</v>
      </c>
      <c r="S202" s="2">
        <v>2.5072082236429736E-2</v>
      </c>
      <c r="T202" s="2">
        <v>3.7715678426967963E-2</v>
      </c>
      <c r="U202" s="2">
        <v>0.15189896078589343</v>
      </c>
      <c r="V202">
        <v>1.3010826932981101</v>
      </c>
      <c r="W202">
        <v>241.65</v>
      </c>
      <c r="X202">
        <v>252.9</v>
      </c>
      <c r="Y202">
        <v>236.05</v>
      </c>
      <c r="Z202">
        <v>252</v>
      </c>
      <c r="AA202">
        <v>236.05</v>
      </c>
      <c r="AB202">
        <v>252</v>
      </c>
      <c r="AC202" s="2">
        <f>(Table2[[#This Row],[Close Price]]/Table2[[#This Row],[Day Low]])-1</f>
        <v>1.5145872129112448E-2</v>
      </c>
      <c r="AD202" s="2">
        <f>(Table2[[#This Row],[Day High]]/Table2[[#This Row],[Close Price]])-1</f>
        <v>3.0940442705148508E-2</v>
      </c>
      <c r="AE202" s="2">
        <f>(Table2[[#This Row],[Close Price]]/Table2[[#This Row],[Current Week Low]])-1</f>
        <v>3.9228976911671154E-2</v>
      </c>
      <c r="AF202" s="2">
        <f>(Table2[[#This Row],[Current Week High]]/Table2[[#This Row],[Close Price]])-1</f>
        <v>2.7271615506909708E-2</v>
      </c>
      <c r="AG202" s="2">
        <f>(Table2[[#This Row],[Close Price]]/Table2[[#This Row],[Current Month Low]])-1</f>
        <v>3.9228976911671154E-2</v>
      </c>
      <c r="AH202" s="2">
        <f>(Table2[[#This Row],[Current Month High]]/Table2[[#This Row],[Close Price]])-1</f>
        <v>2.7271615506909708E-2</v>
      </c>
      <c r="AI202">
        <v>32.363132363132301</v>
      </c>
      <c r="AJ202">
        <v>112.942708333333</v>
      </c>
      <c r="AK202" t="str">
        <f>IF(AND(Table2[[#This Row],[20D EMA]]&gt;Table2[[#This Row],[50D EMA]],Table2[[#This Row],[50D EMA]]&gt;Table2[[#This Row],[200D EMA]]),"Uptrend","Downtrend/NoTrend")</f>
        <v>Uptrend</v>
      </c>
      <c r="AL202">
        <v>-0.02</v>
      </c>
      <c r="AM202" t="s">
        <v>10146</v>
      </c>
      <c r="AN202">
        <v>0.48</v>
      </c>
      <c r="AO202" t="s">
        <v>10145</v>
      </c>
      <c r="AP202">
        <v>2.5286847961677999E-2</v>
      </c>
      <c r="AQ202">
        <f>(Table2[[#This Row],[Sharpe Ratio]]-AVERAGE(Table2[Sharpe Ratio]))/_xlfn.STDEV.P(Table2[Sharpe Ratio])</f>
        <v>-0.33559833170378112</v>
      </c>
      <c r="AR2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-0.84966138932536728</v>
      </c>
    </row>
    <row r="203" spans="1:44" hidden="1" x14ac:dyDescent="0.3">
      <c r="A203" t="s">
        <v>508</v>
      </c>
      <c r="B203" t="s">
        <v>509</v>
      </c>
      <c r="C203" t="s">
        <v>10108</v>
      </c>
      <c r="D203" t="s">
        <v>234</v>
      </c>
      <c r="E203">
        <v>40048.429102000002</v>
      </c>
      <c r="F203">
        <v>4246</v>
      </c>
      <c r="G203">
        <v>9.5604029803822002</v>
      </c>
      <c r="H203">
        <f>(Table2[[#This Row],[1Y Return vs Nifty]]-AVERAGE(Table2[1Y Return vs Nifty]))/_xlfn.STDEV.P(Table2[1Y Return vs Nifty])</f>
        <v>-0.43917033983757342</v>
      </c>
      <c r="I203">
        <v>9.1316278718996795</v>
      </c>
      <c r="J203">
        <f>(Table2[[#This Row],[1M Return vs Nifty]]-AVERAGE(Table2[1M Return vs Nifty]))/_xlfn.STDEV.P(Table2[1M Return vs Nifty])</f>
        <v>0.42052354490366795</v>
      </c>
      <c r="K203">
        <v>6.3484778105759796</v>
      </c>
      <c r="L203">
        <f>(Table2[[#This Row],[6M Return vs Nifty]]-AVERAGE(Table2[6M Return vs Nifty]))/_xlfn.STDEV.P(Table2[6M Return vs Nifty])</f>
        <v>-0.13610893374563784</v>
      </c>
      <c r="M203">
        <v>-2.44070488618057</v>
      </c>
      <c r="N203">
        <f>(Table2[[#This Row],[1W Return vs Nifty]]-AVERAGE(Table2[1W Return vs Nifty]))/_xlfn.STDEV.P(Table2[1W Return vs Nifty])</f>
        <v>-0.42838971084378658</v>
      </c>
      <c r="O203">
        <v>4078.23</v>
      </c>
      <c r="P203">
        <v>3942.0613809104798</v>
      </c>
      <c r="Q203">
        <v>3712.9463547314999</v>
      </c>
      <c r="R203">
        <v>67.9435500579484</v>
      </c>
      <c r="S203" s="2">
        <v>4.1137944647555429E-2</v>
      </c>
      <c r="T203" s="2">
        <v>7.7101442550171789E-2</v>
      </c>
      <c r="U203" s="2">
        <v>0.14356621247414916</v>
      </c>
      <c r="V203">
        <v>0.69135290206112598</v>
      </c>
      <c r="W203">
        <v>4215</v>
      </c>
      <c r="X203">
        <v>4273.95</v>
      </c>
      <c r="Y203">
        <v>4171</v>
      </c>
      <c r="Z203">
        <v>4327.2</v>
      </c>
      <c r="AA203">
        <v>4171</v>
      </c>
      <c r="AB203">
        <v>4327.2</v>
      </c>
      <c r="AC203" s="2">
        <f>(Table2[[#This Row],[Close Price]]/Table2[[#This Row],[Day Low]])-1</f>
        <v>7.3546856465005472E-3</v>
      </c>
      <c r="AD203" s="2">
        <f>(Table2[[#This Row],[Day High]]/Table2[[#This Row],[Close Price]])-1</f>
        <v>6.5826660386245628E-3</v>
      </c>
      <c r="AE203" s="2">
        <f>(Table2[[#This Row],[Close Price]]/Table2[[#This Row],[Current Week Low]])-1</f>
        <v>1.7981299448573518E-2</v>
      </c>
      <c r="AF203" s="2">
        <f>(Table2[[#This Row],[Current Week High]]/Table2[[#This Row],[Close Price]])-1</f>
        <v>1.9123881300047163E-2</v>
      </c>
      <c r="AG203" s="2">
        <f>(Table2[[#This Row],[Close Price]]/Table2[[#This Row],[Current Month Low]])-1</f>
        <v>1.7981299448573518E-2</v>
      </c>
      <c r="AH203" s="2">
        <f>(Table2[[#This Row],[Current Month High]]/Table2[[#This Row],[Close Price]])-1</f>
        <v>1.9123881300047163E-2</v>
      </c>
      <c r="AI203">
        <v>9.0438059349976498</v>
      </c>
      <c r="AJ203">
        <v>36.934612593727302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-0.06</v>
      </c>
      <c r="AM203" t="s">
        <v>10146</v>
      </c>
      <c r="AN203">
        <v>6.77</v>
      </c>
      <c r="AO203" t="s">
        <v>10145</v>
      </c>
      <c r="AP203">
        <v>6.4545126677056003E-2</v>
      </c>
      <c r="AQ203">
        <f>(Table2[[#This Row],[Sharpe Ratio]]-AVERAGE(Table2[Sharpe Ratio]))/_xlfn.STDEV.P(Table2[Sharpe Ratio])</f>
        <v>0.11013949016296358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-0.47300594936036633</v>
      </c>
    </row>
    <row r="204" spans="1:44" hidden="1" x14ac:dyDescent="0.3">
      <c r="A204" t="s">
        <v>512</v>
      </c>
      <c r="B204" t="s">
        <v>513</v>
      </c>
      <c r="C204" t="s">
        <v>10105</v>
      </c>
      <c r="D204" t="s">
        <v>46</v>
      </c>
      <c r="E204">
        <v>39682.269</v>
      </c>
      <c r="F204">
        <v>65.709999999999994</v>
      </c>
      <c r="G204">
        <v>118.072600620933</v>
      </c>
      <c r="H204">
        <f>(Table2[[#This Row],[1Y Return vs Nifty]]-AVERAGE(Table2[1Y Return vs Nifty]))/_xlfn.STDEV.P(Table2[1Y Return vs Nifty])</f>
        <v>0.81027524599524381</v>
      </c>
      <c r="I204">
        <v>-13.4808018718558</v>
      </c>
      <c r="J204">
        <f>(Table2[[#This Row],[1M Return vs Nifty]]-AVERAGE(Table2[1M Return vs Nifty]))/_xlfn.STDEV.P(Table2[1M Return vs Nifty])</f>
        <v>-1.4688735709015213</v>
      </c>
      <c r="K204">
        <v>45.257445047766304</v>
      </c>
      <c r="L204">
        <f>(Table2[[#This Row],[6M Return vs Nifty]]-AVERAGE(Table2[6M Return vs Nifty]))/_xlfn.STDEV.P(Table2[6M Return vs Nifty])</f>
        <v>1.0131364640614935</v>
      </c>
      <c r="M204">
        <v>-2.9876965159193798</v>
      </c>
      <c r="N204">
        <f>(Table2[[#This Row],[1W Return vs Nifty]]-AVERAGE(Table2[1W Return vs Nifty]))/_xlfn.STDEV.P(Table2[1W Return vs Nifty])</f>
        <v>-0.53598119622468632</v>
      </c>
      <c r="O204">
        <v>66.39</v>
      </c>
      <c r="P204">
        <v>66.489897785179096</v>
      </c>
      <c r="Q204">
        <v>55.131196781202398</v>
      </c>
      <c r="R204">
        <v>47.943962771144697</v>
      </c>
      <c r="S204" s="2">
        <v>-1.0242506401566603E-2</v>
      </c>
      <c r="T204" s="2">
        <v>-1.1729568117232766E-2</v>
      </c>
      <c r="U204" s="2">
        <v>0.19188415700064321</v>
      </c>
      <c r="V204">
        <v>0.57247593623470505</v>
      </c>
      <c r="W204">
        <v>65.099999999999994</v>
      </c>
      <c r="X204">
        <v>65.88</v>
      </c>
      <c r="Y204">
        <v>64.349999999999994</v>
      </c>
      <c r="Z204">
        <v>66.5</v>
      </c>
      <c r="AA204">
        <v>64.349999999999994</v>
      </c>
      <c r="AB204">
        <v>66.5</v>
      </c>
      <c r="AC204" s="2">
        <f>(Table2[[#This Row],[Close Price]]/Table2[[#This Row],[Day Low]])-1</f>
        <v>9.3701996927804121E-3</v>
      </c>
      <c r="AD204" s="2">
        <f>(Table2[[#This Row],[Day High]]/Table2[[#This Row],[Close Price]])-1</f>
        <v>2.5871252472988715E-3</v>
      </c>
      <c r="AE204" s="2">
        <f>(Table2[[#This Row],[Close Price]]/Table2[[#This Row],[Current Week Low]])-1</f>
        <v>2.11344211344211E-2</v>
      </c>
      <c r="AF204" s="2">
        <f>(Table2[[#This Row],[Current Week High]]/Table2[[#This Row],[Close Price]])-1</f>
        <v>1.2022523208035318E-2</v>
      </c>
      <c r="AG204" s="2">
        <f>(Table2[[#This Row],[Close Price]]/Table2[[#This Row],[Current Month Low]])-1</f>
        <v>2.11344211344211E-2</v>
      </c>
      <c r="AH204" s="2">
        <f>(Table2[[#This Row],[Current Month High]]/Table2[[#This Row],[Close Price]])-1</f>
        <v>1.2022523208035318E-2</v>
      </c>
      <c r="AI204">
        <v>18.931669456703698</v>
      </c>
      <c r="AJ204">
        <v>163.366733466933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-0.11</v>
      </c>
      <c r="AM204" t="s">
        <v>10146</v>
      </c>
      <c r="AN204">
        <v>-2.19</v>
      </c>
      <c r="AO204" t="s">
        <v>10146</v>
      </c>
      <c r="AP204">
        <v>0.118149744132814</v>
      </c>
      <c r="AQ204">
        <f>(Table2[[#This Row],[Sharpe Ratio]]-AVERAGE(Table2[Sharpe Ratio]))/_xlfn.STDEV.P(Table2[Sharpe Ratio])</f>
        <v>0.71876539554098517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5" spans="1:44" hidden="1" x14ac:dyDescent="0.3">
      <c r="A205" t="s">
        <v>514</v>
      </c>
      <c r="B205" t="s">
        <v>515</v>
      </c>
      <c r="C205" t="s">
        <v>10106</v>
      </c>
      <c r="D205" t="s">
        <v>187</v>
      </c>
      <c r="E205">
        <v>39339.773425679901</v>
      </c>
      <c r="F205">
        <v>670.8</v>
      </c>
      <c r="G205">
        <v>4.5879013831020803</v>
      </c>
      <c r="H205">
        <f>(Table2[[#This Row],[1Y Return vs Nifty]]-AVERAGE(Table2[1Y Return vs Nifty]))/_xlfn.STDEV.P(Table2[1Y Return vs Nifty])</f>
        <v>-0.49642537942168136</v>
      </c>
      <c r="I205">
        <v>-2.6471095719417401</v>
      </c>
      <c r="J205">
        <f>(Table2[[#This Row],[1M Return vs Nifty]]-AVERAGE(Table2[1M Return vs Nifty]))/_xlfn.STDEV.P(Table2[1M Return vs Nifty])</f>
        <v>-0.56365696141128474</v>
      </c>
      <c r="K205">
        <v>-7.7565394422434597</v>
      </c>
      <c r="L205">
        <f>(Table2[[#This Row],[6M Return vs Nifty]]-AVERAGE(Table2[6M Return vs Nifty]))/_xlfn.STDEV.P(Table2[6M Return vs Nifty])</f>
        <v>-0.55272565001506424</v>
      </c>
      <c r="M205">
        <v>3.8934189316293901</v>
      </c>
      <c r="N205">
        <f>(Table2[[#This Row],[1W Return vs Nifty]]-AVERAGE(Table2[1W Return vs Nifty]))/_xlfn.STDEV.P(Table2[1W Return vs Nifty])</f>
        <v>0.81751196862090059</v>
      </c>
      <c r="O205">
        <v>649.11</v>
      </c>
      <c r="P205">
        <v>643.63699235763295</v>
      </c>
      <c r="Q205">
        <v>614.56096697013197</v>
      </c>
      <c r="R205">
        <v>68.870569656826504</v>
      </c>
      <c r="S205" s="2">
        <v>3.3414983592919445E-2</v>
      </c>
      <c r="T205" s="2">
        <v>4.2202371779268472E-2</v>
      </c>
      <c r="U205" s="2">
        <v>9.1510909498749918E-2</v>
      </c>
      <c r="V205">
        <v>0.70514716524087095</v>
      </c>
      <c r="W205">
        <v>670.5</v>
      </c>
      <c r="X205">
        <v>678.9</v>
      </c>
      <c r="Y205">
        <v>641.85</v>
      </c>
      <c r="Z205">
        <v>684.3</v>
      </c>
      <c r="AA205">
        <v>641.85</v>
      </c>
      <c r="AB205">
        <v>684.3</v>
      </c>
      <c r="AC205" s="2">
        <f>(Table2[[#This Row],[Close Price]]/Table2[[#This Row],[Day Low]])-1</f>
        <v>4.474272930647949E-4</v>
      </c>
      <c r="AD205" s="2">
        <f>(Table2[[#This Row],[Day High]]/Table2[[#This Row],[Close Price]])-1</f>
        <v>1.2075134168157531E-2</v>
      </c>
      <c r="AE205" s="2">
        <f>(Table2[[#This Row],[Close Price]]/Table2[[#This Row],[Current Week Low]])-1</f>
        <v>4.510399626080841E-2</v>
      </c>
      <c r="AF205" s="2">
        <f>(Table2[[#This Row],[Current Week High]]/Table2[[#This Row],[Close Price]])-1</f>
        <v>2.0125223613595811E-2</v>
      </c>
      <c r="AG205" s="2">
        <f>(Table2[[#This Row],[Close Price]]/Table2[[#This Row],[Current Month Low]])-1</f>
        <v>4.510399626080841E-2</v>
      </c>
      <c r="AH205" s="2">
        <f>(Table2[[#This Row],[Current Month High]]/Table2[[#This Row],[Close Price]])-1</f>
        <v>2.0125223613595811E-2</v>
      </c>
      <c r="AI205">
        <v>7.1630888491353604</v>
      </c>
      <c r="AJ205">
        <v>37.430854333128401</v>
      </c>
      <c r="AK205" t="str">
        <f>IF(AND(Table2[[#This Row],[20D EMA]]&gt;Table2[[#This Row],[50D EMA]],Table2[[#This Row],[50D EMA]]&gt;Table2[[#This Row],[200D EMA]]),"Uptrend","Downtrend/NoTrend")</f>
        <v>Uptrend</v>
      </c>
      <c r="AL205">
        <v>-0.14000000000000001</v>
      </c>
      <c r="AM205" t="s">
        <v>10146</v>
      </c>
      <c r="AN205">
        <v>3.47</v>
      </c>
      <c r="AO205" t="s">
        <v>10145</v>
      </c>
      <c r="AP205">
        <v>3.0208228702370998E-2</v>
      </c>
      <c r="AQ205">
        <f>(Table2[[#This Row],[Sharpe Ratio]]-AVERAGE(Table2[Sharpe Ratio]))/_xlfn.STDEV.P(Table2[Sharpe Ratio])</f>
        <v>-0.27972105934965308</v>
      </c>
      <c r="AR2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-1.075017081576783</v>
      </c>
    </row>
    <row r="206" spans="1:44" hidden="1" x14ac:dyDescent="0.3">
      <c r="A206" t="s">
        <v>516</v>
      </c>
      <c r="B206" t="s">
        <v>517</v>
      </c>
      <c r="C206" t="s">
        <v>10106</v>
      </c>
      <c r="D206" t="s">
        <v>187</v>
      </c>
      <c r="E206">
        <v>38691.426285119996</v>
      </c>
      <c r="F206">
        <v>2750.65</v>
      </c>
      <c r="G206">
        <v>45.432527800548399</v>
      </c>
      <c r="H206">
        <f>(Table2[[#This Row],[1Y Return vs Nifty]]-AVERAGE(Table2[1Y Return vs Nifty]))/_xlfn.STDEV.P(Table2[1Y Return vs Nifty])</f>
        <v>-2.6126746715732004E-2</v>
      </c>
      <c r="I206">
        <v>14.421129894236699</v>
      </c>
      <c r="J206">
        <f>(Table2[[#This Row],[1M Return vs Nifty]]-AVERAGE(Table2[1M Return vs Nifty]))/_xlfn.STDEV.P(Table2[1M Return vs Nifty])</f>
        <v>0.86249152350221536</v>
      </c>
      <c r="K206">
        <v>32.432379538897699</v>
      </c>
      <c r="L206">
        <f>(Table2[[#This Row],[6M Return vs Nifty]]-AVERAGE(Table2[6M Return vs Nifty]))/_xlfn.STDEV.P(Table2[6M Return vs Nifty])</f>
        <v>0.63432539403766341</v>
      </c>
      <c r="M206">
        <v>6.6984119409948903E-2</v>
      </c>
      <c r="N206">
        <f>(Table2[[#This Row],[1W Return vs Nifty]]-AVERAGE(Table2[1W Return vs Nifty]))/_xlfn.STDEV.P(Table2[1W Return vs Nifty])</f>
        <v>6.4864610275658402E-2</v>
      </c>
      <c r="O206">
        <v>2581.71</v>
      </c>
      <c r="P206">
        <v>2355.3962491206798</v>
      </c>
      <c r="Q206">
        <v>1972.17844498863</v>
      </c>
      <c r="R206">
        <v>75.689113075202798</v>
      </c>
      <c r="S206" s="2">
        <v>6.5437248955149907E-2</v>
      </c>
      <c r="T206" s="2">
        <v>0.16780775252863589</v>
      </c>
      <c r="U206" s="2">
        <v>0.39472673326771818</v>
      </c>
      <c r="V206">
        <v>0.76175197047840704</v>
      </c>
      <c r="W206">
        <v>2746.7</v>
      </c>
      <c r="X206">
        <v>2790</v>
      </c>
      <c r="Y206">
        <v>2678</v>
      </c>
      <c r="Z206">
        <v>2791.45</v>
      </c>
      <c r="AA206">
        <v>2678</v>
      </c>
      <c r="AB206">
        <v>2791.45</v>
      </c>
      <c r="AC206" s="2">
        <f>(Table2[[#This Row],[Close Price]]/Table2[[#This Row],[Day Low]])-1</f>
        <v>1.4380893435759212E-3</v>
      </c>
      <c r="AD206" s="2">
        <f>(Table2[[#This Row],[Day High]]/Table2[[#This Row],[Close Price]])-1</f>
        <v>1.4305709559558677E-2</v>
      </c>
      <c r="AE206" s="2">
        <f>(Table2[[#This Row],[Close Price]]/Table2[[#This Row],[Current Week Low]])-1</f>
        <v>2.7128454070201702E-2</v>
      </c>
      <c r="AF206" s="2">
        <f>(Table2[[#This Row],[Current Week High]]/Table2[[#This Row],[Close Price]])-1</f>
        <v>1.4832857688182655E-2</v>
      </c>
      <c r="AG206" s="2">
        <f>(Table2[[#This Row],[Close Price]]/Table2[[#This Row],[Current Month Low]])-1</f>
        <v>2.7128454070201702E-2</v>
      </c>
      <c r="AH206" s="2">
        <f>(Table2[[#This Row],[Current Month High]]/Table2[[#This Row],[Close Price]])-1</f>
        <v>1.4832857688182655E-2</v>
      </c>
      <c r="AI206">
        <v>11.2936942177303</v>
      </c>
      <c r="AJ206">
        <v>78.607837407876303</v>
      </c>
      <c r="AK206" t="str">
        <f>IF(AND(Table2[[#This Row],[20D EMA]]&gt;Table2[[#This Row],[50D EMA]],Table2[[#This Row],[50D EMA]]&gt;Table2[[#This Row],[200D EMA]]),"Uptrend","Downtrend/NoTrend")</f>
        <v>Uptrend</v>
      </c>
      <c r="AL206">
        <v>0.27</v>
      </c>
      <c r="AM206" t="s">
        <v>10145</v>
      </c>
      <c r="AN206">
        <v>2.1</v>
      </c>
      <c r="AO206" t="s">
        <v>10145</v>
      </c>
      <c r="AP206">
        <v>3.6758894808153003E-2</v>
      </c>
      <c r="AQ206">
        <f>(Table2[[#This Row],[Sharpe Ratio]]-AVERAGE(Table2[Sharpe Ratio]))/_xlfn.STDEV.P(Table2[Sharpe Ratio])</f>
        <v>-0.20534490896016022</v>
      </c>
      <c r="AR2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1.3302098721396449</v>
      </c>
    </row>
    <row r="207" spans="1:44" hidden="1" x14ac:dyDescent="0.3">
      <c r="A207" t="s">
        <v>518</v>
      </c>
      <c r="B207" t="s">
        <v>519</v>
      </c>
      <c r="C207" t="s">
        <v>10100</v>
      </c>
      <c r="D207" t="s">
        <v>18</v>
      </c>
      <c r="E207">
        <v>38383.665815077002</v>
      </c>
      <c r="F207">
        <v>219.01</v>
      </c>
      <c r="G207">
        <v>152.83743229961399</v>
      </c>
      <c r="H207">
        <f>(Table2[[#This Row],[1Y Return vs Nifty]]-AVERAGE(Table2[1Y Return vs Nifty]))/_xlfn.STDEV.P(Table2[1Y Return vs Nifty])</f>
        <v>1.2105690970794709</v>
      </c>
      <c r="I207">
        <v>-3.3582785000277098</v>
      </c>
      <c r="J207">
        <f>(Table2[[#This Row],[1M Return vs Nifty]]-AVERAGE(Table2[1M Return vs Nifty]))/_xlfn.STDEV.P(Table2[1M Return vs Nifty])</f>
        <v>-0.62307917020540871</v>
      </c>
      <c r="K207">
        <v>52.089918345882403</v>
      </c>
      <c r="L207">
        <f>(Table2[[#This Row],[6M Return vs Nifty]]-AVERAGE(Table2[6M Return vs Nifty]))/_xlfn.STDEV.P(Table2[6M Return vs Nifty])</f>
        <v>1.2149456882856382</v>
      </c>
      <c r="M207">
        <v>-2.74259423416138</v>
      </c>
      <c r="N207">
        <f>(Table2[[#This Row],[1W Return vs Nifty]]-AVERAGE(Table2[1W Return vs Nifty]))/_xlfn.STDEV.P(Table2[1W Return vs Nifty])</f>
        <v>-0.48777036971316695</v>
      </c>
      <c r="O207">
        <v>214.8</v>
      </c>
      <c r="P207">
        <v>215.330704217847</v>
      </c>
      <c r="Q207">
        <v>179.84635465954301</v>
      </c>
      <c r="R207">
        <v>58.8143003264599</v>
      </c>
      <c r="S207" s="2">
        <v>1.9599627560521318E-2</v>
      </c>
      <c r="T207" s="2">
        <v>1.7086721540791973E-2</v>
      </c>
      <c r="U207" s="2">
        <v>0.21776168560433415</v>
      </c>
      <c r="V207">
        <v>0.79767074202815003</v>
      </c>
      <c r="W207">
        <v>217.19</v>
      </c>
      <c r="X207">
        <v>221.8</v>
      </c>
      <c r="Y207">
        <v>213.2</v>
      </c>
      <c r="Z207">
        <v>220.99</v>
      </c>
      <c r="AA207">
        <v>213.2</v>
      </c>
      <c r="AB207">
        <v>220.99</v>
      </c>
      <c r="AC207" s="2">
        <f>(Table2[[#This Row],[Close Price]]/Table2[[#This Row],[Day Low]])-1</f>
        <v>8.3797596574428646E-3</v>
      </c>
      <c r="AD207" s="2">
        <f>(Table2[[#This Row],[Day High]]/Table2[[#This Row],[Close Price]])-1</f>
        <v>1.2739144331309182E-2</v>
      </c>
      <c r="AE207" s="2">
        <f>(Table2[[#This Row],[Close Price]]/Table2[[#This Row],[Current Week Low]])-1</f>
        <v>2.725140712945584E-2</v>
      </c>
      <c r="AF207" s="2">
        <f>(Table2[[#This Row],[Current Week High]]/Table2[[#This Row],[Close Price]])-1</f>
        <v>9.0406830738323229E-3</v>
      </c>
      <c r="AG207" s="2">
        <f>(Table2[[#This Row],[Close Price]]/Table2[[#This Row],[Current Month Low]])-1</f>
        <v>2.725140712945584E-2</v>
      </c>
      <c r="AH207" s="2">
        <f>(Table2[[#This Row],[Current Month High]]/Table2[[#This Row],[Close Price]])-1</f>
        <v>9.0406830738323229E-3</v>
      </c>
      <c r="AI207">
        <v>32.071594904342199</v>
      </c>
      <c r="AJ207">
        <v>185.169270833333</v>
      </c>
      <c r="AK207" t="str">
        <f>IF(AND(Table2[[#This Row],[20D EMA]]&gt;Table2[[#This Row],[50D EMA]],Table2[[#This Row],[50D EMA]]&gt;Table2[[#This Row],[200D EMA]]),"Uptrend","Downtrend/NoTrend")</f>
        <v>Downtrend/NoTrend</v>
      </c>
      <c r="AL207">
        <v>-0.06</v>
      </c>
      <c r="AM207" t="s">
        <v>10146</v>
      </c>
      <c r="AN207">
        <v>1.81</v>
      </c>
      <c r="AO207" t="s">
        <v>10145</v>
      </c>
      <c r="AP207">
        <v>0.122498476093057</v>
      </c>
      <c r="AQ207">
        <f>(Table2[[#This Row],[Sharpe Ratio]]-AVERAGE(Table2[Sharpe Ratio]))/_xlfn.STDEV.P(Table2[Sharpe Ratio])</f>
        <v>0.76814082348305945</v>
      </c>
      <c r="AR2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8" spans="1:44" hidden="1" x14ac:dyDescent="0.3">
      <c r="A208" t="s">
        <v>520</v>
      </c>
      <c r="B208" t="s">
        <v>521</v>
      </c>
      <c r="C208" t="s">
        <v>10101</v>
      </c>
      <c r="D208" t="s">
        <v>21</v>
      </c>
      <c r="E208">
        <v>37888.068344020001</v>
      </c>
      <c r="F208">
        <v>5680.9</v>
      </c>
      <c r="G208">
        <v>-4.8416276724526401</v>
      </c>
      <c r="H208">
        <f>(Table2[[#This Row],[1Y Return vs Nifty]]-AVERAGE(Table2[1Y Return vs Nifty]))/_xlfn.STDEV.P(Table2[1Y Return vs Nifty])</f>
        <v>-0.60500011766421735</v>
      </c>
      <c r="I208">
        <v>7.6322787150233102</v>
      </c>
      <c r="J208">
        <f>(Table2[[#This Row],[1M Return vs Nifty]]-AVERAGE(Table2[1M Return vs Nifty]))/_xlfn.STDEV.P(Table2[1M Return vs Nifty])</f>
        <v>0.29524439513120876</v>
      </c>
      <c r="K208">
        <v>-17.060952676854001</v>
      </c>
      <c r="L208">
        <f>(Table2[[#This Row],[6M Return vs Nifty]]-AVERAGE(Table2[6M Return vs Nifty]))/_xlfn.STDEV.P(Table2[6M Return vs Nifty])</f>
        <v>-0.82754800713358456</v>
      </c>
      <c r="M208">
        <v>3.2870957240371399</v>
      </c>
      <c r="N208">
        <f>(Table2[[#This Row],[1W Return vs Nifty]]-AVERAGE(Table2[1W Return vs Nifty]))/_xlfn.STDEV.P(Table2[1W Return vs Nifty])</f>
        <v>0.69825015366970677</v>
      </c>
      <c r="O208">
        <v>5358.82</v>
      </c>
      <c r="P208">
        <v>5283.8056133585997</v>
      </c>
      <c r="Q208">
        <v>5391.8449765137902</v>
      </c>
      <c r="R208">
        <v>79.7367773254946</v>
      </c>
      <c r="S208" s="2">
        <v>6.0102783821811508E-2</v>
      </c>
      <c r="T208" s="2">
        <v>7.5153102838881838E-2</v>
      </c>
      <c r="U208" s="2">
        <v>5.3609668813791443E-2</v>
      </c>
      <c r="V208">
        <v>0.84132036275722999</v>
      </c>
      <c r="W208">
        <v>5690</v>
      </c>
      <c r="X208">
        <v>5895</v>
      </c>
      <c r="Y208">
        <v>5425.75</v>
      </c>
      <c r="Z208">
        <v>5754.9</v>
      </c>
      <c r="AA208">
        <v>5425.75</v>
      </c>
      <c r="AB208">
        <v>5754.9</v>
      </c>
      <c r="AC208" s="2">
        <f>(Table2[[#This Row],[Close Price]]/Table2[[#This Row],[Day Low]])-1</f>
        <v>-1.5992970123023253E-3</v>
      </c>
      <c r="AD208" s="2">
        <f>(Table2[[#This Row],[Day High]]/Table2[[#This Row],[Close Price]])-1</f>
        <v>3.7687690330757473E-2</v>
      </c>
      <c r="AE208" s="2">
        <f>(Table2[[#This Row],[Close Price]]/Table2[[#This Row],[Current Week Low]])-1</f>
        <v>4.7025756807814512E-2</v>
      </c>
      <c r="AF208" s="2">
        <f>(Table2[[#This Row],[Current Week High]]/Table2[[#This Row],[Close Price]])-1</f>
        <v>1.3026105018570933E-2</v>
      </c>
      <c r="AG208" s="2">
        <f>(Table2[[#This Row],[Close Price]]/Table2[[#This Row],[Current Month Low]])-1</f>
        <v>4.7025756807814512E-2</v>
      </c>
      <c r="AH208" s="2">
        <f>(Table2[[#This Row],[Current Month High]]/Table2[[#This Row],[Close Price]])-1</f>
        <v>1.3026105018570933E-2</v>
      </c>
      <c r="AI208">
        <v>20.534598391100001</v>
      </c>
      <c r="AJ208">
        <v>32.506851711469999</v>
      </c>
      <c r="AK208" t="str">
        <f>IF(AND(Table2[[#This Row],[20D EMA]]&gt;Table2[[#This Row],[50D EMA]],Table2[[#This Row],[50D EMA]]&gt;Table2[[#This Row],[200D EMA]]),"Uptrend","Downtrend/NoTrend")</f>
        <v>Downtrend/NoTrend</v>
      </c>
      <c r="AL208">
        <v>-0.05</v>
      </c>
      <c r="AM208" t="s">
        <v>10146</v>
      </c>
      <c r="AN208">
        <v>9.2100000000000009</v>
      </c>
      <c r="AO208" t="s">
        <v>10145</v>
      </c>
      <c r="AP208">
        <v>3.0701150070500002E-4</v>
      </c>
      <c r="AQ208">
        <f>(Table2[[#This Row],[Sharpe Ratio]]-AVERAGE(Table2[Sharpe Ratio]))/_xlfn.STDEV.P(Table2[Sharpe Ratio])</f>
        <v>-0.61921896559418343</v>
      </c>
      <c r="AR2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09" spans="1:44" hidden="1" x14ac:dyDescent="0.3">
      <c r="A209" t="s">
        <v>522</v>
      </c>
      <c r="B209" t="s">
        <v>523</v>
      </c>
      <c r="C209" t="s">
        <v>10113</v>
      </c>
      <c r="D209" t="s">
        <v>524</v>
      </c>
      <c r="E209">
        <v>37497.259446119999</v>
      </c>
      <c r="F209">
        <v>570.29999999999995</v>
      </c>
      <c r="G209">
        <v>-12.211588649431</v>
      </c>
      <c r="H209">
        <f>(Table2[[#This Row],[1Y Return vs Nifty]]-AVERAGE(Table2[1Y Return vs Nifty]))/_xlfn.STDEV.P(Table2[1Y Return vs Nifty])</f>
        <v>-0.68986030306889101</v>
      </c>
      <c r="I209">
        <v>8.7598120596671993</v>
      </c>
      <c r="J209">
        <f>(Table2[[#This Row],[1M Return vs Nifty]]-AVERAGE(Table2[1M Return vs Nifty]))/_xlfn.STDEV.P(Table2[1M Return vs Nifty])</f>
        <v>0.38945621904777172</v>
      </c>
      <c r="K209">
        <v>-9.9471277560844094</v>
      </c>
      <c r="L209">
        <f>(Table2[[#This Row],[6M Return vs Nifty]]-AVERAGE(Table2[6M Return vs Nifty]))/_xlfn.STDEV.P(Table2[6M Return vs Nifty])</f>
        <v>-0.61742856342895391</v>
      </c>
      <c r="M209">
        <v>0.75428324872343899</v>
      </c>
      <c r="N209">
        <f>(Table2[[#This Row],[1W Return vs Nifty]]-AVERAGE(Table2[1W Return vs Nifty]))/_xlfn.STDEV.P(Table2[1W Return vs Nifty])</f>
        <v>0.20005412726908606</v>
      </c>
      <c r="O209">
        <v>545.73</v>
      </c>
      <c r="P209">
        <v>515.91387863348598</v>
      </c>
      <c r="Q209">
        <v>501.07807919873397</v>
      </c>
      <c r="R209">
        <v>66.0503652443345</v>
      </c>
      <c r="S209" s="2">
        <v>4.5022263756802697E-2</v>
      </c>
      <c r="T209" s="2">
        <v>0.10541705431644495</v>
      </c>
      <c r="U209" s="2">
        <v>0.13814597699415959</v>
      </c>
      <c r="V209">
        <v>0.88332020471238404</v>
      </c>
      <c r="W209">
        <v>566</v>
      </c>
      <c r="X209">
        <v>574.5</v>
      </c>
      <c r="Y209">
        <v>559.85</v>
      </c>
      <c r="Z209">
        <v>580</v>
      </c>
      <c r="AA209">
        <v>559.85</v>
      </c>
      <c r="AB209">
        <v>580</v>
      </c>
      <c r="AC209" s="2">
        <f>(Table2[[#This Row],[Close Price]]/Table2[[#This Row],[Day Low]])-1</f>
        <v>7.5971731448762903E-3</v>
      </c>
      <c r="AD209" s="2">
        <f>(Table2[[#This Row],[Day High]]/Table2[[#This Row],[Close Price]])-1</f>
        <v>7.3645449763284354E-3</v>
      </c>
      <c r="AE209" s="2">
        <f>(Table2[[#This Row],[Close Price]]/Table2[[#This Row],[Current Week Low]])-1</f>
        <v>1.8665714030543734E-2</v>
      </c>
      <c r="AF209" s="2">
        <f>(Table2[[#This Row],[Current Week High]]/Table2[[#This Row],[Close Price]])-1</f>
        <v>1.7008591969139175E-2</v>
      </c>
      <c r="AG209" s="2">
        <f>(Table2[[#This Row],[Close Price]]/Table2[[#This Row],[Current Month Low]])-1</f>
        <v>1.8665714030543734E-2</v>
      </c>
      <c r="AH209" s="2">
        <f>(Table2[[#This Row],[Current Month High]]/Table2[[#This Row],[Close Price]])-1</f>
        <v>1.7008591969139175E-2</v>
      </c>
      <c r="AI209">
        <v>2.9195160441872701</v>
      </c>
      <c r="AJ209">
        <v>35.4470965443533</v>
      </c>
      <c r="AK209" t="str">
        <f>IF(AND(Table2[[#This Row],[20D EMA]]&gt;Table2[[#This Row],[50D EMA]],Table2[[#This Row],[50D EMA]]&gt;Table2[[#This Row],[200D EMA]]),"Uptrend","Downtrend/NoTrend")</f>
        <v>Uptrend</v>
      </c>
      <c r="AL209">
        <v>0.16</v>
      </c>
      <c r="AM209" t="s">
        <v>10145</v>
      </c>
      <c r="AN209">
        <v>7.47</v>
      </c>
      <c r="AO209" t="s">
        <v>10145</v>
      </c>
      <c r="AP209">
        <v>-6.1220322311499001E-2</v>
      </c>
      <c r="AQ209">
        <f>(Table2[[#This Row],[Sharpe Ratio]]-AVERAGE(Table2[Sharpe Ratio]))/_xlfn.STDEV.P(Table2[Sharpe Ratio])</f>
        <v>-1.3177992563285592</v>
      </c>
      <c r="AR2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-2.0355777765095464</v>
      </c>
    </row>
    <row r="210" spans="1:44" hidden="1" x14ac:dyDescent="0.3">
      <c r="A210" t="s">
        <v>525</v>
      </c>
      <c r="B210" t="s">
        <v>526</v>
      </c>
      <c r="C210" t="s">
        <v>10102</v>
      </c>
      <c r="D210" t="s">
        <v>49</v>
      </c>
      <c r="E210">
        <v>37451.274638080002</v>
      </c>
      <c r="F210">
        <v>303.39999999999998</v>
      </c>
      <c r="G210">
        <v>-37.741276930087103</v>
      </c>
      <c r="H210">
        <f>(Table2[[#This Row],[1Y Return vs Nifty]]-AVERAGE(Table2[1Y Return vs Nifty]))/_xlfn.STDEV.P(Table2[1Y Return vs Nifty])</f>
        <v>-0.98381763711548642</v>
      </c>
      <c r="I210">
        <v>6.96498466223857</v>
      </c>
      <c r="J210">
        <f>(Table2[[#This Row],[1M Return vs Nifty]]-AVERAGE(Table2[1M Return vs Nifty]))/_xlfn.STDEV.P(Table2[1M Return vs Nifty])</f>
        <v>0.23948818171174574</v>
      </c>
      <c r="K210">
        <v>-2.8222519292726802</v>
      </c>
      <c r="L210">
        <f>(Table2[[#This Row],[6M Return vs Nifty]]-AVERAGE(Table2[6M Return vs Nifty]))/_xlfn.STDEV.P(Table2[6M Return vs Nifty])</f>
        <v>-0.40698271160269128</v>
      </c>
      <c r="M210">
        <v>-0.934526145831026</v>
      </c>
      <c r="N210">
        <f>(Table2[[#This Row],[1W Return vs Nifty]]-AVERAGE(Table2[1W Return vs Nifty]))/_xlfn.STDEV.P(Table2[1W Return vs Nifty])</f>
        <v>-0.13212922144521869</v>
      </c>
      <c r="O210">
        <v>296.70999999999998</v>
      </c>
      <c r="P210">
        <v>286.379307643667</v>
      </c>
      <c r="Q210">
        <v>279.22066613024401</v>
      </c>
      <c r="R210">
        <v>57.581910581701699</v>
      </c>
      <c r="S210" s="2">
        <v>2.2547268376529265E-2</v>
      </c>
      <c r="T210" s="2">
        <v>5.9434085850613542E-2</v>
      </c>
      <c r="U210" s="2">
        <v>8.6595788932318438E-2</v>
      </c>
      <c r="V210">
        <v>0.956444776400174</v>
      </c>
      <c r="W210">
        <v>295.75</v>
      </c>
      <c r="X210">
        <v>303.45</v>
      </c>
      <c r="Y210">
        <v>288.60000000000002</v>
      </c>
      <c r="Z210">
        <v>308.8</v>
      </c>
      <c r="AA210">
        <v>288.60000000000002</v>
      </c>
      <c r="AB210">
        <v>308.8</v>
      </c>
      <c r="AC210" s="2">
        <f>(Table2[[#This Row],[Close Price]]/Table2[[#This Row],[Day Low]])-1</f>
        <v>2.5866441251056527E-2</v>
      </c>
      <c r="AD210" s="2">
        <f>(Table2[[#This Row],[Day High]]/Table2[[#This Row],[Close Price]])-1</f>
        <v>1.6479894528687034E-4</v>
      </c>
      <c r="AE210" s="2">
        <f>(Table2[[#This Row],[Close Price]]/Table2[[#This Row],[Current Week Low]])-1</f>
        <v>5.12820512820511E-2</v>
      </c>
      <c r="AF210" s="2">
        <f>(Table2[[#This Row],[Current Week High]]/Table2[[#This Row],[Close Price]])-1</f>
        <v>1.7798286090969118E-2</v>
      </c>
      <c r="AG210" s="2">
        <f>(Table2[[#This Row],[Close Price]]/Table2[[#This Row],[Current Month Low]])-1</f>
        <v>5.12820512820511E-2</v>
      </c>
      <c r="AH210" s="2">
        <f>(Table2[[#This Row],[Current Month High]]/Table2[[#This Row],[Close Price]])-1</f>
        <v>1.7798286090969118E-2</v>
      </c>
      <c r="AI210">
        <v>14.2221489782465</v>
      </c>
      <c r="AJ210">
        <v>27.828101959131999</v>
      </c>
      <c r="AK210" t="str">
        <f>IF(AND(Table2[[#This Row],[20D EMA]]&gt;Table2[[#This Row],[50D EMA]],Table2[[#This Row],[50D EMA]]&gt;Table2[[#This Row],[200D EMA]]),"Uptrend","Downtrend/NoTrend")</f>
        <v>Uptrend</v>
      </c>
      <c r="AL210">
        <v>-0.1</v>
      </c>
      <c r="AM210" t="s">
        <v>10146</v>
      </c>
      <c r="AN210">
        <v>1.49</v>
      </c>
      <c r="AO210" t="s">
        <v>10145</v>
      </c>
      <c r="AP210">
        <v>5.6751732893025E-2</v>
      </c>
      <c r="AQ210">
        <f>(Table2[[#This Row],[Sharpe Ratio]]-AVERAGE(Table2[Sharpe Ratio]))/_xlfn.STDEV.P(Table2[Sharpe Ratio])</f>
        <v>2.1653431071354264E-2</v>
      </c>
      <c r="AR2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-1.2617879573802966</v>
      </c>
    </row>
    <row r="211" spans="1:44" hidden="1" x14ac:dyDescent="0.3">
      <c r="A211" t="s">
        <v>527</v>
      </c>
      <c r="B211" t="s">
        <v>528</v>
      </c>
      <c r="C211" t="s">
        <v>10116</v>
      </c>
      <c r="D211" t="s">
        <v>257</v>
      </c>
      <c r="E211">
        <v>36283.958732024999</v>
      </c>
      <c r="F211">
        <v>2660.25</v>
      </c>
      <c r="G211">
        <v>-3.13303080518132</v>
      </c>
      <c r="H211">
        <f>(Table2[[#This Row],[1Y Return vs Nifty]]-AVERAGE(Table2[1Y Return vs Nifty]))/_xlfn.STDEV.P(Table2[1Y Return vs Nifty])</f>
        <v>-0.58532676425143793</v>
      </c>
      <c r="I211">
        <v>16.570239091203799</v>
      </c>
      <c r="J211">
        <f>(Table2[[#This Row],[1M Return vs Nifty]]-AVERAGE(Table2[1M Return vs Nifty]))/_xlfn.STDEV.P(Table2[1M Return vs Nifty])</f>
        <v>1.0420618202069016</v>
      </c>
      <c r="K211">
        <v>-5.6233834825578404</v>
      </c>
      <c r="L211">
        <f>(Table2[[#This Row],[6M Return vs Nifty]]-AVERAGE(Table2[6M Return vs Nifty]))/_xlfn.STDEV.P(Table2[6M Return vs Nifty])</f>
        <v>-0.48971910310445077</v>
      </c>
      <c r="M211">
        <v>7.3698100783793796</v>
      </c>
      <c r="N211">
        <f>(Table2[[#This Row],[1W Return vs Nifty]]-AVERAGE(Table2[1W Return vs Nifty]))/_xlfn.STDEV.P(Table2[1W Return vs Nifty])</f>
        <v>1.501306869508948</v>
      </c>
      <c r="O211">
        <v>2492.79</v>
      </c>
      <c r="P211">
        <v>2415.0344638985998</v>
      </c>
      <c r="Q211">
        <v>2280.1235489625201</v>
      </c>
      <c r="R211">
        <v>71.328394955607607</v>
      </c>
      <c r="S211" s="2">
        <v>6.7177740603901664E-2</v>
      </c>
      <c r="T211" s="2">
        <v>0.10153707525380311</v>
      </c>
      <c r="U211" s="2">
        <v>0.16671309377530941</v>
      </c>
      <c r="V211">
        <v>1.4550632648473201</v>
      </c>
      <c r="W211">
        <v>2617.6</v>
      </c>
      <c r="X211">
        <v>2691</v>
      </c>
      <c r="Y211">
        <v>2510</v>
      </c>
      <c r="Z211">
        <v>2739</v>
      </c>
      <c r="AA211">
        <v>2510</v>
      </c>
      <c r="AB211">
        <v>2739</v>
      </c>
      <c r="AC211" s="2">
        <f>(Table2[[#This Row],[Close Price]]/Table2[[#This Row],[Day Low]])-1</f>
        <v>1.6293551344743307E-2</v>
      </c>
      <c r="AD211" s="2">
        <f>(Table2[[#This Row],[Day High]]/Table2[[#This Row],[Close Price]])-1</f>
        <v>1.1559063997744534E-2</v>
      </c>
      <c r="AE211" s="2">
        <f>(Table2[[#This Row],[Close Price]]/Table2[[#This Row],[Current Week Low]])-1</f>
        <v>5.9860557768924405E-2</v>
      </c>
      <c r="AF211" s="2">
        <f>(Table2[[#This Row],[Current Week High]]/Table2[[#This Row],[Close Price]])-1</f>
        <v>2.9602480969833644E-2</v>
      </c>
      <c r="AG211" s="2">
        <f>(Table2[[#This Row],[Close Price]]/Table2[[#This Row],[Current Month Low]])-1</f>
        <v>5.9860557768924405E-2</v>
      </c>
      <c r="AH211" s="2">
        <f>(Table2[[#This Row],[Current Month High]]/Table2[[#This Row],[Close Price]])-1</f>
        <v>2.9602480969833644E-2</v>
      </c>
      <c r="AI211">
        <v>2.96024809698336</v>
      </c>
      <c r="AJ211">
        <v>39.998421218818997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7.0000000000000007E-2</v>
      </c>
      <c r="AM211" t="s">
        <v>10145</v>
      </c>
      <c r="AN211">
        <v>10.210000000000001</v>
      </c>
      <c r="AO211" t="s">
        <v>10145</v>
      </c>
      <c r="AP211">
        <v>7.240008454103E-3</v>
      </c>
      <c r="AQ211">
        <f>(Table2[[#This Row],[Sharpe Ratio]]-AVERAGE(Table2[Sharpe Ratio]))/_xlfn.STDEV.P(Table2[Sharpe Ratio])</f>
        <v>-0.54050183733135182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0.92782098502860921</v>
      </c>
    </row>
    <row r="212" spans="1:44" hidden="1" x14ac:dyDescent="0.3">
      <c r="A212" t="s">
        <v>529</v>
      </c>
      <c r="B212" t="s">
        <v>530</v>
      </c>
      <c r="C212" t="s">
        <v>10100</v>
      </c>
      <c r="D212" t="s">
        <v>179</v>
      </c>
      <c r="E212">
        <v>36221.541396000001</v>
      </c>
      <c r="F212">
        <v>517.45000000000005</v>
      </c>
      <c r="G212">
        <v>-18.430984570970299</v>
      </c>
      <c r="H212">
        <f>(Table2[[#This Row],[1Y Return vs Nifty]]-AVERAGE(Table2[1Y Return vs Nifty]))/_xlfn.STDEV.P(Table2[1Y Return vs Nifty])</f>
        <v>-0.76147249920609261</v>
      </c>
      <c r="I212">
        <v>9.1968848013703806</v>
      </c>
      <c r="J212">
        <f>(Table2[[#This Row],[1M Return vs Nifty]]-AVERAGE(Table2[1M Return vs Nifty]))/_xlfn.STDEV.P(Table2[1M Return vs Nifty])</f>
        <v>0.42597613251700456</v>
      </c>
      <c r="K212">
        <v>9.6710318924473597</v>
      </c>
      <c r="L212">
        <f>(Table2[[#This Row],[6M Return vs Nifty]]-AVERAGE(Table2[6M Return vs Nifty]))/_xlfn.STDEV.P(Table2[6M Return vs Nifty])</f>
        <v>-3.7971402510775978E-2</v>
      </c>
      <c r="M212">
        <v>8.6442413028023903</v>
      </c>
      <c r="N212">
        <f>(Table2[[#This Row],[1W Return vs Nifty]]-AVERAGE(Table2[1W Return vs Nifty]))/_xlfn.STDEV.P(Table2[1W Return vs Nifty])</f>
        <v>1.7519833716648305</v>
      </c>
      <c r="O212">
        <v>485.67</v>
      </c>
      <c r="P212">
        <v>468.17106059364301</v>
      </c>
      <c r="Q212">
        <v>446.53958498724302</v>
      </c>
      <c r="R212">
        <v>74.143446850834906</v>
      </c>
      <c r="S212" s="2">
        <v>6.5435377931517338E-2</v>
      </c>
      <c r="T212" s="2">
        <v>0.10525840564316624</v>
      </c>
      <c r="U212" s="2">
        <v>0.15879984081317861</v>
      </c>
      <c r="V212">
        <v>0.81751809098695805</v>
      </c>
      <c r="W212">
        <v>514</v>
      </c>
      <c r="X212">
        <v>519.65</v>
      </c>
      <c r="Y212">
        <v>502.85</v>
      </c>
      <c r="Z212">
        <v>537.5</v>
      </c>
      <c r="AA212">
        <v>502.85</v>
      </c>
      <c r="AB212">
        <v>537.5</v>
      </c>
      <c r="AC212" s="2">
        <f>(Table2[[#This Row],[Close Price]]/Table2[[#This Row],[Day Low]])-1</f>
        <v>6.7120622568095367E-3</v>
      </c>
      <c r="AD212" s="2">
        <f>(Table2[[#This Row],[Day High]]/Table2[[#This Row],[Close Price]])-1</f>
        <v>4.2516185138659068E-3</v>
      </c>
      <c r="AE212" s="2">
        <f>(Table2[[#This Row],[Close Price]]/Table2[[#This Row],[Current Week Low]])-1</f>
        <v>2.9034503331013317E-2</v>
      </c>
      <c r="AF212" s="2">
        <f>(Table2[[#This Row],[Current Week High]]/Table2[[#This Row],[Close Price]])-1</f>
        <v>3.8747705092279316E-2</v>
      </c>
      <c r="AG212" s="2">
        <f>(Table2[[#This Row],[Close Price]]/Table2[[#This Row],[Current Month Low]])-1</f>
        <v>2.9034503331013317E-2</v>
      </c>
      <c r="AH212" s="2">
        <f>(Table2[[#This Row],[Current Month High]]/Table2[[#This Row],[Close Price]])-1</f>
        <v>3.8747705092279316E-2</v>
      </c>
      <c r="AI212">
        <v>3.8747705092279299</v>
      </c>
      <c r="AJ212">
        <v>37.729571466595701</v>
      </c>
      <c r="AK212" t="str">
        <f>IF(AND(Table2[[#This Row],[20D EMA]]&gt;Table2[[#This Row],[50D EMA]],Table2[[#This Row],[50D EMA]]&gt;Table2[[#This Row],[200D EMA]]),"Uptrend","Downtrend/NoTrend")</f>
        <v>Uptrend</v>
      </c>
      <c r="AL212">
        <v>0.06</v>
      </c>
      <c r="AM212" t="s">
        <v>10145</v>
      </c>
      <c r="AN212">
        <v>7.22</v>
      </c>
      <c r="AO212" t="s">
        <v>10145</v>
      </c>
      <c r="AP212">
        <v>-6.4882787224539995E-2</v>
      </c>
      <c r="AQ212">
        <f>(Table2[[#This Row],[Sharpe Ratio]]-AVERAGE(Table2[Sharpe Ratio]))/_xlfn.STDEV.P(Table2[Sharpe Ratio])</f>
        <v>-1.3593828200104483</v>
      </c>
      <c r="AR2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1.9132782454518216E-2</v>
      </c>
    </row>
    <row r="213" spans="1:44" hidden="1" x14ac:dyDescent="0.3">
      <c r="A213" t="s">
        <v>531</v>
      </c>
      <c r="B213" t="s">
        <v>532</v>
      </c>
      <c r="C213" t="s">
        <v>10107</v>
      </c>
      <c r="D213" t="s">
        <v>59</v>
      </c>
      <c r="E213">
        <v>36170.877836079999</v>
      </c>
      <c r="F213">
        <v>1281.8</v>
      </c>
      <c r="G213">
        <v>68.995524950267693</v>
      </c>
      <c r="H213">
        <f>(Table2[[#This Row],[1Y Return vs Nifty]]-AVERAGE(Table2[1Y Return vs Nifty]))/_xlfn.STDEV.P(Table2[1Y Return vs Nifty])</f>
        <v>0.24518545060268357</v>
      </c>
      <c r="I213">
        <v>1.27681850556654</v>
      </c>
      <c r="J213">
        <f>(Table2[[#This Row],[1M Return vs Nifty]]-AVERAGE(Table2[1M Return vs Nifty]))/_xlfn.STDEV.P(Table2[1M Return vs Nifty])</f>
        <v>-0.23579045275718866</v>
      </c>
      <c r="K213">
        <v>29.865951940906101</v>
      </c>
      <c r="L213">
        <f>(Table2[[#This Row],[6M Return vs Nifty]]-AVERAGE(Table2[6M Return vs Nifty]))/_xlfn.STDEV.P(Table2[6M Return vs Nifty])</f>
        <v>0.55852140037684272</v>
      </c>
      <c r="M213">
        <v>1.2339396732044601</v>
      </c>
      <c r="N213">
        <f>(Table2[[#This Row],[1W Return vs Nifty]]-AVERAGE(Table2[1W Return vs Nifty]))/_xlfn.STDEV.P(Table2[1W Return vs Nifty])</f>
        <v>0.29440099544154225</v>
      </c>
      <c r="O213">
        <v>1216.22</v>
      </c>
      <c r="P213">
        <v>1144.6557240586601</v>
      </c>
      <c r="Q213">
        <v>949.73469303531897</v>
      </c>
      <c r="R213">
        <v>71.199647554719903</v>
      </c>
      <c r="S213" s="2">
        <v>5.3921165578595914E-2</v>
      </c>
      <c r="T213" s="2">
        <v>0.11981268521076441</v>
      </c>
      <c r="U213" s="2">
        <v>0.34964007253795459</v>
      </c>
      <c r="V213">
        <v>0.70977236720775005</v>
      </c>
      <c r="W213">
        <v>1272</v>
      </c>
      <c r="X213">
        <v>1294.5</v>
      </c>
      <c r="Y213">
        <v>1232.0999999999999</v>
      </c>
      <c r="Z213">
        <v>1292.8</v>
      </c>
      <c r="AA213">
        <v>1232.0999999999999</v>
      </c>
      <c r="AB213">
        <v>1292.8</v>
      </c>
      <c r="AC213" s="2">
        <f>(Table2[[#This Row],[Close Price]]/Table2[[#This Row],[Day Low]])-1</f>
        <v>7.70440251572313E-3</v>
      </c>
      <c r="AD213" s="2">
        <f>(Table2[[#This Row],[Day High]]/Table2[[#This Row],[Close Price]])-1</f>
        <v>9.9079419566234783E-3</v>
      </c>
      <c r="AE213" s="2">
        <f>(Table2[[#This Row],[Close Price]]/Table2[[#This Row],[Current Week Low]])-1</f>
        <v>4.0337634932229527E-2</v>
      </c>
      <c r="AF213" s="2">
        <f>(Table2[[#This Row],[Current Week High]]/Table2[[#This Row],[Close Price]])-1</f>
        <v>8.5816820096737967E-3</v>
      </c>
      <c r="AG213" s="2">
        <f>(Table2[[#This Row],[Close Price]]/Table2[[#This Row],[Current Month Low]])-1</f>
        <v>4.0337634932229527E-2</v>
      </c>
      <c r="AH213" s="2">
        <f>(Table2[[#This Row],[Current Month High]]/Table2[[#This Row],[Close Price]])-1</f>
        <v>8.5816820096737967E-3</v>
      </c>
      <c r="AI213">
        <v>0.858168200967379</v>
      </c>
      <c r="AJ213">
        <v>97.915540801358702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0.15</v>
      </c>
      <c r="AM213" t="s">
        <v>10145</v>
      </c>
      <c r="AN213">
        <v>3.61</v>
      </c>
      <c r="AO213" t="s">
        <v>10145</v>
      </c>
      <c r="AP213">
        <v>5.6271680492884002E-2</v>
      </c>
      <c r="AQ213">
        <f>(Table2[[#This Row],[Sharpe Ratio]]-AVERAGE(Table2[Sharpe Ratio]))/_xlfn.STDEV.P(Table2[Sharpe Ratio])</f>
        <v>1.6202924370026739E-2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0.87852031803390651</v>
      </c>
    </row>
    <row r="214" spans="1:44" x14ac:dyDescent="0.3">
      <c r="A214" t="s">
        <v>1453</v>
      </c>
      <c r="B214" t="s">
        <v>1454</v>
      </c>
      <c r="C214" t="s">
        <v>10105</v>
      </c>
      <c r="D214" t="s">
        <v>46</v>
      </c>
      <c r="E214">
        <v>6811.4088501199903</v>
      </c>
      <c r="F214">
        <v>900.2</v>
      </c>
      <c r="G214">
        <v>166.68937597054301</v>
      </c>
      <c r="H214">
        <f>(Table2[[#This Row],[1Y Return vs Nifty]]-AVERAGE(Table2[1Y Return vs Nifty]))/_xlfn.STDEV.P(Table2[1Y Return vs Nifty])</f>
        <v>1.370064990178768</v>
      </c>
      <c r="I214">
        <v>9.5015117617465403</v>
      </c>
      <c r="J214">
        <f>(Table2[[#This Row],[1M Return vs Nifty]]-AVERAGE(Table2[1M Return vs Nifty]))/_xlfn.STDEV.P(Table2[1M Return vs Nifty])</f>
        <v>0.45142944765622184</v>
      </c>
      <c r="K214">
        <v>41.983752256337397</v>
      </c>
      <c r="L214">
        <f>(Table2[[#This Row],[6M Return vs Nifty]]-AVERAGE(Table2[6M Return vs Nifty]))/_xlfn.STDEV.P(Table2[6M Return vs Nifty])</f>
        <v>0.9164421377523656</v>
      </c>
      <c r="M214">
        <v>1.8431784972626499</v>
      </c>
      <c r="N214">
        <f>(Table2[[#This Row],[1W Return vs Nifty]]-AVERAGE(Table2[1W Return vs Nifty]))/_xlfn.STDEV.P(Table2[1W Return vs Nifty])</f>
        <v>0.41423630272665202</v>
      </c>
      <c r="O214">
        <v>829.84</v>
      </c>
      <c r="P214">
        <v>757.62597882105297</v>
      </c>
      <c r="Q214">
        <v>602.07468032873703</v>
      </c>
      <c r="R214">
        <v>66.430377278482297</v>
      </c>
      <c r="S214" s="2">
        <v>8.4787428901957021E-2</v>
      </c>
      <c r="T214" s="2">
        <v>0.18818523277251858</v>
      </c>
      <c r="U214" s="2">
        <v>0.49516335665948363</v>
      </c>
      <c r="V214">
        <v>0.82995938652327605</v>
      </c>
      <c r="W214">
        <v>895.1</v>
      </c>
      <c r="X214">
        <v>917.3</v>
      </c>
      <c r="Y214">
        <v>834.95</v>
      </c>
      <c r="Z214">
        <v>936.8</v>
      </c>
      <c r="AA214">
        <v>834.95</v>
      </c>
      <c r="AB214">
        <v>936.8</v>
      </c>
      <c r="AC214" s="2">
        <f>(Table2[[#This Row],[Close Price]]/Table2[[#This Row],[Day Low]])-1</f>
        <v>5.6976874092280472E-3</v>
      </c>
      <c r="AD214" s="2">
        <f>(Table2[[#This Row],[Day High]]/Table2[[#This Row],[Close Price]])-1</f>
        <v>1.8995778715840794E-2</v>
      </c>
      <c r="AE214" s="2">
        <f>(Table2[[#This Row],[Close Price]]/Table2[[#This Row],[Current Week Low]])-1</f>
        <v>7.8148392119288479E-2</v>
      </c>
      <c r="AF214" s="2">
        <f>(Table2[[#This Row],[Current Week High]]/Table2[[#This Row],[Close Price]])-1</f>
        <v>4.0657631637413871E-2</v>
      </c>
      <c r="AG214" s="2">
        <f>(Table2[[#This Row],[Close Price]]/Table2[[#This Row],[Current Month Low]])-1</f>
        <v>7.8148392119288479E-2</v>
      </c>
      <c r="AH214" s="2">
        <f>(Table2[[#This Row],[Current Month High]]/Table2[[#This Row],[Close Price]])-1</f>
        <v>4.0657631637413871E-2</v>
      </c>
      <c r="AI214">
        <v>4.06576316374138</v>
      </c>
      <c r="AJ214">
        <v>200.617799298714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0.33</v>
      </c>
      <c r="AM214" t="s">
        <v>10145</v>
      </c>
      <c r="AN214">
        <v>9.59</v>
      </c>
      <c r="AO214" t="s">
        <v>10145</v>
      </c>
      <c r="AP214">
        <v>0.16160830497418899</v>
      </c>
      <c r="AQ214">
        <f>(Table2[[#This Row],[Sharpe Ratio]]-AVERAGE(Table2[Sharpe Ratio]))/_xlfn.STDEV.P(Table2[Sharpe Ratio])</f>
        <v>1.2121931484829387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4.3643660267969455</v>
      </c>
    </row>
    <row r="215" spans="1:44" hidden="1" x14ac:dyDescent="0.3">
      <c r="A215" t="s">
        <v>535</v>
      </c>
      <c r="B215" t="s">
        <v>536</v>
      </c>
      <c r="C215" t="s">
        <v>10109</v>
      </c>
      <c r="D215" t="s">
        <v>169</v>
      </c>
      <c r="E215">
        <v>35582.904241338001</v>
      </c>
      <c r="F215">
        <v>193.74</v>
      </c>
      <c r="G215">
        <v>106.556721542029</v>
      </c>
      <c r="H215">
        <f>(Table2[[#This Row],[1Y Return vs Nifty]]-AVERAGE(Table2[1Y Return vs Nifty]))/_xlfn.STDEV.P(Table2[1Y Return vs Nifty])</f>
        <v>0.67767757868245726</v>
      </c>
      <c r="I215">
        <v>-7.4918319615381499</v>
      </c>
      <c r="J215">
        <f>(Table2[[#This Row],[1M Return vs Nifty]]-AVERAGE(Table2[1M Return vs Nifty]))/_xlfn.STDEV.P(Table2[1M Return vs Nifty])</f>
        <v>-0.96846107196062048</v>
      </c>
      <c r="K215">
        <v>36.3135604303679</v>
      </c>
      <c r="L215">
        <f>(Table2[[#This Row],[6M Return vs Nifty]]-AVERAGE(Table2[6M Return vs Nifty]))/_xlfn.STDEV.P(Table2[6M Return vs Nifty])</f>
        <v>0.74896295947054126</v>
      </c>
      <c r="M215">
        <v>0.911809813376524</v>
      </c>
      <c r="N215">
        <f>(Table2[[#This Row],[1W Return vs Nifty]]-AVERAGE(Table2[1W Return vs Nifty]))/_xlfn.STDEV.P(Table2[1W Return vs Nifty])</f>
        <v>0.23103909332070321</v>
      </c>
      <c r="O215">
        <v>188.67</v>
      </c>
      <c r="P215">
        <v>184.14956891101099</v>
      </c>
      <c r="Q215">
        <v>150.247069770759</v>
      </c>
      <c r="R215">
        <v>61.738385276401203</v>
      </c>
      <c r="S215" s="2">
        <v>2.6872316743520547E-2</v>
      </c>
      <c r="T215" s="2">
        <v>5.2079573933857704E-2</v>
      </c>
      <c r="U215" s="2">
        <v>0.28947606296482714</v>
      </c>
      <c r="V215">
        <v>0.60756948183797099</v>
      </c>
      <c r="W215">
        <v>193.85</v>
      </c>
      <c r="X215">
        <v>198</v>
      </c>
      <c r="Y215">
        <v>187.41</v>
      </c>
      <c r="Z215">
        <v>195.5</v>
      </c>
      <c r="AA215">
        <v>187.41</v>
      </c>
      <c r="AB215">
        <v>195.5</v>
      </c>
      <c r="AC215" s="2">
        <f>(Table2[[#This Row],[Close Price]]/Table2[[#This Row],[Day Low]])-1</f>
        <v>-5.674490585503289E-4</v>
      </c>
      <c r="AD215" s="2">
        <f>(Table2[[#This Row],[Day High]]/Table2[[#This Row],[Close Price]])-1</f>
        <v>2.1988231650665879E-2</v>
      </c>
      <c r="AE215" s="2">
        <f>(Table2[[#This Row],[Close Price]]/Table2[[#This Row],[Current Week Low]])-1</f>
        <v>3.3776212582039555E-2</v>
      </c>
      <c r="AF215" s="2">
        <f>(Table2[[#This Row],[Current Week High]]/Table2[[#This Row],[Close Price]])-1</f>
        <v>9.084339836894717E-3</v>
      </c>
      <c r="AG215" s="2">
        <f>(Table2[[#This Row],[Close Price]]/Table2[[#This Row],[Current Month Low]])-1</f>
        <v>3.3776212582039555E-2</v>
      </c>
      <c r="AH215" s="2">
        <f>(Table2[[#This Row],[Current Month High]]/Table2[[#This Row],[Close Price]])-1</f>
        <v>9.084339836894717E-3</v>
      </c>
      <c r="AI215">
        <v>6.4829152472385596</v>
      </c>
      <c r="AJ215">
        <v>135.40704738760601</v>
      </c>
      <c r="AK215" t="str">
        <f>IF(AND(Table2[[#This Row],[20D EMA]]&gt;Table2[[#This Row],[50D EMA]],Table2[[#This Row],[50D EMA]]&gt;Table2[[#This Row],[200D EMA]]),"Uptrend","Downtrend/NoTrend")</f>
        <v>Uptrend</v>
      </c>
      <c r="AL215">
        <v>-0.02</v>
      </c>
      <c r="AM215" t="s">
        <v>10146</v>
      </c>
      <c r="AN215">
        <v>0.95</v>
      </c>
      <c r="AO215" t="s">
        <v>10145</v>
      </c>
      <c r="AP215">
        <v>7.7316183062018998E-2</v>
      </c>
      <c r="AQ215">
        <f>(Table2[[#This Row],[Sharpe Ratio]]-AVERAGE(Table2[Sharpe Ratio]))/_xlfn.STDEV.P(Table2[Sharpe Ratio])</f>
        <v>0.25514184488263042</v>
      </c>
      <c r="AR2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0.94436040439571167</v>
      </c>
    </row>
    <row r="216" spans="1:44" hidden="1" x14ac:dyDescent="0.3">
      <c r="A216" t="s">
        <v>537</v>
      </c>
      <c r="B216" t="s">
        <v>538</v>
      </c>
      <c r="C216" t="s">
        <v>10107</v>
      </c>
      <c r="D216" t="s">
        <v>293</v>
      </c>
      <c r="E216">
        <v>35517.006072659999</v>
      </c>
      <c r="F216">
        <v>470.45</v>
      </c>
      <c r="G216">
        <v>24.104547046732801</v>
      </c>
      <c r="H216">
        <f>(Table2[[#This Row],[1Y Return vs Nifty]]-AVERAGE(Table2[1Y Return vs Nifty]))/_xlfn.STDEV.P(Table2[1Y Return vs Nifty])</f>
        <v>-0.27170422083393952</v>
      </c>
      <c r="I216">
        <v>-7.9615743319733498</v>
      </c>
      <c r="J216">
        <f>(Table2[[#This Row],[1M Return vs Nifty]]-AVERAGE(Table2[1M Return vs Nifty]))/_xlfn.STDEV.P(Table2[1M Return vs Nifty])</f>
        <v>-1.007710718722568</v>
      </c>
      <c r="K216">
        <v>-3.17621303815779</v>
      </c>
      <c r="L216">
        <f>(Table2[[#This Row],[6M Return vs Nifty]]-AVERAGE(Table2[6M Return vs Nifty]))/_xlfn.STDEV.P(Table2[6M Return vs Nifty])</f>
        <v>-0.41743758111668094</v>
      </c>
      <c r="M216">
        <v>-7.2206732883245897</v>
      </c>
      <c r="N216">
        <f>(Table2[[#This Row],[1W Return vs Nifty]]-AVERAGE(Table2[1W Return vs Nifty]))/_xlfn.STDEV.P(Table2[1W Return vs Nifty])</f>
        <v>-1.3685940439631312</v>
      </c>
      <c r="O216">
        <v>473.44</v>
      </c>
      <c r="P216">
        <v>461.88913813930702</v>
      </c>
      <c r="Q216">
        <v>413.023919676704</v>
      </c>
      <c r="R216">
        <v>44.893267821920503</v>
      </c>
      <c r="S216" s="2">
        <v>-6.3154782020953216E-3</v>
      </c>
      <c r="T216" s="2">
        <v>1.8534451568140119E-2</v>
      </c>
      <c r="U216" s="2">
        <v>0.1390381466725861</v>
      </c>
      <c r="V216">
        <v>1.56744954152453</v>
      </c>
      <c r="W216">
        <v>467.35</v>
      </c>
      <c r="X216">
        <v>479.95</v>
      </c>
      <c r="Y216">
        <v>454.6</v>
      </c>
      <c r="Z216">
        <v>482.45</v>
      </c>
      <c r="AA216">
        <v>454.6</v>
      </c>
      <c r="AB216">
        <v>482.45</v>
      </c>
      <c r="AC216" s="2">
        <f>(Table2[[#This Row],[Close Price]]/Table2[[#This Row],[Day Low]])-1</f>
        <v>6.633144324382112E-3</v>
      </c>
      <c r="AD216" s="2">
        <f>(Table2[[#This Row],[Day High]]/Table2[[#This Row],[Close Price]])-1</f>
        <v>2.0193431820597407E-2</v>
      </c>
      <c r="AE216" s="2">
        <f>(Table2[[#This Row],[Close Price]]/Table2[[#This Row],[Current Week Low]])-1</f>
        <v>3.4865816102067626E-2</v>
      </c>
      <c r="AF216" s="2">
        <f>(Table2[[#This Row],[Current Week High]]/Table2[[#This Row],[Close Price]])-1</f>
        <v>2.5507492826017719E-2</v>
      </c>
      <c r="AG216" s="2">
        <f>(Table2[[#This Row],[Close Price]]/Table2[[#This Row],[Current Month Low]])-1</f>
        <v>3.4865816102067626E-2</v>
      </c>
      <c r="AH216" s="2">
        <f>(Table2[[#This Row],[Current Month High]]/Table2[[#This Row],[Close Price]])-1</f>
        <v>2.5507492826017719E-2</v>
      </c>
      <c r="AI216">
        <v>8.3749601445424595</v>
      </c>
      <c r="AJ216">
        <v>52.495948136142601</v>
      </c>
      <c r="AK216" t="str">
        <f>IF(AND(Table2[[#This Row],[20D EMA]]&gt;Table2[[#This Row],[50D EMA]],Table2[[#This Row],[50D EMA]]&gt;Table2[[#This Row],[200D EMA]]),"Uptrend","Downtrend/NoTrend")</f>
        <v>Uptrend</v>
      </c>
      <c r="AL216">
        <v>0.03</v>
      </c>
      <c r="AM216" t="s">
        <v>10145</v>
      </c>
      <c r="AN216">
        <v>-6.33</v>
      </c>
      <c r="AO216" t="s">
        <v>10146</v>
      </c>
      <c r="AP216">
        <v>5.9362307696719997E-2</v>
      </c>
      <c r="AQ216">
        <f>(Table2[[#This Row],[Sharpe Ratio]]-AVERAGE(Table2[Sharpe Ratio]))/_xlfn.STDEV.P(Table2[Sharpe Ratio])</f>
        <v>5.1293852528839154E-2</v>
      </c>
      <c r="AR2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-3.0141527121074807</v>
      </c>
    </row>
    <row r="217" spans="1:44" hidden="1" x14ac:dyDescent="0.3">
      <c r="A217" t="s">
        <v>539</v>
      </c>
      <c r="B217" t="s">
        <v>540</v>
      </c>
      <c r="C217" t="s">
        <v>10116</v>
      </c>
      <c r="D217" t="s">
        <v>541</v>
      </c>
      <c r="E217">
        <v>35441.454749999997</v>
      </c>
      <c r="F217">
        <v>3226.35</v>
      </c>
      <c r="G217">
        <v>-17.976964119845299</v>
      </c>
      <c r="H217">
        <f>(Table2[[#This Row],[1Y Return vs Nifty]]-AVERAGE(Table2[1Y Return vs Nifty]))/_xlfn.STDEV.P(Table2[1Y Return vs Nifty])</f>
        <v>-0.75624475651107259</v>
      </c>
      <c r="I217">
        <v>-2.1998562693083299</v>
      </c>
      <c r="J217">
        <f>(Table2[[#This Row],[1M Return vs Nifty]]-AVERAGE(Table2[1M Return vs Nifty]))/_xlfn.STDEV.P(Table2[1M Return vs Nifty])</f>
        <v>-0.52628640417325634</v>
      </c>
      <c r="K217">
        <v>-29.994527761111701</v>
      </c>
      <c r="L217">
        <f>(Table2[[#This Row],[6M Return vs Nifty]]-AVERAGE(Table2[6M Return vs Nifty]))/_xlfn.STDEV.P(Table2[6M Return vs Nifty])</f>
        <v>-1.2095641000348849</v>
      </c>
      <c r="M217">
        <v>-5.26375003007215</v>
      </c>
      <c r="N217">
        <f>(Table2[[#This Row],[1W Return vs Nifty]]-AVERAGE(Table2[1W Return vs Nifty]))/_xlfn.STDEV.P(Table2[1W Return vs Nifty])</f>
        <v>-0.98367356495626312</v>
      </c>
      <c r="O217">
        <v>3233.97</v>
      </c>
      <c r="P217">
        <v>3256.3139195908002</v>
      </c>
      <c r="Q217">
        <v>3254.6046282197799</v>
      </c>
      <c r="R217">
        <v>47.6673845348217</v>
      </c>
      <c r="S217" s="2">
        <v>-2.3562370708447794E-3</v>
      </c>
      <c r="T217" s="2">
        <v>-9.2017908379563289E-3</v>
      </c>
      <c r="U217" s="2">
        <v>-8.6814318319318705E-3</v>
      </c>
      <c r="V217">
        <v>2.06529675401449</v>
      </c>
      <c r="W217">
        <v>3211.15</v>
      </c>
      <c r="X217">
        <v>3294.9</v>
      </c>
      <c r="Y217">
        <v>3200</v>
      </c>
      <c r="Z217">
        <v>3315</v>
      </c>
      <c r="AA217">
        <v>3200</v>
      </c>
      <c r="AB217">
        <v>3315</v>
      </c>
      <c r="AC217" s="2">
        <f>(Table2[[#This Row],[Close Price]]/Table2[[#This Row],[Day Low]])-1</f>
        <v>4.7335066876352805E-3</v>
      </c>
      <c r="AD217" s="2">
        <f>(Table2[[#This Row],[Day High]]/Table2[[#This Row],[Close Price]])-1</f>
        <v>2.1246919893997962E-2</v>
      </c>
      <c r="AE217" s="2">
        <f>(Table2[[#This Row],[Close Price]]/Table2[[#This Row],[Current Week Low]])-1</f>
        <v>8.234375000000016E-3</v>
      </c>
      <c r="AF217" s="2">
        <f>(Table2[[#This Row],[Current Week High]]/Table2[[#This Row],[Close Price]])-1</f>
        <v>2.7476870147380206E-2</v>
      </c>
      <c r="AG217" s="2">
        <f>(Table2[[#This Row],[Close Price]]/Table2[[#This Row],[Current Month Low]])-1</f>
        <v>8.234375000000016E-3</v>
      </c>
      <c r="AH217" s="2">
        <f>(Table2[[#This Row],[Current Month High]]/Table2[[#This Row],[Close Price]])-1</f>
        <v>2.7476870147380206E-2</v>
      </c>
      <c r="AI217">
        <v>21.499527329644899</v>
      </c>
      <c r="AJ217">
        <v>30.304927302100101</v>
      </c>
      <c r="AK217" t="str">
        <f>IF(AND(Table2[[#This Row],[20D EMA]]&gt;Table2[[#This Row],[50D EMA]],Table2[[#This Row],[50D EMA]]&gt;Table2[[#This Row],[200D EMA]]),"Uptrend","Downtrend/NoTrend")</f>
        <v>Downtrend/NoTrend</v>
      </c>
      <c r="AL217">
        <v>-0.16</v>
      </c>
      <c r="AM217" t="s">
        <v>10146</v>
      </c>
      <c r="AN217">
        <v>-1.24</v>
      </c>
      <c r="AO217" t="s">
        <v>10146</v>
      </c>
      <c r="AP217">
        <v>9.3618329011393997E-2</v>
      </c>
      <c r="AQ217">
        <f>(Table2[[#This Row],[Sharpe Ratio]]-AVERAGE(Table2[Sharpe Ratio]))/_xlfn.STDEV.P(Table2[Sharpe Ratio])</f>
        <v>0.4402361298335854</v>
      </c>
      <c r="AR2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18" spans="1:44" x14ac:dyDescent="0.3">
      <c r="A218" t="s">
        <v>861</v>
      </c>
      <c r="B218" t="s">
        <v>862</v>
      </c>
      <c r="C218" t="s">
        <v>10106</v>
      </c>
      <c r="D218" t="s">
        <v>640</v>
      </c>
      <c r="E218">
        <v>17320.89283398</v>
      </c>
      <c r="F218">
        <v>958.95</v>
      </c>
      <c r="G218">
        <v>93.041374421068198</v>
      </c>
      <c r="H218">
        <f>(Table2[[#This Row],[1Y Return vs Nifty]]-AVERAGE(Table2[1Y Return vs Nifty]))/_xlfn.STDEV.P(Table2[1Y Return vs Nifty])</f>
        <v>0.52205737036983701</v>
      </c>
      <c r="I218">
        <v>27.690596473979902</v>
      </c>
      <c r="J218">
        <f>(Table2[[#This Row],[1M Return vs Nifty]]-AVERAGE(Table2[1M Return vs Nifty]))/_xlfn.STDEV.P(Table2[1M Return vs Nifty])</f>
        <v>1.9712309278098705</v>
      </c>
      <c r="K218">
        <v>20.8554038512445</v>
      </c>
      <c r="L218">
        <f>(Table2[[#This Row],[6M Return vs Nifty]]-AVERAGE(Table2[6M Return vs Nifty]))/_xlfn.STDEV.P(Table2[6M Return vs Nifty])</f>
        <v>0.29237887182713834</v>
      </c>
      <c r="M218">
        <v>-2.1107995665235602</v>
      </c>
      <c r="N218">
        <f>(Table2[[#This Row],[1W Return vs Nifty]]-AVERAGE(Table2[1W Return vs Nifty]))/_xlfn.STDEV.P(Table2[1W Return vs Nifty])</f>
        <v>-0.36349840090928681</v>
      </c>
      <c r="O218">
        <v>844.8</v>
      </c>
      <c r="P218">
        <v>782.29000635120497</v>
      </c>
      <c r="Q218">
        <v>695.29743414558595</v>
      </c>
      <c r="R218">
        <v>81.824744347762106</v>
      </c>
      <c r="S218" s="2">
        <v>0.13512073863636376</v>
      </c>
      <c r="T218" s="2">
        <v>0.22582417289565182</v>
      </c>
      <c r="U218" s="2">
        <v>0.37919392896710846</v>
      </c>
      <c r="V218">
        <v>2.3400608083530998</v>
      </c>
      <c r="W218">
        <v>946.05</v>
      </c>
      <c r="X218">
        <v>976.6</v>
      </c>
      <c r="Y218">
        <v>883.95</v>
      </c>
      <c r="Z218">
        <v>964.95</v>
      </c>
      <c r="AA218">
        <v>883.95</v>
      </c>
      <c r="AB218">
        <v>964.95</v>
      </c>
      <c r="AC218" s="2">
        <f>(Table2[[#This Row],[Close Price]]/Table2[[#This Row],[Day Low]])-1</f>
        <v>1.3635642936419945E-2</v>
      </c>
      <c r="AD218" s="2">
        <f>(Table2[[#This Row],[Day High]]/Table2[[#This Row],[Close Price]])-1</f>
        <v>1.8405547734501315E-2</v>
      </c>
      <c r="AE218" s="2">
        <f>(Table2[[#This Row],[Close Price]]/Table2[[#This Row],[Current Week Low]])-1</f>
        <v>8.4846427965382665E-2</v>
      </c>
      <c r="AF218" s="2">
        <f>(Table2[[#This Row],[Current Week High]]/Table2[[#This Row],[Close Price]])-1</f>
        <v>6.2568434224934411E-3</v>
      </c>
      <c r="AG218" s="2">
        <f>(Table2[[#This Row],[Close Price]]/Table2[[#This Row],[Current Month Low]])-1</f>
        <v>8.4846427965382665E-2</v>
      </c>
      <c r="AH218" s="2">
        <f>(Table2[[#This Row],[Current Month High]]/Table2[[#This Row],[Close Price]])-1</f>
        <v>6.2568434224934411E-3</v>
      </c>
      <c r="AI218">
        <v>1.0375932008968001</v>
      </c>
      <c r="AJ218">
        <v>120.043597980725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0.21</v>
      </c>
      <c r="AM218" t="s">
        <v>10145</v>
      </c>
      <c r="AN218">
        <v>28.69</v>
      </c>
      <c r="AO218" t="s">
        <v>10145</v>
      </c>
      <c r="AP218">
        <v>0.21314884456328201</v>
      </c>
      <c r="AQ218">
        <f>(Table2[[#This Row],[Sharpe Ratio]]-AVERAGE(Table2[Sharpe Ratio]))/_xlfn.STDEV.P(Table2[Sharpe Ratio])</f>
        <v>1.7973835492347674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4.219552318332326</v>
      </c>
    </row>
    <row r="219" spans="1:44" hidden="1" x14ac:dyDescent="0.3">
      <c r="A219" t="s">
        <v>544</v>
      </c>
      <c r="B219" t="s">
        <v>545</v>
      </c>
      <c r="C219" t="s">
        <v>10111</v>
      </c>
      <c r="D219" t="s">
        <v>80</v>
      </c>
      <c r="E219">
        <v>34807.902204254999</v>
      </c>
      <c r="F219">
        <v>1855.95</v>
      </c>
      <c r="G219">
        <v>-41.225627064466501</v>
      </c>
      <c r="H219">
        <f>(Table2[[#This Row],[1Y Return vs Nifty]]-AVERAGE(Table2[1Y Return vs Nifty]))/_xlfn.STDEV.P(Table2[1Y Return vs Nifty])</f>
        <v>-1.0239376050965738</v>
      </c>
      <c r="I219">
        <v>-2.3358888122923598</v>
      </c>
      <c r="J219">
        <f>(Table2[[#This Row],[1M Return vs Nifty]]-AVERAGE(Table2[1M Return vs Nifty]))/_xlfn.STDEV.P(Table2[1M Return vs Nifty])</f>
        <v>-0.53765269683982153</v>
      </c>
      <c r="K219">
        <v>-32.463391547033602</v>
      </c>
      <c r="L219">
        <f>(Table2[[#This Row],[6M Return vs Nifty]]-AVERAGE(Table2[6M Return vs Nifty]))/_xlfn.STDEV.P(Table2[6M Return vs Nifty])</f>
        <v>-1.2824863733629579</v>
      </c>
      <c r="M219">
        <v>1.48198055970828</v>
      </c>
      <c r="N219">
        <f>(Table2[[#This Row],[1W Return vs Nifty]]-AVERAGE(Table2[1W Return vs Nifty]))/_xlfn.STDEV.P(Table2[1W Return vs Nifty])</f>
        <v>0.34318983600731895</v>
      </c>
      <c r="O219">
        <v>1833.26</v>
      </c>
      <c r="P219">
        <v>1849.4020372641</v>
      </c>
      <c r="Q219">
        <v>1979.40522557704</v>
      </c>
      <c r="R219">
        <v>57.939608703128997</v>
      </c>
      <c r="S219" s="2">
        <v>1.2376858710712094E-2</v>
      </c>
      <c r="T219" s="2">
        <v>3.5405837151486451E-3</v>
      </c>
      <c r="U219" s="2">
        <v>-6.2369859380890576E-2</v>
      </c>
      <c r="V219">
        <v>1.3231488835071099</v>
      </c>
      <c r="W219">
        <v>1834.1</v>
      </c>
      <c r="X219">
        <v>1870.25</v>
      </c>
      <c r="Y219">
        <v>1809.9</v>
      </c>
      <c r="Z219">
        <v>1868</v>
      </c>
      <c r="AA219">
        <v>1809.9</v>
      </c>
      <c r="AB219">
        <v>1868</v>
      </c>
      <c r="AC219" s="2">
        <f>(Table2[[#This Row],[Close Price]]/Table2[[#This Row],[Day Low]])-1</f>
        <v>1.191319993457296E-2</v>
      </c>
      <c r="AD219" s="2">
        <f>(Table2[[#This Row],[Day High]]/Table2[[#This Row],[Close Price]])-1</f>
        <v>7.7049489479781297E-3</v>
      </c>
      <c r="AE219" s="2">
        <f>(Table2[[#This Row],[Close Price]]/Table2[[#This Row],[Current Week Low]])-1</f>
        <v>2.5443394662688412E-2</v>
      </c>
      <c r="AF219" s="2">
        <f>(Table2[[#This Row],[Current Week High]]/Table2[[#This Row],[Close Price]])-1</f>
        <v>6.492631805813609E-3</v>
      </c>
      <c r="AG219" s="2">
        <f>(Table2[[#This Row],[Close Price]]/Table2[[#This Row],[Current Month Low]])-1</f>
        <v>2.5443394662688412E-2</v>
      </c>
      <c r="AH219" s="2">
        <f>(Table2[[#This Row],[Current Month High]]/Table2[[#This Row],[Close Price]])-1</f>
        <v>6.492631805813609E-3</v>
      </c>
      <c r="AI219">
        <v>30.9679678870659</v>
      </c>
      <c r="AJ219">
        <v>12.386459973355899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-0.12</v>
      </c>
      <c r="AM219" t="s">
        <v>10146</v>
      </c>
      <c r="AN219">
        <v>-1.4</v>
      </c>
      <c r="AO219" t="s">
        <v>10146</v>
      </c>
      <c r="AP219">
        <v>-6.0649951532755E-2</v>
      </c>
      <c r="AQ219">
        <f>(Table2[[#This Row],[Sharpe Ratio]]-AVERAGE(Table2[Sharpe Ratio]))/_xlfn.STDEV.P(Table2[Sharpe Ratio])</f>
        <v>-1.311323276308727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0" spans="1:44" x14ac:dyDescent="0.3">
      <c r="A220" t="s">
        <v>107</v>
      </c>
      <c r="B220" t="s">
        <v>108</v>
      </c>
      <c r="C220" t="s">
        <v>10108</v>
      </c>
      <c r="D220" t="s">
        <v>109</v>
      </c>
      <c r="E220">
        <v>277882.41557777498</v>
      </c>
      <c r="F220">
        <v>7803.05</v>
      </c>
      <c r="G220">
        <v>82.887526919485893</v>
      </c>
      <c r="H220">
        <f>(Table2[[#This Row],[1Y Return vs Nifty]]-AVERAGE(Table2[1Y Return vs Nifty]))/_xlfn.STDEV.P(Table2[1Y Return vs Nifty])</f>
        <v>0.4051425882907152</v>
      </c>
      <c r="I220">
        <v>3.93935459343207</v>
      </c>
      <c r="J220">
        <f>(Table2[[#This Row],[1M Return vs Nifty]]-AVERAGE(Table2[1M Return vs Nifty]))/_xlfn.STDEV.P(Table2[1M Return vs Nifty])</f>
        <v>-1.3320419145272974E-2</v>
      </c>
      <c r="K220">
        <v>78.120756004110504</v>
      </c>
      <c r="L220">
        <f>(Table2[[#This Row],[6M Return vs Nifty]]-AVERAGE(Table2[6M Return vs Nifty]))/_xlfn.STDEV.P(Table2[6M Return vs Nifty])</f>
        <v>1.9838126745876747</v>
      </c>
      <c r="M220">
        <v>0.55095475580438902</v>
      </c>
      <c r="N220">
        <f>(Table2[[#This Row],[1W Return vs Nifty]]-AVERAGE(Table2[1W Return vs Nifty]))/_xlfn.STDEV.P(Table2[1W Return vs Nifty])</f>
        <v>0.16006006998549216</v>
      </c>
      <c r="O220">
        <v>7478.95</v>
      </c>
      <c r="P220">
        <v>6912.7139988105901</v>
      </c>
      <c r="Q220">
        <v>5293.83341815126</v>
      </c>
      <c r="R220">
        <v>62.998279884483303</v>
      </c>
      <c r="S220" s="2">
        <v>4.3334960121407466E-2</v>
      </c>
      <c r="T220" s="2">
        <v>0.12879688084052116</v>
      </c>
      <c r="U220" s="2">
        <v>0.4739885794753666</v>
      </c>
      <c r="V220">
        <v>0.84535744277126001</v>
      </c>
      <c r="W220">
        <v>7743.45</v>
      </c>
      <c r="X220">
        <v>7859.95</v>
      </c>
      <c r="Y220">
        <v>7651.1</v>
      </c>
      <c r="Z220">
        <v>7913.95</v>
      </c>
      <c r="AA220">
        <v>7651.1</v>
      </c>
      <c r="AB220">
        <v>7913.95</v>
      </c>
      <c r="AC220" s="2">
        <f>(Table2[[#This Row],[Close Price]]/Table2[[#This Row],[Day Low]])-1</f>
        <v>7.6968276414259851E-3</v>
      </c>
      <c r="AD220" s="2">
        <f>(Table2[[#This Row],[Day High]]/Table2[[#This Row],[Close Price]])-1</f>
        <v>7.2920204279096623E-3</v>
      </c>
      <c r="AE220" s="2">
        <f>(Table2[[#This Row],[Close Price]]/Table2[[#This Row],[Current Week Low]])-1</f>
        <v>1.9859889427664035E-2</v>
      </c>
      <c r="AF220" s="2">
        <f>(Table2[[#This Row],[Current Week High]]/Table2[[#This Row],[Close Price]])-1</f>
        <v>1.4212391308526806E-2</v>
      </c>
      <c r="AG220" s="2">
        <f>(Table2[[#This Row],[Close Price]]/Table2[[#This Row],[Current Month Low]])-1</f>
        <v>1.9859889427664035E-2</v>
      </c>
      <c r="AH220" s="2">
        <f>(Table2[[#This Row],[Current Month High]]/Table2[[#This Row],[Close Price]])-1</f>
        <v>1.4212391308526806E-2</v>
      </c>
      <c r="AI220">
        <v>1.6820345890388999</v>
      </c>
      <c r="AJ220">
        <v>140.38971041281499</v>
      </c>
      <c r="AK220" t="str">
        <f>IF(AND(Table2[[#This Row],[20D EMA]]&gt;Table2[[#This Row],[50D EMA]],Table2[[#This Row],[50D EMA]]&gt;Table2[[#This Row],[200D EMA]]),"Uptrend","Downtrend/NoTrend")</f>
        <v>Uptrend</v>
      </c>
      <c r="AL220">
        <v>0.28999999999999998</v>
      </c>
      <c r="AM220" t="s">
        <v>10145</v>
      </c>
      <c r="AN220">
        <v>0.16</v>
      </c>
      <c r="AO220" t="s">
        <v>10145</v>
      </c>
      <c r="AP220">
        <v>0.19018966856012401</v>
      </c>
      <c r="AQ220">
        <f>(Table2[[#This Row],[Sharpe Ratio]]-AVERAGE(Table2[Sharpe Ratio]))/_xlfn.STDEV.P(Table2[Sharpe Ratio])</f>
        <v>1.536705459456619</v>
      </c>
      <c r="AR2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4.0724003731752276</v>
      </c>
    </row>
    <row r="221" spans="1:44" hidden="1" x14ac:dyDescent="0.3">
      <c r="A221" t="s">
        <v>548</v>
      </c>
      <c r="B221" t="s">
        <v>549</v>
      </c>
      <c r="C221" t="s">
        <v>10102</v>
      </c>
      <c r="D221" t="s">
        <v>37</v>
      </c>
      <c r="E221">
        <v>34406.217094845</v>
      </c>
      <c r="F221">
        <v>996.95</v>
      </c>
      <c r="G221">
        <v>-1.6504032531778099</v>
      </c>
      <c r="H221">
        <f>(Table2[[#This Row],[1Y Return vs Nifty]]-AVERAGE(Table2[1Y Return vs Nifty]))/_xlfn.STDEV.P(Table2[1Y Return vs Nifty])</f>
        <v>-0.56825529679833897</v>
      </c>
      <c r="I221">
        <v>0.44147976807288303</v>
      </c>
      <c r="J221">
        <f>(Table2[[#This Row],[1M Return vs Nifty]]-AVERAGE(Table2[1M Return vs Nifty]))/_xlfn.STDEV.P(Table2[1M Return vs Nifty])</f>
        <v>-0.30558775535695526</v>
      </c>
      <c r="K221">
        <v>-6.0408584405733796</v>
      </c>
      <c r="L221">
        <f>(Table2[[#This Row],[6M Return vs Nifty]]-AVERAGE(Table2[6M Return vs Nifty]))/_xlfn.STDEV.P(Table2[6M Return vs Nifty])</f>
        <v>-0.50204996686843406</v>
      </c>
      <c r="M221">
        <v>-1.67611477711643</v>
      </c>
      <c r="N221">
        <f>(Table2[[#This Row],[1W Return vs Nifty]]-AVERAGE(Table2[1W Return vs Nifty]))/_xlfn.STDEV.P(Table2[1W Return vs Nifty])</f>
        <v>-0.27799730798190725</v>
      </c>
      <c r="O221">
        <v>977.66</v>
      </c>
      <c r="P221">
        <v>976.931585664115</v>
      </c>
      <c r="Q221">
        <v>942.01167414133204</v>
      </c>
      <c r="R221">
        <v>62.642388373694999</v>
      </c>
      <c r="S221" s="2">
        <v>1.9730785753738597E-2</v>
      </c>
      <c r="T221" s="2">
        <v>2.0491111792927227E-2</v>
      </c>
      <c r="U221" s="2">
        <v>5.8320217643529432E-2</v>
      </c>
      <c r="V221">
        <v>0.77207145603372795</v>
      </c>
      <c r="W221">
        <v>999.65</v>
      </c>
      <c r="X221">
        <v>1023.75</v>
      </c>
      <c r="Y221">
        <v>967.7</v>
      </c>
      <c r="Z221">
        <v>1000.9</v>
      </c>
      <c r="AA221">
        <v>967.7</v>
      </c>
      <c r="AB221">
        <v>1000.9</v>
      </c>
      <c r="AC221" s="2">
        <f>(Table2[[#This Row],[Close Price]]/Table2[[#This Row],[Day Low]])-1</f>
        <v>-2.7009453308657339E-3</v>
      </c>
      <c r="AD221" s="2">
        <f>(Table2[[#This Row],[Day High]]/Table2[[#This Row],[Close Price]])-1</f>
        <v>2.6881990069712591E-2</v>
      </c>
      <c r="AE221" s="2">
        <f>(Table2[[#This Row],[Close Price]]/Table2[[#This Row],[Current Week Low]])-1</f>
        <v>3.0226309806758334E-2</v>
      </c>
      <c r="AF221" s="2">
        <f>(Table2[[#This Row],[Current Week High]]/Table2[[#This Row],[Close Price]])-1</f>
        <v>3.9620843572896192E-3</v>
      </c>
      <c r="AG221" s="2">
        <f>(Table2[[#This Row],[Close Price]]/Table2[[#This Row],[Current Month Low]])-1</f>
        <v>3.0226309806758334E-2</v>
      </c>
      <c r="AH221" s="2">
        <f>(Table2[[#This Row],[Current Month High]]/Table2[[#This Row],[Close Price]])-1</f>
        <v>3.9620843572896192E-3</v>
      </c>
      <c r="AI221">
        <v>9.5340789407693407</v>
      </c>
      <c r="AJ221">
        <v>30.661861074705101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-0.13</v>
      </c>
      <c r="AM221" t="s">
        <v>10146</v>
      </c>
      <c r="AN221">
        <v>0.35</v>
      </c>
      <c r="AO221" t="s">
        <v>10145</v>
      </c>
      <c r="AP221">
        <v>-7.0579359946150999E-2</v>
      </c>
      <c r="AQ221">
        <f>(Table2[[#This Row],[Sharpe Ratio]]-AVERAGE(Table2[Sharpe Ratio]))/_xlfn.STDEV.P(Table2[Sharpe Ratio])</f>
        <v>-1.4240616087939657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-3.077951935799601</v>
      </c>
    </row>
    <row r="222" spans="1:44" hidden="1" x14ac:dyDescent="0.3">
      <c r="A222" t="s">
        <v>550</v>
      </c>
      <c r="B222" t="s">
        <v>551</v>
      </c>
      <c r="C222" t="s">
        <v>10102</v>
      </c>
      <c r="D222" t="s">
        <v>552</v>
      </c>
      <c r="E222">
        <v>34223.78299652</v>
      </c>
      <c r="F222">
        <v>943.15</v>
      </c>
      <c r="G222">
        <v>72.931917405533099</v>
      </c>
      <c r="H222">
        <f>(Table2[[#This Row],[1Y Return vs Nifty]]-AVERAGE(Table2[1Y Return vs Nifty]))/_xlfn.STDEV.P(Table2[1Y Return vs Nifty])</f>
        <v>0.29051038442836258</v>
      </c>
      <c r="I222">
        <v>16.334961695755101</v>
      </c>
      <c r="J222">
        <f>(Table2[[#This Row],[1M Return vs Nifty]]-AVERAGE(Table2[1M Return vs Nifty]))/_xlfn.STDEV.P(Table2[1M Return vs Nifty])</f>
        <v>1.0224030556507537</v>
      </c>
      <c r="K222">
        <v>31.048062439186499</v>
      </c>
      <c r="L222">
        <f>(Table2[[#This Row],[6M Return vs Nifty]]-AVERAGE(Table2[6M Return vs Nifty]))/_xlfn.STDEV.P(Table2[6M Return vs Nifty])</f>
        <v>0.59343713179594115</v>
      </c>
      <c r="M222">
        <v>11.832049307339901</v>
      </c>
      <c r="N222">
        <f>(Table2[[#This Row],[1W Return vs Nifty]]-AVERAGE(Table2[1W Return vs Nifty]))/_xlfn.STDEV.P(Table2[1W Return vs Nifty])</f>
        <v>2.3790149013448869</v>
      </c>
      <c r="O222">
        <v>871.76</v>
      </c>
      <c r="P222">
        <v>817.11454434251095</v>
      </c>
      <c r="Q222">
        <v>692.37552995897295</v>
      </c>
      <c r="R222">
        <v>68.436728596558396</v>
      </c>
      <c r="S222" s="2">
        <v>8.1891805083968053E-2</v>
      </c>
      <c r="T222" s="2">
        <v>0.15424453833324325</v>
      </c>
      <c r="U222" s="2">
        <v>0.36219429946619691</v>
      </c>
      <c r="V222">
        <v>1.7070458796213701</v>
      </c>
      <c r="W222">
        <v>926.2</v>
      </c>
      <c r="X222">
        <v>948.7</v>
      </c>
      <c r="Y222">
        <v>934.85</v>
      </c>
      <c r="Z222">
        <v>1018.15</v>
      </c>
      <c r="AA222">
        <v>934.85</v>
      </c>
      <c r="AB222">
        <v>1018.15</v>
      </c>
      <c r="AC222" s="2">
        <f>(Table2[[#This Row],[Close Price]]/Table2[[#This Row],[Day Low]])-1</f>
        <v>1.8300583027423878E-2</v>
      </c>
      <c r="AD222" s="2">
        <f>(Table2[[#This Row],[Day High]]/Table2[[#This Row],[Close Price]])-1</f>
        <v>5.8845358638606182E-3</v>
      </c>
      <c r="AE222" s="2">
        <f>(Table2[[#This Row],[Close Price]]/Table2[[#This Row],[Current Week Low]])-1</f>
        <v>8.8784296946033958E-3</v>
      </c>
      <c r="AF222" s="2">
        <f>(Table2[[#This Row],[Current Week High]]/Table2[[#This Row],[Close Price]])-1</f>
        <v>7.9520754917033365E-2</v>
      </c>
      <c r="AG222" s="2">
        <f>(Table2[[#This Row],[Close Price]]/Table2[[#This Row],[Current Month Low]])-1</f>
        <v>8.8784296946033958E-3</v>
      </c>
      <c r="AH222" s="2">
        <f>(Table2[[#This Row],[Current Month High]]/Table2[[#This Row],[Close Price]])-1</f>
        <v>7.9520754917033365E-2</v>
      </c>
      <c r="AI222">
        <v>12.9194719821873</v>
      </c>
      <c r="AJ222">
        <v>107.719414161435</v>
      </c>
      <c r="AK222" t="str">
        <f>IF(AND(Table2[[#This Row],[20D EMA]]&gt;Table2[[#This Row],[50D EMA]],Table2[[#This Row],[50D EMA]]&gt;Table2[[#This Row],[200D EMA]]),"Uptrend","Downtrend/NoTrend")</f>
        <v>Uptrend</v>
      </c>
      <c r="AL222">
        <v>0.13</v>
      </c>
      <c r="AM222" t="s">
        <v>10145</v>
      </c>
      <c r="AN222">
        <v>17.59</v>
      </c>
      <c r="AO222" t="s">
        <v>10145</v>
      </c>
      <c r="AP222">
        <v>0.135319246641362</v>
      </c>
      <c r="AQ222">
        <f>(Table2[[#This Row],[Sharpe Ratio]]-AVERAGE(Table2[Sharpe Ratio]))/_xlfn.STDEV.P(Table2[Sharpe Ratio])</f>
        <v>0.91370763195895555</v>
      </c>
      <c r="AR2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5.1990731051789005</v>
      </c>
    </row>
    <row r="223" spans="1:44" hidden="1" x14ac:dyDescent="0.3">
      <c r="A223" t="s">
        <v>553</v>
      </c>
      <c r="B223" t="s">
        <v>554</v>
      </c>
      <c r="C223" t="s">
        <v>10107</v>
      </c>
      <c r="D223" t="s">
        <v>293</v>
      </c>
      <c r="E223">
        <v>34152.796453490002</v>
      </c>
      <c r="F223">
        <v>1271.95</v>
      </c>
      <c r="G223">
        <v>66.828747878336699</v>
      </c>
      <c r="H223">
        <f>(Table2[[#This Row],[1Y Return vs Nifty]]-AVERAGE(Table2[1Y Return vs Nifty]))/_xlfn.STDEV.P(Table2[1Y Return vs Nifty])</f>
        <v>0.22023645770719513</v>
      </c>
      <c r="I223">
        <v>1.59608965868715</v>
      </c>
      <c r="J223">
        <f>(Table2[[#This Row],[1M Return vs Nifty]]-AVERAGE(Table2[1M Return vs Nifty]))/_xlfn.STDEV.P(Table2[1M Return vs Nifty])</f>
        <v>-0.2091135320236942</v>
      </c>
      <c r="K223">
        <v>19.743584967382802</v>
      </c>
      <c r="L223">
        <f>(Table2[[#This Row],[6M Return vs Nifty]]-AVERAGE(Table2[6M Return vs Nifty]))/_xlfn.STDEV.P(Table2[6M Return vs Nifty])</f>
        <v>0.25953932798409834</v>
      </c>
      <c r="M223">
        <v>-2.7348384937136001</v>
      </c>
      <c r="N223">
        <f>(Table2[[#This Row],[1W Return vs Nifty]]-AVERAGE(Table2[1W Return vs Nifty]))/_xlfn.STDEV.P(Table2[1W Return vs Nifty])</f>
        <v>-0.48624484063806239</v>
      </c>
      <c r="O223">
        <v>1283</v>
      </c>
      <c r="P223">
        <v>1289.7001481647801</v>
      </c>
      <c r="Q223">
        <v>1123.98245360993</v>
      </c>
      <c r="R223">
        <v>45.943703030309599</v>
      </c>
      <c r="S223" s="2">
        <v>-8.6126266562743213E-3</v>
      </c>
      <c r="T223" s="2">
        <v>-1.3763003896710561E-2</v>
      </c>
      <c r="U223" s="2">
        <v>0.13164577962479579</v>
      </c>
      <c r="V223">
        <v>1.3504516150314601</v>
      </c>
      <c r="W223">
        <v>1270.3</v>
      </c>
      <c r="X223">
        <v>1282.6500000000001</v>
      </c>
      <c r="Y223">
        <v>1244</v>
      </c>
      <c r="Z223">
        <v>1290.7</v>
      </c>
      <c r="AA223">
        <v>1244</v>
      </c>
      <c r="AB223">
        <v>1290.7</v>
      </c>
      <c r="AC223" s="2">
        <f>(Table2[[#This Row],[Close Price]]/Table2[[#This Row],[Day Low]])-1</f>
        <v>1.2989057702905704E-3</v>
      </c>
      <c r="AD223" s="2">
        <f>(Table2[[#This Row],[Day High]]/Table2[[#This Row],[Close Price]])-1</f>
        <v>8.4122803569322002E-3</v>
      </c>
      <c r="AE223" s="2">
        <f>(Table2[[#This Row],[Close Price]]/Table2[[#This Row],[Current Week Low]])-1</f>
        <v>2.2467845659164043E-2</v>
      </c>
      <c r="AF223" s="2">
        <f>(Table2[[#This Row],[Current Week High]]/Table2[[#This Row],[Close Price]])-1</f>
        <v>1.4741145485278606E-2</v>
      </c>
      <c r="AG223" s="2">
        <f>(Table2[[#This Row],[Close Price]]/Table2[[#This Row],[Current Month Low]])-1</f>
        <v>2.2467845659164043E-2</v>
      </c>
      <c r="AH223" s="2">
        <f>(Table2[[#This Row],[Current Month High]]/Table2[[#This Row],[Close Price]])-1</f>
        <v>1.4741145485278606E-2</v>
      </c>
      <c r="AI223">
        <v>19.021974134203301</v>
      </c>
      <c r="AJ223">
        <v>95.639467815119602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-0.14000000000000001</v>
      </c>
      <c r="AM223" t="s">
        <v>10146</v>
      </c>
      <c r="AN223">
        <v>-6.21</v>
      </c>
      <c r="AO223" t="s">
        <v>10146</v>
      </c>
      <c r="AQ223">
        <f>(Table2[[#This Row],[Sharpe Ratio]]-AVERAGE(Table2[Sharpe Ratio]))/_xlfn.STDEV.P(Table2[Sharpe Ratio])</f>
        <v>-0.62270476889708481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4" spans="1:44" hidden="1" x14ac:dyDescent="0.3">
      <c r="A224" t="s">
        <v>555</v>
      </c>
      <c r="B224" t="s">
        <v>556</v>
      </c>
      <c r="C224" t="s">
        <v>10102</v>
      </c>
      <c r="D224" t="s">
        <v>24</v>
      </c>
      <c r="E224">
        <v>34012.413178096998</v>
      </c>
      <c r="F224">
        <v>211.13</v>
      </c>
      <c r="G224">
        <v>-36.372623481178799</v>
      </c>
      <c r="H224">
        <f>(Table2[[#This Row],[1Y Return vs Nifty]]-AVERAGE(Table2[1Y Return vs Nifty]))/_xlfn.STDEV.P(Table2[1Y Return vs Nifty])</f>
        <v>-0.96805850544682415</v>
      </c>
      <c r="I224">
        <v>1.3875911876960201</v>
      </c>
      <c r="J224">
        <f>(Table2[[#This Row],[1M Return vs Nifty]]-AVERAGE(Table2[1M Return vs Nifty]))/_xlfn.STDEV.P(Table2[1M Return vs Nifty])</f>
        <v>-0.22653476513329493</v>
      </c>
      <c r="K224">
        <v>-29.7345806746699</v>
      </c>
      <c r="L224">
        <f>(Table2[[#This Row],[6M Return vs Nifty]]-AVERAGE(Table2[6M Return vs Nifty]))/_xlfn.STDEV.P(Table2[6M Return vs Nifty])</f>
        <v>-1.201886101517333</v>
      </c>
      <c r="M224">
        <v>-2.9890592488783998</v>
      </c>
      <c r="N224">
        <f>(Table2[[#This Row],[1W Return vs Nifty]]-AVERAGE(Table2[1W Return vs Nifty]))/_xlfn.STDEV.P(Table2[1W Return vs Nifty])</f>
        <v>-0.53624924139259589</v>
      </c>
      <c r="O224">
        <v>200.85</v>
      </c>
      <c r="P224">
        <v>195.66572106736399</v>
      </c>
      <c r="Q224">
        <v>207.703543938461</v>
      </c>
      <c r="R224">
        <v>65.572475051257797</v>
      </c>
      <c r="S224" s="2">
        <v>5.1182474483445366E-2</v>
      </c>
      <c r="T224" s="2">
        <v>7.9034175471706408E-2</v>
      </c>
      <c r="U224" s="2">
        <v>1.6496858920010533E-2</v>
      </c>
      <c r="V224">
        <v>1.2099943557842701</v>
      </c>
      <c r="W224">
        <v>206.35</v>
      </c>
      <c r="X224">
        <v>214.6</v>
      </c>
      <c r="Y224">
        <v>200.9</v>
      </c>
      <c r="Z224">
        <v>211.7</v>
      </c>
      <c r="AA224">
        <v>200.9</v>
      </c>
      <c r="AB224">
        <v>211.7</v>
      </c>
      <c r="AC224" s="2">
        <f>(Table2[[#This Row],[Close Price]]/Table2[[#This Row],[Day Low]])-1</f>
        <v>2.3164526290283538E-2</v>
      </c>
      <c r="AD224" s="2">
        <f>(Table2[[#This Row],[Day High]]/Table2[[#This Row],[Close Price]])-1</f>
        <v>1.6435371572017132E-2</v>
      </c>
      <c r="AE224" s="2">
        <f>(Table2[[#This Row],[Close Price]]/Table2[[#This Row],[Current Week Low]])-1</f>
        <v>5.0920856147336879E-2</v>
      </c>
      <c r="AF224" s="2">
        <f>(Table2[[#This Row],[Current Week High]]/Table2[[#This Row],[Close Price]])-1</f>
        <v>2.6997584426655674E-3</v>
      </c>
      <c r="AG224" s="2">
        <f>(Table2[[#This Row],[Close Price]]/Table2[[#This Row],[Current Month Low]])-1</f>
        <v>5.0920856147336879E-2</v>
      </c>
      <c r="AH224" s="2">
        <f>(Table2[[#This Row],[Current Month High]]/Table2[[#This Row],[Close Price]])-1</f>
        <v>2.6997584426655674E-3</v>
      </c>
      <c r="AI224">
        <v>24.615166011462101</v>
      </c>
      <c r="AJ224">
        <v>24.818208690511302</v>
      </c>
      <c r="AK224" t="str">
        <f>IF(AND(Table2[[#This Row],[20D EMA]]&gt;Table2[[#This Row],[50D EMA]],Table2[[#This Row],[50D EMA]]&gt;Table2[[#This Row],[200D EMA]]),"Uptrend","Downtrend/NoTrend")</f>
        <v>Downtrend/NoTrend</v>
      </c>
      <c r="AL224">
        <v>0.06</v>
      </c>
      <c r="AM224" t="s">
        <v>10145</v>
      </c>
      <c r="AN224">
        <v>8.64</v>
      </c>
      <c r="AO224" t="s">
        <v>10145</v>
      </c>
      <c r="AP224">
        <v>-9.5357907369852002E-2</v>
      </c>
      <c r="AQ224">
        <f>(Table2[[#This Row],[Sharpe Ratio]]-AVERAGE(Table2[Sharpe Ratio]))/_xlfn.STDEV.P(Table2[Sharpe Ratio])</f>
        <v>-1.7053968104144064</v>
      </c>
      <c r="AR2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5" spans="1:44" hidden="1" x14ac:dyDescent="0.3">
      <c r="A225" t="s">
        <v>557</v>
      </c>
      <c r="B225" t="s">
        <v>558</v>
      </c>
      <c r="C225" t="s">
        <v>10106</v>
      </c>
      <c r="D225" t="s">
        <v>395</v>
      </c>
      <c r="E225">
        <v>33965.19859208</v>
      </c>
      <c r="F225">
        <v>534.79999999999995</v>
      </c>
      <c r="G225">
        <v>8.6454965986511496</v>
      </c>
      <c r="H225">
        <f>(Table2[[#This Row],[1Y Return vs Nifty]]-AVERAGE(Table2[1Y Return vs Nifty]))/_xlfn.STDEV.P(Table2[1Y Return vs Nifty])</f>
        <v>-0.4497048766450461</v>
      </c>
      <c r="I225">
        <v>9.0632964540606906</v>
      </c>
      <c r="J225">
        <f>(Table2[[#This Row],[1M Return vs Nifty]]-AVERAGE(Table2[1M Return vs Nifty]))/_xlfn.STDEV.P(Table2[1M Return vs Nifty])</f>
        <v>0.41481406630066564</v>
      </c>
      <c r="K225">
        <v>3.9429660357517302</v>
      </c>
      <c r="L225">
        <f>(Table2[[#This Row],[6M Return vs Nifty]]-AVERAGE(Table2[6M Return vs Nifty]))/_xlfn.STDEV.P(Table2[6M Return vs Nifty])</f>
        <v>-0.20715999299722396</v>
      </c>
      <c r="M225">
        <v>0.24171681976720899</v>
      </c>
      <c r="N225">
        <f>(Table2[[#This Row],[1W Return vs Nifty]]-AVERAGE(Table2[1W Return vs Nifty]))/_xlfn.STDEV.P(Table2[1W Return vs Nifty])</f>
        <v>9.9233967600248982E-2</v>
      </c>
      <c r="O225">
        <v>508.03</v>
      </c>
      <c r="P225">
        <v>494.67957607486801</v>
      </c>
      <c r="Q225">
        <v>462.84855644001601</v>
      </c>
      <c r="R225">
        <v>71.000546059291494</v>
      </c>
      <c r="S225" s="2">
        <v>5.2693738558746497E-2</v>
      </c>
      <c r="T225" s="2">
        <v>8.1103861702711291E-2</v>
      </c>
      <c r="U225" s="2">
        <v>0.15545353346977256</v>
      </c>
      <c r="V225">
        <v>1.4948415624120199</v>
      </c>
      <c r="W225">
        <v>522.9</v>
      </c>
      <c r="X225">
        <v>534.5</v>
      </c>
      <c r="Y225">
        <v>528.6</v>
      </c>
      <c r="Z225">
        <v>550.15</v>
      </c>
      <c r="AA225">
        <v>528.6</v>
      </c>
      <c r="AB225">
        <v>550.15</v>
      </c>
      <c r="AC225" s="2">
        <f>(Table2[[#This Row],[Close Price]]/Table2[[#This Row],[Day Low]])-1</f>
        <v>2.2757697456492698E-2</v>
      </c>
      <c r="AD225" s="2">
        <f>(Table2[[#This Row],[Day High]]/Table2[[#This Row],[Close Price]])-1</f>
        <v>-5.6095736724004475E-4</v>
      </c>
      <c r="AE225" s="2">
        <f>(Table2[[#This Row],[Close Price]]/Table2[[#This Row],[Current Week Low]])-1</f>
        <v>1.1729095724555272E-2</v>
      </c>
      <c r="AF225" s="2">
        <f>(Table2[[#This Row],[Current Week High]]/Table2[[#This Row],[Close Price]])-1</f>
        <v>2.8702318623784695E-2</v>
      </c>
      <c r="AG225" s="2">
        <f>(Table2[[#This Row],[Close Price]]/Table2[[#This Row],[Current Month Low]])-1</f>
        <v>1.1729095724555272E-2</v>
      </c>
      <c r="AH225" s="2">
        <f>(Table2[[#This Row],[Current Month High]]/Table2[[#This Row],[Close Price]])-1</f>
        <v>2.8702318623784695E-2</v>
      </c>
      <c r="AI225">
        <v>4.3193717277486998</v>
      </c>
      <c r="AJ225">
        <v>46.520547945205401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-0.04</v>
      </c>
      <c r="AM225" t="s">
        <v>10146</v>
      </c>
      <c r="AN225">
        <v>12.25</v>
      </c>
      <c r="AO225" t="s">
        <v>10145</v>
      </c>
      <c r="AP225">
        <v>0.101080540109136</v>
      </c>
      <c r="AQ225">
        <f>(Table2[[#This Row],[Sharpe Ratio]]-AVERAGE(Table2[Sharpe Ratio]))/_xlfn.STDEV.P(Table2[Sharpe Ratio])</f>
        <v>0.52496194639656313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0.38214511065520768</v>
      </c>
    </row>
    <row r="226" spans="1:44" hidden="1" x14ac:dyDescent="0.3">
      <c r="A226" t="s">
        <v>559</v>
      </c>
      <c r="B226" t="s">
        <v>560</v>
      </c>
      <c r="C226" t="s">
        <v>10102</v>
      </c>
      <c r="D226" t="s">
        <v>37</v>
      </c>
      <c r="E226">
        <v>33726.954830125003</v>
      </c>
      <c r="F226">
        <v>576.25</v>
      </c>
      <c r="G226">
        <v>-28.6035288516461</v>
      </c>
      <c r="H226">
        <f>(Table2[[#This Row],[1Y Return vs Nifty]]-AVERAGE(Table2[1Y Return vs Nifty]))/_xlfn.STDEV.P(Table2[1Y Return vs Nifty])</f>
        <v>-0.87860256222704025</v>
      </c>
      <c r="I226">
        <v>4.0772399973268296</v>
      </c>
      <c r="J226">
        <f>(Table2[[#This Row],[1M Return vs Nifty]]-AVERAGE(Table2[1M Return vs Nifty]))/_xlfn.STDEV.P(Table2[1M Return vs Nifty])</f>
        <v>-1.7993094112632392E-3</v>
      </c>
      <c r="K226">
        <v>-8.3826558309944694</v>
      </c>
      <c r="L226">
        <f>(Table2[[#This Row],[6M Return vs Nifty]]-AVERAGE(Table2[6M Return vs Nifty]))/_xlfn.STDEV.P(Table2[6M Return vs Nifty])</f>
        <v>-0.57121910870486314</v>
      </c>
      <c r="M226">
        <v>6.0656664757076904</v>
      </c>
      <c r="N226">
        <f>(Table2[[#This Row],[1W Return vs Nifty]]-AVERAGE(Table2[1W Return vs Nifty]))/_xlfn.STDEV.P(Table2[1W Return vs Nifty])</f>
        <v>1.2447860385988923</v>
      </c>
      <c r="O226">
        <v>539.34</v>
      </c>
      <c r="P226">
        <v>538.17650785462399</v>
      </c>
      <c r="Q226">
        <v>557.36753326692201</v>
      </c>
      <c r="R226">
        <v>81.406942073579501</v>
      </c>
      <c r="S226" s="2">
        <v>6.8435495234916682E-2</v>
      </c>
      <c r="T226" s="2">
        <v>7.0745362515267363E-2</v>
      </c>
      <c r="U226" s="2">
        <v>3.3877945172732585E-2</v>
      </c>
      <c r="V226">
        <v>1.5573577444616999</v>
      </c>
      <c r="W226">
        <v>570</v>
      </c>
      <c r="X226">
        <v>592.45000000000005</v>
      </c>
      <c r="Y226">
        <v>555.54999999999995</v>
      </c>
      <c r="Z226">
        <v>580.95000000000005</v>
      </c>
      <c r="AA226">
        <v>555.54999999999995</v>
      </c>
      <c r="AB226">
        <v>580.95000000000005</v>
      </c>
      <c r="AC226" s="2">
        <f>(Table2[[#This Row],[Close Price]]/Table2[[#This Row],[Day Low]])-1</f>
        <v>1.0964912280701844E-2</v>
      </c>
      <c r="AD226" s="2">
        <f>(Table2[[#This Row],[Day High]]/Table2[[#This Row],[Close Price]])-1</f>
        <v>2.811279826464208E-2</v>
      </c>
      <c r="AE226" s="2">
        <f>(Table2[[#This Row],[Close Price]]/Table2[[#This Row],[Current Week Low]])-1</f>
        <v>3.7260372603726166E-2</v>
      </c>
      <c r="AF226" s="2">
        <f>(Table2[[#This Row],[Current Week High]]/Table2[[#This Row],[Close Price]])-1</f>
        <v>8.1561822125815198E-3</v>
      </c>
      <c r="AG226" s="2">
        <f>(Table2[[#This Row],[Close Price]]/Table2[[#This Row],[Current Month Low]])-1</f>
        <v>3.7260372603726166E-2</v>
      </c>
      <c r="AH226" s="2">
        <f>(Table2[[#This Row],[Current Month High]]/Table2[[#This Row],[Close Price]])-1</f>
        <v>8.1561822125815198E-3</v>
      </c>
      <c r="AI226">
        <v>17.1366594360086</v>
      </c>
      <c r="AJ226">
        <v>26.7040457343887</v>
      </c>
      <c r="AK226" t="str">
        <f>IF(AND(Table2[[#This Row],[20D EMA]]&gt;Table2[[#This Row],[50D EMA]],Table2[[#This Row],[50D EMA]]&gt;Table2[[#This Row],[200D EMA]]),"Uptrend","Downtrend/NoTrend")</f>
        <v>Downtrend/NoTrend</v>
      </c>
      <c r="AL226">
        <v>-0.06</v>
      </c>
      <c r="AM226" t="s">
        <v>10146</v>
      </c>
      <c r="AN226">
        <v>9.0500000000000007</v>
      </c>
      <c r="AO226" t="s">
        <v>10145</v>
      </c>
      <c r="AP226">
        <v>-9.3789186506592001E-2</v>
      </c>
      <c r="AQ226">
        <f>(Table2[[#This Row],[Sharpe Ratio]]-AVERAGE(Table2[Sharpe Ratio]))/_xlfn.STDEV.P(Table2[Sharpe Ratio])</f>
        <v>-1.6875855806919855</v>
      </c>
      <c r="AR2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27" spans="1:44" hidden="1" x14ac:dyDescent="0.3">
      <c r="A227" t="s">
        <v>561</v>
      </c>
      <c r="B227" t="s">
        <v>562</v>
      </c>
      <c r="C227" t="s">
        <v>10114</v>
      </c>
      <c r="D227" t="s">
        <v>563</v>
      </c>
      <c r="E227">
        <v>33721.172098069997</v>
      </c>
      <c r="F227">
        <v>1240.0999999999999</v>
      </c>
      <c r="G227">
        <v>4.5291373313568402</v>
      </c>
      <c r="H227">
        <f>(Table2[[#This Row],[1Y Return vs Nifty]]-AVERAGE(Table2[1Y Return vs Nifty]))/_xlfn.STDEV.P(Table2[1Y Return vs Nifty])</f>
        <v>-0.49710200828604134</v>
      </c>
      <c r="I227">
        <v>2.37407270792179</v>
      </c>
      <c r="J227">
        <f>(Table2[[#This Row],[1M Return vs Nifty]]-AVERAGE(Table2[1M Return vs Nifty]))/_xlfn.STDEV.P(Table2[1M Return vs Nifty])</f>
        <v>-0.14410862339483801</v>
      </c>
      <c r="K227">
        <v>-15.0742532294163</v>
      </c>
      <c r="L227">
        <f>(Table2[[#This Row],[6M Return vs Nifty]]-AVERAGE(Table2[6M Return vs Nifty]))/_xlfn.STDEV.P(Table2[6M Return vs Nifty])</f>
        <v>-0.76886731322373969</v>
      </c>
      <c r="M227">
        <v>-2.65999839120526</v>
      </c>
      <c r="N227">
        <f>(Table2[[#This Row],[1W Return vs Nifty]]-AVERAGE(Table2[1W Return vs Nifty]))/_xlfn.STDEV.P(Table2[1W Return vs Nifty])</f>
        <v>-0.47152403440054091</v>
      </c>
      <c r="O227">
        <v>1209.01</v>
      </c>
      <c r="P227">
        <v>1167.4664719745099</v>
      </c>
      <c r="Q227">
        <v>1127.2995557505999</v>
      </c>
      <c r="R227">
        <v>61.043699029477096</v>
      </c>
      <c r="S227" s="2">
        <v>2.5715254629821025E-2</v>
      </c>
      <c r="T227" s="2">
        <v>6.2214658638244713E-2</v>
      </c>
      <c r="U227" s="2">
        <v>0.10006252878747308</v>
      </c>
      <c r="V227">
        <v>0.76018372427360403</v>
      </c>
      <c r="W227">
        <v>1219.9000000000001</v>
      </c>
      <c r="X227">
        <v>1244.5</v>
      </c>
      <c r="Y227">
        <v>1215.05</v>
      </c>
      <c r="Z227">
        <v>1255</v>
      </c>
      <c r="AA227">
        <v>1215.05</v>
      </c>
      <c r="AB227">
        <v>1255</v>
      </c>
      <c r="AC227" s="2">
        <f>(Table2[[#This Row],[Close Price]]/Table2[[#This Row],[Day Low]])-1</f>
        <v>1.6558734322485336E-2</v>
      </c>
      <c r="AD227" s="2">
        <f>(Table2[[#This Row],[Day High]]/Table2[[#This Row],[Close Price]])-1</f>
        <v>3.5481009596001201E-3</v>
      </c>
      <c r="AE227" s="2">
        <f>(Table2[[#This Row],[Close Price]]/Table2[[#This Row],[Current Week Low]])-1</f>
        <v>2.061643553763215E-2</v>
      </c>
      <c r="AF227" s="2">
        <f>(Table2[[#This Row],[Current Week High]]/Table2[[#This Row],[Close Price]])-1</f>
        <v>1.2015160067736508E-2</v>
      </c>
      <c r="AG227" s="2">
        <f>(Table2[[#This Row],[Close Price]]/Table2[[#This Row],[Current Month Low]])-1</f>
        <v>2.061643553763215E-2</v>
      </c>
      <c r="AH227" s="2">
        <f>(Table2[[#This Row],[Current Month High]]/Table2[[#This Row],[Close Price]])-1</f>
        <v>1.2015160067736508E-2</v>
      </c>
      <c r="AI227">
        <v>16.216434158535598</v>
      </c>
      <c r="AJ227">
        <v>31.9255319148936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0.08</v>
      </c>
      <c r="AM227" t="s">
        <v>10145</v>
      </c>
      <c r="AN227">
        <v>7.82</v>
      </c>
      <c r="AO227" t="s">
        <v>10145</v>
      </c>
      <c r="AP227">
        <v>0.120396615897538</v>
      </c>
      <c r="AQ227">
        <f>(Table2[[#This Row],[Sharpe Ratio]]-AVERAGE(Table2[Sharpe Ratio]))/_xlfn.STDEV.P(Table2[Sharpe Ratio])</f>
        <v>0.74427633894436107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-1.1373256403607988</v>
      </c>
    </row>
    <row r="228" spans="1:44" hidden="1" x14ac:dyDescent="0.3">
      <c r="A228" t="s">
        <v>564</v>
      </c>
      <c r="B228" t="s">
        <v>565</v>
      </c>
      <c r="C228" t="s">
        <v>10102</v>
      </c>
      <c r="D228" t="s">
        <v>390</v>
      </c>
      <c r="E228">
        <v>33568.777084699999</v>
      </c>
      <c r="F228">
        <v>562.25</v>
      </c>
      <c r="G228">
        <v>179.07936785014601</v>
      </c>
      <c r="H228">
        <f>(Table2[[#This Row],[1Y Return vs Nifty]]-AVERAGE(Table2[1Y Return vs Nifty]))/_xlfn.STDEV.P(Table2[1Y Return vs Nifty])</f>
        <v>1.5127274834198905</v>
      </c>
      <c r="I228">
        <v>-6.6656880002202099</v>
      </c>
      <c r="J228">
        <f>(Table2[[#This Row],[1M Return vs Nifty]]-AVERAGE(Table2[1M Return vs Nifty]))/_xlfn.STDEV.P(Table2[1M Return vs Nifty])</f>
        <v>-0.89943204520664932</v>
      </c>
      <c r="K228">
        <v>68.138524667796702</v>
      </c>
      <c r="L228">
        <f>(Table2[[#This Row],[6M Return vs Nifty]]-AVERAGE(Table2[6M Return vs Nifty]))/_xlfn.STDEV.P(Table2[6M Return vs Nifty])</f>
        <v>1.6889697569339917</v>
      </c>
      <c r="M228">
        <v>-11.7179308397469</v>
      </c>
      <c r="N228">
        <f>(Table2[[#This Row],[1W Return vs Nifty]]-AVERAGE(Table2[1W Return vs Nifty]))/_xlfn.STDEV.P(Table2[1W Return vs Nifty])</f>
        <v>-2.2531900666281262</v>
      </c>
      <c r="O228">
        <v>614.16999999999996</v>
      </c>
      <c r="P228">
        <v>586.43176401748997</v>
      </c>
      <c r="Q228">
        <v>440.94167516795</v>
      </c>
      <c r="R228">
        <v>24.902020248852601</v>
      </c>
      <c r="S228" s="2">
        <v>-8.4536854616799842E-2</v>
      </c>
      <c r="T228" s="2">
        <v>-4.1235426696240078E-2</v>
      </c>
      <c r="U228" s="2">
        <v>0.27511195167897196</v>
      </c>
      <c r="V228">
        <v>0.88893637954244298</v>
      </c>
      <c r="W228">
        <v>560.9</v>
      </c>
      <c r="X228">
        <v>569.95000000000005</v>
      </c>
      <c r="Y228">
        <v>560</v>
      </c>
      <c r="Z228">
        <v>614.54999999999995</v>
      </c>
      <c r="AA228">
        <v>560</v>
      </c>
      <c r="AB228">
        <v>614.54999999999995</v>
      </c>
      <c r="AC228" s="2">
        <f>(Table2[[#This Row],[Close Price]]/Table2[[#This Row],[Day Low]])-1</f>
        <v>2.4068461401318686E-3</v>
      </c>
      <c r="AD228" s="2">
        <f>(Table2[[#This Row],[Day High]]/Table2[[#This Row],[Close Price]])-1</f>
        <v>1.3694975544686683E-2</v>
      </c>
      <c r="AE228" s="2">
        <f>(Table2[[#This Row],[Close Price]]/Table2[[#This Row],[Current Week Low]])-1</f>
        <v>4.0178571428570731E-3</v>
      </c>
      <c r="AF228" s="2">
        <f>(Table2[[#This Row],[Current Week High]]/Table2[[#This Row],[Close Price]])-1</f>
        <v>9.3019119608714895E-2</v>
      </c>
      <c r="AG228" s="2">
        <f>(Table2[[#This Row],[Close Price]]/Table2[[#This Row],[Current Month Low]])-1</f>
        <v>4.0178571428570731E-3</v>
      </c>
      <c r="AH228" s="2">
        <f>(Table2[[#This Row],[Current Month High]]/Table2[[#This Row],[Close Price]])-1</f>
        <v>9.3019119608714895E-2</v>
      </c>
      <c r="AI228">
        <v>28.412627834593099</v>
      </c>
      <c r="AJ228">
        <v>214.06228180421701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-0.02</v>
      </c>
      <c r="AM228" t="s">
        <v>10146</v>
      </c>
      <c r="AN228">
        <v>-14.58</v>
      </c>
      <c r="AO228" t="s">
        <v>10146</v>
      </c>
      <c r="AP228">
        <v>7.3166807352083002E-2</v>
      </c>
      <c r="AQ228">
        <f>(Table2[[#This Row],[Sharpe Ratio]]-AVERAGE(Table2[Sharpe Ratio]))/_xlfn.STDEV.P(Table2[Sharpe Ratio])</f>
        <v>0.20802990438053295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0.2571050328996396</v>
      </c>
    </row>
    <row r="229" spans="1:44" x14ac:dyDescent="0.3">
      <c r="A229" t="s">
        <v>1170</v>
      </c>
      <c r="B229" t="s">
        <v>1171</v>
      </c>
      <c r="C229" t="s">
        <v>10109</v>
      </c>
      <c r="D229" t="s">
        <v>1172</v>
      </c>
      <c r="E229">
        <v>9875.0228379599994</v>
      </c>
      <c r="F229">
        <v>1451.4</v>
      </c>
      <c r="G229">
        <v>115.39910883595699</v>
      </c>
      <c r="H229">
        <f>(Table2[[#This Row],[1Y Return vs Nifty]]-AVERAGE(Table2[1Y Return vs Nifty]))/_xlfn.STDEV.P(Table2[1Y Return vs Nifty])</f>
        <v>0.77949177112209034</v>
      </c>
      <c r="I229">
        <v>25.484307584248899</v>
      </c>
      <c r="J229">
        <f>(Table2[[#This Row],[1M Return vs Nifty]]-AVERAGE(Table2[1M Return vs Nifty]))/_xlfn.STDEV.P(Table2[1M Return vs Nifty])</f>
        <v>1.7868829425588846</v>
      </c>
      <c r="K229">
        <v>23.0667952806877</v>
      </c>
      <c r="L229">
        <f>(Table2[[#This Row],[6M Return vs Nifty]]-AVERAGE(Table2[6M Return vs Nifty]))/_xlfn.STDEV.P(Table2[6M Return vs Nifty])</f>
        <v>0.35769624217894141</v>
      </c>
      <c r="M229">
        <v>-5.2103738315676003</v>
      </c>
      <c r="N229">
        <f>(Table2[[#This Row],[1W Return vs Nifty]]-AVERAGE(Table2[1W Return vs Nifty]))/_xlfn.STDEV.P(Table2[1W Return vs Nifty])</f>
        <v>-0.9731746392527153</v>
      </c>
      <c r="O229">
        <v>1357.88</v>
      </c>
      <c r="P229">
        <v>1202.1952090622499</v>
      </c>
      <c r="Q229">
        <v>991.61752326864496</v>
      </c>
      <c r="R229">
        <v>61.278813812023003</v>
      </c>
      <c r="S229" s="2">
        <v>6.8872065278227812E-2</v>
      </c>
      <c r="T229" s="2">
        <v>0.20729145238578831</v>
      </c>
      <c r="U229" s="2">
        <v>0.46366917278325742</v>
      </c>
      <c r="V229">
        <v>2.0874991748191598</v>
      </c>
      <c r="W229">
        <v>1435</v>
      </c>
      <c r="X229">
        <v>1480</v>
      </c>
      <c r="Y229">
        <v>1435</v>
      </c>
      <c r="Z229">
        <v>1499.95</v>
      </c>
      <c r="AA229">
        <v>1435</v>
      </c>
      <c r="AB229">
        <v>1499.95</v>
      </c>
      <c r="AC229" s="2">
        <f>(Table2[[#This Row],[Close Price]]/Table2[[#This Row],[Day Low]])-1</f>
        <v>1.1428571428571566E-2</v>
      </c>
      <c r="AD229" s="2">
        <f>(Table2[[#This Row],[Day High]]/Table2[[#This Row],[Close Price]])-1</f>
        <v>1.9705112305360206E-2</v>
      </c>
      <c r="AE229" s="2">
        <f>(Table2[[#This Row],[Close Price]]/Table2[[#This Row],[Current Week Low]])-1</f>
        <v>1.1428571428571566E-2</v>
      </c>
      <c r="AF229" s="2">
        <f>(Table2[[#This Row],[Current Week High]]/Table2[[#This Row],[Close Price]])-1</f>
        <v>3.3450461623260264E-2</v>
      </c>
      <c r="AG229" s="2">
        <f>(Table2[[#This Row],[Close Price]]/Table2[[#This Row],[Current Month Low]])-1</f>
        <v>1.1428571428571566E-2</v>
      </c>
      <c r="AH229" s="2">
        <f>(Table2[[#This Row],[Current Month High]]/Table2[[#This Row],[Close Price]])-1</f>
        <v>3.3450461623260264E-2</v>
      </c>
      <c r="AI229">
        <v>12.6498553121124</v>
      </c>
      <c r="AJ229">
        <v>143.912276279304</v>
      </c>
      <c r="AK229" t="str">
        <f>IF(AND(Table2[[#This Row],[20D EMA]]&gt;Table2[[#This Row],[50D EMA]],Table2[[#This Row],[50D EMA]]&gt;Table2[[#This Row],[200D EMA]]),"Uptrend","Downtrend/NoTrend")</f>
        <v>Uptrend</v>
      </c>
      <c r="AL229">
        <v>0.3</v>
      </c>
      <c r="AM229" t="s">
        <v>10145</v>
      </c>
      <c r="AN229">
        <v>11.19</v>
      </c>
      <c r="AO229" t="s">
        <v>10145</v>
      </c>
      <c r="AP229">
        <v>0.23813904447670201</v>
      </c>
      <c r="AQ229">
        <f>(Table2[[#This Row],[Sharpe Ratio]]-AVERAGE(Table2[Sharpe Ratio]))/_xlfn.STDEV.P(Table2[Sharpe Ratio])</f>
        <v>2.0811218495861534</v>
      </c>
      <c r="AR2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4.032018166193355</v>
      </c>
    </row>
    <row r="230" spans="1:44" hidden="1" x14ac:dyDescent="0.3">
      <c r="A230" t="s">
        <v>568</v>
      </c>
      <c r="B230" t="s">
        <v>569</v>
      </c>
      <c r="C230" t="s">
        <v>10111</v>
      </c>
      <c r="D230" t="s">
        <v>80</v>
      </c>
      <c r="E230">
        <v>33273.640586875001</v>
      </c>
      <c r="F230">
        <v>4306.25</v>
      </c>
      <c r="G230">
        <v>3.0087407398194901</v>
      </c>
      <c r="H230">
        <f>(Table2[[#This Row],[1Y Return vs Nifty]]-AVERAGE(Table2[1Y Return vs Nifty]))/_xlfn.STDEV.P(Table2[1Y Return vs Nifty])</f>
        <v>-0.51460836104008156</v>
      </c>
      <c r="I230">
        <v>5.0703540187038803</v>
      </c>
      <c r="J230">
        <f>(Table2[[#This Row],[1M Return vs Nifty]]-AVERAGE(Table2[1M Return vs Nifty]))/_xlfn.STDEV.P(Table2[1M Return vs Nifty])</f>
        <v>8.1181015521472694E-2</v>
      </c>
      <c r="K230">
        <v>-0.958766244169449</v>
      </c>
      <c r="L230">
        <f>(Table2[[#This Row],[6M Return vs Nifty]]-AVERAGE(Table2[6M Return vs Nifty]))/_xlfn.STDEV.P(Table2[6M Return vs Nifty])</f>
        <v>-0.35194135482678207</v>
      </c>
      <c r="M230">
        <v>-1.7241574645465101</v>
      </c>
      <c r="N230">
        <f>(Table2[[#This Row],[1W Return vs Nifty]]-AVERAGE(Table2[1W Return vs Nifty]))/_xlfn.STDEV.P(Table2[1W Return vs Nifty])</f>
        <v>-0.28744714929805465</v>
      </c>
      <c r="O230">
        <v>4278.6499999999996</v>
      </c>
      <c r="P230">
        <v>4176.2951437100101</v>
      </c>
      <c r="Q230">
        <v>3906.6486542346502</v>
      </c>
      <c r="R230">
        <v>48.6457196793165</v>
      </c>
      <c r="S230" s="2">
        <v>6.4506327930539693E-3</v>
      </c>
      <c r="T230" s="2">
        <v>3.1117258675004613E-2</v>
      </c>
      <c r="U230" s="2">
        <v>0.10228750551503986</v>
      </c>
      <c r="V230">
        <v>1.18926956389301</v>
      </c>
      <c r="W230">
        <v>4179</v>
      </c>
      <c r="X230">
        <v>4334.95</v>
      </c>
      <c r="Y230">
        <v>4270</v>
      </c>
      <c r="Z230">
        <v>4511.6499999999996</v>
      </c>
      <c r="AA230">
        <v>4270</v>
      </c>
      <c r="AB230">
        <v>4511.6499999999996</v>
      </c>
      <c r="AC230" s="2">
        <f>(Table2[[#This Row],[Close Price]]/Table2[[#This Row],[Day Low]])-1</f>
        <v>3.044986838956687E-2</v>
      </c>
      <c r="AD230" s="2">
        <f>(Table2[[#This Row],[Day High]]/Table2[[#This Row],[Close Price]])-1</f>
        <v>6.6647314949201952E-3</v>
      </c>
      <c r="AE230" s="2">
        <f>(Table2[[#This Row],[Close Price]]/Table2[[#This Row],[Current Week Low]])-1</f>
        <v>8.4894613583137435E-3</v>
      </c>
      <c r="AF230" s="2">
        <f>(Table2[[#This Row],[Current Week High]]/Table2[[#This Row],[Close Price]])-1</f>
        <v>4.7698113207547133E-2</v>
      </c>
      <c r="AG230" s="2">
        <f>(Table2[[#This Row],[Close Price]]/Table2[[#This Row],[Current Month Low]])-1</f>
        <v>8.4894613583137435E-3</v>
      </c>
      <c r="AH230" s="2">
        <f>(Table2[[#This Row],[Current Month High]]/Table2[[#This Row],[Close Price]])-1</f>
        <v>4.7698113207547133E-2</v>
      </c>
      <c r="AI230">
        <v>6.8203193033381702</v>
      </c>
      <c r="AJ230">
        <v>42.108736902895799</v>
      </c>
      <c r="AK230" t="str">
        <f>IF(AND(Table2[[#This Row],[20D EMA]]&gt;Table2[[#This Row],[50D EMA]],Table2[[#This Row],[50D EMA]]&gt;Table2[[#This Row],[200D EMA]]),"Uptrend","Downtrend/NoTrend")</f>
        <v>Uptrend</v>
      </c>
      <c r="AL230">
        <v>-7.0000000000000007E-2</v>
      </c>
      <c r="AM230" t="s">
        <v>10146</v>
      </c>
      <c r="AN230">
        <v>-0.47</v>
      </c>
      <c r="AO230" t="s">
        <v>10146</v>
      </c>
      <c r="AP230">
        <v>8.0789933643849992E-3</v>
      </c>
      <c r="AQ230">
        <f>(Table2[[#This Row],[Sharpe Ratio]]-AVERAGE(Table2[Sharpe Ratio]))/_xlfn.STDEV.P(Table2[Sharpe Ratio])</f>
        <v>-0.5309760170782678</v>
      </c>
      <c r="AR2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-1.6037918667217133</v>
      </c>
    </row>
    <row r="231" spans="1:44" x14ac:dyDescent="0.3">
      <c r="A231" t="s">
        <v>232</v>
      </c>
      <c r="B231" t="s">
        <v>233</v>
      </c>
      <c r="C231" t="s">
        <v>10108</v>
      </c>
      <c r="D231" t="s">
        <v>234</v>
      </c>
      <c r="E231">
        <v>109714.374</v>
      </c>
      <c r="F231">
        <v>3957.95</v>
      </c>
      <c r="G231">
        <v>83.446786438592696</v>
      </c>
      <c r="H231">
        <f>(Table2[[#This Row],[1Y Return vs Nifty]]-AVERAGE(Table2[1Y Return vs Nifty]))/_xlfn.STDEV.P(Table2[1Y Return vs Nifty])</f>
        <v>0.41158208866649459</v>
      </c>
      <c r="I231">
        <v>3.7934249322679001</v>
      </c>
      <c r="J231">
        <f>(Table2[[#This Row],[1M Return vs Nifty]]-AVERAGE(Table2[1M Return vs Nifty]))/_xlfn.STDEV.P(Table2[1M Return vs Nifty])</f>
        <v>-2.5513672326751714E-2</v>
      </c>
      <c r="K231">
        <v>87.823126687028903</v>
      </c>
      <c r="L231">
        <f>(Table2[[#This Row],[6M Return vs Nifty]]-AVERAGE(Table2[6M Return vs Nifty]))/_xlfn.STDEV.P(Table2[6M Return vs Nifty])</f>
        <v>2.2703894111838836</v>
      </c>
      <c r="M231">
        <v>-4.0216489325780502</v>
      </c>
      <c r="N231">
        <f>(Table2[[#This Row],[1W Return vs Nifty]]-AVERAGE(Table2[1W Return vs Nifty]))/_xlfn.STDEV.P(Table2[1W Return vs Nifty])</f>
        <v>-0.73935629425789928</v>
      </c>
      <c r="O231">
        <v>3856.53</v>
      </c>
      <c r="P231">
        <v>3621.6881448189301</v>
      </c>
      <c r="Q231">
        <v>2793.5092972396001</v>
      </c>
      <c r="R231">
        <v>56.303096661669699</v>
      </c>
      <c r="S231" s="2">
        <v>2.6298252574205209E-2</v>
      </c>
      <c r="T231" s="2">
        <v>9.2846717258667069E-2</v>
      </c>
      <c r="U231" s="2">
        <v>0.41683795500914894</v>
      </c>
      <c r="V231">
        <v>1.2093317058630699</v>
      </c>
      <c r="W231">
        <v>3951.35</v>
      </c>
      <c r="X231">
        <v>4114.95</v>
      </c>
      <c r="Y231">
        <v>3885.25</v>
      </c>
      <c r="Z231">
        <v>4048.05</v>
      </c>
      <c r="AA231">
        <v>3885.25</v>
      </c>
      <c r="AB231">
        <v>4048.05</v>
      </c>
      <c r="AC231" s="2">
        <f>(Table2[[#This Row],[Close Price]]/Table2[[#This Row],[Day Low]])-1</f>
        <v>1.6703152087260698E-3</v>
      </c>
      <c r="AD231" s="2">
        <f>(Table2[[#This Row],[Day High]]/Table2[[#This Row],[Close Price]])-1</f>
        <v>3.9666999330461472E-2</v>
      </c>
      <c r="AE231" s="2">
        <f>(Table2[[#This Row],[Close Price]]/Table2[[#This Row],[Current Week Low]])-1</f>
        <v>1.8711794607811472E-2</v>
      </c>
      <c r="AF231" s="2">
        <f>(Table2[[#This Row],[Current Week High]]/Table2[[#This Row],[Close Price]])-1</f>
        <v>2.2764309806844629E-2</v>
      </c>
      <c r="AG231" s="2">
        <f>(Table2[[#This Row],[Close Price]]/Table2[[#This Row],[Current Month Low]])-1</f>
        <v>1.8711794607811472E-2</v>
      </c>
      <c r="AH231" s="2">
        <f>(Table2[[#This Row],[Current Month High]]/Table2[[#This Row],[Close Price]])-1</f>
        <v>2.2764309806844629E-2</v>
      </c>
      <c r="AI231">
        <v>5.4055761189504699</v>
      </c>
      <c r="AJ231">
        <v>139.39696364846</v>
      </c>
      <c r="AK231" t="str">
        <f>IF(AND(Table2[[#This Row],[20D EMA]]&gt;Table2[[#This Row],[50D EMA]],Table2[[#This Row],[50D EMA]]&gt;Table2[[#This Row],[200D EMA]]),"Uptrend","Downtrend/NoTrend")</f>
        <v>Uptrend</v>
      </c>
      <c r="AL231">
        <v>0.12</v>
      </c>
      <c r="AM231" t="s">
        <v>10145</v>
      </c>
      <c r="AN231">
        <v>3.46</v>
      </c>
      <c r="AO231" t="s">
        <v>10145</v>
      </c>
      <c r="AP231">
        <v>0.22992930714156601</v>
      </c>
      <c r="AQ231">
        <f>(Table2[[#This Row],[Sharpe Ratio]]-AVERAGE(Table2[Sharpe Ratio]))/_xlfn.STDEV.P(Table2[Sharpe Ratio])</f>
        <v>1.987908632970312</v>
      </c>
      <c r="AR2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3.9050101662360386</v>
      </c>
    </row>
    <row r="232" spans="1:44" hidden="1" x14ac:dyDescent="0.3">
      <c r="A232" t="s">
        <v>573</v>
      </c>
      <c r="B232" t="s">
        <v>574</v>
      </c>
      <c r="C232" t="s">
        <v>10108</v>
      </c>
      <c r="D232" t="s">
        <v>234</v>
      </c>
      <c r="E232">
        <v>33219.225590089998</v>
      </c>
      <c r="F232">
        <v>4416.3500000000004</v>
      </c>
      <c r="G232">
        <v>4.2370600470494804</v>
      </c>
      <c r="H232">
        <f>(Table2[[#This Row],[1Y Return vs Nifty]]-AVERAGE(Table2[1Y Return vs Nifty]))/_xlfn.STDEV.P(Table2[1Y Return vs Nifty])</f>
        <v>-0.50046508341985008</v>
      </c>
      <c r="I232">
        <v>0.10308050070972299</v>
      </c>
      <c r="J232">
        <f>(Table2[[#This Row],[1M Return vs Nifty]]-AVERAGE(Table2[1M Return vs Nifty]))/_xlfn.STDEV.P(Table2[1M Return vs Nifty])</f>
        <v>-0.33386293882869644</v>
      </c>
      <c r="K232">
        <v>27.243267125535599</v>
      </c>
      <c r="L232">
        <f>(Table2[[#This Row],[6M Return vs Nifty]]-AVERAGE(Table2[6M Return vs Nifty]))/_xlfn.STDEV.P(Table2[6M Return vs Nifty])</f>
        <v>0.48105574996291378</v>
      </c>
      <c r="M232">
        <v>-7.35252709667511</v>
      </c>
      <c r="N232">
        <f>(Table2[[#This Row],[1W Return vs Nifty]]-AVERAGE(Table2[1W Return vs Nifty]))/_xlfn.STDEV.P(Table2[1W Return vs Nifty])</f>
        <v>-1.3945292618390153</v>
      </c>
      <c r="O232">
        <v>4306.05</v>
      </c>
      <c r="P232">
        <v>3983.69355422536</v>
      </c>
      <c r="Q232">
        <v>3405.5771110317301</v>
      </c>
      <c r="R232">
        <v>55.503774839696597</v>
      </c>
      <c r="S232" s="2">
        <v>2.5615122908466036E-2</v>
      </c>
      <c r="T232" s="2">
        <v>0.1086068594095892</v>
      </c>
      <c r="U232" s="2">
        <v>0.29679929598248139</v>
      </c>
      <c r="V232">
        <v>0.55704114431562801</v>
      </c>
      <c r="W232">
        <v>4378</v>
      </c>
      <c r="X232">
        <v>4448.95</v>
      </c>
      <c r="Y232">
        <v>4258</v>
      </c>
      <c r="Z232">
        <v>4461.25</v>
      </c>
      <c r="AA232">
        <v>4258</v>
      </c>
      <c r="AB232">
        <v>4461.25</v>
      </c>
      <c r="AC232" s="2">
        <f>(Table2[[#This Row],[Close Price]]/Table2[[#This Row],[Day Low]])-1</f>
        <v>8.7597076290544251E-3</v>
      </c>
      <c r="AD232" s="2">
        <f>(Table2[[#This Row],[Day High]]/Table2[[#This Row],[Close Price]])-1</f>
        <v>7.3816613266610709E-3</v>
      </c>
      <c r="AE232" s="2">
        <f>(Table2[[#This Row],[Close Price]]/Table2[[#This Row],[Current Week Low]])-1</f>
        <v>3.7188821042743125E-2</v>
      </c>
      <c r="AF232" s="2">
        <f>(Table2[[#This Row],[Current Week High]]/Table2[[#This Row],[Close Price]])-1</f>
        <v>1.016676667383698E-2</v>
      </c>
      <c r="AG232" s="2">
        <f>(Table2[[#This Row],[Close Price]]/Table2[[#This Row],[Current Month Low]])-1</f>
        <v>3.7188821042743125E-2</v>
      </c>
      <c r="AH232" s="2">
        <f>(Table2[[#This Row],[Current Month High]]/Table2[[#This Row],[Close Price]])-1</f>
        <v>1.016676667383698E-2</v>
      </c>
      <c r="AI232">
        <v>9.0923500175483998</v>
      </c>
      <c r="AJ232">
        <v>74.939591998415494</v>
      </c>
      <c r="AK232" t="str">
        <f>IF(AND(Table2[[#This Row],[20D EMA]]&gt;Table2[[#This Row],[50D EMA]],Table2[[#This Row],[50D EMA]]&gt;Table2[[#This Row],[200D EMA]]),"Uptrend","Downtrend/NoTrend")</f>
        <v>Uptrend</v>
      </c>
      <c r="AL232">
        <v>0.3</v>
      </c>
      <c r="AM232" t="s">
        <v>10145</v>
      </c>
      <c r="AN232">
        <v>-3.56</v>
      </c>
      <c r="AO232" t="s">
        <v>10146</v>
      </c>
      <c r="AP232">
        <v>0.105415072831887</v>
      </c>
      <c r="AQ232">
        <f>(Table2[[#This Row],[Sharpe Ratio]]-AVERAGE(Table2[Sharpe Ratio]))/_xlfn.STDEV.P(Table2[Sharpe Ratio])</f>
        <v>0.57417615644017228</v>
      </c>
      <c r="AR2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-1.1736253776844756</v>
      </c>
    </row>
    <row r="233" spans="1:44" hidden="1" x14ac:dyDescent="0.3">
      <c r="A233" t="s">
        <v>575</v>
      </c>
      <c r="B233" t="s">
        <v>576</v>
      </c>
      <c r="C233" t="s">
        <v>10113</v>
      </c>
      <c r="D233" t="s">
        <v>143</v>
      </c>
      <c r="E233">
        <v>33206.370008940001</v>
      </c>
      <c r="F233">
        <v>327.14999999999998</v>
      </c>
      <c r="G233">
        <v>29.0070211521987</v>
      </c>
      <c r="H233">
        <f>(Table2[[#This Row],[1Y Return vs Nifty]]-AVERAGE(Table2[1Y Return vs Nifty]))/_xlfn.STDEV.P(Table2[1Y Return vs Nifty])</f>
        <v>-0.21525550111466424</v>
      </c>
      <c r="I233">
        <v>7.56343869899026</v>
      </c>
      <c r="J233">
        <f>(Table2[[#This Row],[1M Return vs Nifty]]-AVERAGE(Table2[1M Return vs Nifty]))/_xlfn.STDEV.P(Table2[1M Return vs Nifty])</f>
        <v>0.28949242025638372</v>
      </c>
      <c r="K233">
        <v>22.998484444057201</v>
      </c>
      <c r="L233">
        <f>(Table2[[#This Row],[6M Return vs Nifty]]-AVERAGE(Table2[6M Return vs Nifty]))/_xlfn.STDEV.P(Table2[6M Return vs Nifty])</f>
        <v>0.35567856039007817</v>
      </c>
      <c r="M233">
        <v>1.6526826067548901</v>
      </c>
      <c r="N233">
        <f>(Table2[[#This Row],[1W Return vs Nifty]]-AVERAGE(Table2[1W Return vs Nifty]))/_xlfn.STDEV.P(Table2[1W Return vs Nifty])</f>
        <v>0.37676637685507358</v>
      </c>
      <c r="O233">
        <v>315.60000000000002</v>
      </c>
      <c r="P233">
        <v>293.60470537781498</v>
      </c>
      <c r="Q233">
        <v>254.122540766024</v>
      </c>
      <c r="R233">
        <v>61.547989962172601</v>
      </c>
      <c r="S233" s="2">
        <v>3.6596958174904798E-2</v>
      </c>
      <c r="T233" s="2">
        <v>0.11425325959615805</v>
      </c>
      <c r="U233" s="2">
        <v>0.28737104160002047</v>
      </c>
      <c r="V233">
        <v>0.69021045818232596</v>
      </c>
      <c r="W233">
        <v>326.5</v>
      </c>
      <c r="X233">
        <v>339.4</v>
      </c>
      <c r="Y233">
        <v>313.5</v>
      </c>
      <c r="Z233">
        <v>332.9</v>
      </c>
      <c r="AA233">
        <v>313.5</v>
      </c>
      <c r="AB233">
        <v>332.9</v>
      </c>
      <c r="AC233" s="2">
        <f>(Table2[[#This Row],[Close Price]]/Table2[[#This Row],[Day Low]])-1</f>
        <v>1.9908116385909391E-3</v>
      </c>
      <c r="AD233" s="2">
        <f>(Table2[[#This Row],[Day High]]/Table2[[#This Row],[Close Price]])-1</f>
        <v>3.7444597279535419E-2</v>
      </c>
      <c r="AE233" s="2">
        <f>(Table2[[#This Row],[Close Price]]/Table2[[#This Row],[Current Week Low]])-1</f>
        <v>4.3540669856459324E-2</v>
      </c>
      <c r="AF233" s="2">
        <f>(Table2[[#This Row],[Current Week High]]/Table2[[#This Row],[Close Price]])-1</f>
        <v>1.7576035457741002E-2</v>
      </c>
      <c r="AG233" s="2">
        <f>(Table2[[#This Row],[Close Price]]/Table2[[#This Row],[Current Month Low]])-1</f>
        <v>4.3540669856459324E-2</v>
      </c>
      <c r="AH233" s="2">
        <f>(Table2[[#This Row],[Current Month High]]/Table2[[#This Row],[Close Price]])-1</f>
        <v>1.7576035457741002E-2</v>
      </c>
      <c r="AI233">
        <v>2.4759284731774498</v>
      </c>
      <c r="AJ233">
        <v>69.551697330914706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0.28000000000000003</v>
      </c>
      <c r="AM233" t="s">
        <v>10145</v>
      </c>
      <c r="AN233">
        <v>-0.44</v>
      </c>
      <c r="AO233" t="s">
        <v>10146</v>
      </c>
      <c r="AP233">
        <v>2.3161077271414001E-2</v>
      </c>
      <c r="AQ233">
        <f>(Table2[[#This Row],[Sharpe Ratio]]-AVERAGE(Table2[Sharpe Ratio]))/_xlfn.STDEV.P(Table2[Sharpe Ratio])</f>
        <v>-0.35973429558890369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0.44694756079796749</v>
      </c>
    </row>
    <row r="234" spans="1:44" x14ac:dyDescent="0.3">
      <c r="A234" t="s">
        <v>228</v>
      </c>
      <c r="B234" t="s">
        <v>229</v>
      </c>
      <c r="C234" t="s">
        <v>10108</v>
      </c>
      <c r="D234" t="s">
        <v>148</v>
      </c>
      <c r="E234">
        <v>110052.616846619</v>
      </c>
      <c r="F234">
        <v>720.3</v>
      </c>
      <c r="G234">
        <v>64.628273203073505</v>
      </c>
      <c r="H234">
        <f>(Table2[[#This Row],[1Y Return vs Nifty]]-AVERAGE(Table2[1Y Return vs Nifty]))/_xlfn.STDEV.P(Table2[1Y Return vs Nifty])</f>
        <v>0.19489945938326603</v>
      </c>
      <c r="I234">
        <v>2.7510433662394198</v>
      </c>
      <c r="J234">
        <f>(Table2[[#This Row],[1M Return vs Nifty]]-AVERAGE(Table2[1M Return vs Nifty]))/_xlfn.STDEV.P(Table2[1M Return vs Nifty])</f>
        <v>-0.11261058082976588</v>
      </c>
      <c r="K234">
        <v>46.698536934560799</v>
      </c>
      <c r="L234">
        <f>(Table2[[#This Row],[6M Return vs Nifty]]-AVERAGE(Table2[6M Return vs Nifty]))/_xlfn.STDEV.P(Table2[6M Return vs Nifty])</f>
        <v>1.0557016703960569</v>
      </c>
      <c r="M234">
        <v>1.25775268175611</v>
      </c>
      <c r="N234">
        <f>(Table2[[#This Row],[1W Return vs Nifty]]-AVERAGE(Table2[1W Return vs Nifty]))/_xlfn.STDEV.P(Table2[1W Return vs Nifty])</f>
        <v>0.29908493724643509</v>
      </c>
      <c r="O234">
        <v>685.44</v>
      </c>
      <c r="P234">
        <v>638.62560890653106</v>
      </c>
      <c r="Q234">
        <v>516.42532511844001</v>
      </c>
      <c r="R234">
        <v>72.577461521614296</v>
      </c>
      <c r="S234" s="2">
        <v>5.0857843137254749E-2</v>
      </c>
      <c r="T234" s="2">
        <v>0.12789087996848983</v>
      </c>
      <c r="U234" s="2">
        <v>0.39478055193130224</v>
      </c>
      <c r="V234">
        <v>0.76014957781118897</v>
      </c>
      <c r="W234">
        <v>718</v>
      </c>
      <c r="X234">
        <v>726.5</v>
      </c>
      <c r="Y234">
        <v>696.3</v>
      </c>
      <c r="Z234">
        <v>728</v>
      </c>
      <c r="AA234">
        <v>696.3</v>
      </c>
      <c r="AB234">
        <v>728</v>
      </c>
      <c r="AC234" s="2">
        <f>(Table2[[#This Row],[Close Price]]/Table2[[#This Row],[Day Low]])-1</f>
        <v>3.2033426183843972E-3</v>
      </c>
      <c r="AD234" s="2">
        <f>(Table2[[#This Row],[Day High]]/Table2[[#This Row],[Close Price]])-1</f>
        <v>8.6075246425101337E-3</v>
      </c>
      <c r="AE234" s="2">
        <f>(Table2[[#This Row],[Close Price]]/Table2[[#This Row],[Current Week Low]])-1</f>
        <v>3.4467901766479958E-2</v>
      </c>
      <c r="AF234" s="2">
        <f>(Table2[[#This Row],[Current Week High]]/Table2[[#This Row],[Close Price]])-1</f>
        <v>1.0689990281827155E-2</v>
      </c>
      <c r="AG234" s="2">
        <f>(Table2[[#This Row],[Close Price]]/Table2[[#This Row],[Current Month Low]])-1</f>
        <v>3.4467901766479958E-2</v>
      </c>
      <c r="AH234" s="2">
        <f>(Table2[[#This Row],[Current Month High]]/Table2[[#This Row],[Close Price]])-1</f>
        <v>1.0689990281827155E-2</v>
      </c>
      <c r="AI234">
        <v>2.0408163265306101</v>
      </c>
      <c r="AJ234">
        <v>100.528953229398</v>
      </c>
      <c r="AK234" t="str">
        <f>IF(AND(Table2[[#This Row],[20D EMA]]&gt;Table2[[#This Row],[50D EMA]],Table2[[#This Row],[50D EMA]]&gt;Table2[[#This Row],[200D EMA]]),"Uptrend","Downtrend/NoTrend")</f>
        <v>Uptrend</v>
      </c>
      <c r="AL234">
        <v>0.34</v>
      </c>
      <c r="AM234" t="s">
        <v>10145</v>
      </c>
      <c r="AN234">
        <v>4.57</v>
      </c>
      <c r="AO234" t="s">
        <v>10145</v>
      </c>
      <c r="AP234">
        <v>0.248615226828309</v>
      </c>
      <c r="AQ234">
        <f>(Table2[[#This Row],[Sharpe Ratio]]-AVERAGE(Table2[Sharpe Ratio]))/_xlfn.STDEV.P(Table2[Sharpe Ratio])</f>
        <v>2.2000682439693331</v>
      </c>
      <c r="AR2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3.6371437301653256</v>
      </c>
    </row>
    <row r="235" spans="1:44" hidden="1" x14ac:dyDescent="0.3">
      <c r="A235" t="s">
        <v>579</v>
      </c>
      <c r="B235" t="s">
        <v>580</v>
      </c>
      <c r="C235" t="s">
        <v>10108</v>
      </c>
      <c r="D235" t="s">
        <v>234</v>
      </c>
      <c r="E235">
        <v>32341.89078392</v>
      </c>
      <c r="F235">
        <v>1699.9</v>
      </c>
      <c r="G235">
        <v>16.3911089472175</v>
      </c>
      <c r="H235">
        <f>(Table2[[#This Row],[1Y Return vs Nifty]]-AVERAGE(Table2[1Y Return vs Nifty]))/_xlfn.STDEV.P(Table2[1Y Return vs Nifty])</f>
        <v>-0.36051931622956113</v>
      </c>
      <c r="I235">
        <v>-2.2329017009571399</v>
      </c>
      <c r="J235">
        <f>(Table2[[#This Row],[1M Return vs Nifty]]-AVERAGE(Table2[1M Return vs Nifty]))/_xlfn.STDEV.P(Table2[1M Return vs Nifty])</f>
        <v>-0.52904753793708992</v>
      </c>
      <c r="K235">
        <v>38.880644244166298</v>
      </c>
      <c r="L235">
        <f>(Table2[[#This Row],[6M Return vs Nifty]]-AVERAGE(Table2[6M Return vs Nifty]))/_xlfn.STDEV.P(Table2[6M Return vs Nifty])</f>
        <v>0.82478633562978021</v>
      </c>
      <c r="M235">
        <v>-4.4127363742673698</v>
      </c>
      <c r="N235">
        <f>(Table2[[#This Row],[1W Return vs Nifty]]-AVERAGE(Table2[1W Return vs Nifty]))/_xlfn.STDEV.P(Table2[1W Return vs Nifty])</f>
        <v>-0.81628192982066305</v>
      </c>
      <c r="O235">
        <v>1681.68</v>
      </c>
      <c r="P235">
        <v>1588.14756857775</v>
      </c>
      <c r="Q235">
        <v>1324.3126115277701</v>
      </c>
      <c r="R235">
        <v>52.725279551166302</v>
      </c>
      <c r="S235" s="2">
        <v>1.0834403691546564E-2</v>
      </c>
      <c r="T235" s="2">
        <v>7.0366528673609902E-2</v>
      </c>
      <c r="U235" s="2">
        <v>0.28360931188213956</v>
      </c>
      <c r="V235">
        <v>1.0330449659968699</v>
      </c>
      <c r="W235">
        <v>1675.9</v>
      </c>
      <c r="X235">
        <v>1729</v>
      </c>
      <c r="Y235">
        <v>1669.8</v>
      </c>
      <c r="Z235">
        <v>1763</v>
      </c>
      <c r="AA235">
        <v>1669.8</v>
      </c>
      <c r="AB235">
        <v>1763</v>
      </c>
      <c r="AC235" s="2">
        <f>(Table2[[#This Row],[Close Price]]/Table2[[#This Row],[Day Low]])-1</f>
        <v>1.4320663524076682E-2</v>
      </c>
      <c r="AD235" s="2">
        <f>(Table2[[#This Row],[Day High]]/Table2[[#This Row],[Close Price]])-1</f>
        <v>1.7118654038472902E-2</v>
      </c>
      <c r="AE235" s="2">
        <f>(Table2[[#This Row],[Close Price]]/Table2[[#This Row],[Current Week Low]])-1</f>
        <v>1.8026110911486537E-2</v>
      </c>
      <c r="AF235" s="2">
        <f>(Table2[[#This Row],[Current Week High]]/Table2[[#This Row],[Close Price]])-1</f>
        <v>3.7119830578269175E-2</v>
      </c>
      <c r="AG235" s="2">
        <f>(Table2[[#This Row],[Close Price]]/Table2[[#This Row],[Current Month Low]])-1</f>
        <v>1.8026110911486537E-2</v>
      </c>
      <c r="AH235" s="2">
        <f>(Table2[[#This Row],[Current Month High]]/Table2[[#This Row],[Close Price]])-1</f>
        <v>3.7119830578269175E-2</v>
      </c>
      <c r="AI235">
        <v>8.3093123124889701</v>
      </c>
      <c r="AJ235">
        <v>65.746879875195006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0.25</v>
      </c>
      <c r="AM235" t="s">
        <v>10145</v>
      </c>
      <c r="AN235">
        <v>-4.17</v>
      </c>
      <c r="AO235" t="s">
        <v>10146</v>
      </c>
      <c r="AP235">
        <v>0.10219357322188299</v>
      </c>
      <c r="AQ235">
        <f>(Table2[[#This Row],[Sharpe Ratio]]-AVERAGE(Table2[Sharpe Ratio]))/_xlfn.STDEV.P(Table2[Sharpe Ratio])</f>
        <v>0.53759930523081767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-0.34346314312671622</v>
      </c>
    </row>
    <row r="236" spans="1:44" hidden="1" x14ac:dyDescent="0.3">
      <c r="A236" t="s">
        <v>581</v>
      </c>
      <c r="B236" t="s">
        <v>582</v>
      </c>
      <c r="C236" t="s">
        <v>10108</v>
      </c>
      <c r="D236" t="s">
        <v>234</v>
      </c>
      <c r="E236">
        <v>32331.900799999999</v>
      </c>
      <c r="F236">
        <v>2920.15</v>
      </c>
      <c r="G236">
        <v>4.17182226094606</v>
      </c>
      <c r="H236">
        <f>(Table2[[#This Row],[1Y Return vs Nifty]]-AVERAGE(Table2[1Y Return vs Nifty]))/_xlfn.STDEV.P(Table2[1Y Return vs Nifty])</f>
        <v>-0.50121625301781947</v>
      </c>
      <c r="I236">
        <v>2.9895788816233999</v>
      </c>
      <c r="J236">
        <f>(Table2[[#This Row],[1M Return vs Nifty]]-AVERAGE(Table2[1M Return vs Nifty]))/_xlfn.STDEV.P(Table2[1M Return vs Nifty])</f>
        <v>-9.2679581822104798E-2</v>
      </c>
      <c r="K236">
        <v>11.770185737706701</v>
      </c>
      <c r="L236">
        <f>(Table2[[#This Row],[6M Return vs Nifty]]-AVERAGE(Table2[6M Return vs Nifty]))/_xlfn.STDEV.P(Table2[6M Return vs Nifty])</f>
        <v>2.4030831607829917E-2</v>
      </c>
      <c r="M236">
        <v>2.3428898086853001</v>
      </c>
      <c r="N236">
        <f>(Table2[[#This Row],[1W Return vs Nifty]]-AVERAGE(Table2[1W Return vs Nifty]))/_xlfn.STDEV.P(Table2[1W Return vs Nifty])</f>
        <v>0.51252790233170109</v>
      </c>
      <c r="O236">
        <v>2705.52</v>
      </c>
      <c r="P236">
        <v>2514.8900602921399</v>
      </c>
      <c r="Q236">
        <v>2260.67223515053</v>
      </c>
      <c r="R236">
        <v>80.549843002967293</v>
      </c>
      <c r="S236" s="2">
        <v>7.9330405984801483E-2</v>
      </c>
      <c r="T236" s="2">
        <v>0.16114419715857622</v>
      </c>
      <c r="U236" s="2">
        <v>0.29171754958345736</v>
      </c>
      <c r="V236">
        <v>0.66741926644984495</v>
      </c>
      <c r="W236">
        <v>2905.9</v>
      </c>
      <c r="X236">
        <v>2960</v>
      </c>
      <c r="Y236">
        <v>2737.55</v>
      </c>
      <c r="Z236">
        <v>2931.3</v>
      </c>
      <c r="AA236">
        <v>2737.55</v>
      </c>
      <c r="AB236">
        <v>2931.3</v>
      </c>
      <c r="AC236" s="2">
        <f>(Table2[[#This Row],[Close Price]]/Table2[[#This Row],[Day Low]])-1</f>
        <v>4.903816373584835E-3</v>
      </c>
      <c r="AD236" s="2">
        <f>(Table2[[#This Row],[Day High]]/Table2[[#This Row],[Close Price]])-1</f>
        <v>1.3646559252093127E-2</v>
      </c>
      <c r="AE236" s="2">
        <f>(Table2[[#This Row],[Close Price]]/Table2[[#This Row],[Current Week Low]])-1</f>
        <v>6.6701978046063148E-2</v>
      </c>
      <c r="AF236" s="2">
        <f>(Table2[[#This Row],[Current Week High]]/Table2[[#This Row],[Close Price]])-1</f>
        <v>3.8182970052909049E-3</v>
      </c>
      <c r="AG236" s="2">
        <f>(Table2[[#This Row],[Close Price]]/Table2[[#This Row],[Current Month Low]])-1</f>
        <v>6.6701978046063148E-2</v>
      </c>
      <c r="AH236" s="2">
        <f>(Table2[[#This Row],[Current Month High]]/Table2[[#This Row],[Close Price]])-1</f>
        <v>3.8182970052909049E-3</v>
      </c>
      <c r="AI236">
        <v>0.38182970052908999</v>
      </c>
      <c r="AJ236">
        <v>55.724722696245699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0.3</v>
      </c>
      <c r="AM236" t="s">
        <v>10145</v>
      </c>
      <c r="AN236">
        <v>7.57</v>
      </c>
      <c r="AO236" t="s">
        <v>10145</v>
      </c>
      <c r="AP236">
        <v>8.0415738871994005E-2</v>
      </c>
      <c r="AQ236">
        <f>(Table2[[#This Row],[Sharpe Ratio]]-AVERAGE(Table2[Sharpe Ratio]))/_xlfn.STDEV.P(Table2[Sharpe Ratio])</f>
        <v>0.29033414828210385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0.23299704738171062</v>
      </c>
    </row>
    <row r="237" spans="1:44" hidden="1" x14ac:dyDescent="0.3">
      <c r="A237" t="s">
        <v>583</v>
      </c>
      <c r="B237" t="s">
        <v>584</v>
      </c>
      <c r="C237" t="s">
        <v>10106</v>
      </c>
      <c r="D237" t="s">
        <v>505</v>
      </c>
      <c r="E237">
        <v>32327.141198784</v>
      </c>
      <c r="F237">
        <v>73.12</v>
      </c>
      <c r="G237">
        <v>0.90838441979895901</v>
      </c>
      <c r="H237">
        <f>(Table2[[#This Row],[1Y Return vs Nifty]]-AVERAGE(Table2[1Y Return vs Nifty]))/_xlfn.STDEV.P(Table2[1Y Return vs Nifty])</f>
        <v>-0.53879256327528746</v>
      </c>
      <c r="I237">
        <v>1.3768662461896499</v>
      </c>
      <c r="J237">
        <f>(Table2[[#This Row],[1M Return vs Nifty]]-AVERAGE(Table2[1M Return vs Nifty]))/_xlfn.STDEV.P(Table2[1M Return vs Nifty])</f>
        <v>-0.22743089499545233</v>
      </c>
      <c r="K237">
        <v>6.0049429198570197</v>
      </c>
      <c r="L237">
        <f>(Table2[[#This Row],[6M Return vs Nifty]]-AVERAGE(Table2[6M Return vs Nifty]))/_xlfn.STDEV.P(Table2[6M Return vs Nifty])</f>
        <v>-0.1462558464030258</v>
      </c>
      <c r="M237">
        <v>-5.4163790918001</v>
      </c>
      <c r="N237">
        <f>(Table2[[#This Row],[1W Return vs Nifty]]-AVERAGE(Table2[1W Return vs Nifty]))/_xlfn.STDEV.P(Table2[1W Return vs Nifty])</f>
        <v>-1.0136952080140271</v>
      </c>
      <c r="O237">
        <v>73.03</v>
      </c>
      <c r="P237">
        <v>70.908114365379703</v>
      </c>
      <c r="Q237">
        <v>66.172884943147395</v>
      </c>
      <c r="R237">
        <v>45.615471436961997</v>
      </c>
      <c r="S237" s="2">
        <v>1.2323702587978011E-3</v>
      </c>
      <c r="T237" s="2">
        <v>3.1193688542086467E-2</v>
      </c>
      <c r="U237" s="2">
        <v>0.10498431589949934</v>
      </c>
      <c r="V237">
        <v>1.3195305353905999</v>
      </c>
      <c r="W237">
        <v>73.22</v>
      </c>
      <c r="X237">
        <v>74.48</v>
      </c>
      <c r="Y237">
        <v>72.599999999999994</v>
      </c>
      <c r="Z237">
        <v>76</v>
      </c>
      <c r="AA237">
        <v>72.599999999999994</v>
      </c>
      <c r="AB237">
        <v>76</v>
      </c>
      <c r="AC237" s="2">
        <f>(Table2[[#This Row],[Close Price]]/Table2[[#This Row],[Day Low]])-1</f>
        <v>-1.3657470636437852E-3</v>
      </c>
      <c r="AD237" s="2">
        <f>(Table2[[#This Row],[Day High]]/Table2[[#This Row],[Close Price]])-1</f>
        <v>1.8599562363238453E-2</v>
      </c>
      <c r="AE237" s="2">
        <f>(Table2[[#This Row],[Close Price]]/Table2[[#This Row],[Current Week Low]])-1</f>
        <v>7.1625344352619358E-3</v>
      </c>
      <c r="AF237" s="2">
        <f>(Table2[[#This Row],[Current Week High]]/Table2[[#This Row],[Close Price]])-1</f>
        <v>3.9387308533916698E-2</v>
      </c>
      <c r="AG237" s="2">
        <f>(Table2[[#This Row],[Close Price]]/Table2[[#This Row],[Current Month Low]])-1</f>
        <v>7.1625344352619358E-3</v>
      </c>
      <c r="AH237" s="2">
        <f>(Table2[[#This Row],[Current Month High]]/Table2[[#This Row],[Close Price]])-1</f>
        <v>3.9387308533916698E-2</v>
      </c>
      <c r="AI237">
        <v>9.4091903719912295</v>
      </c>
      <c r="AJ237">
        <v>27.497820401046202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-0.05</v>
      </c>
      <c r="AM237" t="s">
        <v>10146</v>
      </c>
      <c r="AN237">
        <v>-1.07</v>
      </c>
      <c r="AO237" t="s">
        <v>10146</v>
      </c>
      <c r="AP237">
        <v>5.4530230727368997E-2</v>
      </c>
      <c r="AQ237">
        <f>(Table2[[#This Row],[Sharpe Ratio]]-AVERAGE(Table2[Sharpe Ratio]))/_xlfn.STDEV.P(Table2[Sharpe Ratio])</f>
        <v>-3.569466340189285E-3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-1.929743979027982</v>
      </c>
    </row>
    <row r="238" spans="1:44" hidden="1" x14ac:dyDescent="0.3">
      <c r="A238" t="s">
        <v>587</v>
      </c>
      <c r="B238" t="s">
        <v>588</v>
      </c>
      <c r="C238" t="s">
        <v>10104</v>
      </c>
      <c r="D238" t="s">
        <v>184</v>
      </c>
      <c r="E238">
        <v>32143.86</v>
      </c>
      <c r="F238">
        <v>736.4</v>
      </c>
      <c r="G238">
        <v>45.902822135610599</v>
      </c>
      <c r="H238">
        <f>(Table2[[#This Row],[1Y Return vs Nifty]]-AVERAGE(Table2[1Y Return vs Nifty]))/_xlfn.STDEV.P(Table2[1Y Return vs Nifty])</f>
        <v>-2.0711621100710297E-2</v>
      </c>
      <c r="I238">
        <v>9.0881400184104209</v>
      </c>
      <c r="J238">
        <f>(Table2[[#This Row],[1M Return vs Nifty]]-AVERAGE(Table2[1M Return vs Nifty]))/_xlfn.STDEV.P(Table2[1M Return vs Nifty])</f>
        <v>0.41688988740262678</v>
      </c>
      <c r="K238">
        <v>22.465840299715801</v>
      </c>
      <c r="L238">
        <f>(Table2[[#This Row],[6M Return vs Nifty]]-AVERAGE(Table2[6M Return vs Nifty]))/_xlfn.STDEV.P(Table2[6M Return vs Nifty])</f>
        <v>0.33994597032101637</v>
      </c>
      <c r="M238">
        <v>-0.66379823745586997</v>
      </c>
      <c r="N238">
        <f>(Table2[[#This Row],[1W Return vs Nifty]]-AVERAGE(Table2[1W Return vs Nifty]))/_xlfn.STDEV.P(Table2[1W Return vs Nifty])</f>
        <v>-7.8877917014736107E-2</v>
      </c>
      <c r="O238">
        <v>692.05</v>
      </c>
      <c r="P238">
        <v>623.797720545213</v>
      </c>
      <c r="Q238">
        <v>528.21109864408902</v>
      </c>
      <c r="R238">
        <v>67.539780877969704</v>
      </c>
      <c r="S238" s="2">
        <v>6.4084964959179286E-2</v>
      </c>
      <c r="T238" s="2">
        <v>0.18051088637574708</v>
      </c>
      <c r="U238" s="2">
        <v>0.39413958148613149</v>
      </c>
      <c r="V238">
        <v>1.05672443888683</v>
      </c>
      <c r="W238">
        <v>733.85</v>
      </c>
      <c r="X238">
        <v>744.7</v>
      </c>
      <c r="Y238">
        <v>690.1</v>
      </c>
      <c r="Z238">
        <v>775</v>
      </c>
      <c r="AA238">
        <v>690.1</v>
      </c>
      <c r="AB238">
        <v>775</v>
      </c>
      <c r="AC238" s="2">
        <f>(Table2[[#This Row],[Close Price]]/Table2[[#This Row],[Day Low]])-1</f>
        <v>3.4748245554268031E-3</v>
      </c>
      <c r="AD238" s="2">
        <f>(Table2[[#This Row],[Day High]]/Table2[[#This Row],[Close Price]])-1</f>
        <v>1.1271048343291845E-2</v>
      </c>
      <c r="AE238" s="2">
        <f>(Table2[[#This Row],[Close Price]]/Table2[[#This Row],[Current Week Low]])-1</f>
        <v>6.7091725836835092E-2</v>
      </c>
      <c r="AF238" s="2">
        <f>(Table2[[#This Row],[Current Week High]]/Table2[[#This Row],[Close Price]])-1</f>
        <v>5.2417164584465104E-2</v>
      </c>
      <c r="AG238" s="2">
        <f>(Table2[[#This Row],[Close Price]]/Table2[[#This Row],[Current Month Low]])-1</f>
        <v>6.7091725836835092E-2</v>
      </c>
      <c r="AH238" s="2">
        <f>(Table2[[#This Row],[Current Month High]]/Table2[[#This Row],[Close Price]])-1</f>
        <v>5.2417164584465104E-2</v>
      </c>
      <c r="AI238">
        <v>5.2417164584465104</v>
      </c>
      <c r="AJ238">
        <v>79.609756097560904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0.52</v>
      </c>
      <c r="AM238" t="s">
        <v>10145</v>
      </c>
      <c r="AN238">
        <v>3.72</v>
      </c>
      <c r="AO238" t="s">
        <v>10145</v>
      </c>
      <c r="AP238">
        <v>-7.5517343654270003E-3</v>
      </c>
      <c r="AQ238">
        <f>(Table2[[#This Row],[Sharpe Ratio]]-AVERAGE(Table2[Sharpe Ratio]))/_xlfn.STDEV.P(Table2[Sharpe Ratio])</f>
        <v>-0.70844703110286833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-5.1200711494671633E-2</v>
      </c>
    </row>
    <row r="239" spans="1:44" hidden="1" x14ac:dyDescent="0.3">
      <c r="A239" t="s">
        <v>589</v>
      </c>
      <c r="B239" t="s">
        <v>590</v>
      </c>
      <c r="C239" t="s">
        <v>10102</v>
      </c>
      <c r="D239" t="s">
        <v>49</v>
      </c>
      <c r="E239">
        <v>32138.888516595001</v>
      </c>
      <c r="F239">
        <v>416.85</v>
      </c>
      <c r="G239">
        <v>-4.0460056883437296</v>
      </c>
      <c r="H239">
        <f>(Table2[[#This Row],[1Y Return vs Nifty]]-AVERAGE(Table2[1Y Return vs Nifty]))/_xlfn.STDEV.P(Table2[1Y Return vs Nifty])</f>
        <v>-0.59583906114106633</v>
      </c>
      <c r="I239">
        <v>-13.767197090921901</v>
      </c>
      <c r="J239">
        <f>(Table2[[#This Row],[1M Return vs Nifty]]-AVERAGE(Table2[1M Return vs Nifty]))/_xlfn.STDEV.P(Table2[1M Return vs Nifty])</f>
        <v>-1.4928035203592223</v>
      </c>
      <c r="K239">
        <v>-16.194863587602601</v>
      </c>
      <c r="L239">
        <f>(Table2[[#This Row],[6M Return vs Nifty]]-AVERAGE(Table2[6M Return vs Nifty]))/_xlfn.STDEV.P(Table2[6M Return vs Nifty])</f>
        <v>-0.80196652886289554</v>
      </c>
      <c r="M239">
        <v>-3.09647240954525</v>
      </c>
      <c r="N239">
        <f>(Table2[[#This Row],[1W Return vs Nifty]]-AVERAGE(Table2[1W Return vs Nifty]))/_xlfn.STDEV.P(Table2[1W Return vs Nifty])</f>
        <v>-0.55737706287520628</v>
      </c>
      <c r="O239">
        <v>427.14</v>
      </c>
      <c r="P239">
        <v>443.54744931546401</v>
      </c>
      <c r="Q239">
        <v>434.22114650126201</v>
      </c>
      <c r="R239">
        <v>43.0304125883357</v>
      </c>
      <c r="S239" s="2">
        <v>-2.4090462143559404E-2</v>
      </c>
      <c r="T239" s="2">
        <v>-6.0190740261648924E-2</v>
      </c>
      <c r="U239" s="2">
        <v>-4.0005298316837044E-2</v>
      </c>
      <c r="V239">
        <v>1.23189625124286</v>
      </c>
      <c r="W239">
        <v>416.05</v>
      </c>
      <c r="X239">
        <v>422.9</v>
      </c>
      <c r="Y239">
        <v>413</v>
      </c>
      <c r="Z239">
        <v>425.8</v>
      </c>
      <c r="AA239">
        <v>413</v>
      </c>
      <c r="AB239">
        <v>425.8</v>
      </c>
      <c r="AC239" s="2">
        <f>(Table2[[#This Row],[Close Price]]/Table2[[#This Row],[Day Low]])-1</f>
        <v>1.9228458118014657E-3</v>
      </c>
      <c r="AD239" s="2">
        <f>(Table2[[#This Row],[Day High]]/Table2[[#This Row],[Close Price]])-1</f>
        <v>1.451361400983564E-2</v>
      </c>
      <c r="AE239" s="2">
        <f>(Table2[[#This Row],[Close Price]]/Table2[[#This Row],[Current Week Low]])-1</f>
        <v>9.3220338983051043E-3</v>
      </c>
      <c r="AF239" s="2">
        <f>(Table2[[#This Row],[Current Week High]]/Table2[[#This Row],[Close Price]])-1</f>
        <v>2.1470552956698974E-2</v>
      </c>
      <c r="AG239" s="2">
        <f>(Table2[[#This Row],[Close Price]]/Table2[[#This Row],[Current Month Low]])-1</f>
        <v>9.3220338983051043E-3</v>
      </c>
      <c r="AH239" s="2">
        <f>(Table2[[#This Row],[Current Month High]]/Table2[[#This Row],[Close Price]])-1</f>
        <v>2.1470552956698974E-2</v>
      </c>
      <c r="AI239">
        <v>24.6731438167206</v>
      </c>
      <c r="AJ239">
        <v>23.951828724353199</v>
      </c>
      <c r="AK239" t="str">
        <f>IF(AND(Table2[[#This Row],[20D EMA]]&gt;Table2[[#This Row],[50D EMA]],Table2[[#This Row],[50D EMA]]&gt;Table2[[#This Row],[200D EMA]]),"Uptrend","Downtrend/NoTrend")</f>
        <v>Downtrend/NoTrend</v>
      </c>
      <c r="AL239">
        <v>-0.24</v>
      </c>
      <c r="AM239" t="s">
        <v>10146</v>
      </c>
      <c r="AN239">
        <v>-4.6900000000000004</v>
      </c>
      <c r="AO239" t="s">
        <v>10146</v>
      </c>
      <c r="AP239">
        <v>9.5125568022638995E-2</v>
      </c>
      <c r="AQ239">
        <f>(Table2[[#This Row],[Sharpe Ratio]]-AVERAGE(Table2[Sharpe Ratio]))/_xlfn.STDEV.P(Table2[Sharpe Ratio])</f>
        <v>0.45734929566481591</v>
      </c>
      <c r="AR2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0" spans="1:44" hidden="1" x14ac:dyDescent="0.3">
      <c r="A240" t="s">
        <v>591</v>
      </c>
      <c r="B240" t="s">
        <v>592</v>
      </c>
      <c r="C240" t="s">
        <v>10108</v>
      </c>
      <c r="D240" t="s">
        <v>234</v>
      </c>
      <c r="E240">
        <v>31883.283908145</v>
      </c>
      <c r="F240">
        <v>6449.15</v>
      </c>
      <c r="G240">
        <v>3.1911364871227099</v>
      </c>
      <c r="H240">
        <f>(Table2[[#This Row],[1Y Return vs Nifty]]-AVERAGE(Table2[1Y Return vs Nifty]))/_xlfn.STDEV.P(Table2[1Y Return vs Nifty])</f>
        <v>-0.51250819565501038</v>
      </c>
      <c r="I240">
        <v>2.7653562028388099</v>
      </c>
      <c r="J240">
        <f>(Table2[[#This Row],[1M Return vs Nifty]]-AVERAGE(Table2[1M Return vs Nifty]))/_xlfn.STDEV.P(Table2[1M Return vs Nifty])</f>
        <v>-0.11141466192603346</v>
      </c>
      <c r="K240">
        <v>28.812822410587199</v>
      </c>
      <c r="L240">
        <f>(Table2[[#This Row],[6M Return vs Nifty]]-AVERAGE(Table2[6M Return vs Nifty]))/_xlfn.STDEV.P(Table2[6M Return vs Nifty])</f>
        <v>0.52741535074474288</v>
      </c>
      <c r="M240">
        <v>-4.4687791324228598</v>
      </c>
      <c r="N240">
        <f>(Table2[[#This Row],[1W Return vs Nifty]]-AVERAGE(Table2[1W Return vs Nifty]))/_xlfn.STDEV.P(Table2[1W Return vs Nifty])</f>
        <v>-0.82730535918771009</v>
      </c>
      <c r="O240">
        <v>6417.34</v>
      </c>
      <c r="P240">
        <v>5930.7686253032098</v>
      </c>
      <c r="Q240">
        <v>5122.0054775036797</v>
      </c>
      <c r="R240">
        <v>45.6453706650206</v>
      </c>
      <c r="S240" s="2">
        <v>4.9568824466211065E-3</v>
      </c>
      <c r="T240" s="2">
        <v>8.7405428781212602E-2</v>
      </c>
      <c r="U240" s="2">
        <v>0.25910642390471095</v>
      </c>
      <c r="V240">
        <v>0.69636042299187695</v>
      </c>
      <c r="W240">
        <v>6330.5</v>
      </c>
      <c r="X240">
        <v>6460.5</v>
      </c>
      <c r="Y240">
        <v>6436.1</v>
      </c>
      <c r="Z240">
        <v>6750</v>
      </c>
      <c r="AA240">
        <v>6436.1</v>
      </c>
      <c r="AB240">
        <v>6750</v>
      </c>
      <c r="AC240" s="2">
        <f>(Table2[[#This Row],[Close Price]]/Table2[[#This Row],[Day Low]])-1</f>
        <v>1.8742595371613602E-2</v>
      </c>
      <c r="AD240" s="2">
        <f>(Table2[[#This Row],[Day High]]/Table2[[#This Row],[Close Price]])-1</f>
        <v>1.7599218501662683E-3</v>
      </c>
      <c r="AE240" s="2">
        <f>(Table2[[#This Row],[Close Price]]/Table2[[#This Row],[Current Week Low]])-1</f>
        <v>2.0276254253350778E-3</v>
      </c>
      <c r="AF240" s="2">
        <f>(Table2[[#This Row],[Current Week High]]/Table2[[#This Row],[Close Price]])-1</f>
        <v>4.6649558468945473E-2</v>
      </c>
      <c r="AG240" s="2">
        <f>(Table2[[#This Row],[Close Price]]/Table2[[#This Row],[Current Month Low]])-1</f>
        <v>2.0276254253350778E-3</v>
      </c>
      <c r="AH240" s="2">
        <f>(Table2[[#This Row],[Current Month High]]/Table2[[#This Row],[Close Price]])-1</f>
        <v>4.6649558468945473E-2</v>
      </c>
      <c r="AI240">
        <v>13.968507477729601</v>
      </c>
      <c r="AJ240">
        <v>60.247235681451002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0.21</v>
      </c>
      <c r="AM240" t="s">
        <v>10145</v>
      </c>
      <c r="AN240">
        <v>-6.82</v>
      </c>
      <c r="AO240" t="s">
        <v>10146</v>
      </c>
      <c r="AP240">
        <v>9.7871769196748004E-2</v>
      </c>
      <c r="AQ240">
        <f>(Table2[[#This Row],[Sharpe Ratio]]-AVERAGE(Table2[Sharpe Ratio]))/_xlfn.STDEV.P(Table2[Sharpe Ratio])</f>
        <v>0.48852961660119348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-0.43528324942281754</v>
      </c>
    </row>
    <row r="241" spans="1:44" x14ac:dyDescent="0.3">
      <c r="A241" t="s">
        <v>1393</v>
      </c>
      <c r="B241" t="s">
        <v>1394</v>
      </c>
      <c r="C241" t="s">
        <v>10101</v>
      </c>
      <c r="D241" t="s">
        <v>21</v>
      </c>
      <c r="E241">
        <v>7401.7103716600004</v>
      </c>
      <c r="F241">
        <v>893.8</v>
      </c>
      <c r="G241">
        <v>87.964054815441699</v>
      </c>
      <c r="H241">
        <f>(Table2[[#This Row],[1Y Return vs Nifty]]-AVERAGE(Table2[1Y Return vs Nifty]))/_xlfn.STDEV.P(Table2[1Y Return vs Nifty])</f>
        <v>0.46359542132585441</v>
      </c>
      <c r="I241">
        <v>9.9179011112829691</v>
      </c>
      <c r="J241">
        <f>(Table2[[#This Row],[1M Return vs Nifty]]-AVERAGE(Table2[1M Return vs Nifty]))/_xlfn.STDEV.P(Table2[1M Return vs Nifty])</f>
        <v>0.48622114607082428</v>
      </c>
      <c r="K241">
        <v>86.530535806307896</v>
      </c>
      <c r="L241">
        <f>(Table2[[#This Row],[6M Return vs Nifty]]-AVERAGE(Table2[6M Return vs Nifty]))/_xlfn.STDEV.P(Table2[6M Return vs Nifty])</f>
        <v>2.2322104456035223</v>
      </c>
      <c r="M241">
        <v>-3.1662086820329902</v>
      </c>
      <c r="N241">
        <f>(Table2[[#This Row],[1W Return vs Nifty]]-AVERAGE(Table2[1W Return vs Nifty]))/_xlfn.STDEV.P(Table2[1W Return vs Nifty])</f>
        <v>-0.57109396224616349</v>
      </c>
      <c r="O241">
        <v>853.39</v>
      </c>
      <c r="P241">
        <v>800.09780511355598</v>
      </c>
      <c r="Q241">
        <v>626.95311727542401</v>
      </c>
      <c r="R241">
        <v>61.554277530222599</v>
      </c>
      <c r="S241" s="2">
        <v>4.7352324259717089E-2</v>
      </c>
      <c r="T241" s="2">
        <v>0.11711342574317529</v>
      </c>
      <c r="U241" s="2">
        <v>0.42562493968324688</v>
      </c>
      <c r="V241">
        <v>0.65507581748362997</v>
      </c>
      <c r="W241">
        <v>879</v>
      </c>
      <c r="X241">
        <v>901.55</v>
      </c>
      <c r="Y241">
        <v>860.8</v>
      </c>
      <c r="Z241">
        <v>906.9</v>
      </c>
      <c r="AA241">
        <v>860.8</v>
      </c>
      <c r="AB241">
        <v>906.9</v>
      </c>
      <c r="AC241" s="2">
        <f>(Table2[[#This Row],[Close Price]]/Table2[[#This Row],[Day Low]])-1</f>
        <v>1.6837315130830532E-2</v>
      </c>
      <c r="AD241" s="2">
        <f>(Table2[[#This Row],[Day High]]/Table2[[#This Row],[Close Price]])-1</f>
        <v>8.6708435891698077E-3</v>
      </c>
      <c r="AE241" s="2">
        <f>(Table2[[#This Row],[Close Price]]/Table2[[#This Row],[Current Week Low]])-1</f>
        <v>3.8336431226765777E-2</v>
      </c>
      <c r="AF241" s="2">
        <f>(Table2[[#This Row],[Current Week High]]/Table2[[#This Row],[Close Price]])-1</f>
        <v>1.4656522712016118E-2</v>
      </c>
      <c r="AG241" s="2">
        <f>(Table2[[#This Row],[Close Price]]/Table2[[#This Row],[Current Month Low]])-1</f>
        <v>3.8336431226765777E-2</v>
      </c>
      <c r="AH241" s="2">
        <f>(Table2[[#This Row],[Current Month High]]/Table2[[#This Row],[Close Price]])-1</f>
        <v>1.4656522712016118E-2</v>
      </c>
      <c r="AI241">
        <v>2.47258894607294</v>
      </c>
      <c r="AJ241">
        <v>120.691358024691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0.18</v>
      </c>
      <c r="AM241" t="s">
        <v>10145</v>
      </c>
      <c r="AN241">
        <v>3.16</v>
      </c>
      <c r="AO241" t="s">
        <v>10145</v>
      </c>
      <c r="AP241">
        <v>0.144094040282054</v>
      </c>
      <c r="AQ241">
        <f>(Table2[[#This Row],[Sharpe Ratio]]-AVERAGE(Table2[Sharpe Ratio]))/_xlfn.STDEV.P(Table2[Sharpe Ratio])</f>
        <v>1.0133364881573839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3.6242695389114217</v>
      </c>
    </row>
    <row r="242" spans="1:44" hidden="1" x14ac:dyDescent="0.3">
      <c r="A242" t="s">
        <v>597</v>
      </c>
      <c r="B242" t="s">
        <v>598</v>
      </c>
      <c r="C242" t="s">
        <v>10109</v>
      </c>
      <c r="D242" t="s">
        <v>599</v>
      </c>
      <c r="E242">
        <v>31457.2913706</v>
      </c>
      <c r="F242">
        <v>325.3</v>
      </c>
      <c r="G242">
        <v>149.61523265243</v>
      </c>
      <c r="H242">
        <f>(Table2[[#This Row],[1Y Return vs Nifty]]-AVERAGE(Table2[1Y Return vs Nifty]))/_xlfn.STDEV.P(Table2[1Y Return vs Nifty])</f>
        <v>1.1734676171225151</v>
      </c>
      <c r="I242">
        <v>-17.663691276763998</v>
      </c>
      <c r="J242">
        <f>(Table2[[#This Row],[1M Return vs Nifty]]-AVERAGE(Table2[1M Return vs Nifty]))/_xlfn.STDEV.P(Table2[1M Return vs Nifty])</f>
        <v>-1.8183777713312923</v>
      </c>
      <c r="K242">
        <v>9.6111046979123707</v>
      </c>
      <c r="L242">
        <f>(Table2[[#This Row],[6M Return vs Nifty]]-AVERAGE(Table2[6M Return vs Nifty]))/_xlfn.STDEV.P(Table2[6M Return vs Nifty])</f>
        <v>-3.9741458552176118E-2</v>
      </c>
      <c r="M242">
        <v>-5.3508130260921503</v>
      </c>
      <c r="N242">
        <f>(Table2[[#This Row],[1W Return vs Nifty]]-AVERAGE(Table2[1W Return vs Nifty]))/_xlfn.STDEV.P(Table2[1W Return vs Nifty])</f>
        <v>-1.0007985748361694</v>
      </c>
      <c r="O242">
        <v>331.6</v>
      </c>
      <c r="P242">
        <v>337.56937383532102</v>
      </c>
      <c r="Q242">
        <v>273.74421174797601</v>
      </c>
      <c r="R242">
        <v>46.671019250769497</v>
      </c>
      <c r="S242" s="2">
        <v>-1.8998793727382422E-2</v>
      </c>
      <c r="T242" s="2">
        <v>-3.634622920889282E-2</v>
      </c>
      <c r="U242" s="2">
        <v>0.18833562880770277</v>
      </c>
      <c r="V242">
        <v>0.52511138241175903</v>
      </c>
      <c r="W242">
        <v>325.2</v>
      </c>
      <c r="X242">
        <v>328.9</v>
      </c>
      <c r="Y242">
        <v>315.60000000000002</v>
      </c>
      <c r="Z242">
        <v>327.55</v>
      </c>
      <c r="AA242">
        <v>315.60000000000002</v>
      </c>
      <c r="AB242">
        <v>327.55</v>
      </c>
      <c r="AC242" s="2">
        <f>(Table2[[#This Row],[Close Price]]/Table2[[#This Row],[Day Low]])-1</f>
        <v>3.0750307503080165E-4</v>
      </c>
      <c r="AD242" s="2">
        <f>(Table2[[#This Row],[Day High]]/Table2[[#This Row],[Close Price]])-1</f>
        <v>1.1066707654472596E-2</v>
      </c>
      <c r="AE242" s="2">
        <f>(Table2[[#This Row],[Close Price]]/Table2[[#This Row],[Current Week Low]])-1</f>
        <v>3.0735107731305389E-2</v>
      </c>
      <c r="AF242" s="2">
        <f>(Table2[[#This Row],[Current Week High]]/Table2[[#This Row],[Close Price]])-1</f>
        <v>6.9166922840455669E-3</v>
      </c>
      <c r="AG242" s="2">
        <f>(Table2[[#This Row],[Close Price]]/Table2[[#This Row],[Current Month Low]])-1</f>
        <v>3.0735107731305389E-2</v>
      </c>
      <c r="AH242" s="2">
        <f>(Table2[[#This Row],[Current Month High]]/Table2[[#This Row],[Close Price]])-1</f>
        <v>6.9166922840455669E-3</v>
      </c>
      <c r="AI242">
        <v>27.820473409160702</v>
      </c>
      <c r="AJ242">
        <v>181.03671706263401</v>
      </c>
      <c r="AK242" t="str">
        <f>IF(AND(Table2[[#This Row],[20D EMA]]&gt;Table2[[#This Row],[50D EMA]],Table2[[#This Row],[50D EMA]]&gt;Table2[[#This Row],[200D EMA]]),"Uptrend","Downtrend/NoTrend")</f>
        <v>Downtrend/NoTrend</v>
      </c>
      <c r="AL242">
        <v>-0.19</v>
      </c>
      <c r="AM242" t="s">
        <v>10146</v>
      </c>
      <c r="AN242">
        <v>-3.44</v>
      </c>
      <c r="AO242" t="s">
        <v>10146</v>
      </c>
      <c r="AP242">
        <v>7.1874857474862996E-2</v>
      </c>
      <c r="AQ242">
        <f>(Table2[[#This Row],[Sharpe Ratio]]-AVERAGE(Table2[Sharpe Ratio]))/_xlfn.STDEV.P(Table2[Sharpe Ratio])</f>
        <v>0.1933611276772009</v>
      </c>
      <c r="AR2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3" spans="1:44" hidden="1" x14ac:dyDescent="0.3">
      <c r="A243" t="s">
        <v>600</v>
      </c>
      <c r="B243" t="s">
        <v>601</v>
      </c>
      <c r="C243" t="s">
        <v>10118</v>
      </c>
      <c r="D243" t="s">
        <v>602</v>
      </c>
      <c r="E243">
        <v>31353.372367200001</v>
      </c>
      <c r="F243">
        <v>795.6</v>
      </c>
      <c r="G243">
        <v>54.687768529623</v>
      </c>
      <c r="H243">
        <f>(Table2[[#This Row],[1Y Return vs Nifty]]-AVERAGE(Table2[1Y Return vs Nifty]))/_xlfn.STDEV.P(Table2[1Y Return vs Nifty])</f>
        <v>8.0441177685431811E-2</v>
      </c>
      <c r="I243">
        <v>14.399321379141799</v>
      </c>
      <c r="J243">
        <f>(Table2[[#This Row],[1M Return vs Nifty]]-AVERAGE(Table2[1M Return vs Nifty]))/_xlfn.STDEV.P(Table2[1M Return vs Nifty])</f>
        <v>0.86066929802767622</v>
      </c>
      <c r="K243">
        <v>-2.2202882655470502</v>
      </c>
      <c r="L243">
        <f>(Table2[[#This Row],[6M Return vs Nifty]]-AVERAGE(Table2[6M Return vs Nifty]))/_xlfn.STDEV.P(Table2[6M Return vs Nifty])</f>
        <v>-0.38920264650955888</v>
      </c>
      <c r="M243">
        <v>2.49396969390112</v>
      </c>
      <c r="N243">
        <f>(Table2[[#This Row],[1W Return vs Nifty]]-AVERAGE(Table2[1W Return vs Nifty]))/_xlfn.STDEV.P(Table2[1W Return vs Nifty])</f>
        <v>0.54224482737735069</v>
      </c>
      <c r="O243">
        <v>751.56</v>
      </c>
      <c r="P243">
        <v>710.61382554527199</v>
      </c>
      <c r="Q243">
        <v>644.89865322105004</v>
      </c>
      <c r="R243">
        <v>72.426328010091396</v>
      </c>
      <c r="S243" s="2">
        <v>5.8598115918888818E-2</v>
      </c>
      <c r="T243" s="2">
        <v>0.11959544185551975</v>
      </c>
      <c r="U243" s="2">
        <v>0.23368221661845295</v>
      </c>
      <c r="V243">
        <v>0.98878563366684602</v>
      </c>
      <c r="W243">
        <v>776.35</v>
      </c>
      <c r="X243">
        <v>799.85</v>
      </c>
      <c r="Y243">
        <v>753.55</v>
      </c>
      <c r="Z243">
        <v>798.7</v>
      </c>
      <c r="AA243">
        <v>753.55</v>
      </c>
      <c r="AB243">
        <v>798.7</v>
      </c>
      <c r="AC243" s="2">
        <f>(Table2[[#This Row],[Close Price]]/Table2[[#This Row],[Day Low]])-1</f>
        <v>2.4795517485670215E-2</v>
      </c>
      <c r="AD243" s="2">
        <f>(Table2[[#This Row],[Day High]]/Table2[[#This Row],[Close Price]])-1</f>
        <v>5.3418803418803229E-3</v>
      </c>
      <c r="AE243" s="2">
        <f>(Table2[[#This Row],[Close Price]]/Table2[[#This Row],[Current Week Low]])-1</f>
        <v>5.5802534669232351E-2</v>
      </c>
      <c r="AF243" s="2">
        <f>(Table2[[#This Row],[Current Week High]]/Table2[[#This Row],[Close Price]])-1</f>
        <v>3.8964303670185885E-3</v>
      </c>
      <c r="AG243" s="2">
        <f>(Table2[[#This Row],[Close Price]]/Table2[[#This Row],[Current Month Low]])-1</f>
        <v>5.5802534669232351E-2</v>
      </c>
      <c r="AH243" s="2">
        <f>(Table2[[#This Row],[Current Month High]]/Table2[[#This Row],[Close Price]])-1</f>
        <v>3.8964303670185885E-3</v>
      </c>
      <c r="AI243">
        <v>0.38964303670185801</v>
      </c>
      <c r="AJ243">
        <v>82.288921984190594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0.18</v>
      </c>
      <c r="AM243" t="s">
        <v>10145</v>
      </c>
      <c r="AN243">
        <v>5.0199999999999996</v>
      </c>
      <c r="AO243" t="s">
        <v>10145</v>
      </c>
      <c r="AP243">
        <v>1.7124525585687E-2</v>
      </c>
      <c r="AQ243">
        <f>(Table2[[#This Row],[Sharpe Ratio]]-AVERAGE(Table2[Sharpe Ratio]))/_xlfn.STDEV.P(Table2[Sharpe Ratio])</f>
        <v>-0.42827319968833355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0.66587945689256633</v>
      </c>
    </row>
    <row r="244" spans="1:44" hidden="1" x14ac:dyDescent="0.3">
      <c r="A244" t="s">
        <v>603</v>
      </c>
      <c r="B244" t="s">
        <v>604</v>
      </c>
      <c r="C244" t="s">
        <v>10102</v>
      </c>
      <c r="D244" t="s">
        <v>572</v>
      </c>
      <c r="E244">
        <v>31340.144871240002</v>
      </c>
      <c r="F244">
        <v>4285.8999999999996</v>
      </c>
      <c r="G244">
        <v>-14.7647358527331</v>
      </c>
      <c r="H244">
        <f>(Table2[[#This Row],[1Y Return vs Nifty]]-AVERAGE(Table2[1Y Return vs Nifty]))/_xlfn.STDEV.P(Table2[1Y Return vs Nifty])</f>
        <v>-0.71925809034543497</v>
      </c>
      <c r="I244">
        <v>-1.9386432805117999</v>
      </c>
      <c r="J244">
        <f>(Table2[[#This Row],[1M Return vs Nifty]]-AVERAGE(Table2[1M Return vs Nifty]))/_xlfn.STDEV.P(Table2[1M Return vs Nifty])</f>
        <v>-0.50446057328131921</v>
      </c>
      <c r="K244">
        <v>-9.61964408212115</v>
      </c>
      <c r="L244">
        <f>(Table2[[#This Row],[6M Return vs Nifty]]-AVERAGE(Table2[6M Return vs Nifty]))/_xlfn.STDEV.P(Table2[6M Return vs Nifty])</f>
        <v>-0.60775575194400877</v>
      </c>
      <c r="M244">
        <v>1.89184322968365</v>
      </c>
      <c r="N244">
        <f>(Table2[[#This Row],[1W Return vs Nifty]]-AVERAGE(Table2[1W Return vs Nifty]))/_xlfn.STDEV.P(Table2[1W Return vs Nifty])</f>
        <v>0.42380849828170947</v>
      </c>
      <c r="O244">
        <v>4220.5600000000004</v>
      </c>
      <c r="P244">
        <v>4289.6449662186797</v>
      </c>
      <c r="Q244">
        <v>4265.4603470755201</v>
      </c>
      <c r="R244">
        <v>55.642144274955399</v>
      </c>
      <c r="S244" s="2">
        <v>1.5481357924066765E-2</v>
      </c>
      <c r="T244" s="2">
        <v>-8.7302474870809782E-4</v>
      </c>
      <c r="U244" s="2">
        <v>4.791898473160903E-3</v>
      </c>
      <c r="V244">
        <v>1.2453439462726501</v>
      </c>
      <c r="W244">
        <v>4273</v>
      </c>
      <c r="X244">
        <v>4385</v>
      </c>
      <c r="Y244">
        <v>4272.1499999999996</v>
      </c>
      <c r="Z244">
        <v>4468</v>
      </c>
      <c r="AA244">
        <v>4272.1499999999996</v>
      </c>
      <c r="AB244">
        <v>4468</v>
      </c>
      <c r="AC244" s="2">
        <f>(Table2[[#This Row],[Close Price]]/Table2[[#This Row],[Day Low]])-1</f>
        <v>3.0189562368359013E-3</v>
      </c>
      <c r="AD244" s="2">
        <f>(Table2[[#This Row],[Day High]]/Table2[[#This Row],[Close Price]])-1</f>
        <v>2.3122331365641013E-2</v>
      </c>
      <c r="AE244" s="2">
        <f>(Table2[[#This Row],[Close Price]]/Table2[[#This Row],[Current Week Low]])-1</f>
        <v>3.2185199489718208E-3</v>
      </c>
      <c r="AF244" s="2">
        <f>(Table2[[#This Row],[Current Week High]]/Table2[[#This Row],[Close Price]])-1</f>
        <v>4.2488158846450075E-2</v>
      </c>
      <c r="AG244" s="2">
        <f>(Table2[[#This Row],[Close Price]]/Table2[[#This Row],[Current Month Low]])-1</f>
        <v>3.2185199489718208E-3</v>
      </c>
      <c r="AH244" s="2">
        <f>(Table2[[#This Row],[Current Month High]]/Table2[[#This Row],[Close Price]])-1</f>
        <v>4.2488158846450075E-2</v>
      </c>
      <c r="AI244">
        <v>22.926339858606099</v>
      </c>
      <c r="AJ244">
        <v>17.078700794929901</v>
      </c>
      <c r="AK244" t="str">
        <f>IF(AND(Table2[[#This Row],[20D EMA]]&gt;Table2[[#This Row],[50D EMA]],Table2[[#This Row],[50D EMA]]&gt;Table2[[#This Row],[200D EMA]]),"Uptrend","Downtrend/NoTrend")</f>
        <v>Downtrend/NoTrend</v>
      </c>
      <c r="AL244">
        <v>-0.2</v>
      </c>
      <c r="AM244" t="s">
        <v>10146</v>
      </c>
      <c r="AN244">
        <v>4.25</v>
      </c>
      <c r="AO244" t="s">
        <v>10145</v>
      </c>
      <c r="AP244">
        <v>2.9946359643646E-2</v>
      </c>
      <c r="AQ244">
        <f>(Table2[[#This Row],[Sharpe Ratio]]-AVERAGE(Table2[Sharpe Ratio]))/_xlfn.STDEV.P(Table2[Sharpe Ratio])</f>
        <v>-0.28269431614210266</v>
      </c>
      <c r="AR2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45" spans="1:44" hidden="1" x14ac:dyDescent="0.3">
      <c r="A245" t="s">
        <v>605</v>
      </c>
      <c r="B245" t="s">
        <v>606</v>
      </c>
      <c r="C245" t="s">
        <v>10106</v>
      </c>
      <c r="D245" t="s">
        <v>457</v>
      </c>
      <c r="E245">
        <v>31181.116137859899</v>
      </c>
      <c r="F245">
        <v>1703.65</v>
      </c>
      <c r="G245">
        <v>120.31091269332001</v>
      </c>
      <c r="H245">
        <f>(Table2[[#This Row],[1Y Return vs Nifty]]-AVERAGE(Table2[1Y Return vs Nifty]))/_xlfn.STDEV.P(Table2[1Y Return vs Nifty])</f>
        <v>0.83604791671217293</v>
      </c>
      <c r="I245">
        <v>33.521285136992702</v>
      </c>
      <c r="J245">
        <f>(Table2[[#This Row],[1M Return vs Nifty]]-AVERAGE(Table2[1M Return vs Nifty]))/_xlfn.STDEV.P(Table2[1M Return vs Nifty])</f>
        <v>2.4584181282962159</v>
      </c>
      <c r="K245">
        <v>97.113715640866204</v>
      </c>
      <c r="L245">
        <f>(Table2[[#This Row],[6M Return vs Nifty]]-AVERAGE(Table2[6M Return vs Nifty]))/_xlfn.STDEV.P(Table2[6M Return vs Nifty])</f>
        <v>2.5448034436362725</v>
      </c>
      <c r="M245">
        <v>-0.48154382383961702</v>
      </c>
      <c r="N245">
        <f>(Table2[[#This Row],[1W Return vs Nifty]]-AVERAGE(Table2[1W Return vs Nifty]))/_xlfn.STDEV.P(Table2[1W Return vs Nifty])</f>
        <v>-4.3029063006566164E-2</v>
      </c>
      <c r="O245">
        <v>1492.3</v>
      </c>
      <c r="P245">
        <v>1300.8538488899401</v>
      </c>
      <c r="Q245">
        <v>966.65035612083602</v>
      </c>
      <c r="R245">
        <v>74.357540705301801</v>
      </c>
      <c r="S245" s="2">
        <v>0.14162701869597275</v>
      </c>
      <c r="T245" s="2">
        <v>0.30963981961061865</v>
      </c>
      <c r="U245" s="2">
        <v>0.76242628910492583</v>
      </c>
      <c r="V245">
        <v>1.49619353381678</v>
      </c>
      <c r="W245">
        <v>1686.6</v>
      </c>
      <c r="X245">
        <v>1713.4</v>
      </c>
      <c r="Y245">
        <v>1621.75</v>
      </c>
      <c r="Z245">
        <v>1729.8</v>
      </c>
      <c r="AA245">
        <v>1621.75</v>
      </c>
      <c r="AB245">
        <v>1729.8</v>
      </c>
      <c r="AC245" s="2">
        <f>(Table2[[#This Row],[Close Price]]/Table2[[#This Row],[Day Low]])-1</f>
        <v>1.0109095221155107E-2</v>
      </c>
      <c r="AD245" s="2">
        <f>(Table2[[#This Row],[Day High]]/Table2[[#This Row],[Close Price]])-1</f>
        <v>5.7230064860740448E-3</v>
      </c>
      <c r="AE245" s="2">
        <f>(Table2[[#This Row],[Close Price]]/Table2[[#This Row],[Current Week Low]])-1</f>
        <v>5.0501002004007978E-2</v>
      </c>
      <c r="AF245" s="2">
        <f>(Table2[[#This Row],[Current Week High]]/Table2[[#This Row],[Close Price]])-1</f>
        <v>1.5349396883162614E-2</v>
      </c>
      <c r="AG245" s="2">
        <f>(Table2[[#This Row],[Close Price]]/Table2[[#This Row],[Current Month Low]])-1</f>
        <v>5.0501002004007978E-2</v>
      </c>
      <c r="AH245" s="2">
        <f>(Table2[[#This Row],[Current Month High]]/Table2[[#This Row],[Close Price]])-1</f>
        <v>1.5349396883162614E-2</v>
      </c>
      <c r="AI245">
        <v>4.2438294250579602</v>
      </c>
      <c r="AJ245">
        <v>184.41569282136899</v>
      </c>
      <c r="AK245" t="str">
        <f>IF(AND(Table2[[#This Row],[20D EMA]]&gt;Table2[[#This Row],[50D EMA]],Table2[[#This Row],[50D EMA]]&gt;Table2[[#This Row],[200D EMA]]),"Uptrend","Downtrend/NoTrend")</f>
        <v>Uptrend</v>
      </c>
      <c r="AL245">
        <v>0.66</v>
      </c>
      <c r="AM245" t="s">
        <v>10145</v>
      </c>
      <c r="AN245">
        <v>27.23</v>
      </c>
      <c r="AO245" t="s">
        <v>10145</v>
      </c>
      <c r="AP245">
        <v>8.7702174945833003E-2</v>
      </c>
      <c r="AQ245">
        <f>(Table2[[#This Row],[Sharpe Ratio]]-AVERAGE(Table2[Sharpe Ratio]))/_xlfn.STDEV.P(Table2[Sharpe Ratio])</f>
        <v>0.37306421824444397</v>
      </c>
      <c r="AR2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6.1693046438825396</v>
      </c>
    </row>
    <row r="246" spans="1:44" x14ac:dyDescent="0.3">
      <c r="A246" t="s">
        <v>943</v>
      </c>
      <c r="B246" t="s">
        <v>944</v>
      </c>
      <c r="C246" t="s">
        <v>10108</v>
      </c>
      <c r="D246" t="s">
        <v>148</v>
      </c>
      <c r="E246">
        <v>14993.842322775001</v>
      </c>
      <c r="F246">
        <v>1336.35</v>
      </c>
      <c r="G246">
        <v>89.2073302759526</v>
      </c>
      <c r="H246">
        <f>(Table2[[#This Row],[1Y Return vs Nifty]]-AVERAGE(Table2[1Y Return vs Nifty]))/_xlfn.STDEV.P(Table2[1Y Return vs Nifty])</f>
        <v>0.47791090907641398</v>
      </c>
      <c r="I246">
        <v>12.905200945004699</v>
      </c>
      <c r="J246">
        <f>(Table2[[#This Row],[1M Return vs Nifty]]-AVERAGE(Table2[1M Return vs Nifty]))/_xlfn.STDEV.P(Table2[1M Return vs Nifty])</f>
        <v>0.73582703777902647</v>
      </c>
      <c r="K246">
        <v>32.090292235514497</v>
      </c>
      <c r="L246">
        <f>(Table2[[#This Row],[6M Return vs Nifty]]-AVERAGE(Table2[6M Return vs Nifty]))/_xlfn.STDEV.P(Table2[6M Return vs Nifty])</f>
        <v>0.62422123844122235</v>
      </c>
      <c r="M246">
        <v>-1.1139883755090101</v>
      </c>
      <c r="N246">
        <f>(Table2[[#This Row],[1W Return vs Nifty]]-AVERAGE(Table2[1W Return vs Nifty]))/_xlfn.STDEV.P(Table2[1W Return vs Nifty])</f>
        <v>-0.16742886189866116</v>
      </c>
      <c r="O246">
        <v>1276.44</v>
      </c>
      <c r="P246">
        <v>1188.1292830074599</v>
      </c>
      <c r="Q246">
        <v>992.08289168029205</v>
      </c>
      <c r="R246">
        <v>67.862352830189593</v>
      </c>
      <c r="S246" s="2">
        <v>4.6935226097583792E-2</v>
      </c>
      <c r="T246" s="2">
        <v>0.12475133734382456</v>
      </c>
      <c r="U246" s="2">
        <v>0.34701445938314912</v>
      </c>
      <c r="V246">
        <v>0.69065346460594801</v>
      </c>
      <c r="W246">
        <v>1338.05</v>
      </c>
      <c r="X246">
        <v>1364</v>
      </c>
      <c r="Y246">
        <v>1301.05</v>
      </c>
      <c r="Z246">
        <v>1400</v>
      </c>
      <c r="AA246">
        <v>1301.05</v>
      </c>
      <c r="AB246">
        <v>1400</v>
      </c>
      <c r="AC246" s="2">
        <f>(Table2[[#This Row],[Close Price]]/Table2[[#This Row],[Day Low]])-1</f>
        <v>-1.2705055864877801E-3</v>
      </c>
      <c r="AD246" s="2">
        <f>(Table2[[#This Row],[Day High]]/Table2[[#This Row],[Close Price]])-1</f>
        <v>2.0690687319938617E-2</v>
      </c>
      <c r="AE246" s="2">
        <f>(Table2[[#This Row],[Close Price]]/Table2[[#This Row],[Current Week Low]])-1</f>
        <v>2.7131931901156703E-2</v>
      </c>
      <c r="AF246" s="2">
        <f>(Table2[[#This Row],[Current Week High]]/Table2[[#This Row],[Close Price]])-1</f>
        <v>4.7629737718412057E-2</v>
      </c>
      <c r="AG246" s="2">
        <f>(Table2[[#This Row],[Close Price]]/Table2[[#This Row],[Current Month Low]])-1</f>
        <v>2.7131931901156703E-2</v>
      </c>
      <c r="AH246" s="2">
        <f>(Table2[[#This Row],[Current Month High]]/Table2[[#This Row],[Close Price]])-1</f>
        <v>4.7629737718412057E-2</v>
      </c>
      <c r="AI246">
        <v>4.7629737718412004</v>
      </c>
      <c r="AJ246">
        <v>127.521920490337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0.27</v>
      </c>
      <c r="AM246" t="s">
        <v>10145</v>
      </c>
      <c r="AN246">
        <v>1.1100000000000001</v>
      </c>
      <c r="AO246" t="s">
        <v>10145</v>
      </c>
      <c r="AP246">
        <v>0.22338124875709001</v>
      </c>
      <c r="AQ246">
        <f>(Table2[[#This Row],[Sharpe Ratio]]-AVERAGE(Table2[Sharpe Ratio]))/_xlfn.STDEV.P(Table2[Sharpe Ratio])</f>
        <v>1.9135620906037125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3.5840924140017143</v>
      </c>
    </row>
    <row r="247" spans="1:44" hidden="1" x14ac:dyDescent="0.3">
      <c r="A247" t="s">
        <v>612</v>
      </c>
      <c r="B247" t="s">
        <v>613</v>
      </c>
      <c r="C247" t="s">
        <v>10105</v>
      </c>
      <c r="D247" t="s">
        <v>46</v>
      </c>
      <c r="E247">
        <v>30425.4</v>
      </c>
      <c r="F247">
        <v>169.03</v>
      </c>
      <c r="G247">
        <v>303.80435341920702</v>
      </c>
      <c r="H247">
        <f>(Table2[[#This Row],[1Y Return vs Nifty]]-AVERAGE(Table2[1Y Return vs Nifty]))/_xlfn.STDEV.P(Table2[1Y Return vs Nifty])</f>
        <v>2.9488525094611018</v>
      </c>
      <c r="I247">
        <v>5.4200441518328502</v>
      </c>
      <c r="J247">
        <f>(Table2[[#This Row],[1M Return vs Nifty]]-AVERAGE(Table2[1M Return vs Nifty]))/_xlfn.STDEV.P(Table2[1M Return vs Nifty])</f>
        <v>0.11039961504600475</v>
      </c>
      <c r="K247">
        <v>79.190179431312998</v>
      </c>
      <c r="L247">
        <f>(Table2[[#This Row],[6M Return vs Nifty]]-AVERAGE(Table2[6M Return vs Nifty]))/_xlfn.STDEV.P(Table2[6M Return vs Nifty])</f>
        <v>2.0153999933804712</v>
      </c>
      <c r="M247">
        <v>-0.46962136249114</v>
      </c>
      <c r="N247">
        <f>(Table2[[#This Row],[1W Return vs Nifty]]-AVERAGE(Table2[1W Return vs Nifty]))/_xlfn.STDEV.P(Table2[1W Return vs Nifty])</f>
        <v>-4.0683953399511433E-2</v>
      </c>
      <c r="O247">
        <v>156.58000000000001</v>
      </c>
      <c r="P247">
        <v>147.25191236257001</v>
      </c>
      <c r="Q247">
        <v>113.681972306191</v>
      </c>
      <c r="R247">
        <v>72.842270337578697</v>
      </c>
      <c r="S247" s="2">
        <v>7.9512070507088944E-2</v>
      </c>
      <c r="T247" s="2">
        <v>0.14789680682589063</v>
      </c>
      <c r="U247" s="2">
        <v>0.48686723647558328</v>
      </c>
      <c r="V247">
        <v>1.2604280114642199</v>
      </c>
      <c r="W247">
        <v>170.72</v>
      </c>
      <c r="X247">
        <v>175</v>
      </c>
      <c r="Y247">
        <v>155.80000000000001</v>
      </c>
      <c r="Z247">
        <v>170.41</v>
      </c>
      <c r="AA247">
        <v>155.80000000000001</v>
      </c>
      <c r="AB247">
        <v>170.41</v>
      </c>
      <c r="AC247" s="2">
        <f>(Table2[[#This Row],[Close Price]]/Table2[[#This Row],[Day Low]])-1</f>
        <v>-9.8992502343017152E-3</v>
      </c>
      <c r="AD247" s="2">
        <f>(Table2[[#This Row],[Day High]]/Table2[[#This Row],[Close Price]])-1</f>
        <v>3.5319174111104523E-2</v>
      </c>
      <c r="AE247" s="2">
        <f>(Table2[[#This Row],[Close Price]]/Table2[[#This Row],[Current Week Low]])-1</f>
        <v>8.4916559691912585E-2</v>
      </c>
      <c r="AF247" s="2">
        <f>(Table2[[#This Row],[Current Week High]]/Table2[[#This Row],[Close Price]])-1</f>
        <v>8.1642312015617335E-3</v>
      </c>
      <c r="AG247" s="2">
        <f>(Table2[[#This Row],[Close Price]]/Table2[[#This Row],[Current Month Low]])-1</f>
        <v>8.4916559691912585E-2</v>
      </c>
      <c r="AH247" s="2">
        <f>(Table2[[#This Row],[Current Month High]]/Table2[[#This Row],[Close Price]])-1</f>
        <v>8.1642312015617335E-3</v>
      </c>
      <c r="AI247">
        <v>4.6263976808850398</v>
      </c>
      <c r="AJ247">
        <v>334.52442159383003</v>
      </c>
      <c r="AK247" t="str">
        <f>IF(AND(Table2[[#This Row],[20D EMA]]&gt;Table2[[#This Row],[50D EMA]],Table2[[#This Row],[50D EMA]]&gt;Table2[[#This Row],[200D EMA]]),"Uptrend","Downtrend/NoTrend")</f>
        <v>Uptrend</v>
      </c>
      <c r="AL247">
        <v>0.08</v>
      </c>
      <c r="AM247" t="s">
        <v>10145</v>
      </c>
      <c r="AN247">
        <v>5.99</v>
      </c>
      <c r="AO247" t="s">
        <v>10145</v>
      </c>
      <c r="AP247">
        <v>0.108898942947837</v>
      </c>
      <c r="AQ247">
        <f>(Table2[[#This Row],[Sharpe Ratio]]-AVERAGE(Table2[Sharpe Ratio]))/_xlfn.STDEV.P(Table2[Sharpe Ratio])</f>
        <v>0.61373195786510604</v>
      </c>
      <c r="AR2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5.6477001223531715</v>
      </c>
    </row>
    <row r="248" spans="1:44" hidden="1" x14ac:dyDescent="0.3">
      <c r="A248" t="s">
        <v>616</v>
      </c>
      <c r="B248" t="s">
        <v>617</v>
      </c>
      <c r="C248" t="s">
        <v>10106</v>
      </c>
      <c r="D248" t="s">
        <v>187</v>
      </c>
      <c r="E248">
        <v>30279.376907999998</v>
      </c>
      <c r="F248">
        <v>15963.75</v>
      </c>
      <c r="G248">
        <v>4.2334531155727602</v>
      </c>
      <c r="H248">
        <f>(Table2[[#This Row],[1Y Return vs Nifty]]-AVERAGE(Table2[1Y Return vs Nifty]))/_xlfn.STDEV.P(Table2[1Y Return vs Nifty])</f>
        <v>-0.50050661483023506</v>
      </c>
      <c r="I248">
        <v>-14.0209432639151</v>
      </c>
      <c r="J248">
        <f>(Table2[[#This Row],[1M Return vs Nifty]]-AVERAGE(Table2[1M Return vs Nifty]))/_xlfn.STDEV.P(Table2[1M Return vs Nifty])</f>
        <v>-1.5140054563224441</v>
      </c>
      <c r="K248">
        <v>-12.8163348862661</v>
      </c>
      <c r="L248">
        <f>(Table2[[#This Row],[6M Return vs Nifty]]-AVERAGE(Table2[6M Return vs Nifty]))/_xlfn.STDEV.P(Table2[6M Return vs Nifty])</f>
        <v>-0.70217568790582618</v>
      </c>
      <c r="M248">
        <v>-0.16863331184017799</v>
      </c>
      <c r="N248">
        <f>(Table2[[#This Row],[1W Return vs Nifty]]-AVERAGE(Table2[1W Return vs Nifty]))/_xlfn.STDEV.P(Table2[1W Return vs Nifty])</f>
        <v>1.8519423198594547E-2</v>
      </c>
      <c r="O248">
        <v>16035.26</v>
      </c>
      <c r="P248">
        <v>15533.1811020307</v>
      </c>
      <c r="Q248">
        <v>14720.681326483</v>
      </c>
      <c r="R248">
        <v>47.001393873992399</v>
      </c>
      <c r="S248" s="2">
        <v>-4.4595472726978056E-3</v>
      </c>
      <c r="T248" s="2">
        <v>2.7719299423671233E-2</v>
      </c>
      <c r="U248" s="2">
        <v>8.4443691562066353E-2</v>
      </c>
      <c r="V248">
        <v>4.2889194458317403</v>
      </c>
      <c r="W248">
        <v>15845</v>
      </c>
      <c r="X248">
        <v>16075</v>
      </c>
      <c r="Y248">
        <v>15590.1</v>
      </c>
      <c r="Z248">
        <v>16267</v>
      </c>
      <c r="AA248">
        <v>15590.1</v>
      </c>
      <c r="AB248">
        <v>16267</v>
      </c>
      <c r="AC248" s="2">
        <f>(Table2[[#This Row],[Close Price]]/Table2[[#This Row],[Day Low]])-1</f>
        <v>7.4944777532344187E-3</v>
      </c>
      <c r="AD248" s="2">
        <f>(Table2[[#This Row],[Day High]]/Table2[[#This Row],[Close Price]])-1</f>
        <v>6.9689139456581284E-3</v>
      </c>
      <c r="AE248" s="2">
        <f>(Table2[[#This Row],[Close Price]]/Table2[[#This Row],[Current Week Low]])-1</f>
        <v>2.396713298824249E-2</v>
      </c>
      <c r="AF248" s="2">
        <f>(Table2[[#This Row],[Current Week High]]/Table2[[#This Row],[Close Price]])-1</f>
        <v>1.8996163182209758E-2</v>
      </c>
      <c r="AG248" s="2">
        <f>(Table2[[#This Row],[Close Price]]/Table2[[#This Row],[Current Month Low]])-1</f>
        <v>2.396713298824249E-2</v>
      </c>
      <c r="AH248" s="2">
        <f>(Table2[[#This Row],[Current Month High]]/Table2[[#This Row],[Close Price]])-1</f>
        <v>1.8996163182209758E-2</v>
      </c>
      <c r="AI248">
        <v>14.321509670346799</v>
      </c>
      <c r="AJ248">
        <v>36.628566293365701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-0.02</v>
      </c>
      <c r="AM248" t="s">
        <v>10146</v>
      </c>
      <c r="AN248">
        <v>-7.81</v>
      </c>
      <c r="AO248" t="s">
        <v>10146</v>
      </c>
      <c r="AP248">
        <v>6.9602077394996006E-2</v>
      </c>
      <c r="AQ248">
        <f>(Table2[[#This Row],[Sharpe Ratio]]-AVERAGE(Table2[Sharpe Ratio]))/_xlfn.STDEV.P(Table2[Sharpe Ratio])</f>
        <v>0.16755602170893522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-2.5306123141509755</v>
      </c>
    </row>
    <row r="249" spans="1:44" hidden="1" x14ac:dyDescent="0.3">
      <c r="A249" t="s">
        <v>618</v>
      </c>
      <c r="B249" t="s">
        <v>619</v>
      </c>
      <c r="C249" t="s">
        <v>620</v>
      </c>
      <c r="D249" t="s">
        <v>620</v>
      </c>
      <c r="E249">
        <v>30221.484810000002</v>
      </c>
      <c r="F249">
        <v>884.15</v>
      </c>
      <c r="G249">
        <v>8.6763688835011799</v>
      </c>
      <c r="H249">
        <f>(Table2[[#This Row],[1Y Return vs Nifty]]-AVERAGE(Table2[1Y Return vs Nifty]))/_xlfn.STDEV.P(Table2[1Y Return vs Nifty])</f>
        <v>-0.44934940287463909</v>
      </c>
      <c r="I249">
        <v>10.083192031237701</v>
      </c>
      <c r="J249">
        <f>(Table2[[#This Row],[1M Return vs Nifty]]-AVERAGE(Table2[1M Return vs Nifty]))/_xlfn.STDEV.P(Table2[1M Return vs Nifty])</f>
        <v>0.50003214254357176</v>
      </c>
      <c r="K249">
        <v>1.2239535431072801</v>
      </c>
      <c r="L249">
        <f>(Table2[[#This Row],[6M Return vs Nifty]]-AVERAGE(Table2[6M Return vs Nifty]))/_xlfn.STDEV.P(Table2[6M Return vs Nifty])</f>
        <v>-0.28747085230898034</v>
      </c>
      <c r="M249">
        <v>-2.78136142015848</v>
      </c>
      <c r="N249">
        <f>(Table2[[#This Row],[1W Return vs Nifty]]-AVERAGE(Table2[1W Return vs Nifty]))/_xlfn.STDEV.P(Table2[1W Return vs Nifty])</f>
        <v>-0.49539574988115465</v>
      </c>
      <c r="O249">
        <v>869.85</v>
      </c>
      <c r="P249">
        <v>845.52943220912596</v>
      </c>
      <c r="Q249">
        <v>789.85116876983705</v>
      </c>
      <c r="R249">
        <v>53.953620456620499</v>
      </c>
      <c r="S249" s="2">
        <v>1.6439616025751513E-2</v>
      </c>
      <c r="T249" s="2">
        <v>4.5676195670645729E-2</v>
      </c>
      <c r="U249" s="2">
        <v>0.11938810114952385</v>
      </c>
      <c r="V249">
        <v>1.06004115040175</v>
      </c>
      <c r="W249">
        <v>883.6</v>
      </c>
      <c r="X249">
        <v>904</v>
      </c>
      <c r="Y249">
        <v>877.05</v>
      </c>
      <c r="Z249">
        <v>934</v>
      </c>
      <c r="AA249">
        <v>877.05</v>
      </c>
      <c r="AB249">
        <v>934</v>
      </c>
      <c r="AC249" s="2">
        <f>(Table2[[#This Row],[Close Price]]/Table2[[#This Row],[Day Low]])-1</f>
        <v>6.2245359891344165E-4</v>
      </c>
      <c r="AD249" s="2">
        <f>(Table2[[#This Row],[Day High]]/Table2[[#This Row],[Close Price]])-1</f>
        <v>2.2450941582310646E-2</v>
      </c>
      <c r="AE249" s="2">
        <f>(Table2[[#This Row],[Close Price]]/Table2[[#This Row],[Current Week Low]])-1</f>
        <v>8.0953195370845332E-3</v>
      </c>
      <c r="AF249" s="2">
        <f>(Table2[[#This Row],[Current Week High]]/Table2[[#This Row],[Close Price]])-1</f>
        <v>5.6381835661369673E-2</v>
      </c>
      <c r="AG249" s="2">
        <f>(Table2[[#This Row],[Close Price]]/Table2[[#This Row],[Current Month Low]])-1</f>
        <v>8.0953195370845332E-3</v>
      </c>
      <c r="AH249" s="2">
        <f>(Table2[[#This Row],[Current Month High]]/Table2[[#This Row],[Close Price]])-1</f>
        <v>5.6381835661369673E-2</v>
      </c>
      <c r="AI249">
        <v>5.6381835661369601</v>
      </c>
      <c r="AJ249">
        <v>43.764227642276403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-0.02</v>
      </c>
      <c r="AM249" t="s">
        <v>10146</v>
      </c>
      <c r="AN249">
        <v>3.78</v>
      </c>
      <c r="AO249" t="s">
        <v>10145</v>
      </c>
      <c r="AP249">
        <v>8.7551966328765995E-2</v>
      </c>
      <c r="AQ249">
        <f>(Table2[[#This Row],[Sharpe Ratio]]-AVERAGE(Table2[Sharpe Ratio]))/_xlfn.STDEV.P(Table2[Sharpe Ratio])</f>
        <v>0.37135875218765435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-0.36082511033354797</v>
      </c>
    </row>
    <row r="250" spans="1:44" hidden="1" x14ac:dyDescent="0.3">
      <c r="A250" t="s">
        <v>621</v>
      </c>
      <c r="B250" t="s">
        <v>622</v>
      </c>
      <c r="C250" t="s">
        <v>10117</v>
      </c>
      <c r="D250" t="s">
        <v>166</v>
      </c>
      <c r="E250">
        <v>30207.893282519999</v>
      </c>
      <c r="F250">
        <v>897.2</v>
      </c>
      <c r="G250">
        <v>52.3804193694668</v>
      </c>
      <c r="H250">
        <f>(Table2[[#This Row],[1Y Return vs Nifty]]-AVERAGE(Table2[1Y Return vs Nifty]))/_xlfn.STDEV.P(Table2[1Y Return vs Nifty])</f>
        <v>5.3873590945718745E-2</v>
      </c>
      <c r="I250">
        <v>8.4803700129675299</v>
      </c>
      <c r="J250">
        <f>(Table2[[#This Row],[1M Return vs Nifty]]-AVERAGE(Table2[1M Return vs Nifty]))/_xlfn.STDEV.P(Table2[1M Return vs Nifty])</f>
        <v>0.36610724668822875</v>
      </c>
      <c r="K250">
        <v>0.10811508507992799</v>
      </c>
      <c r="L250">
        <f>(Table2[[#This Row],[6M Return vs Nifty]]-AVERAGE(Table2[6M Return vs Nifty]))/_xlfn.STDEV.P(Table2[6M Return vs Nifty])</f>
        <v>-0.32042912140840818</v>
      </c>
      <c r="M250">
        <v>5.3803994845629797</v>
      </c>
      <c r="N250">
        <f>(Table2[[#This Row],[1W Return vs Nifty]]-AVERAGE(Table2[1W Return vs Nifty]))/_xlfn.STDEV.P(Table2[1W Return vs Nifty])</f>
        <v>1.1099962366142346</v>
      </c>
      <c r="O250">
        <v>844.32</v>
      </c>
      <c r="P250">
        <v>831.31436788615895</v>
      </c>
      <c r="Q250">
        <v>753.14664221683199</v>
      </c>
      <c r="R250">
        <v>79.801330809944005</v>
      </c>
      <c r="S250" s="2">
        <v>6.2630282357400036E-2</v>
      </c>
      <c r="T250" s="2">
        <v>7.9254773716197269E-2</v>
      </c>
      <c r="U250" s="2">
        <v>0.19126867160843677</v>
      </c>
      <c r="V250">
        <v>1.2119224157875801</v>
      </c>
      <c r="W250">
        <v>892.1</v>
      </c>
      <c r="X250">
        <v>912.2</v>
      </c>
      <c r="Y250">
        <v>858.05</v>
      </c>
      <c r="Z250">
        <v>920.4</v>
      </c>
      <c r="AA250">
        <v>858.05</v>
      </c>
      <c r="AB250">
        <v>920.4</v>
      </c>
      <c r="AC250" s="2">
        <f>(Table2[[#This Row],[Close Price]]/Table2[[#This Row],[Day Low]])-1</f>
        <v>5.716847887008214E-3</v>
      </c>
      <c r="AD250" s="2">
        <f>(Table2[[#This Row],[Day High]]/Table2[[#This Row],[Close Price]])-1</f>
        <v>1.6718680338831948E-2</v>
      </c>
      <c r="AE250" s="2">
        <f>(Table2[[#This Row],[Close Price]]/Table2[[#This Row],[Current Week Low]])-1</f>
        <v>4.5626711730085701E-2</v>
      </c>
      <c r="AF250" s="2">
        <f>(Table2[[#This Row],[Current Week High]]/Table2[[#This Row],[Close Price]])-1</f>
        <v>2.5858225590726702E-2</v>
      </c>
      <c r="AG250" s="2">
        <f>(Table2[[#This Row],[Close Price]]/Table2[[#This Row],[Current Month Low]])-1</f>
        <v>4.5626711730085701E-2</v>
      </c>
      <c r="AH250" s="2">
        <f>(Table2[[#This Row],[Current Month High]]/Table2[[#This Row],[Close Price]])-1</f>
        <v>2.5858225590726702E-2</v>
      </c>
      <c r="AI250">
        <v>10.343290236290599</v>
      </c>
      <c r="AJ250">
        <v>91.504802561366006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-0.01</v>
      </c>
      <c r="AM250" t="s">
        <v>10146</v>
      </c>
      <c r="AN250">
        <v>8.64</v>
      </c>
      <c r="AO250" t="s">
        <v>10145</v>
      </c>
      <c r="AP250">
        <v>3.1119829972454001E-2</v>
      </c>
      <c r="AQ250">
        <f>(Table2[[#This Row],[Sharpe Ratio]]-AVERAGE(Table2[Sharpe Ratio]))/_xlfn.STDEV.P(Table2[Sharpe Ratio])</f>
        <v>-0.2693707541953268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0.94017719864444715</v>
      </c>
    </row>
    <row r="251" spans="1:44" hidden="1" x14ac:dyDescent="0.3">
      <c r="A251" t="s">
        <v>623</v>
      </c>
      <c r="B251" t="s">
        <v>624</v>
      </c>
      <c r="C251" t="s">
        <v>10106</v>
      </c>
      <c r="D251" t="s">
        <v>187</v>
      </c>
      <c r="E251">
        <v>29908.621543950001</v>
      </c>
      <c r="F251">
        <v>1423.35</v>
      </c>
      <c r="G251">
        <v>-7.9095158271384696</v>
      </c>
      <c r="H251">
        <f>(Table2[[#This Row],[1Y Return vs Nifty]]-AVERAGE(Table2[1Y Return vs Nifty]))/_xlfn.STDEV.P(Table2[1Y Return vs Nifty])</f>
        <v>-0.64032480369996081</v>
      </c>
      <c r="I251">
        <v>10.1124056442825</v>
      </c>
      <c r="J251">
        <f>(Table2[[#This Row],[1M Return vs Nifty]]-AVERAGE(Table2[1M Return vs Nifty]))/_xlfn.STDEV.P(Table2[1M Return vs Nifty])</f>
        <v>0.50247310606914486</v>
      </c>
      <c r="K251">
        <v>0.93310498836293798</v>
      </c>
      <c r="L251">
        <f>(Table2[[#This Row],[6M Return vs Nifty]]-AVERAGE(Table2[6M Return vs Nifty]))/_xlfn.STDEV.P(Table2[6M Return vs Nifty])</f>
        <v>-0.29606158053266085</v>
      </c>
      <c r="M251">
        <v>1.31478907039868</v>
      </c>
      <c r="N251">
        <f>(Table2[[#This Row],[1W Return vs Nifty]]-AVERAGE(Table2[1W Return vs Nifty]))/_xlfn.STDEV.P(Table2[1W Return vs Nifty])</f>
        <v>0.31030381051831063</v>
      </c>
      <c r="O251">
        <v>1311.66</v>
      </c>
      <c r="P251">
        <v>1239.3554805255701</v>
      </c>
      <c r="Q251">
        <v>1179.74089764683</v>
      </c>
      <c r="R251">
        <v>87.430505802049893</v>
      </c>
      <c r="S251" s="2">
        <v>8.5151639906682994E-2</v>
      </c>
      <c r="T251" s="2">
        <v>0.14845984252750774</v>
      </c>
      <c r="U251" s="2">
        <v>0.20649373336050714</v>
      </c>
      <c r="V251">
        <v>0.94654357793914501</v>
      </c>
      <c r="W251">
        <v>1402.3</v>
      </c>
      <c r="X251">
        <v>1436.35</v>
      </c>
      <c r="Y251">
        <v>1322.35</v>
      </c>
      <c r="Z251">
        <v>1428.95</v>
      </c>
      <c r="AA251">
        <v>1322.35</v>
      </c>
      <c r="AB251">
        <v>1428.95</v>
      </c>
      <c r="AC251" s="2">
        <f>(Table2[[#This Row],[Close Price]]/Table2[[#This Row],[Day Low]])-1</f>
        <v>1.5011053269628372E-2</v>
      </c>
      <c r="AD251" s="2">
        <f>(Table2[[#This Row],[Day High]]/Table2[[#This Row],[Close Price]])-1</f>
        <v>9.1333825130852642E-3</v>
      </c>
      <c r="AE251" s="2">
        <f>(Table2[[#This Row],[Close Price]]/Table2[[#This Row],[Current Week Low]])-1</f>
        <v>7.6379173441222026E-2</v>
      </c>
      <c r="AF251" s="2">
        <f>(Table2[[#This Row],[Current Week High]]/Table2[[#This Row],[Close Price]])-1</f>
        <v>3.9343801594831085E-3</v>
      </c>
      <c r="AG251" s="2">
        <f>(Table2[[#This Row],[Close Price]]/Table2[[#This Row],[Current Month Low]])-1</f>
        <v>7.6379173441222026E-2</v>
      </c>
      <c r="AH251" s="2">
        <f>(Table2[[#This Row],[Current Month High]]/Table2[[#This Row],[Close Price]])-1</f>
        <v>3.9343801594831085E-3</v>
      </c>
      <c r="AI251">
        <v>0.39343801594831002</v>
      </c>
      <c r="AJ251">
        <v>41.902198295199597</v>
      </c>
      <c r="AK251" t="str">
        <f>IF(AND(Table2[[#This Row],[20D EMA]]&gt;Table2[[#This Row],[50D EMA]],Table2[[#This Row],[50D EMA]]&gt;Table2[[#This Row],[200D EMA]]),"Uptrend","Downtrend/NoTrend")</f>
        <v>Uptrend</v>
      </c>
      <c r="AL251">
        <v>0.1</v>
      </c>
      <c r="AM251" t="s">
        <v>10145</v>
      </c>
      <c r="AN251">
        <v>10.42</v>
      </c>
      <c r="AO251" t="s">
        <v>10145</v>
      </c>
      <c r="AP251">
        <v>4.9452216724283002E-2</v>
      </c>
      <c r="AQ251">
        <f>(Table2[[#This Row],[Sharpe Ratio]]-AVERAGE(Table2[Sharpe Ratio]))/_xlfn.STDEV.P(Table2[Sharpe Ratio])</f>
        <v>-6.1225150063728376E-2</v>
      </c>
      <c r="AR2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-0.18483461770889459</v>
      </c>
    </row>
    <row r="252" spans="1:44" hidden="1" x14ac:dyDescent="0.3">
      <c r="A252" t="s">
        <v>625</v>
      </c>
      <c r="B252" t="s">
        <v>626</v>
      </c>
      <c r="C252" t="s">
        <v>10107</v>
      </c>
      <c r="D252" t="s">
        <v>59</v>
      </c>
      <c r="E252">
        <v>29823.356897459998</v>
      </c>
      <c r="F252">
        <v>1810.2</v>
      </c>
      <c r="G252">
        <v>44.066925736261197</v>
      </c>
      <c r="H252">
        <f>(Table2[[#This Row],[1Y Return vs Nifty]]-AVERAGE(Table2[1Y Return vs Nifty]))/_xlfn.STDEV.P(Table2[1Y Return vs Nifty])</f>
        <v>-4.185074372554104E-2</v>
      </c>
      <c r="I252">
        <v>-6.9754782960199702</v>
      </c>
      <c r="J252">
        <f>(Table2[[#This Row],[1M Return vs Nifty]]-AVERAGE(Table2[1M Return vs Nifty]))/_xlfn.STDEV.P(Table2[1M Return vs Nifty])</f>
        <v>-0.92531678638755399</v>
      </c>
      <c r="K252">
        <v>-23.765246088221801</v>
      </c>
      <c r="L252">
        <f>(Table2[[#This Row],[6M Return vs Nifty]]-AVERAGE(Table2[6M Return vs Nifty]))/_xlfn.STDEV.P(Table2[6M Return vs Nifty])</f>
        <v>-1.0255712109260144</v>
      </c>
      <c r="M252">
        <v>-2.1640379951656499</v>
      </c>
      <c r="N252">
        <f>(Table2[[#This Row],[1W Return vs Nifty]]-AVERAGE(Table2[1W Return vs Nifty]))/_xlfn.STDEV.P(Table2[1W Return vs Nifty])</f>
        <v>-0.37397022772623939</v>
      </c>
      <c r="O252">
        <v>1822.88</v>
      </c>
      <c r="P252">
        <v>1815.17824980862</v>
      </c>
      <c r="Q252">
        <v>1763.16274606302</v>
      </c>
      <c r="R252">
        <v>42.830655179418002</v>
      </c>
      <c r="S252" s="2">
        <v>-6.9560256297727021E-3</v>
      </c>
      <c r="T252" s="2">
        <v>-2.7425680145433617E-3</v>
      </c>
      <c r="U252" s="2">
        <v>2.6677772112648084E-2</v>
      </c>
      <c r="V252">
        <v>0.86086419278203097</v>
      </c>
      <c r="W252">
        <v>1808.3</v>
      </c>
      <c r="X252">
        <v>1828</v>
      </c>
      <c r="Y252">
        <v>1804.05</v>
      </c>
      <c r="Z252">
        <v>1842.45</v>
      </c>
      <c r="AA252">
        <v>1804.05</v>
      </c>
      <c r="AB252">
        <v>1842.45</v>
      </c>
      <c r="AC252" s="2">
        <f>(Table2[[#This Row],[Close Price]]/Table2[[#This Row],[Day Low]])-1</f>
        <v>1.0507106121773191E-3</v>
      </c>
      <c r="AD252" s="2">
        <f>(Table2[[#This Row],[Day High]]/Table2[[#This Row],[Close Price]])-1</f>
        <v>9.8331676057894501E-3</v>
      </c>
      <c r="AE252" s="2">
        <f>(Table2[[#This Row],[Close Price]]/Table2[[#This Row],[Current Week Low]])-1</f>
        <v>3.4089964247110416E-3</v>
      </c>
      <c r="AF252" s="2">
        <f>(Table2[[#This Row],[Current Week High]]/Table2[[#This Row],[Close Price]])-1</f>
        <v>1.7815710971163412E-2</v>
      </c>
      <c r="AG252" s="2">
        <f>(Table2[[#This Row],[Close Price]]/Table2[[#This Row],[Current Month Low]])-1</f>
        <v>3.4089964247110416E-3</v>
      </c>
      <c r="AH252" s="2">
        <f>(Table2[[#This Row],[Current Month High]]/Table2[[#This Row],[Close Price]])-1</f>
        <v>1.7815710971163412E-2</v>
      </c>
      <c r="AI252">
        <v>21.202077118550399</v>
      </c>
      <c r="AJ252">
        <v>74.049324551704203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-0.02</v>
      </c>
      <c r="AM252" t="s">
        <v>10146</v>
      </c>
      <c r="AN252">
        <v>-1.94</v>
      </c>
      <c r="AO252" t="s">
        <v>10146</v>
      </c>
      <c r="AP252">
        <v>-0.117017315863472</v>
      </c>
      <c r="AQ252">
        <f>(Table2[[#This Row],[Sharpe Ratio]]-AVERAGE(Table2[Sharpe Ratio]))/_xlfn.STDEV.P(Table2[Sharpe Ratio])</f>
        <v>-1.9513173622262334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-4.3180263309915823</v>
      </c>
    </row>
    <row r="253" spans="1:44" hidden="1" x14ac:dyDescent="0.3">
      <c r="A253" t="s">
        <v>627</v>
      </c>
      <c r="B253" t="s">
        <v>628</v>
      </c>
      <c r="C253" t="s">
        <v>10103</v>
      </c>
      <c r="D253" t="s">
        <v>629</v>
      </c>
      <c r="E253">
        <v>29676.99308013</v>
      </c>
      <c r="F253">
        <v>308.85000000000002</v>
      </c>
      <c r="G253">
        <v>159.020286303727</v>
      </c>
      <c r="H253">
        <f>(Table2[[#This Row],[1Y Return vs Nifty]]-AVERAGE(Table2[1Y Return vs Nifty]))/_xlfn.STDEV.P(Table2[1Y Return vs Nifty])</f>
        <v>1.2817605374083956</v>
      </c>
      <c r="I253">
        <v>-3.6011270751078399</v>
      </c>
      <c r="J253">
        <f>(Table2[[#This Row],[1M Return vs Nifty]]-AVERAGE(Table2[1M Return vs Nifty]))/_xlfn.STDEV.P(Table2[1M Return vs Nifty])</f>
        <v>-0.64337054988169096</v>
      </c>
      <c r="K253">
        <v>-13.8354853304806</v>
      </c>
      <c r="L253">
        <f>(Table2[[#This Row],[6M Return vs Nifty]]-AVERAGE(Table2[6M Return vs Nifty]))/_xlfn.STDEV.P(Table2[6M Return vs Nifty])</f>
        <v>-0.73227810492827261</v>
      </c>
      <c r="M253">
        <v>-1.2654858283911801</v>
      </c>
      <c r="N253">
        <f>(Table2[[#This Row],[1W Return vs Nifty]]-AVERAGE(Table2[1W Return vs Nifty]))/_xlfn.STDEV.P(Table2[1W Return vs Nifty])</f>
        <v>-0.19722792115446505</v>
      </c>
      <c r="O253">
        <v>305.25</v>
      </c>
      <c r="P253">
        <v>299.36120601068899</v>
      </c>
      <c r="Q253">
        <v>267.31236230879102</v>
      </c>
      <c r="R253">
        <v>55.7399571318185</v>
      </c>
      <c r="S253" s="2">
        <v>1.1793611793611868E-2</v>
      </c>
      <c r="T253" s="2">
        <v>3.1696805727634017E-2</v>
      </c>
      <c r="U253" s="2">
        <v>0.15538988669452555</v>
      </c>
      <c r="V253">
        <v>0.61311044252959401</v>
      </c>
      <c r="W253">
        <v>309.45</v>
      </c>
      <c r="X253">
        <v>314.2</v>
      </c>
      <c r="Y253">
        <v>305</v>
      </c>
      <c r="Z253">
        <v>317.95</v>
      </c>
      <c r="AA253">
        <v>305</v>
      </c>
      <c r="AB253">
        <v>317.95</v>
      </c>
      <c r="AC253" s="2">
        <f>(Table2[[#This Row],[Close Price]]/Table2[[#This Row],[Day Low]])-1</f>
        <v>-1.9389238972369327E-3</v>
      </c>
      <c r="AD253" s="2">
        <f>(Table2[[#This Row],[Day High]]/Table2[[#This Row],[Close Price]])-1</f>
        <v>1.7322324753116236E-2</v>
      </c>
      <c r="AE253" s="2">
        <f>(Table2[[#This Row],[Close Price]]/Table2[[#This Row],[Current Week Low]])-1</f>
        <v>1.2622950819672241E-2</v>
      </c>
      <c r="AF253" s="2">
        <f>(Table2[[#This Row],[Current Week High]]/Table2[[#This Row],[Close Price]])-1</f>
        <v>2.9464141168852098E-2</v>
      </c>
      <c r="AG253" s="2">
        <f>(Table2[[#This Row],[Close Price]]/Table2[[#This Row],[Current Month Low]])-1</f>
        <v>1.2622950819672241E-2</v>
      </c>
      <c r="AH253" s="2">
        <f>(Table2[[#This Row],[Current Month High]]/Table2[[#This Row],[Close Price]])-1</f>
        <v>2.9464141168852098E-2</v>
      </c>
      <c r="AI253">
        <v>24.429334628460399</v>
      </c>
      <c r="AJ253">
        <v>190.272556390977</v>
      </c>
      <c r="AK253" t="str">
        <f>IF(AND(Table2[[#This Row],[20D EMA]]&gt;Table2[[#This Row],[50D EMA]],Table2[[#This Row],[50D EMA]]&gt;Table2[[#This Row],[200D EMA]]),"Uptrend","Downtrend/NoTrend")</f>
        <v>Uptrend</v>
      </c>
      <c r="AL253">
        <v>0.08</v>
      </c>
      <c r="AM253" t="s">
        <v>10145</v>
      </c>
      <c r="AN253">
        <v>1.31</v>
      </c>
      <c r="AO253" t="s">
        <v>10145</v>
      </c>
      <c r="AP253">
        <v>7.1146954391335004E-2</v>
      </c>
      <c r="AQ253">
        <f>(Table2[[#This Row],[Sharpe Ratio]]-AVERAGE(Table2[Sharpe Ratio]))/_xlfn.STDEV.P(Table2[Sharpe Ratio])</f>
        <v>0.18509652857610068</v>
      </c>
      <c r="AR2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-0.10601950997993245</v>
      </c>
    </row>
    <row r="254" spans="1:44" hidden="1" x14ac:dyDescent="0.3">
      <c r="A254" t="s">
        <v>630</v>
      </c>
      <c r="B254" t="s">
        <v>631</v>
      </c>
      <c r="C254" t="s">
        <v>10112</v>
      </c>
      <c r="D254" t="s">
        <v>387</v>
      </c>
      <c r="E254">
        <v>29497.687000000002</v>
      </c>
      <c r="F254">
        <v>399.4</v>
      </c>
      <c r="G254">
        <v>-23.640044808409801</v>
      </c>
      <c r="H254">
        <f>(Table2[[#This Row],[1Y Return vs Nifty]]-AVERAGE(Table2[1Y Return vs Nifty]))/_xlfn.STDEV.P(Table2[1Y Return vs Nifty])</f>
        <v>-0.82145135376367318</v>
      </c>
      <c r="I254">
        <v>-3.7693817285772599</v>
      </c>
      <c r="J254">
        <f>(Table2[[#This Row],[1M Return vs Nifty]]-AVERAGE(Table2[1M Return vs Nifty]))/_xlfn.STDEV.P(Table2[1M Return vs Nifty])</f>
        <v>-0.65742918314615528</v>
      </c>
      <c r="K254">
        <v>-12.284832018194599</v>
      </c>
      <c r="L254">
        <f>(Table2[[#This Row],[6M Return vs Nifty]]-AVERAGE(Table2[6M Return vs Nifty]))/_xlfn.STDEV.P(Table2[6M Return vs Nifty])</f>
        <v>-0.68647680745678108</v>
      </c>
      <c r="M254">
        <v>-1.9185063555850199</v>
      </c>
      <c r="N254">
        <f>(Table2[[#This Row],[1W Return vs Nifty]]-AVERAGE(Table2[1W Return vs Nifty]))/_xlfn.STDEV.P(Table2[1W Return vs Nifty])</f>
        <v>-0.32567494791893786</v>
      </c>
      <c r="O254">
        <v>399.16</v>
      </c>
      <c r="P254">
        <v>411.30709128406602</v>
      </c>
      <c r="Q254">
        <v>421.03375095647601</v>
      </c>
      <c r="R254">
        <v>53.347802877089997</v>
      </c>
      <c r="S254" s="2">
        <v>6.0126265156817374E-4</v>
      </c>
      <c r="T254" s="2">
        <v>-2.8949394591989912E-2</v>
      </c>
      <c r="U254" s="2">
        <v>-5.1382462587215259E-2</v>
      </c>
      <c r="V254">
        <v>0.92403790461443303</v>
      </c>
      <c r="W254">
        <v>396.45</v>
      </c>
      <c r="X254">
        <v>399</v>
      </c>
      <c r="Y254">
        <v>396.1</v>
      </c>
      <c r="Z254">
        <v>403</v>
      </c>
      <c r="AA254">
        <v>396.1</v>
      </c>
      <c r="AB254">
        <v>403</v>
      </c>
      <c r="AC254" s="2">
        <f>(Table2[[#This Row],[Close Price]]/Table2[[#This Row],[Day Low]])-1</f>
        <v>7.4410392231050171E-3</v>
      </c>
      <c r="AD254" s="2">
        <f>(Table2[[#This Row],[Day High]]/Table2[[#This Row],[Close Price]])-1</f>
        <v>-1.0015022533800266E-3</v>
      </c>
      <c r="AE254" s="2">
        <f>(Table2[[#This Row],[Close Price]]/Table2[[#This Row],[Current Week Low]])-1</f>
        <v>8.331229487503089E-3</v>
      </c>
      <c r="AF254" s="2">
        <f>(Table2[[#This Row],[Current Week High]]/Table2[[#This Row],[Close Price]])-1</f>
        <v>9.0135202804206838E-3</v>
      </c>
      <c r="AG254" s="2">
        <f>(Table2[[#This Row],[Close Price]]/Table2[[#This Row],[Current Month Low]])-1</f>
        <v>8.331229487503089E-3</v>
      </c>
      <c r="AH254" s="2">
        <f>(Table2[[#This Row],[Current Month High]]/Table2[[#This Row],[Close Price]])-1</f>
        <v>9.0135202804206838E-3</v>
      </c>
      <c r="AI254">
        <v>22.1832749123685</v>
      </c>
      <c r="AJ254">
        <v>12.7611518915866</v>
      </c>
      <c r="AK254" t="str">
        <f>IF(AND(Table2[[#This Row],[20D EMA]]&gt;Table2[[#This Row],[50D EMA]],Table2[[#This Row],[50D EMA]]&gt;Table2[[#This Row],[200D EMA]]),"Uptrend","Downtrend/NoTrend")</f>
        <v>Downtrend/NoTrend</v>
      </c>
      <c r="AL254">
        <v>-0.21</v>
      </c>
      <c r="AM254" t="s">
        <v>10146</v>
      </c>
      <c r="AN254">
        <v>-1.73</v>
      </c>
      <c r="AO254" t="s">
        <v>10146</v>
      </c>
      <c r="AP254">
        <v>-7.6922575184681E-2</v>
      </c>
      <c r="AQ254">
        <f>(Table2[[#This Row],[Sharpe Ratio]]-AVERAGE(Table2[Sharpe Ratio]))/_xlfn.STDEV.P(Table2[Sharpe Ratio])</f>
        <v>-1.4960823656017974</v>
      </c>
      <c r="AR2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5" spans="1:44" hidden="1" x14ac:dyDescent="0.3">
      <c r="A255" t="s">
        <v>632</v>
      </c>
      <c r="B255" t="s">
        <v>633</v>
      </c>
      <c r="C255" t="s">
        <v>10107</v>
      </c>
      <c r="D255" t="s">
        <v>59</v>
      </c>
      <c r="E255">
        <v>29263.513025209999</v>
      </c>
      <c r="F255">
        <v>1153.45</v>
      </c>
      <c r="G255">
        <v>29.2362537807983</v>
      </c>
      <c r="H255">
        <f>(Table2[[#This Row],[1Y Return vs Nifty]]-AVERAGE(Table2[1Y Return vs Nifty]))/_xlfn.STDEV.P(Table2[1Y Return vs Nifty])</f>
        <v>-0.21261604027836842</v>
      </c>
      <c r="I255">
        <v>-6.7782421939725799</v>
      </c>
      <c r="J255">
        <f>(Table2[[#This Row],[1M Return vs Nifty]]-AVERAGE(Table2[1M Return vs Nifty]))/_xlfn.STDEV.P(Table2[1M Return vs Nifty])</f>
        <v>-0.90883658825918145</v>
      </c>
      <c r="K255">
        <v>-8.9983504861911996</v>
      </c>
      <c r="L255">
        <f>(Table2[[#This Row],[6M Return vs Nifty]]-AVERAGE(Table2[6M Return vs Nifty]))/_xlfn.STDEV.P(Table2[6M Return vs Nifty])</f>
        <v>-0.58940474299903067</v>
      </c>
      <c r="M255">
        <v>6.3272699908346997E-2</v>
      </c>
      <c r="N255">
        <f>(Table2[[#This Row],[1W Return vs Nifty]]-AVERAGE(Table2[1W Return vs Nifty]))/_xlfn.STDEV.P(Table2[1W Return vs Nifty])</f>
        <v>6.4134586057116597E-2</v>
      </c>
      <c r="O255">
        <v>1153.75</v>
      </c>
      <c r="P255">
        <v>1197.4389740336801</v>
      </c>
      <c r="Q255">
        <v>1134.4293737268199</v>
      </c>
      <c r="R255">
        <v>55.799306760221199</v>
      </c>
      <c r="S255" s="2">
        <v>-2.600216684723333E-4</v>
      </c>
      <c r="T255" s="2">
        <v>-3.6735879646124479E-2</v>
      </c>
      <c r="U255" s="2">
        <v>1.6766690561523197E-2</v>
      </c>
      <c r="V255">
        <v>1.19985292511981</v>
      </c>
      <c r="W255">
        <v>1149</v>
      </c>
      <c r="X255">
        <v>1181.1500000000001</v>
      </c>
      <c r="Y255">
        <v>1113.3</v>
      </c>
      <c r="Z255">
        <v>1172.8</v>
      </c>
      <c r="AA255">
        <v>1113.3</v>
      </c>
      <c r="AB255">
        <v>1172.8</v>
      </c>
      <c r="AC255" s="2">
        <f>(Table2[[#This Row],[Close Price]]/Table2[[#This Row],[Day Low]])-1</f>
        <v>3.8729329852045247E-3</v>
      </c>
      <c r="AD255" s="2">
        <f>(Table2[[#This Row],[Day High]]/Table2[[#This Row],[Close Price]])-1</f>
        <v>2.4014911786379933E-2</v>
      </c>
      <c r="AE255" s="2">
        <f>(Table2[[#This Row],[Close Price]]/Table2[[#This Row],[Current Week Low]])-1</f>
        <v>3.6063954010599142E-2</v>
      </c>
      <c r="AF255" s="2">
        <f>(Table2[[#This Row],[Current Week High]]/Table2[[#This Row],[Close Price]])-1</f>
        <v>1.6775759677489122E-2</v>
      </c>
      <c r="AG255" s="2">
        <f>(Table2[[#This Row],[Close Price]]/Table2[[#This Row],[Current Month Low]])-1</f>
        <v>3.6063954010599142E-2</v>
      </c>
      <c r="AH255" s="2">
        <f>(Table2[[#This Row],[Current Month High]]/Table2[[#This Row],[Close Price]])-1</f>
        <v>1.6775759677489122E-2</v>
      </c>
      <c r="AI255">
        <v>19.1729160345051</v>
      </c>
      <c r="AJ255">
        <v>56.4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-0.19</v>
      </c>
      <c r="AM255" t="s">
        <v>10146</v>
      </c>
      <c r="AN255">
        <v>-2.36</v>
      </c>
      <c r="AO255" t="s">
        <v>10146</v>
      </c>
      <c r="AP255">
        <v>-4.2809663883937997E-2</v>
      </c>
      <c r="AQ255">
        <f>(Table2[[#This Row],[Sharpe Ratio]]-AVERAGE(Table2[Sharpe Ratio]))/_xlfn.STDEV.P(Table2[Sharpe Ratio])</f>
        <v>-1.1087649569358264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6" spans="1:44" hidden="1" x14ac:dyDescent="0.3">
      <c r="A256" t="s">
        <v>634</v>
      </c>
      <c r="B256" t="s">
        <v>635</v>
      </c>
      <c r="C256" t="s">
        <v>10116</v>
      </c>
      <c r="D256" t="s">
        <v>371</v>
      </c>
      <c r="E256">
        <v>29003.82849312</v>
      </c>
      <c r="F256">
        <v>6453.6</v>
      </c>
      <c r="G256">
        <v>19.988634484869301</v>
      </c>
      <c r="H256">
        <f>(Table2[[#This Row],[1Y Return vs Nifty]]-AVERAGE(Table2[1Y Return vs Nifty]))/_xlfn.STDEV.P(Table2[1Y Return vs Nifty])</f>
        <v>-0.3190962089598201</v>
      </c>
      <c r="I256">
        <v>21.4054146798285</v>
      </c>
      <c r="J256">
        <f>(Table2[[#This Row],[1M Return vs Nifty]]-AVERAGE(Table2[1M Return vs Nifty]))/_xlfn.STDEV.P(Table2[1M Return vs Nifty])</f>
        <v>1.4460682412365564</v>
      </c>
      <c r="K256">
        <v>4.1551404877037799</v>
      </c>
      <c r="L256">
        <f>(Table2[[#This Row],[6M Return vs Nifty]]-AVERAGE(Table2[6M Return vs Nifty]))/_xlfn.STDEV.P(Table2[6M Return vs Nifty])</f>
        <v>-0.20089304401984084</v>
      </c>
      <c r="M256">
        <v>0.13583577338326699</v>
      </c>
      <c r="N256">
        <f>(Table2[[#This Row],[1W Return vs Nifty]]-AVERAGE(Table2[1W Return vs Nifty]))/_xlfn.STDEV.P(Table2[1W Return vs Nifty])</f>
        <v>7.8407508044420052E-2</v>
      </c>
      <c r="O256">
        <v>6242.42</v>
      </c>
      <c r="P256">
        <v>5883.96411712598</v>
      </c>
      <c r="Q256">
        <v>5481.5557113346104</v>
      </c>
      <c r="R256">
        <v>55.583009784943599</v>
      </c>
      <c r="S256" s="2">
        <v>3.382982881638856E-2</v>
      </c>
      <c r="T256" s="2">
        <v>9.6811583404464871E-2</v>
      </c>
      <c r="U256" s="2">
        <v>0.17733000262232554</v>
      </c>
      <c r="V256">
        <v>1.97654635067541</v>
      </c>
      <c r="W256">
        <v>6446</v>
      </c>
      <c r="X256">
        <v>6594</v>
      </c>
      <c r="Y256">
        <v>6402</v>
      </c>
      <c r="Z256">
        <v>6976.9</v>
      </c>
      <c r="AA256">
        <v>6402</v>
      </c>
      <c r="AB256">
        <v>6976.9</v>
      </c>
      <c r="AC256" s="2">
        <f>(Table2[[#This Row],[Close Price]]/Table2[[#This Row],[Day Low]])-1</f>
        <v>1.1790257524046943E-3</v>
      </c>
      <c r="AD256" s="2">
        <f>(Table2[[#This Row],[Day High]]/Table2[[#This Row],[Close Price]])-1</f>
        <v>2.1755299367794745E-2</v>
      </c>
      <c r="AE256" s="2">
        <f>(Table2[[#This Row],[Close Price]]/Table2[[#This Row],[Current Week Low]])-1</f>
        <v>8.0599812558574957E-3</v>
      </c>
      <c r="AF256" s="2">
        <f>(Table2[[#This Row],[Current Week High]]/Table2[[#This Row],[Close Price]])-1</f>
        <v>8.1086525350192007E-2</v>
      </c>
      <c r="AG256" s="2">
        <f>(Table2[[#This Row],[Close Price]]/Table2[[#This Row],[Current Month Low]])-1</f>
        <v>8.0599812558574957E-3</v>
      </c>
      <c r="AH256" s="2">
        <f>(Table2[[#This Row],[Current Month High]]/Table2[[#This Row],[Close Price]])-1</f>
        <v>8.1086525350192007E-2</v>
      </c>
      <c r="AI256">
        <v>8.1086525350191998</v>
      </c>
      <c r="AJ256">
        <v>48.329636737648897</v>
      </c>
      <c r="AK256" t="str">
        <f>IF(AND(Table2[[#This Row],[20D EMA]]&gt;Table2[[#This Row],[50D EMA]],Table2[[#This Row],[50D EMA]]&gt;Table2[[#This Row],[200D EMA]]),"Uptrend","Downtrend/NoTrend")</f>
        <v>Uptrend</v>
      </c>
      <c r="AL256">
        <v>0.09</v>
      </c>
      <c r="AM256" t="s">
        <v>10145</v>
      </c>
      <c r="AN256">
        <v>5.66</v>
      </c>
      <c r="AO256" t="s">
        <v>10145</v>
      </c>
      <c r="AP256">
        <v>-4.0042157329785999E-2</v>
      </c>
      <c r="AQ256">
        <f>(Table2[[#This Row],[Sharpe Ratio]]-AVERAGE(Table2[Sharpe Ratio]))/_xlfn.STDEV.P(Table2[Sharpe Ratio])</f>
        <v>-1.0773427350805815</v>
      </c>
      <c r="AR2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-7.2856238779266072E-2</v>
      </c>
    </row>
    <row r="257" spans="1:44" hidden="1" x14ac:dyDescent="0.3">
      <c r="A257" t="s">
        <v>636</v>
      </c>
      <c r="B257" t="s">
        <v>637</v>
      </c>
      <c r="C257" t="s">
        <v>10107</v>
      </c>
      <c r="D257" t="s">
        <v>207</v>
      </c>
      <c r="E257">
        <v>28818.877190459902</v>
      </c>
      <c r="F257">
        <v>718.15</v>
      </c>
      <c r="G257">
        <v>-31.313818459121499</v>
      </c>
      <c r="H257">
        <f>(Table2[[#This Row],[1Y Return vs Nifty]]-AVERAGE(Table2[1Y Return vs Nifty]))/_xlfn.STDEV.P(Table2[1Y Return vs Nifty])</f>
        <v>-0.90980973948471677</v>
      </c>
      <c r="I257">
        <v>1.0059988252990999</v>
      </c>
      <c r="J257">
        <f>(Table2[[#This Row],[1M Return vs Nifty]]-AVERAGE(Table2[1M Return vs Nifty]))/_xlfn.STDEV.P(Table2[1M Return vs Nifty])</f>
        <v>-0.25841897736064878</v>
      </c>
      <c r="K257">
        <v>-13.649401952203601</v>
      </c>
      <c r="L257">
        <f>(Table2[[#This Row],[6M Return vs Nifty]]-AVERAGE(Table2[6M Return vs Nifty]))/_xlfn.STDEV.P(Table2[6M Return vs Nifty])</f>
        <v>-0.72678180211484722</v>
      </c>
      <c r="M257">
        <v>-2.6704858866946901E-2</v>
      </c>
      <c r="N257">
        <f>(Table2[[#This Row],[1W Return vs Nifty]]-AVERAGE(Table2[1W Return vs Nifty]))/_xlfn.STDEV.P(Table2[1W Return vs Nifty])</f>
        <v>4.6436291104772064E-2</v>
      </c>
      <c r="O257">
        <v>705.3</v>
      </c>
      <c r="P257">
        <v>699.43649584100206</v>
      </c>
      <c r="Q257">
        <v>706.85776314155703</v>
      </c>
      <c r="R257">
        <v>67.188042945599904</v>
      </c>
      <c r="S257" s="2">
        <v>1.8219197504608001E-2</v>
      </c>
      <c r="T257" s="2">
        <v>2.6755115396855027E-2</v>
      </c>
      <c r="U257" s="2">
        <v>1.5975260437482864E-2</v>
      </c>
      <c r="V257">
        <v>0.98581690999518601</v>
      </c>
      <c r="W257">
        <v>713.8</v>
      </c>
      <c r="X257">
        <v>729.7</v>
      </c>
      <c r="Y257">
        <v>706</v>
      </c>
      <c r="Z257">
        <v>725.55</v>
      </c>
      <c r="AA257">
        <v>706</v>
      </c>
      <c r="AB257">
        <v>725.55</v>
      </c>
      <c r="AC257" s="2">
        <f>(Table2[[#This Row],[Close Price]]/Table2[[#This Row],[Day Low]])-1</f>
        <v>6.0941440179322903E-3</v>
      </c>
      <c r="AD257" s="2">
        <f>(Table2[[#This Row],[Day High]]/Table2[[#This Row],[Close Price]])-1</f>
        <v>1.6082991018589565E-2</v>
      </c>
      <c r="AE257" s="2">
        <f>(Table2[[#This Row],[Close Price]]/Table2[[#This Row],[Current Week Low]])-1</f>
        <v>1.7209631728045238E-2</v>
      </c>
      <c r="AF257" s="2">
        <f>(Table2[[#This Row],[Current Week High]]/Table2[[#This Row],[Close Price]])-1</f>
        <v>1.0304253985936151E-2</v>
      </c>
      <c r="AG257" s="2">
        <f>(Table2[[#This Row],[Close Price]]/Table2[[#This Row],[Current Month Low]])-1</f>
        <v>1.7209631728045238E-2</v>
      </c>
      <c r="AH257" s="2">
        <f>(Table2[[#This Row],[Current Month High]]/Table2[[#This Row],[Close Price]])-1</f>
        <v>1.0304253985936151E-2</v>
      </c>
      <c r="AI257">
        <v>19.786952586506999</v>
      </c>
      <c r="AJ257">
        <v>18.184810334896699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-0.1</v>
      </c>
      <c r="AM257" t="s">
        <v>10146</v>
      </c>
      <c r="AN257">
        <v>1.57</v>
      </c>
      <c r="AO257" t="s">
        <v>10145</v>
      </c>
      <c r="AP257">
        <v>-2.3822934048593002E-2</v>
      </c>
      <c r="AQ257">
        <f>(Table2[[#This Row],[Sharpe Ratio]]-AVERAGE(Table2[Sharpe Ratio]))/_xlfn.STDEV.P(Table2[Sharpe Ratio])</f>
        <v>-0.89318995267910906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58" spans="1:44" x14ac:dyDescent="0.3">
      <c r="A258" t="s">
        <v>785</v>
      </c>
      <c r="B258" t="s">
        <v>786</v>
      </c>
      <c r="C258" t="s">
        <v>10116</v>
      </c>
      <c r="D258" t="s">
        <v>257</v>
      </c>
      <c r="E258">
        <v>20004.635956689999</v>
      </c>
      <c r="F258">
        <v>405.35</v>
      </c>
      <c r="G258">
        <v>184.093231758477</v>
      </c>
      <c r="H258">
        <f>(Table2[[#This Row],[1Y Return vs Nifty]]-AVERAGE(Table2[1Y Return vs Nifty]))/_xlfn.STDEV.P(Table2[1Y Return vs Nifty])</f>
        <v>1.5704587824299989</v>
      </c>
      <c r="I258">
        <v>12.4005394199382</v>
      </c>
      <c r="J258">
        <f>(Table2[[#This Row],[1M Return vs Nifty]]-AVERAGE(Table2[1M Return vs Nifty]))/_xlfn.STDEV.P(Table2[1M Return vs Nifty])</f>
        <v>0.69365969704104991</v>
      </c>
      <c r="K258">
        <v>9.0754301254060596</v>
      </c>
      <c r="L258">
        <f>(Table2[[#This Row],[6M Return vs Nifty]]-AVERAGE(Table2[6M Return vs Nifty]))/_xlfn.STDEV.P(Table2[6M Return vs Nifty])</f>
        <v>-5.5563557695089152E-2</v>
      </c>
      <c r="M258">
        <v>-2.10336045802925</v>
      </c>
      <c r="N258">
        <f>(Table2[[#This Row],[1W Return vs Nifty]]-AVERAGE(Table2[1W Return vs Nifty]))/_xlfn.STDEV.P(Table2[1W Return vs Nifty])</f>
        <v>-0.36203515231589478</v>
      </c>
      <c r="O258">
        <v>381.26</v>
      </c>
      <c r="P258">
        <v>364.47205806532799</v>
      </c>
      <c r="Q258">
        <v>312.08364567156798</v>
      </c>
      <c r="R258">
        <v>73.274296552070993</v>
      </c>
      <c r="S258" s="2">
        <v>6.3185227928447857E-2</v>
      </c>
      <c r="T258" s="2">
        <v>0.11215658657527341</v>
      </c>
      <c r="U258" s="2">
        <v>0.29885050249183553</v>
      </c>
      <c r="V258">
        <v>1.9791780033711399</v>
      </c>
      <c r="W258">
        <v>401.3</v>
      </c>
      <c r="X258">
        <v>412.4</v>
      </c>
      <c r="Y258">
        <v>393</v>
      </c>
      <c r="Z258">
        <v>415</v>
      </c>
      <c r="AA258">
        <v>393</v>
      </c>
      <c r="AB258">
        <v>415</v>
      </c>
      <c r="AC258" s="2">
        <f>(Table2[[#This Row],[Close Price]]/Table2[[#This Row],[Day Low]])-1</f>
        <v>1.0092200348866154E-2</v>
      </c>
      <c r="AD258" s="2">
        <f>(Table2[[#This Row],[Day High]]/Table2[[#This Row],[Close Price]])-1</f>
        <v>1.7392376958184075E-2</v>
      </c>
      <c r="AE258" s="2">
        <f>(Table2[[#This Row],[Close Price]]/Table2[[#This Row],[Current Week Low]])-1</f>
        <v>3.1424936386768465E-2</v>
      </c>
      <c r="AF258" s="2">
        <f>(Table2[[#This Row],[Current Week High]]/Table2[[#This Row],[Close Price]])-1</f>
        <v>2.3806586900209536E-2</v>
      </c>
      <c r="AG258" s="2">
        <f>(Table2[[#This Row],[Close Price]]/Table2[[#This Row],[Current Month Low]])-1</f>
        <v>3.1424936386768465E-2</v>
      </c>
      <c r="AH258" s="2">
        <f>(Table2[[#This Row],[Current Month High]]/Table2[[#This Row],[Close Price]])-1</f>
        <v>2.3806586900209536E-2</v>
      </c>
      <c r="AI258">
        <v>3.2441100283705202</v>
      </c>
      <c r="AJ258">
        <v>222.98804780876401</v>
      </c>
      <c r="AK258" t="str">
        <f>IF(AND(Table2[[#This Row],[20D EMA]]&gt;Table2[[#This Row],[50D EMA]],Table2[[#This Row],[50D EMA]]&gt;Table2[[#This Row],[200D EMA]]),"Uptrend","Downtrend/NoTrend")</f>
        <v>Uptrend</v>
      </c>
      <c r="AL258">
        <v>0.18</v>
      </c>
      <c r="AM258" t="s">
        <v>10145</v>
      </c>
      <c r="AN258">
        <v>12.01</v>
      </c>
      <c r="AO258" t="s">
        <v>10145</v>
      </c>
      <c r="AP258">
        <v>0.185596063967266</v>
      </c>
      <c r="AQ258">
        <f>(Table2[[#This Row],[Sharpe Ratio]]-AVERAGE(Table2[Sharpe Ratio]))/_xlfn.STDEV.P(Table2[Sharpe Ratio])</f>
        <v>1.4845497518520583</v>
      </c>
      <c r="AR2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3.3310695213121235</v>
      </c>
    </row>
    <row r="259" spans="1:44" hidden="1" x14ac:dyDescent="0.3">
      <c r="A259" t="s">
        <v>641</v>
      </c>
      <c r="B259" t="s">
        <v>642</v>
      </c>
      <c r="C259" t="s">
        <v>10102</v>
      </c>
      <c r="D259" t="s">
        <v>151</v>
      </c>
      <c r="E259">
        <v>28558.2283991</v>
      </c>
      <c r="F259">
        <v>1462.75</v>
      </c>
      <c r="G259">
        <v>88.117215067933003</v>
      </c>
      <c r="H259">
        <f>(Table2[[#This Row],[1Y Return vs Nifty]]-AVERAGE(Table2[1Y Return vs Nifty]))/_xlfn.STDEV.P(Table2[1Y Return vs Nifty])</f>
        <v>0.46535895948618361</v>
      </c>
      <c r="I259">
        <v>8.5845337432801507</v>
      </c>
      <c r="J259">
        <f>(Table2[[#This Row],[1M Return vs Nifty]]-AVERAGE(Table2[1M Return vs Nifty]))/_xlfn.STDEV.P(Table2[1M Return vs Nifty])</f>
        <v>0.37481071879867384</v>
      </c>
      <c r="K259">
        <v>74.007714408633603</v>
      </c>
      <c r="L259">
        <f>(Table2[[#This Row],[6M Return vs Nifty]]-AVERAGE(Table2[6M Return vs Nifty]))/_xlfn.STDEV.P(Table2[6M Return vs Nifty])</f>
        <v>1.8623266917864398</v>
      </c>
      <c r="M259">
        <v>9.5792004096191796</v>
      </c>
      <c r="N259">
        <f>(Table2[[#This Row],[1W Return vs Nifty]]-AVERAGE(Table2[1W Return vs Nifty]))/_xlfn.STDEV.P(Table2[1W Return vs Nifty])</f>
        <v>1.9358868056549476</v>
      </c>
      <c r="O259">
        <v>1367.6</v>
      </c>
      <c r="P259">
        <v>1299.23876702912</v>
      </c>
      <c r="Q259">
        <v>1057.21577464334</v>
      </c>
      <c r="R259">
        <v>66.283762892029301</v>
      </c>
      <c r="S259" s="2">
        <v>6.9574436969874309E-2</v>
      </c>
      <c r="T259" s="2">
        <v>0.12585156564006311</v>
      </c>
      <c r="U259" s="2">
        <v>0.38358699811632135</v>
      </c>
      <c r="V259">
        <v>0.778319841917815</v>
      </c>
      <c r="W259">
        <v>1405.55</v>
      </c>
      <c r="X259">
        <v>1472</v>
      </c>
      <c r="Y259">
        <v>1400.2</v>
      </c>
      <c r="Z259">
        <v>1543</v>
      </c>
      <c r="AA259">
        <v>1400.2</v>
      </c>
      <c r="AB259">
        <v>1543</v>
      </c>
      <c r="AC259" s="2">
        <f>(Table2[[#This Row],[Close Price]]/Table2[[#This Row],[Day Low]])-1</f>
        <v>4.069581302692904E-2</v>
      </c>
      <c r="AD259" s="2">
        <f>(Table2[[#This Row],[Day High]]/Table2[[#This Row],[Close Price]])-1</f>
        <v>6.3237053495128759E-3</v>
      </c>
      <c r="AE259" s="2">
        <f>(Table2[[#This Row],[Close Price]]/Table2[[#This Row],[Current Week Low]])-1</f>
        <v>4.4672189687187558E-2</v>
      </c>
      <c r="AF259" s="2">
        <f>(Table2[[#This Row],[Current Week High]]/Table2[[#This Row],[Close Price]])-1</f>
        <v>5.4862416680909298E-2</v>
      </c>
      <c r="AG259" s="2">
        <f>(Table2[[#This Row],[Close Price]]/Table2[[#This Row],[Current Month Low]])-1</f>
        <v>4.4672189687187558E-2</v>
      </c>
      <c r="AH259" s="2">
        <f>(Table2[[#This Row],[Current Month High]]/Table2[[#This Row],[Close Price]])-1</f>
        <v>5.4862416680909298E-2</v>
      </c>
      <c r="AI259">
        <v>5.4862416680909298</v>
      </c>
      <c r="AJ259">
        <v>121.19310449115299</v>
      </c>
      <c r="AK259" t="str">
        <f>IF(AND(Table2[[#This Row],[20D EMA]]&gt;Table2[[#This Row],[50D EMA]],Table2[[#This Row],[50D EMA]]&gt;Table2[[#This Row],[200D EMA]]),"Uptrend","Downtrend/NoTrend")</f>
        <v>Uptrend</v>
      </c>
      <c r="AL259">
        <v>0.09</v>
      </c>
      <c r="AM259" t="s">
        <v>10145</v>
      </c>
      <c r="AN259">
        <v>6.61</v>
      </c>
      <c r="AO259" t="s">
        <v>10145</v>
      </c>
      <c r="AP259">
        <v>9.8916997817459999E-3</v>
      </c>
      <c r="AQ259">
        <f>(Table2[[#This Row],[Sharpe Ratio]]-AVERAGE(Table2[Sharpe Ratio]))/_xlfn.STDEV.P(Table2[Sharpe Ratio])</f>
        <v>-0.51039457956756362</v>
      </c>
      <c r="AR2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4.1279885961586817</v>
      </c>
    </row>
    <row r="260" spans="1:44" x14ac:dyDescent="0.3">
      <c r="A260" t="s">
        <v>836</v>
      </c>
      <c r="B260" t="s">
        <v>837</v>
      </c>
      <c r="C260" t="s">
        <v>10108</v>
      </c>
      <c r="D260" t="s">
        <v>838</v>
      </c>
      <c r="E260">
        <v>18167.380720274999</v>
      </c>
      <c r="F260">
        <v>1526.55</v>
      </c>
      <c r="G260">
        <v>184.64311309834699</v>
      </c>
      <c r="H260">
        <f>(Table2[[#This Row],[1Y Return vs Nifty]]-AVERAGE(Table2[1Y Return vs Nifty]))/_xlfn.STDEV.P(Table2[1Y Return vs Nifty])</f>
        <v>1.576790299326452</v>
      </c>
      <c r="I260">
        <v>-3.3092191788071501</v>
      </c>
      <c r="J260">
        <f>(Table2[[#This Row],[1M Return vs Nifty]]-AVERAGE(Table2[1M Return vs Nifty]))/_xlfn.STDEV.P(Table2[1M Return vs Nifty])</f>
        <v>-0.61897998488707373</v>
      </c>
      <c r="K260">
        <v>52.0539078827643</v>
      </c>
      <c r="L260">
        <f>(Table2[[#This Row],[6M Return vs Nifty]]-AVERAGE(Table2[6M Return vs Nifty]))/_xlfn.STDEV.P(Table2[6M Return vs Nifty])</f>
        <v>1.2138820553508676</v>
      </c>
      <c r="M260">
        <v>-2.89178068332214</v>
      </c>
      <c r="N260">
        <f>(Table2[[#This Row],[1W Return vs Nifty]]-AVERAGE(Table2[1W Return vs Nifty]))/_xlfn.STDEV.P(Table2[1W Return vs Nifty])</f>
        <v>-0.51711486200745072</v>
      </c>
      <c r="O260">
        <v>1477.57</v>
      </c>
      <c r="P260">
        <v>1445.23389485339</v>
      </c>
      <c r="Q260">
        <v>1158.39888451723</v>
      </c>
      <c r="R260">
        <v>63.413355631562602</v>
      </c>
      <c r="S260" s="2">
        <v>3.3149021704555463E-2</v>
      </c>
      <c r="T260" s="2">
        <v>5.6265013875044068E-2</v>
      </c>
      <c r="U260" s="2">
        <v>0.31781031594846465</v>
      </c>
      <c r="V260">
        <v>1.35901163617278</v>
      </c>
      <c r="W260">
        <v>1514.85</v>
      </c>
      <c r="X260">
        <v>1549</v>
      </c>
      <c r="Y260">
        <v>1451.2</v>
      </c>
      <c r="Z260">
        <v>1603</v>
      </c>
      <c r="AA260">
        <v>1451.2</v>
      </c>
      <c r="AB260">
        <v>1603</v>
      </c>
      <c r="AC260" s="2">
        <f>(Table2[[#This Row],[Close Price]]/Table2[[#This Row],[Day Low]])-1</f>
        <v>7.7235369838597467E-3</v>
      </c>
      <c r="AD260" s="2">
        <f>(Table2[[#This Row],[Day High]]/Table2[[#This Row],[Close Price]])-1</f>
        <v>1.4706364023451712E-2</v>
      </c>
      <c r="AE260" s="2">
        <f>(Table2[[#This Row],[Close Price]]/Table2[[#This Row],[Current Week Low]])-1</f>
        <v>5.1922546857772867E-2</v>
      </c>
      <c r="AF260" s="2">
        <f>(Table2[[#This Row],[Current Week High]]/Table2[[#This Row],[Close Price]])-1</f>
        <v>5.0080246307032228E-2</v>
      </c>
      <c r="AG260" s="2">
        <f>(Table2[[#This Row],[Close Price]]/Table2[[#This Row],[Current Month Low]])-1</f>
        <v>5.1922546857772867E-2</v>
      </c>
      <c r="AH260" s="2">
        <f>(Table2[[#This Row],[Current Month High]]/Table2[[#This Row],[Close Price]])-1</f>
        <v>5.0080246307032228E-2</v>
      </c>
      <c r="AI260">
        <v>11.034686056794699</v>
      </c>
      <c r="AJ260">
        <v>216.51461745801299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-0.06</v>
      </c>
      <c r="AM260" t="s">
        <v>10146</v>
      </c>
      <c r="AN260">
        <v>3.36</v>
      </c>
      <c r="AO260" t="s">
        <v>10145</v>
      </c>
      <c r="AP260">
        <v>0.196000221954993</v>
      </c>
      <c r="AQ260">
        <f>(Table2[[#This Row],[Sharpe Ratio]]-AVERAGE(Table2[Sharpe Ratio]))/_xlfn.STDEV.P(Table2[Sharpe Ratio])</f>
        <v>1.6026783828455093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3.2572558906283051</v>
      </c>
    </row>
    <row r="261" spans="1:44" hidden="1" x14ac:dyDescent="0.3">
      <c r="A261" t="s">
        <v>647</v>
      </c>
      <c r="B261" t="s">
        <v>648</v>
      </c>
      <c r="C261" t="s">
        <v>10116</v>
      </c>
      <c r="D261" t="s">
        <v>166</v>
      </c>
      <c r="E261">
        <v>28111.081495909999</v>
      </c>
      <c r="F261">
        <v>1103.45</v>
      </c>
      <c r="G261">
        <v>-15.995406099365299</v>
      </c>
      <c r="H261">
        <f>(Table2[[#This Row],[1Y Return vs Nifty]]-AVERAGE(Table2[1Y Return vs Nifty]))/_xlfn.STDEV.P(Table2[1Y Return vs Nifty])</f>
        <v>-0.73342843746497177</v>
      </c>
      <c r="I261">
        <v>0.11917267799466701</v>
      </c>
      <c r="J261">
        <f>(Table2[[#This Row],[1M Return vs Nifty]]-AVERAGE(Table2[1M Return vs Nifty]))/_xlfn.STDEV.P(Table2[1M Return vs Nifty])</f>
        <v>-0.33251834589048751</v>
      </c>
      <c r="K261">
        <v>-13.7162208293259</v>
      </c>
      <c r="L261">
        <f>(Table2[[#This Row],[6M Return vs Nifty]]-AVERAGE(Table2[6M Return vs Nifty]))/_xlfn.STDEV.P(Table2[6M Return vs Nifty])</f>
        <v>-0.72875541623190465</v>
      </c>
      <c r="M261">
        <v>-2.1273343020535598</v>
      </c>
      <c r="N261">
        <f>(Table2[[#This Row],[1W Return vs Nifty]]-AVERAGE(Table2[1W Return vs Nifty]))/_xlfn.STDEV.P(Table2[1W Return vs Nifty])</f>
        <v>-0.36675072993834795</v>
      </c>
      <c r="O261">
        <v>1098.5</v>
      </c>
      <c r="P261">
        <v>1090.08794601046</v>
      </c>
      <c r="Q261">
        <v>1056.33508085107</v>
      </c>
      <c r="R261">
        <v>51.454012583404399</v>
      </c>
      <c r="S261" s="2">
        <v>4.5061447428311752E-3</v>
      </c>
      <c r="T261" s="2">
        <v>1.2257776116544505E-2</v>
      </c>
      <c r="U261" s="2">
        <v>4.4602247906952455E-2</v>
      </c>
      <c r="V261">
        <v>0.95985005189327099</v>
      </c>
      <c r="W261">
        <v>1100.5</v>
      </c>
      <c r="X261">
        <v>1120</v>
      </c>
      <c r="Y261">
        <v>1090.3499999999999</v>
      </c>
      <c r="Z261">
        <v>1117.3</v>
      </c>
      <c r="AA261">
        <v>1090.3499999999999</v>
      </c>
      <c r="AB261">
        <v>1117.3</v>
      </c>
      <c r="AC261" s="2">
        <f>(Table2[[#This Row],[Close Price]]/Table2[[#This Row],[Day Low]])-1</f>
        <v>2.6805997273966486E-3</v>
      </c>
      <c r="AD261" s="2">
        <f>(Table2[[#This Row],[Day High]]/Table2[[#This Row],[Close Price]])-1</f>
        <v>1.4998414064977927E-2</v>
      </c>
      <c r="AE261" s="2">
        <f>(Table2[[#This Row],[Close Price]]/Table2[[#This Row],[Current Week Low]])-1</f>
        <v>1.201449075984784E-2</v>
      </c>
      <c r="AF261" s="2">
        <f>(Table2[[#This Row],[Current Week High]]/Table2[[#This Row],[Close Price]])-1</f>
        <v>1.255154288821414E-2</v>
      </c>
      <c r="AG261" s="2">
        <f>(Table2[[#This Row],[Close Price]]/Table2[[#This Row],[Current Month Low]])-1</f>
        <v>1.201449075984784E-2</v>
      </c>
      <c r="AH261" s="2">
        <f>(Table2[[#This Row],[Current Month High]]/Table2[[#This Row],[Close Price]])-1</f>
        <v>1.255154288821414E-2</v>
      </c>
      <c r="AI261">
        <v>22.252933979790601</v>
      </c>
      <c r="AJ261">
        <v>18.269024651661301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-0.11</v>
      </c>
      <c r="AM261" t="s">
        <v>10146</v>
      </c>
      <c r="AN261">
        <v>-0.22</v>
      </c>
      <c r="AO261" t="s">
        <v>10146</v>
      </c>
      <c r="AP261">
        <v>1.7473342804502998E-2</v>
      </c>
      <c r="AQ261">
        <f>(Table2[[#This Row],[Sharpe Ratio]]-AVERAGE(Table2[Sharpe Ratio]))/_xlfn.STDEV.P(Table2[Sharpe Ratio])</f>
        <v>-0.42431273498044625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-2.5857656645061584</v>
      </c>
    </row>
    <row r="262" spans="1:44" hidden="1" x14ac:dyDescent="0.3">
      <c r="A262" t="s">
        <v>649</v>
      </c>
      <c r="B262" t="s">
        <v>650</v>
      </c>
      <c r="C262" t="s">
        <v>10107</v>
      </c>
      <c r="D262" t="s">
        <v>59</v>
      </c>
      <c r="E262">
        <v>28018.285164870002</v>
      </c>
      <c r="F262">
        <v>1805.15</v>
      </c>
      <c r="G262">
        <v>26.723999052872401</v>
      </c>
      <c r="H262">
        <f>(Table2[[#This Row],[1Y Return vs Nifty]]-AVERAGE(Table2[1Y Return vs Nifty]))/_xlfn.STDEV.P(Table2[1Y Return vs Nifty])</f>
        <v>-0.2415429779733583</v>
      </c>
      <c r="I262">
        <v>-3.7302638743136298</v>
      </c>
      <c r="J262">
        <f>(Table2[[#This Row],[1M Return vs Nifty]]-AVERAGE(Table2[1M Return vs Nifty]))/_xlfn.STDEV.P(Table2[1M Return vs Nifty])</f>
        <v>-0.65416066393527295</v>
      </c>
      <c r="K262">
        <v>-6.7228071806752103</v>
      </c>
      <c r="L262">
        <f>(Table2[[#This Row],[6M Return vs Nifty]]-AVERAGE(Table2[6M Return vs Nifty]))/_xlfn.STDEV.P(Table2[6M Return vs Nifty])</f>
        <v>-0.52219253313920599</v>
      </c>
      <c r="M262">
        <v>-0.12874727611676301</v>
      </c>
      <c r="N262">
        <f>(Table2[[#This Row],[1W Return vs Nifty]]-AVERAGE(Table2[1W Return vs Nifty]))/_xlfn.STDEV.P(Table2[1W Return vs Nifty])</f>
        <v>2.6364877490988391E-2</v>
      </c>
      <c r="O262">
        <v>1782.05</v>
      </c>
      <c r="P262">
        <v>1774.42577601623</v>
      </c>
      <c r="Q262">
        <v>1613.8337965584001</v>
      </c>
      <c r="R262">
        <v>57.576345179716199</v>
      </c>
      <c r="S262" s="2">
        <v>1.2962599253668605E-2</v>
      </c>
      <c r="T262" s="2">
        <v>1.7315023484808244E-2</v>
      </c>
      <c r="U262" s="2">
        <v>0.1185476496090202</v>
      </c>
      <c r="V262">
        <v>1.3906992362491499</v>
      </c>
      <c r="W262">
        <v>1780.1</v>
      </c>
      <c r="X262">
        <v>1804</v>
      </c>
      <c r="Y262">
        <v>1757.7</v>
      </c>
      <c r="Z262">
        <v>1906</v>
      </c>
      <c r="AA262">
        <v>1757.7</v>
      </c>
      <c r="AB262">
        <v>1906</v>
      </c>
      <c r="AC262" s="2">
        <f>(Table2[[#This Row],[Close Price]]/Table2[[#This Row],[Day Low]])-1</f>
        <v>1.4072243132408291E-2</v>
      </c>
      <c r="AD262" s="2">
        <f>(Table2[[#This Row],[Day High]]/Table2[[#This Row],[Close Price]])-1</f>
        <v>-6.3706617178638236E-4</v>
      </c>
      <c r="AE262" s="2">
        <f>(Table2[[#This Row],[Close Price]]/Table2[[#This Row],[Current Week Low]])-1</f>
        <v>2.699550549012919E-2</v>
      </c>
      <c r="AF262" s="2">
        <f>(Table2[[#This Row],[Current Week High]]/Table2[[#This Row],[Close Price]])-1</f>
        <v>5.586793341273566E-2</v>
      </c>
      <c r="AG262" s="2">
        <f>(Table2[[#This Row],[Close Price]]/Table2[[#This Row],[Current Month Low]])-1</f>
        <v>2.699550549012919E-2</v>
      </c>
      <c r="AH262" s="2">
        <f>(Table2[[#This Row],[Current Month High]]/Table2[[#This Row],[Close Price]])-1</f>
        <v>5.586793341273566E-2</v>
      </c>
      <c r="AI262">
        <v>7.4702933274243</v>
      </c>
      <c r="AJ262">
        <v>58.694505494505499</v>
      </c>
      <c r="AK262" t="str">
        <f>IF(AND(Table2[[#This Row],[20D EMA]]&gt;Table2[[#This Row],[50D EMA]],Table2[[#This Row],[50D EMA]]&gt;Table2[[#This Row],[200D EMA]]),"Uptrend","Downtrend/NoTrend")</f>
        <v>Uptrend</v>
      </c>
      <c r="AL262">
        <v>-0.05</v>
      </c>
      <c r="AM262" t="s">
        <v>10146</v>
      </c>
      <c r="AN262">
        <v>-2.65</v>
      </c>
      <c r="AO262" t="s">
        <v>10146</v>
      </c>
      <c r="AP262">
        <v>5.8279596475226E-2</v>
      </c>
      <c r="AQ262">
        <f>(Table2[[#This Row],[Sharpe Ratio]]-AVERAGE(Table2[Sharpe Ratio]))/_xlfn.STDEV.P(Table2[Sharpe Ratio])</f>
        <v>3.9000767926778555E-2</v>
      </c>
      <c r="AR2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-1.3525305296300703</v>
      </c>
    </row>
    <row r="263" spans="1:44" hidden="1" x14ac:dyDescent="0.3">
      <c r="A263" t="s">
        <v>651</v>
      </c>
      <c r="B263" t="s">
        <v>652</v>
      </c>
      <c r="C263" t="s">
        <v>10107</v>
      </c>
      <c r="D263" t="s">
        <v>59</v>
      </c>
      <c r="E263">
        <v>27989.2234700099</v>
      </c>
      <c r="F263">
        <v>2241.15</v>
      </c>
      <c r="G263">
        <v>26.030186860359699</v>
      </c>
      <c r="H263">
        <f>(Table2[[#This Row],[1Y Return vs Nifty]]-AVERAGE(Table2[1Y Return vs Nifty]))/_xlfn.STDEV.P(Table2[1Y Return vs Nifty])</f>
        <v>-0.24953176264624408</v>
      </c>
      <c r="I263">
        <v>-9.3419483686710993</v>
      </c>
      <c r="J263">
        <f>(Table2[[#This Row],[1M Return vs Nifty]]-AVERAGE(Table2[1M Return vs Nifty]))/_xlfn.STDEV.P(Table2[1M Return vs Nifty])</f>
        <v>-1.1230488205198472</v>
      </c>
      <c r="K263">
        <v>-12.5176437848375</v>
      </c>
      <c r="L263">
        <f>(Table2[[#This Row],[6M Return vs Nifty]]-AVERAGE(Table2[6M Return vs Nifty]))/_xlfn.STDEV.P(Table2[6M Return vs Nifty])</f>
        <v>-0.69335331614791806</v>
      </c>
      <c r="M263">
        <v>-5.8075149350077497</v>
      </c>
      <c r="N263">
        <f>(Table2[[#This Row],[1W Return vs Nifty]]-AVERAGE(Table2[1W Return vs Nifty]))/_xlfn.STDEV.P(Table2[1W Return vs Nifty])</f>
        <v>-1.0906303639989852</v>
      </c>
      <c r="O263">
        <v>2319.15</v>
      </c>
      <c r="P263">
        <v>2311.6327023993599</v>
      </c>
      <c r="Q263">
        <v>2086.3280717798302</v>
      </c>
      <c r="R263">
        <v>24.3273728810919</v>
      </c>
      <c r="S263" s="2">
        <v>-3.3633012094948581E-2</v>
      </c>
      <c r="T263" s="2">
        <v>-3.0490441810328381E-2</v>
      </c>
      <c r="U263" s="2">
        <v>7.4207853651747341E-2</v>
      </c>
      <c r="V263">
        <v>0.50679275314304095</v>
      </c>
      <c r="W263">
        <v>2217.65</v>
      </c>
      <c r="X263">
        <v>2271.8000000000002</v>
      </c>
      <c r="Y263">
        <v>2225</v>
      </c>
      <c r="Z263">
        <v>2306.85</v>
      </c>
      <c r="AA263">
        <v>2225</v>
      </c>
      <c r="AB263">
        <v>2306.85</v>
      </c>
      <c r="AC263" s="2">
        <f>(Table2[[#This Row],[Close Price]]/Table2[[#This Row],[Day Low]])-1</f>
        <v>1.0596802922012039E-2</v>
      </c>
      <c r="AD263" s="2">
        <f>(Table2[[#This Row],[Day High]]/Table2[[#This Row],[Close Price]])-1</f>
        <v>1.3676014546103676E-2</v>
      </c>
      <c r="AE263" s="2">
        <f>(Table2[[#This Row],[Close Price]]/Table2[[#This Row],[Current Week Low]])-1</f>
        <v>7.2584269662920864E-3</v>
      </c>
      <c r="AF263" s="2">
        <f>(Table2[[#This Row],[Current Week High]]/Table2[[#This Row],[Close Price]])-1</f>
        <v>2.9315306873703095E-2</v>
      </c>
      <c r="AG263" s="2">
        <f>(Table2[[#This Row],[Close Price]]/Table2[[#This Row],[Current Month Low]])-1</f>
        <v>7.2584269662920864E-3</v>
      </c>
      <c r="AH263" s="2">
        <f>(Table2[[#This Row],[Current Month High]]/Table2[[#This Row],[Close Price]])-1</f>
        <v>2.9315306873703095E-2</v>
      </c>
      <c r="AI263">
        <v>13.334671931820701</v>
      </c>
      <c r="AJ263">
        <v>61.629164863695301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</v>
      </c>
      <c r="AM263" t="s">
        <v>10147</v>
      </c>
      <c r="AN263">
        <v>-5.78</v>
      </c>
      <c r="AO263" t="s">
        <v>10146</v>
      </c>
      <c r="AP263">
        <v>1.6784853910434001E-2</v>
      </c>
      <c r="AQ263">
        <f>(Table2[[#This Row],[Sharpe Ratio]]-AVERAGE(Table2[Sharpe Ratio]))/_xlfn.STDEV.P(Table2[Sharpe Ratio])</f>
        <v>-0.43212982605177602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-3.5886940893647705</v>
      </c>
    </row>
    <row r="264" spans="1:44" hidden="1" x14ac:dyDescent="0.3">
      <c r="A264" t="s">
        <v>653</v>
      </c>
      <c r="B264" t="s">
        <v>654</v>
      </c>
      <c r="C264" t="s">
        <v>10102</v>
      </c>
      <c r="D264" t="s">
        <v>390</v>
      </c>
      <c r="E264">
        <v>27549.770337329999</v>
      </c>
      <c r="F264">
        <v>1467.15</v>
      </c>
      <c r="G264">
        <v>33.5241736709443</v>
      </c>
      <c r="H264">
        <f>(Table2[[#This Row],[1Y Return vs Nifty]]-AVERAGE(Table2[1Y Return vs Nifty]))/_xlfn.STDEV.P(Table2[1Y Return vs Nifty])</f>
        <v>-0.16324350248409594</v>
      </c>
      <c r="I264">
        <v>35.631610859303798</v>
      </c>
      <c r="J264">
        <f>(Table2[[#This Row],[1M Return vs Nifty]]-AVERAGE(Table2[1M Return vs Nifty]))/_xlfn.STDEV.P(Table2[1M Return vs Nifty])</f>
        <v>2.6347478451080582</v>
      </c>
      <c r="K264">
        <v>31.992873644964899</v>
      </c>
      <c r="L264">
        <f>(Table2[[#This Row],[6M Return vs Nifty]]-AVERAGE(Table2[6M Return vs Nifty]))/_xlfn.STDEV.P(Table2[6M Return vs Nifty])</f>
        <v>0.6213438074837907</v>
      </c>
      <c r="M264">
        <v>18.466108882292101</v>
      </c>
      <c r="N264">
        <f>(Table2[[#This Row],[1W Return vs Nifty]]-AVERAGE(Table2[1W Return vs Nifty]))/_xlfn.STDEV.P(Table2[1W Return vs Nifty])</f>
        <v>3.6839129746761268</v>
      </c>
      <c r="O264">
        <v>1332.01</v>
      </c>
      <c r="P264">
        <v>1227.5991511965301</v>
      </c>
      <c r="Q264">
        <v>1088.88427675409</v>
      </c>
      <c r="R264">
        <v>63.283709069449401</v>
      </c>
      <c r="S264" s="2">
        <v>0.10145569477706631</v>
      </c>
      <c r="T264" s="2">
        <v>0.19513767875285828</v>
      </c>
      <c r="U264" s="2">
        <v>0.34738836010517243</v>
      </c>
      <c r="V264">
        <v>3.0544059013874398</v>
      </c>
      <c r="W264">
        <v>1456</v>
      </c>
      <c r="X264">
        <v>1499.9</v>
      </c>
      <c r="Y264">
        <v>1444.7</v>
      </c>
      <c r="Z264">
        <v>1649.8</v>
      </c>
      <c r="AA264">
        <v>1444.7</v>
      </c>
      <c r="AB264">
        <v>1649.8</v>
      </c>
      <c r="AC264" s="2">
        <f>(Table2[[#This Row],[Close Price]]/Table2[[#This Row],[Day Low]])-1</f>
        <v>7.6579670329670613E-3</v>
      </c>
      <c r="AD264" s="2">
        <f>(Table2[[#This Row],[Day High]]/Table2[[#This Row],[Close Price]])-1</f>
        <v>2.2322189278533244E-2</v>
      </c>
      <c r="AE264" s="2">
        <f>(Table2[[#This Row],[Close Price]]/Table2[[#This Row],[Current Week Low]])-1</f>
        <v>1.5539558385823993E-2</v>
      </c>
      <c r="AF264" s="2">
        <f>(Table2[[#This Row],[Current Week High]]/Table2[[#This Row],[Close Price]])-1</f>
        <v>0.12449306478546829</v>
      </c>
      <c r="AG264" s="2">
        <f>(Table2[[#This Row],[Close Price]]/Table2[[#This Row],[Current Month Low]])-1</f>
        <v>1.5539558385823993E-2</v>
      </c>
      <c r="AH264" s="2">
        <f>(Table2[[#This Row],[Current Month High]]/Table2[[#This Row],[Close Price]])-1</f>
        <v>0.12449306478546829</v>
      </c>
      <c r="AI264">
        <v>12.4493064785468</v>
      </c>
      <c r="AJ264">
        <v>65.760930968252097</v>
      </c>
      <c r="AK264" t="str">
        <f>IF(AND(Table2[[#This Row],[20D EMA]]&gt;Table2[[#This Row],[50D EMA]],Table2[[#This Row],[50D EMA]]&gt;Table2[[#This Row],[200D EMA]]),"Uptrend","Downtrend/NoTrend")</f>
        <v>Uptrend</v>
      </c>
      <c r="AL264">
        <v>0.23</v>
      </c>
      <c r="AM264" t="s">
        <v>10145</v>
      </c>
      <c r="AN264">
        <v>13.92</v>
      </c>
      <c r="AO264" t="s">
        <v>10145</v>
      </c>
      <c r="AP264">
        <v>8.2444493264344998E-2</v>
      </c>
      <c r="AQ264">
        <f>(Table2[[#This Row],[Sharpe Ratio]]-AVERAGE(Table2[Sharpe Ratio]))/_xlfn.STDEV.P(Table2[Sharpe Ratio])</f>
        <v>0.31336859078798224</v>
      </c>
      <c r="AR2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7.0901297155718623</v>
      </c>
    </row>
    <row r="265" spans="1:44" hidden="1" x14ac:dyDescent="0.3">
      <c r="A265" t="s">
        <v>655</v>
      </c>
      <c r="B265" t="s">
        <v>656</v>
      </c>
      <c r="C265" t="s">
        <v>10113</v>
      </c>
      <c r="D265" t="s">
        <v>620</v>
      </c>
      <c r="E265">
        <v>27345.39037524</v>
      </c>
      <c r="F265">
        <v>1125.9000000000001</v>
      </c>
      <c r="G265">
        <v>-33.907705369265003</v>
      </c>
      <c r="H265">
        <f>(Table2[[#This Row],[1Y Return vs Nifty]]-AVERAGE(Table2[1Y Return vs Nifty]))/_xlfn.STDEV.P(Table2[1Y Return vs Nifty])</f>
        <v>-0.9396766173150225</v>
      </c>
      <c r="I265">
        <v>-0.63956982348092495</v>
      </c>
      <c r="J265">
        <f>(Table2[[#This Row],[1M Return vs Nifty]]-AVERAGE(Table2[1M Return vs Nifty]))/_xlfn.STDEV.P(Table2[1M Return vs Nifty])</f>
        <v>-0.39591559732131543</v>
      </c>
      <c r="K265">
        <v>-23.560581510379301</v>
      </c>
      <c r="L265">
        <f>(Table2[[#This Row],[6M Return vs Nifty]]-AVERAGE(Table2[6M Return vs Nifty]))/_xlfn.STDEV.P(Table2[6M Return vs Nifty])</f>
        <v>-1.0195260794079819</v>
      </c>
      <c r="M265">
        <v>-3.4376492416976498</v>
      </c>
      <c r="N265">
        <f>(Table2[[#This Row],[1W Return vs Nifty]]-AVERAGE(Table2[1W Return vs Nifty]))/_xlfn.STDEV.P(Table2[1W Return vs Nifty])</f>
        <v>-0.62448544288159624</v>
      </c>
      <c r="O265">
        <v>1093.96</v>
      </c>
      <c r="P265">
        <v>1058.49806576736</v>
      </c>
      <c r="Q265">
        <v>1099.2402016758001</v>
      </c>
      <c r="R265">
        <v>59.456746468932202</v>
      </c>
      <c r="S265" s="2">
        <v>2.9196679951735031E-2</v>
      </c>
      <c r="T265" s="2">
        <v>6.367695550182885E-2</v>
      </c>
      <c r="U265" s="2">
        <v>2.4252932419644876E-2</v>
      </c>
      <c r="V265">
        <v>0.58613244955333399</v>
      </c>
      <c r="W265">
        <v>1117.9000000000001</v>
      </c>
      <c r="X265">
        <v>1145</v>
      </c>
      <c r="Y265">
        <v>1045.75</v>
      </c>
      <c r="Z265">
        <v>1129.8499999999999</v>
      </c>
      <c r="AA265">
        <v>1045.75</v>
      </c>
      <c r="AB265">
        <v>1129.8499999999999</v>
      </c>
      <c r="AC265" s="2">
        <f>(Table2[[#This Row],[Close Price]]/Table2[[#This Row],[Day Low]])-1</f>
        <v>7.1562751587799234E-3</v>
      </c>
      <c r="AD265" s="2">
        <f>(Table2[[#This Row],[Day High]]/Table2[[#This Row],[Close Price]])-1</f>
        <v>1.696420641264762E-2</v>
      </c>
      <c r="AE265" s="2">
        <f>(Table2[[#This Row],[Close Price]]/Table2[[#This Row],[Current Week Low]])-1</f>
        <v>7.6643557255558381E-2</v>
      </c>
      <c r="AF265" s="2">
        <f>(Table2[[#This Row],[Current Week High]]/Table2[[#This Row],[Close Price]])-1</f>
        <v>3.5083044675370267E-3</v>
      </c>
      <c r="AG265" s="2">
        <f>(Table2[[#This Row],[Close Price]]/Table2[[#This Row],[Current Month Low]])-1</f>
        <v>7.6643557255558381E-2</v>
      </c>
      <c r="AH265" s="2">
        <f>(Table2[[#This Row],[Current Month High]]/Table2[[#This Row],[Close Price]])-1</f>
        <v>3.5083044675370267E-3</v>
      </c>
      <c r="AI265">
        <v>32.152056132871401</v>
      </c>
      <c r="AJ265">
        <v>27.069578466226499</v>
      </c>
      <c r="AK265" t="str">
        <f>IF(AND(Table2[[#This Row],[20D EMA]]&gt;Table2[[#This Row],[50D EMA]],Table2[[#This Row],[50D EMA]]&gt;Table2[[#This Row],[200D EMA]]),"Uptrend","Downtrend/NoTrend")</f>
        <v>Downtrend/NoTrend</v>
      </c>
      <c r="AL265">
        <v>0.13</v>
      </c>
      <c r="AM265" t="s">
        <v>10145</v>
      </c>
      <c r="AN265">
        <v>-1.9</v>
      </c>
      <c r="AO265" t="s">
        <v>10146</v>
      </c>
      <c r="AP265">
        <v>-9.7260223302199995E-4</v>
      </c>
      <c r="AQ265">
        <f>(Table2[[#This Row],[Sharpe Ratio]]-AVERAGE(Table2[Sharpe Ratio]))/_xlfn.STDEV.P(Table2[Sharpe Ratio])</f>
        <v>-0.63374767793629694</v>
      </c>
      <c r="AR2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6" spans="1:44" hidden="1" x14ac:dyDescent="0.3">
      <c r="A266" t="s">
        <v>657</v>
      </c>
      <c r="B266" t="s">
        <v>658</v>
      </c>
      <c r="C266" t="s">
        <v>10102</v>
      </c>
      <c r="D266" t="s">
        <v>659</v>
      </c>
      <c r="E266">
        <v>26555.875021479998</v>
      </c>
      <c r="F266">
        <v>417.55</v>
      </c>
      <c r="G266">
        <v>-76.545666612384494</v>
      </c>
      <c r="H266">
        <f>(Table2[[#This Row],[1Y Return vs Nifty]]-AVERAGE(Table2[1Y Return vs Nifty]))/_xlfn.STDEV.P(Table2[1Y Return vs Nifty])</f>
        <v>-1.4306243045104947</v>
      </c>
      <c r="I266">
        <v>6.7541816264940202</v>
      </c>
      <c r="J266">
        <f>(Table2[[#This Row],[1M Return vs Nifty]]-AVERAGE(Table2[1M Return vs Nifty]))/_xlfn.STDEV.P(Table2[1M Return vs Nifty])</f>
        <v>0.22187438910952792</v>
      </c>
      <c r="K266">
        <v>-50.910740522267602</v>
      </c>
      <c r="L266">
        <f>(Table2[[#This Row],[6M Return vs Nifty]]-AVERAGE(Table2[6M Return vs Nifty]))/_xlfn.STDEV.P(Table2[6M Return vs Nifty])</f>
        <v>-1.8273615632463247</v>
      </c>
      <c r="M266">
        <v>0.87705280333399904</v>
      </c>
      <c r="N266">
        <f>(Table2[[#This Row],[1W Return vs Nifty]]-AVERAGE(Table2[1W Return vs Nifty]))/_xlfn.STDEV.P(Table2[1W Return vs Nifty])</f>
        <v>0.22420250179980597</v>
      </c>
      <c r="O266">
        <v>401.63</v>
      </c>
      <c r="P266">
        <v>394.04727891121701</v>
      </c>
      <c r="Q266">
        <v>524.80348153078205</v>
      </c>
      <c r="R266">
        <v>62.057824302414502</v>
      </c>
      <c r="S266" s="2">
        <v>3.963847322162193E-2</v>
      </c>
      <c r="T266" s="2">
        <v>5.9644419201987223E-2</v>
      </c>
      <c r="U266" s="2">
        <v>-0.20436884530174587</v>
      </c>
      <c r="V266">
        <v>0.70169767221378998</v>
      </c>
      <c r="W266">
        <v>411</v>
      </c>
      <c r="X266">
        <v>420</v>
      </c>
      <c r="Y266">
        <v>403</v>
      </c>
      <c r="Z266">
        <v>425</v>
      </c>
      <c r="AA266">
        <v>403</v>
      </c>
      <c r="AB266">
        <v>425</v>
      </c>
      <c r="AC266" s="2">
        <f>(Table2[[#This Row],[Close Price]]/Table2[[#This Row],[Day Low]])-1</f>
        <v>1.5936739659367483E-2</v>
      </c>
      <c r="AD266" s="2">
        <f>(Table2[[#This Row],[Day High]]/Table2[[#This Row],[Close Price]])-1</f>
        <v>5.8675607711651256E-3</v>
      </c>
      <c r="AE266" s="2">
        <f>(Table2[[#This Row],[Close Price]]/Table2[[#This Row],[Current Week Low]])-1</f>
        <v>3.6104218362282836E-2</v>
      </c>
      <c r="AF266" s="2">
        <f>(Table2[[#This Row],[Current Week High]]/Table2[[#This Row],[Close Price]])-1</f>
        <v>1.7842174589869364E-2</v>
      </c>
      <c r="AG266" s="2">
        <f>(Table2[[#This Row],[Close Price]]/Table2[[#This Row],[Current Month Low]])-1</f>
        <v>3.6104218362282836E-2</v>
      </c>
      <c r="AH266" s="2">
        <f>(Table2[[#This Row],[Current Month High]]/Table2[[#This Row],[Close Price]])-1</f>
        <v>1.7842174589869364E-2</v>
      </c>
      <c r="AI266">
        <v>139.08513950425001</v>
      </c>
      <c r="AJ266">
        <v>34.693548387096698</v>
      </c>
      <c r="AK266" t="str">
        <f>IF(AND(Table2[[#This Row],[20D EMA]]&gt;Table2[[#This Row],[50D EMA]],Table2[[#This Row],[50D EMA]]&gt;Table2[[#This Row],[200D EMA]]),"Uptrend","Downtrend/NoTrend")</f>
        <v>Downtrend/NoTrend</v>
      </c>
      <c r="AL266">
        <v>0</v>
      </c>
      <c r="AM266" t="s">
        <v>10147</v>
      </c>
      <c r="AN266">
        <v>-1.76</v>
      </c>
      <c r="AO266" t="s">
        <v>10146</v>
      </c>
      <c r="AP266">
        <v>-0.102560807478246</v>
      </c>
      <c r="AQ266">
        <f>(Table2[[#This Row],[Sharpe Ratio]]-AVERAGE(Table2[Sharpe Ratio]))/_xlfn.STDEV.P(Table2[Sharpe Ratio])</f>
        <v>-1.7871784144606799</v>
      </c>
      <c r="AR2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7" spans="1:44" hidden="1" x14ac:dyDescent="0.3">
      <c r="A267" t="s">
        <v>660</v>
      </c>
      <c r="B267" t="s">
        <v>661</v>
      </c>
      <c r="C267" t="s">
        <v>10113</v>
      </c>
      <c r="D267" t="s">
        <v>306</v>
      </c>
      <c r="E267">
        <v>26499.807212250002</v>
      </c>
      <c r="F267">
        <v>423.75</v>
      </c>
      <c r="G267">
        <v>76.3800631468592</v>
      </c>
      <c r="H267">
        <f>(Table2[[#This Row],[1Y Return vs Nifty]]-AVERAGE(Table2[1Y Return vs Nifty]))/_xlfn.STDEV.P(Table2[1Y Return vs Nifty])</f>
        <v>0.33021348296922315</v>
      </c>
      <c r="I267">
        <v>-7.82581936767202</v>
      </c>
      <c r="J267">
        <f>(Table2[[#This Row],[1M Return vs Nifty]]-AVERAGE(Table2[1M Return vs Nifty]))/_xlfn.STDEV.P(Table2[1M Return vs Nifty])</f>
        <v>-0.99636761933370188</v>
      </c>
      <c r="K267">
        <v>44.609240183792203</v>
      </c>
      <c r="L267">
        <f>(Table2[[#This Row],[6M Return vs Nifty]]-AVERAGE(Table2[6M Return vs Nifty]))/_xlfn.STDEV.P(Table2[6M Return vs Nifty])</f>
        <v>0.99399058305629451</v>
      </c>
      <c r="M267">
        <v>-6.5807724831877001</v>
      </c>
      <c r="N267">
        <f>(Table2[[#This Row],[1W Return vs Nifty]]-AVERAGE(Table2[1W Return vs Nifty]))/_xlfn.STDEV.P(Table2[1W Return vs Nifty])</f>
        <v>-1.2427276241168408</v>
      </c>
      <c r="O267">
        <v>436.44</v>
      </c>
      <c r="P267">
        <v>440.76324129215601</v>
      </c>
      <c r="Q267">
        <v>366.84052436977203</v>
      </c>
      <c r="R267">
        <v>33.006255012806797</v>
      </c>
      <c r="S267" s="2">
        <v>-2.9076161671707446E-2</v>
      </c>
      <c r="T267" s="2">
        <v>-3.8599501270295211E-2</v>
      </c>
      <c r="U267" s="2">
        <v>0.15513410283119028</v>
      </c>
      <c r="V267">
        <v>0.75570984628653903</v>
      </c>
      <c r="W267">
        <v>422.1</v>
      </c>
      <c r="X267">
        <v>430</v>
      </c>
      <c r="Y267">
        <v>418.2</v>
      </c>
      <c r="Z267">
        <v>434.5</v>
      </c>
      <c r="AA267">
        <v>418.2</v>
      </c>
      <c r="AB267">
        <v>434.5</v>
      </c>
      <c r="AC267" s="2">
        <f>(Table2[[#This Row],[Close Price]]/Table2[[#This Row],[Day Low]])-1</f>
        <v>3.9090262970860046E-3</v>
      </c>
      <c r="AD267" s="2">
        <f>(Table2[[#This Row],[Day High]]/Table2[[#This Row],[Close Price]])-1</f>
        <v>1.4749262536873253E-2</v>
      </c>
      <c r="AE267" s="2">
        <f>(Table2[[#This Row],[Close Price]]/Table2[[#This Row],[Current Week Low]])-1</f>
        <v>1.327116212338586E-2</v>
      </c>
      <c r="AF267" s="2">
        <f>(Table2[[#This Row],[Current Week High]]/Table2[[#This Row],[Close Price]])-1</f>
        <v>2.5368731563421898E-2</v>
      </c>
      <c r="AG267" s="2">
        <f>(Table2[[#This Row],[Close Price]]/Table2[[#This Row],[Current Month Low]])-1</f>
        <v>1.327116212338586E-2</v>
      </c>
      <c r="AH267" s="2">
        <f>(Table2[[#This Row],[Current Month High]]/Table2[[#This Row],[Close Price]])-1</f>
        <v>2.5368731563421898E-2</v>
      </c>
      <c r="AI267">
        <v>18.5132743362831</v>
      </c>
      <c r="AJ267">
        <v>108.43580914904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-0.18</v>
      </c>
      <c r="AM267" t="s">
        <v>10146</v>
      </c>
      <c r="AN267">
        <v>-4.2300000000000004</v>
      </c>
      <c r="AO267" t="s">
        <v>10146</v>
      </c>
      <c r="AP267">
        <v>0.13735303276784799</v>
      </c>
      <c r="AQ267">
        <f>(Table2[[#This Row],[Sharpe Ratio]]-AVERAGE(Table2[Sharpe Ratio]))/_xlfn.STDEV.P(Table2[Sharpe Ratio])</f>
        <v>0.93679920468773059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68" spans="1:44" hidden="1" x14ac:dyDescent="0.3">
      <c r="A268" t="s">
        <v>662</v>
      </c>
      <c r="B268" t="s">
        <v>663</v>
      </c>
      <c r="C268" t="s">
        <v>10114</v>
      </c>
      <c r="D268" t="s">
        <v>325</v>
      </c>
      <c r="E268">
        <v>26449.930399839999</v>
      </c>
      <c r="F268">
        <v>411.2</v>
      </c>
      <c r="G268">
        <v>17.518341945548499</v>
      </c>
      <c r="H268">
        <f>(Table2[[#This Row],[1Y Return vs Nifty]]-AVERAGE(Table2[1Y Return vs Nifty]))/_xlfn.STDEV.P(Table2[1Y Return vs Nifty])</f>
        <v>-0.34753998003884856</v>
      </c>
      <c r="I268">
        <v>-0.55152826004570799</v>
      </c>
      <c r="J268">
        <f>(Table2[[#This Row],[1M Return vs Nifty]]-AVERAGE(Table2[1M Return vs Nifty]))/_xlfn.STDEV.P(Table2[1M Return vs Nifty])</f>
        <v>-0.3885592239500984</v>
      </c>
      <c r="K268">
        <v>16.114555545395</v>
      </c>
      <c r="L268">
        <f>(Table2[[#This Row],[6M Return vs Nifty]]-AVERAGE(Table2[6M Return vs Nifty]))/_xlfn.STDEV.P(Table2[6M Return vs Nifty])</f>
        <v>0.1523495036872527</v>
      </c>
      <c r="M268">
        <v>-5.6678819767698601</v>
      </c>
      <c r="N268">
        <f>(Table2[[#This Row],[1W Return vs Nifty]]-AVERAGE(Table2[1W Return vs Nifty]))/_xlfn.STDEV.P(Table2[1W Return vs Nifty])</f>
        <v>-1.0631650124869019</v>
      </c>
      <c r="O268">
        <v>412.2</v>
      </c>
      <c r="P268">
        <v>383.65419933554398</v>
      </c>
      <c r="Q268">
        <v>330.742400075913</v>
      </c>
      <c r="R268">
        <v>43.470299253499903</v>
      </c>
      <c r="S268" s="2">
        <v>-2.4260067928190202E-3</v>
      </c>
      <c r="T268" s="2">
        <v>7.1798512077185558E-2</v>
      </c>
      <c r="U268" s="2">
        <v>0.24326363933266529</v>
      </c>
      <c r="V268">
        <v>0.64632569150401098</v>
      </c>
      <c r="W268">
        <v>408.15</v>
      </c>
      <c r="X268">
        <v>412.1</v>
      </c>
      <c r="Y268">
        <v>403.95</v>
      </c>
      <c r="Z268">
        <v>418.95</v>
      </c>
      <c r="AA268">
        <v>403.95</v>
      </c>
      <c r="AB268">
        <v>418.95</v>
      </c>
      <c r="AC268" s="2">
        <f>(Table2[[#This Row],[Close Price]]/Table2[[#This Row],[Day Low]])-1</f>
        <v>7.4727428641430116E-3</v>
      </c>
      <c r="AD268" s="2">
        <f>(Table2[[#This Row],[Day High]]/Table2[[#This Row],[Close Price]])-1</f>
        <v>2.1887159533073852E-3</v>
      </c>
      <c r="AE268" s="2">
        <f>(Table2[[#This Row],[Close Price]]/Table2[[#This Row],[Current Week Low]])-1</f>
        <v>1.7947765812600602E-2</v>
      </c>
      <c r="AF268" s="2">
        <f>(Table2[[#This Row],[Current Week High]]/Table2[[#This Row],[Close Price]])-1</f>
        <v>1.8847276264591484E-2</v>
      </c>
      <c r="AG268" s="2">
        <f>(Table2[[#This Row],[Close Price]]/Table2[[#This Row],[Current Month Low]])-1</f>
        <v>1.7947765812600602E-2</v>
      </c>
      <c r="AH268" s="2">
        <f>(Table2[[#This Row],[Current Month High]]/Table2[[#This Row],[Close Price]])-1</f>
        <v>1.8847276264591484E-2</v>
      </c>
      <c r="AI268">
        <v>6.1527237354085598</v>
      </c>
      <c r="AJ268">
        <v>57.397129186602797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0.26</v>
      </c>
      <c r="AM268" t="s">
        <v>10145</v>
      </c>
      <c r="AN268">
        <v>-3.6</v>
      </c>
      <c r="AO268" t="s">
        <v>10146</v>
      </c>
      <c r="AP268">
        <v>-6.0143775235198003E-2</v>
      </c>
      <c r="AQ268">
        <f>(Table2[[#This Row],[Sharpe Ratio]]-AVERAGE(Table2[Sharpe Ratio]))/_xlfn.STDEV.P(Table2[Sharpe Ratio])</f>
        <v>-1.3055761593250867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-2.9524908721136827</v>
      </c>
    </row>
    <row r="269" spans="1:44" x14ac:dyDescent="0.3">
      <c r="A269" t="s">
        <v>542</v>
      </c>
      <c r="B269" t="s">
        <v>543</v>
      </c>
      <c r="C269" t="s">
        <v>10108</v>
      </c>
      <c r="D269" t="s">
        <v>218</v>
      </c>
      <c r="E269">
        <v>34824.322372399998</v>
      </c>
      <c r="F269">
        <v>8669.6</v>
      </c>
      <c r="G269">
        <v>119.28421731332401</v>
      </c>
      <c r="H269">
        <f>(Table2[[#This Row],[1Y Return vs Nifty]]-AVERAGE(Table2[1Y Return vs Nifty]))/_xlfn.STDEV.P(Table2[1Y Return vs Nifty])</f>
        <v>0.82422620414507286</v>
      </c>
      <c r="I269">
        <v>-1.3238477111203</v>
      </c>
      <c r="J269">
        <f>(Table2[[#This Row],[1M Return vs Nifty]]-AVERAGE(Table2[1M Return vs Nifty]))/_xlfn.STDEV.P(Table2[1M Return vs Nifty])</f>
        <v>-0.45309090674033686</v>
      </c>
      <c r="K269">
        <v>34.846775619151202</v>
      </c>
      <c r="L269">
        <f>(Table2[[#This Row],[6M Return vs Nifty]]-AVERAGE(Table2[6M Return vs Nifty]))/_xlfn.STDEV.P(Table2[6M Return vs Nifty])</f>
        <v>0.70563886701678535</v>
      </c>
      <c r="M269">
        <v>-2.9528518588841801</v>
      </c>
      <c r="N269">
        <f>(Table2[[#This Row],[1W Return vs Nifty]]-AVERAGE(Table2[1W Return vs Nifty]))/_xlfn.STDEV.P(Table2[1W Return vs Nifty])</f>
        <v>-0.52912736482365497</v>
      </c>
      <c r="O269">
        <v>8340.4599999999991</v>
      </c>
      <c r="P269">
        <v>7964.4464588826104</v>
      </c>
      <c r="Q269">
        <v>6433.4349899311301</v>
      </c>
      <c r="R269">
        <v>70.875128334950304</v>
      </c>
      <c r="S269" s="2">
        <v>3.9463051198615096E-2</v>
      </c>
      <c r="T269" s="2">
        <v>8.8537671105936605E-2</v>
      </c>
      <c r="U269" s="2">
        <v>0.34758492369452054</v>
      </c>
      <c r="V269">
        <v>0.66065894824709503</v>
      </c>
      <c r="W269">
        <v>8670.9</v>
      </c>
      <c r="X269">
        <v>8892</v>
      </c>
      <c r="Y269">
        <v>8390</v>
      </c>
      <c r="Z269">
        <v>8731</v>
      </c>
      <c r="AA269">
        <v>8390</v>
      </c>
      <c r="AB269">
        <v>8731</v>
      </c>
      <c r="AC269" s="2">
        <f>(Table2[[#This Row],[Close Price]]/Table2[[#This Row],[Day Low]])-1</f>
        <v>-1.4992676654090875E-4</v>
      </c>
      <c r="AD269" s="2">
        <f>(Table2[[#This Row],[Day High]]/Table2[[#This Row],[Close Price]])-1</f>
        <v>2.5652855956445508E-2</v>
      </c>
      <c r="AE269" s="2">
        <f>(Table2[[#This Row],[Close Price]]/Table2[[#This Row],[Current Week Low]])-1</f>
        <v>3.332538736591184E-2</v>
      </c>
      <c r="AF269" s="2">
        <f>(Table2[[#This Row],[Current Week High]]/Table2[[#This Row],[Close Price]])-1</f>
        <v>7.0822183261050053E-3</v>
      </c>
      <c r="AG269" s="2">
        <f>(Table2[[#This Row],[Close Price]]/Table2[[#This Row],[Current Month Low]])-1</f>
        <v>3.332538736591184E-2</v>
      </c>
      <c r="AH269" s="2">
        <f>(Table2[[#This Row],[Current Month High]]/Table2[[#This Row],[Close Price]])-1</f>
        <v>7.0822183261050053E-3</v>
      </c>
      <c r="AI269">
        <v>2.0692996216665001</v>
      </c>
      <c r="AJ269">
        <v>162.45667145992499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0.15</v>
      </c>
      <c r="AM269" t="s">
        <v>10145</v>
      </c>
      <c r="AN269">
        <v>3.51</v>
      </c>
      <c r="AO269" t="s">
        <v>10145</v>
      </c>
      <c r="AP269">
        <v>0.28702782593808901</v>
      </c>
      <c r="AQ269">
        <f>(Table2[[#This Row],[Sharpe Ratio]]-AVERAGE(Table2[Sharpe Ratio]))/_xlfn.STDEV.P(Table2[Sharpe Ratio])</f>
        <v>2.6362042341274265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3.1838510337252925</v>
      </c>
    </row>
    <row r="270" spans="1:44" hidden="1" x14ac:dyDescent="0.3">
      <c r="A270" t="s">
        <v>666</v>
      </c>
      <c r="B270" t="s">
        <v>667</v>
      </c>
      <c r="C270" t="s">
        <v>10119</v>
      </c>
      <c r="D270" t="s">
        <v>668</v>
      </c>
      <c r="E270">
        <v>25965.748535999999</v>
      </c>
      <c r="F270">
        <v>2351.0500000000002</v>
      </c>
      <c r="G270">
        <v>145.60340596653401</v>
      </c>
      <c r="H270">
        <f>(Table2[[#This Row],[1Y Return vs Nifty]]-AVERAGE(Table2[1Y Return vs Nifty]))/_xlfn.STDEV.P(Table2[1Y Return vs Nifty])</f>
        <v>1.1272741084404474</v>
      </c>
      <c r="I270">
        <v>9.5449588498453295</v>
      </c>
      <c r="J270">
        <f>(Table2[[#This Row],[1M Return vs Nifty]]-AVERAGE(Table2[1M Return vs Nifty]))/_xlfn.STDEV.P(Table2[1M Return vs Nifty])</f>
        <v>0.45505969897703158</v>
      </c>
      <c r="K270">
        <v>75.790863502067495</v>
      </c>
      <c r="L270">
        <f>(Table2[[#This Row],[6M Return vs Nifty]]-AVERAGE(Table2[6M Return vs Nifty]))/_xlfn.STDEV.P(Table2[6M Return vs Nifty])</f>
        <v>1.9149951647567038</v>
      </c>
      <c r="M270">
        <v>1.5869799637730899</v>
      </c>
      <c r="N270">
        <f>(Table2[[#This Row],[1W Return vs Nifty]]-AVERAGE(Table2[1W Return vs Nifty]))/_xlfn.STDEV.P(Table2[1W Return vs Nifty])</f>
        <v>0.3638428793689451</v>
      </c>
      <c r="O270">
        <v>2244.84</v>
      </c>
      <c r="P270">
        <v>2095.8096484856201</v>
      </c>
      <c r="Q270">
        <v>1618.43946640217</v>
      </c>
      <c r="R270">
        <v>61.473258937776599</v>
      </c>
      <c r="S270" s="2">
        <v>4.7312948807041941E-2</v>
      </c>
      <c r="T270" s="2">
        <v>0.12178603705675772</v>
      </c>
      <c r="U270" s="2">
        <v>0.45266477295344332</v>
      </c>
      <c r="V270">
        <v>0.59291247365831301</v>
      </c>
      <c r="W270">
        <v>2313.9</v>
      </c>
      <c r="X270">
        <v>2376.0500000000002</v>
      </c>
      <c r="Y270">
        <v>2251.1</v>
      </c>
      <c r="Z270">
        <v>2420</v>
      </c>
      <c r="AA270">
        <v>2251.1</v>
      </c>
      <c r="AB270">
        <v>2420</v>
      </c>
      <c r="AC270" s="2">
        <f>(Table2[[#This Row],[Close Price]]/Table2[[#This Row],[Day Low]])-1</f>
        <v>1.6055144993301296E-2</v>
      </c>
      <c r="AD270" s="2">
        <f>(Table2[[#This Row],[Day High]]/Table2[[#This Row],[Close Price]])-1</f>
        <v>1.0633546713170627E-2</v>
      </c>
      <c r="AE270" s="2">
        <f>(Table2[[#This Row],[Close Price]]/Table2[[#This Row],[Current Week Low]])-1</f>
        <v>4.440051530362954E-2</v>
      </c>
      <c r="AF270" s="2">
        <f>(Table2[[#This Row],[Current Week High]]/Table2[[#This Row],[Close Price]])-1</f>
        <v>2.9327321834924813E-2</v>
      </c>
      <c r="AG270" s="2">
        <f>(Table2[[#This Row],[Close Price]]/Table2[[#This Row],[Current Month Low]])-1</f>
        <v>4.440051530362954E-2</v>
      </c>
      <c r="AH270" s="2">
        <f>(Table2[[#This Row],[Current Month High]]/Table2[[#This Row],[Close Price]])-1</f>
        <v>2.9327321834924813E-2</v>
      </c>
      <c r="AI270">
        <v>2.93273218349248</v>
      </c>
      <c r="AJ270">
        <v>179.22209026128201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0.2</v>
      </c>
      <c r="AM270" t="s">
        <v>10145</v>
      </c>
      <c r="AN270">
        <v>4.7</v>
      </c>
      <c r="AO270" t="s">
        <v>10145</v>
      </c>
      <c r="AP270">
        <v>0.13877684940823201</v>
      </c>
      <c r="AQ270">
        <f>(Table2[[#This Row],[Sharpe Ratio]]-AVERAGE(Table2[Sharpe Ratio]))/_xlfn.STDEV.P(Table2[Sharpe Ratio])</f>
        <v>0.95296519435384897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4.8141370458969766</v>
      </c>
    </row>
    <row r="271" spans="1:44" hidden="1" x14ac:dyDescent="0.3">
      <c r="A271" t="s">
        <v>669</v>
      </c>
      <c r="B271" t="s">
        <v>670</v>
      </c>
      <c r="C271" t="s">
        <v>10116</v>
      </c>
      <c r="D271" t="s">
        <v>541</v>
      </c>
      <c r="E271">
        <v>25897.288260400001</v>
      </c>
      <c r="F271">
        <v>714.4</v>
      </c>
      <c r="G271">
        <v>15.983401485201099</v>
      </c>
      <c r="H271">
        <f>(Table2[[#This Row],[1Y Return vs Nifty]]-AVERAGE(Table2[1Y Return vs Nifty]))/_xlfn.STDEV.P(Table2[1Y Return vs Nifty])</f>
        <v>-0.36521379574249957</v>
      </c>
      <c r="I271">
        <v>9.7660478685221008</v>
      </c>
      <c r="J271">
        <f>(Table2[[#This Row],[1M Return vs Nifty]]-AVERAGE(Table2[1M Return vs Nifty]))/_xlfn.STDEV.P(Table2[1M Return vs Nifty])</f>
        <v>0.47353294395591083</v>
      </c>
      <c r="K271">
        <v>-3.3943855649597601</v>
      </c>
      <c r="L271">
        <f>(Table2[[#This Row],[6M Return vs Nifty]]-AVERAGE(Table2[6M Return vs Nifty]))/_xlfn.STDEV.P(Table2[6M Return vs Nifty])</f>
        <v>-0.42388169387934144</v>
      </c>
      <c r="M271">
        <v>0.91831010099578703</v>
      </c>
      <c r="N271">
        <f>(Table2[[#This Row],[1W Return vs Nifty]]-AVERAGE(Table2[1W Return vs Nifty]))/_xlfn.STDEV.P(Table2[1W Return vs Nifty])</f>
        <v>0.2323176788827776</v>
      </c>
      <c r="O271">
        <v>685.55</v>
      </c>
      <c r="P271">
        <v>675.16363672726595</v>
      </c>
      <c r="Q271">
        <v>633.82451792759298</v>
      </c>
      <c r="R271">
        <v>71.128385856274804</v>
      </c>
      <c r="S271" s="2">
        <v>4.208299905185621E-2</v>
      </c>
      <c r="T271" s="2">
        <v>5.8113857350086603E-2</v>
      </c>
      <c r="U271" s="2">
        <v>0.1271258523350651</v>
      </c>
      <c r="V271">
        <v>0.93148887372134104</v>
      </c>
      <c r="W271">
        <v>706.5</v>
      </c>
      <c r="X271">
        <v>722.65</v>
      </c>
      <c r="Y271">
        <v>683.1</v>
      </c>
      <c r="Z271">
        <v>722.65</v>
      </c>
      <c r="AA271">
        <v>683.1</v>
      </c>
      <c r="AB271">
        <v>722.65</v>
      </c>
      <c r="AC271" s="2">
        <f>(Table2[[#This Row],[Close Price]]/Table2[[#This Row],[Day Low]])-1</f>
        <v>1.1181882519462061E-2</v>
      </c>
      <c r="AD271" s="2">
        <f>(Table2[[#This Row],[Day High]]/Table2[[#This Row],[Close Price]])-1</f>
        <v>1.1548152295632663E-2</v>
      </c>
      <c r="AE271" s="2">
        <f>(Table2[[#This Row],[Close Price]]/Table2[[#This Row],[Current Week Low]])-1</f>
        <v>4.5820524081393588E-2</v>
      </c>
      <c r="AF271" s="2">
        <f>(Table2[[#This Row],[Current Week High]]/Table2[[#This Row],[Close Price]])-1</f>
        <v>1.1548152295632663E-2</v>
      </c>
      <c r="AG271" s="2">
        <f>(Table2[[#This Row],[Close Price]]/Table2[[#This Row],[Current Month Low]])-1</f>
        <v>4.5820524081393588E-2</v>
      </c>
      <c r="AH271" s="2">
        <f>(Table2[[#This Row],[Current Month High]]/Table2[[#This Row],[Close Price]])-1</f>
        <v>1.1548152295632663E-2</v>
      </c>
      <c r="AI271">
        <v>7.6777715565509599</v>
      </c>
      <c r="AJ271">
        <v>63.105022831050199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-0.12</v>
      </c>
      <c r="AM271" t="s">
        <v>10146</v>
      </c>
      <c r="AN271">
        <v>5.72</v>
      </c>
      <c r="AO271" t="s">
        <v>10145</v>
      </c>
      <c r="AP271">
        <v>-5.8864447405146E-2</v>
      </c>
      <c r="AQ271">
        <f>(Table2[[#This Row],[Sharpe Ratio]]-AVERAGE(Table2[Sharpe Ratio]))/_xlfn.STDEV.P(Table2[Sharpe Ratio])</f>
        <v>-1.2910506931283858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-1.3742955599115383</v>
      </c>
    </row>
    <row r="272" spans="1:44" hidden="1" x14ac:dyDescent="0.3">
      <c r="A272" t="s">
        <v>671</v>
      </c>
      <c r="B272" t="s">
        <v>672</v>
      </c>
      <c r="C272" t="s">
        <v>10108</v>
      </c>
      <c r="D272" t="s">
        <v>218</v>
      </c>
      <c r="E272">
        <v>25480.93980145</v>
      </c>
      <c r="F272">
        <v>3986.5</v>
      </c>
      <c r="G272">
        <v>132.49114043594</v>
      </c>
      <c r="H272">
        <f>(Table2[[#This Row],[1Y Return vs Nifty]]-AVERAGE(Table2[1Y Return vs Nifty]))/_xlfn.STDEV.P(Table2[1Y Return vs Nifty])</f>
        <v>0.97629511581385098</v>
      </c>
      <c r="I272">
        <v>6.6544654534892898</v>
      </c>
      <c r="J272">
        <f>(Table2[[#This Row],[1M Return vs Nifty]]-AVERAGE(Table2[1M Return vs Nifty]))/_xlfn.STDEV.P(Table2[1M Return vs Nifty])</f>
        <v>0.21354253570813495</v>
      </c>
      <c r="K272">
        <v>43.080038699082102</v>
      </c>
      <c r="L272">
        <f>(Table2[[#This Row],[6M Return vs Nifty]]-AVERAGE(Table2[6M Return vs Nifty]))/_xlfn.STDEV.P(Table2[6M Return vs Nifty])</f>
        <v>0.94882290338210584</v>
      </c>
      <c r="M272">
        <v>-4.2378482558372896</v>
      </c>
      <c r="N272">
        <f>(Table2[[#This Row],[1W Return vs Nifty]]-AVERAGE(Table2[1W Return vs Nifty]))/_xlfn.STDEV.P(Table2[1W Return vs Nifty])</f>
        <v>-0.78188200226354854</v>
      </c>
      <c r="O272">
        <v>3747.52</v>
      </c>
      <c r="P272">
        <v>3388.6622795682001</v>
      </c>
      <c r="Q272">
        <v>2714.9343654867398</v>
      </c>
      <c r="R272">
        <v>65.146646296869505</v>
      </c>
      <c r="S272" s="2">
        <v>6.3770173341303055E-2</v>
      </c>
      <c r="T272" s="2">
        <v>0.17642292772473606</v>
      </c>
      <c r="U272" s="2">
        <v>0.46835962249322771</v>
      </c>
      <c r="V272">
        <v>0.76334978058750202</v>
      </c>
      <c r="W272">
        <v>3975</v>
      </c>
      <c r="X272">
        <v>4031.95</v>
      </c>
      <c r="Y272">
        <v>3870</v>
      </c>
      <c r="Z272">
        <v>4108</v>
      </c>
      <c r="AA272">
        <v>3870</v>
      </c>
      <c r="AB272">
        <v>4108</v>
      </c>
      <c r="AC272" s="2">
        <f>(Table2[[#This Row],[Close Price]]/Table2[[#This Row],[Day Low]])-1</f>
        <v>2.8930817610062221E-3</v>
      </c>
      <c r="AD272" s="2">
        <f>(Table2[[#This Row],[Day High]]/Table2[[#This Row],[Close Price]])-1</f>
        <v>1.1400978301768339E-2</v>
      </c>
      <c r="AE272" s="2">
        <f>(Table2[[#This Row],[Close Price]]/Table2[[#This Row],[Current Week Low]])-1</f>
        <v>3.0103359173126565E-2</v>
      </c>
      <c r="AF272" s="2">
        <f>(Table2[[#This Row],[Current Week High]]/Table2[[#This Row],[Close Price]])-1</f>
        <v>3.0477862786905785E-2</v>
      </c>
      <c r="AG272" s="2">
        <f>(Table2[[#This Row],[Close Price]]/Table2[[#This Row],[Current Month Low]])-1</f>
        <v>3.0103359173126565E-2</v>
      </c>
      <c r="AH272" s="2">
        <f>(Table2[[#This Row],[Current Month High]]/Table2[[#This Row],[Close Price]])-1</f>
        <v>3.0477862786905785E-2</v>
      </c>
      <c r="AI272">
        <v>3.0477862786905701</v>
      </c>
      <c r="AJ272">
        <v>163.98039929808201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0.46</v>
      </c>
      <c r="AM272" t="s">
        <v>10145</v>
      </c>
      <c r="AN272">
        <v>4.97</v>
      </c>
      <c r="AO272" t="s">
        <v>10145</v>
      </c>
      <c r="AQ272">
        <f>(Table2[[#This Row],[Sharpe Ratio]]-AVERAGE(Table2[Sharpe Ratio]))/_xlfn.STDEV.P(Table2[Sharpe Ratio])</f>
        <v>-0.62270476889708481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0.73407378374345844</v>
      </c>
    </row>
    <row r="273" spans="1:44" hidden="1" x14ac:dyDescent="0.3">
      <c r="A273" t="s">
        <v>673</v>
      </c>
      <c r="B273" t="s">
        <v>674</v>
      </c>
      <c r="C273" t="s">
        <v>10108</v>
      </c>
      <c r="D273" t="s">
        <v>505</v>
      </c>
      <c r="E273">
        <v>25402.460507774998</v>
      </c>
      <c r="F273">
        <v>1660.95</v>
      </c>
      <c r="G273">
        <v>67.436416808420304</v>
      </c>
      <c r="H273">
        <f>(Table2[[#This Row],[1Y Return vs Nifty]]-AVERAGE(Table2[1Y Return vs Nifty]))/_xlfn.STDEV.P(Table2[1Y Return vs Nifty])</f>
        <v>0.22723336016470266</v>
      </c>
      <c r="I273">
        <v>6.7285095681063298</v>
      </c>
      <c r="J273">
        <f>(Table2[[#This Row],[1M Return vs Nifty]]-AVERAGE(Table2[1M Return vs Nifty]))/_xlfn.STDEV.P(Table2[1M Return vs Nifty])</f>
        <v>0.21972934261854304</v>
      </c>
      <c r="K273">
        <v>46.7636353705293</v>
      </c>
      <c r="L273">
        <f>(Table2[[#This Row],[6M Return vs Nifty]]-AVERAGE(Table2[6M Return vs Nifty]))/_xlfn.STDEV.P(Table2[6M Return vs Nifty])</f>
        <v>1.0576244682304268</v>
      </c>
      <c r="M273">
        <v>-2.1887642456021101</v>
      </c>
      <c r="N273">
        <f>(Table2[[#This Row],[1W Return vs Nifty]]-AVERAGE(Table2[1W Return vs Nifty]))/_xlfn.STDEV.P(Table2[1W Return vs Nifty])</f>
        <v>-0.37883380125775612</v>
      </c>
      <c r="O273">
        <v>1551.13</v>
      </c>
      <c r="P273">
        <v>1380.3382187067</v>
      </c>
      <c r="Q273">
        <v>1112.56760765489</v>
      </c>
      <c r="R273">
        <v>69.506800893547904</v>
      </c>
      <c r="S273" s="2">
        <v>7.07999974212348E-2</v>
      </c>
      <c r="T273" s="2">
        <v>0.20329204646395843</v>
      </c>
      <c r="U273" s="2">
        <v>0.49289803924905751</v>
      </c>
      <c r="V273">
        <v>0.32307794564921799</v>
      </c>
      <c r="W273">
        <v>1645</v>
      </c>
      <c r="X273">
        <v>1697.95</v>
      </c>
      <c r="Y273">
        <v>1560.05</v>
      </c>
      <c r="Z273">
        <v>1676.95</v>
      </c>
      <c r="AA273">
        <v>1560.05</v>
      </c>
      <c r="AB273">
        <v>1676.95</v>
      </c>
      <c r="AC273" s="2">
        <f>(Table2[[#This Row],[Close Price]]/Table2[[#This Row],[Day Low]])-1</f>
        <v>9.6960486322188455E-3</v>
      </c>
      <c r="AD273" s="2">
        <f>(Table2[[#This Row],[Day High]]/Table2[[#This Row],[Close Price]])-1</f>
        <v>2.2276408079713317E-2</v>
      </c>
      <c r="AE273" s="2">
        <f>(Table2[[#This Row],[Close Price]]/Table2[[#This Row],[Current Week Low]])-1</f>
        <v>6.4677414185442927E-2</v>
      </c>
      <c r="AF273" s="2">
        <f>(Table2[[#This Row],[Current Week High]]/Table2[[#This Row],[Close Price]])-1</f>
        <v>9.6330413317680108E-3</v>
      </c>
      <c r="AG273" s="2">
        <f>(Table2[[#This Row],[Close Price]]/Table2[[#This Row],[Current Month Low]])-1</f>
        <v>6.4677414185442927E-2</v>
      </c>
      <c r="AH273" s="2">
        <f>(Table2[[#This Row],[Current Month High]]/Table2[[#This Row],[Close Price]])-1</f>
        <v>9.6330413317680108E-3</v>
      </c>
      <c r="AI273">
        <v>2.3510641500345999</v>
      </c>
      <c r="AJ273">
        <v>106.418939911762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0.52</v>
      </c>
      <c r="AM273" t="s">
        <v>10145</v>
      </c>
      <c r="AN273">
        <v>4.16</v>
      </c>
      <c r="AO273" t="s">
        <v>10145</v>
      </c>
      <c r="AP273">
        <v>0.124188243591173</v>
      </c>
      <c r="AQ273">
        <f>(Table2[[#This Row],[Sharpe Ratio]]-AVERAGE(Table2[Sharpe Ratio]))/_xlfn.STDEV.P(Table2[Sharpe Ratio])</f>
        <v>0.7873264146174056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1.9130797843733218</v>
      </c>
    </row>
    <row r="274" spans="1:44" hidden="1" x14ac:dyDescent="0.3">
      <c r="A274" t="s">
        <v>675</v>
      </c>
      <c r="B274" t="s">
        <v>676</v>
      </c>
      <c r="C274" t="s">
        <v>10108</v>
      </c>
      <c r="D274" t="s">
        <v>380</v>
      </c>
      <c r="E274">
        <v>25402.041720000001</v>
      </c>
      <c r="F274">
        <v>3624.1</v>
      </c>
      <c r="G274">
        <v>31.8202815114713</v>
      </c>
      <c r="H274">
        <f>(Table2[[#This Row],[1Y Return vs Nifty]]-AVERAGE(Table2[1Y Return vs Nifty]))/_xlfn.STDEV.P(Table2[1Y Return vs Nifty])</f>
        <v>-0.18286268432428673</v>
      </c>
      <c r="I274">
        <v>-0.16770390720432601</v>
      </c>
      <c r="J274">
        <f>(Table2[[#This Row],[1M Return vs Nifty]]-AVERAGE(Table2[1M Return vs Nifty]))/_xlfn.STDEV.P(Table2[1M Return vs Nifty])</f>
        <v>-0.35648851622641531</v>
      </c>
      <c r="K274">
        <v>-4.7605339554449104</v>
      </c>
      <c r="L274">
        <f>(Table2[[#This Row],[6M Return vs Nifty]]-AVERAGE(Table2[6M Return vs Nifty]))/_xlfn.STDEV.P(Table2[6M Return vs Nifty])</f>
        <v>-0.46423331105066512</v>
      </c>
      <c r="M274">
        <v>-2.29989866334027</v>
      </c>
      <c r="N274">
        <f>(Table2[[#This Row],[1W Return vs Nifty]]-AVERAGE(Table2[1W Return vs Nifty]))/_xlfn.STDEV.P(Table2[1W Return vs Nifty])</f>
        <v>-0.40069358197706917</v>
      </c>
      <c r="O274">
        <v>3518.34</v>
      </c>
      <c r="P274">
        <v>3358.7778967332401</v>
      </c>
      <c r="Q274">
        <v>3074.4015772716102</v>
      </c>
      <c r="R274">
        <v>63.076055197436702</v>
      </c>
      <c r="S274" s="2">
        <v>3.0059630393878864E-2</v>
      </c>
      <c r="T274" s="2">
        <v>7.8993643350104517E-2</v>
      </c>
      <c r="U274" s="2">
        <v>0.17879851051085582</v>
      </c>
      <c r="V274">
        <v>1.13606656027667</v>
      </c>
      <c r="W274">
        <v>3604.15</v>
      </c>
      <c r="X274">
        <v>3713.95</v>
      </c>
      <c r="Y274">
        <v>3598</v>
      </c>
      <c r="Z274">
        <v>3699</v>
      </c>
      <c r="AA274">
        <v>3598</v>
      </c>
      <c r="AB274">
        <v>3699</v>
      </c>
      <c r="AC274" s="2">
        <f>(Table2[[#This Row],[Close Price]]/Table2[[#This Row],[Day Low]])-1</f>
        <v>5.5352857123038834E-3</v>
      </c>
      <c r="AD274" s="2">
        <f>(Table2[[#This Row],[Day High]]/Table2[[#This Row],[Close Price]])-1</f>
        <v>2.4792362241659927E-2</v>
      </c>
      <c r="AE274" s="2">
        <f>(Table2[[#This Row],[Close Price]]/Table2[[#This Row],[Current Week Low]])-1</f>
        <v>7.2540300166759053E-3</v>
      </c>
      <c r="AF274" s="2">
        <f>(Table2[[#This Row],[Current Week High]]/Table2[[#This Row],[Close Price]])-1</f>
        <v>2.0667200132446606E-2</v>
      </c>
      <c r="AG274" s="2">
        <f>(Table2[[#This Row],[Close Price]]/Table2[[#This Row],[Current Month Low]])-1</f>
        <v>7.2540300166759053E-3</v>
      </c>
      <c r="AH274" s="2">
        <f>(Table2[[#This Row],[Current Month High]]/Table2[[#This Row],[Close Price]])-1</f>
        <v>2.0667200132446606E-2</v>
      </c>
      <c r="AI274">
        <v>8.6835352225380191</v>
      </c>
      <c r="AJ274">
        <v>59.849153140437501</v>
      </c>
      <c r="AK274" t="str">
        <f>IF(AND(Table2[[#This Row],[20D EMA]]&gt;Table2[[#This Row],[50D EMA]],Table2[[#This Row],[50D EMA]]&gt;Table2[[#This Row],[200D EMA]]),"Uptrend","Downtrend/NoTrend")</f>
        <v>Uptrend</v>
      </c>
      <c r="AL274">
        <v>0.11</v>
      </c>
      <c r="AM274" t="s">
        <v>10145</v>
      </c>
      <c r="AN274">
        <v>6.48</v>
      </c>
      <c r="AO274" t="s">
        <v>10145</v>
      </c>
      <c r="AP274">
        <v>0.102704993067886</v>
      </c>
      <c r="AQ274">
        <f>(Table2[[#This Row],[Sharpe Ratio]]-AVERAGE(Table2[Sharpe Ratio]))/_xlfn.STDEV.P(Table2[Sharpe Ratio])</f>
        <v>0.54340595737340158</v>
      </c>
      <c r="AR2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-0.86087213620503478</v>
      </c>
    </row>
    <row r="275" spans="1:44" x14ac:dyDescent="0.3">
      <c r="A275" t="s">
        <v>922</v>
      </c>
      <c r="B275" t="s">
        <v>923</v>
      </c>
      <c r="C275" t="s">
        <v>10113</v>
      </c>
      <c r="D275" t="s">
        <v>924</v>
      </c>
      <c r="E275">
        <v>15616.3993341</v>
      </c>
      <c r="F275">
        <v>379.65</v>
      </c>
      <c r="G275">
        <v>53.702355999778099</v>
      </c>
      <c r="H275">
        <f>(Table2[[#This Row],[1Y Return vs Nifty]]-AVERAGE(Table2[1Y Return vs Nifty]))/_xlfn.STDEV.P(Table2[1Y Return vs Nifty])</f>
        <v>6.9094809605066296E-2</v>
      </c>
      <c r="I275">
        <v>10.3261045734766</v>
      </c>
      <c r="J275">
        <f>(Table2[[#This Row],[1M Return vs Nifty]]-AVERAGE(Table2[1M Return vs Nifty]))/_xlfn.STDEV.P(Table2[1M Return vs Nifty])</f>
        <v>0.52032886703978942</v>
      </c>
      <c r="K275">
        <v>3.28260460100257</v>
      </c>
      <c r="L275">
        <f>(Table2[[#This Row],[6M Return vs Nifty]]-AVERAGE(Table2[6M Return vs Nifty]))/_xlfn.STDEV.P(Table2[6M Return vs Nifty])</f>
        <v>-0.22666493989412828</v>
      </c>
      <c r="M275">
        <v>4.5710329478260796</v>
      </c>
      <c r="N275">
        <f>(Table2[[#This Row],[1W Return vs Nifty]]-AVERAGE(Table2[1W Return vs Nifty]))/_xlfn.STDEV.P(Table2[1W Return vs Nifty])</f>
        <v>0.95079645517205957</v>
      </c>
      <c r="O275">
        <v>352.99</v>
      </c>
      <c r="P275">
        <v>341.76249900703601</v>
      </c>
      <c r="Q275">
        <v>314.85091127031501</v>
      </c>
      <c r="R275">
        <v>71.484312023648002</v>
      </c>
      <c r="S275" s="2">
        <v>7.55262188730558E-2</v>
      </c>
      <c r="T275" s="2">
        <v>0.11085915249052518</v>
      </c>
      <c r="U275" s="2">
        <v>0.20580880159515169</v>
      </c>
      <c r="V275">
        <v>1.36084467548842</v>
      </c>
      <c r="W275">
        <v>369</v>
      </c>
      <c r="X275">
        <v>383.8</v>
      </c>
      <c r="Y275">
        <v>348</v>
      </c>
      <c r="Z275">
        <v>382.5</v>
      </c>
      <c r="AA275">
        <v>348</v>
      </c>
      <c r="AB275">
        <v>382.5</v>
      </c>
      <c r="AC275" s="2">
        <f>(Table2[[#This Row],[Close Price]]/Table2[[#This Row],[Day Low]])-1</f>
        <v>2.886178861788613E-2</v>
      </c>
      <c r="AD275" s="2">
        <f>(Table2[[#This Row],[Day High]]/Table2[[#This Row],[Close Price]])-1</f>
        <v>1.093112076912961E-2</v>
      </c>
      <c r="AE275" s="2">
        <f>(Table2[[#This Row],[Close Price]]/Table2[[#This Row],[Current Week Low]])-1</f>
        <v>9.0948275862068995E-2</v>
      </c>
      <c r="AF275" s="2">
        <f>(Table2[[#This Row],[Current Week High]]/Table2[[#This Row],[Close Price]])-1</f>
        <v>7.5069142631372099E-3</v>
      </c>
      <c r="AG275" s="2">
        <f>(Table2[[#This Row],[Close Price]]/Table2[[#This Row],[Current Month Low]])-1</f>
        <v>9.0948275862068995E-2</v>
      </c>
      <c r="AH275" s="2">
        <f>(Table2[[#This Row],[Current Month High]]/Table2[[#This Row],[Close Price]])-1</f>
        <v>7.5069142631372099E-3</v>
      </c>
      <c r="AI275">
        <v>13.249045173185801</v>
      </c>
      <c r="AJ275">
        <v>88.271757996528606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0.04</v>
      </c>
      <c r="AM275" t="s">
        <v>10145</v>
      </c>
      <c r="AN275">
        <v>8.81</v>
      </c>
      <c r="AO275" t="s">
        <v>10145</v>
      </c>
      <c r="AP275">
        <v>0.21441528831002901</v>
      </c>
      <c r="AQ275">
        <f>(Table2[[#This Row],[Sharpe Ratio]]-AVERAGE(Table2[Sharpe Ratio]))/_xlfn.STDEV.P(Table2[Sharpe Ratio])</f>
        <v>1.811762729771041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3.1253179216938278</v>
      </c>
    </row>
    <row r="276" spans="1:44" hidden="1" x14ac:dyDescent="0.3">
      <c r="A276" t="s">
        <v>679</v>
      </c>
      <c r="B276" t="s">
        <v>680</v>
      </c>
      <c r="C276" t="s">
        <v>10102</v>
      </c>
      <c r="D276" t="s">
        <v>552</v>
      </c>
      <c r="E276">
        <v>24860.945797729899</v>
      </c>
      <c r="F276">
        <v>767.9</v>
      </c>
      <c r="G276">
        <v>0.33685133296134101</v>
      </c>
      <c r="H276">
        <f>(Table2[[#This Row],[1Y Return vs Nifty]]-AVERAGE(Table2[1Y Return vs Nifty]))/_xlfn.STDEV.P(Table2[1Y Return vs Nifty])</f>
        <v>-0.5453733855978814</v>
      </c>
      <c r="I276">
        <v>-0.90152671752427205</v>
      </c>
      <c r="J276">
        <f>(Table2[[#This Row],[1M Return vs Nifty]]-AVERAGE(Table2[1M Return vs Nifty]))/_xlfn.STDEV.P(Table2[1M Return vs Nifty])</f>
        <v>-0.41780358572766818</v>
      </c>
      <c r="K276">
        <v>-6.2958068894178698</v>
      </c>
      <c r="L276">
        <f>(Table2[[#This Row],[6M Return vs Nifty]]-AVERAGE(Table2[6M Return vs Nifty]))/_xlfn.STDEV.P(Table2[6M Return vs Nifty])</f>
        <v>-0.50958032175363244</v>
      </c>
      <c r="M276">
        <v>-2.7679983912052499</v>
      </c>
      <c r="N276">
        <f>(Table2[[#This Row],[1W Return vs Nifty]]-AVERAGE(Table2[1W Return vs Nifty]))/_xlfn.STDEV.P(Table2[1W Return vs Nifty])</f>
        <v>-0.49276728528298058</v>
      </c>
      <c r="O276">
        <v>745.52</v>
      </c>
      <c r="P276">
        <v>738.57515418467096</v>
      </c>
      <c r="Q276">
        <v>710.08806133288704</v>
      </c>
      <c r="R276">
        <v>66.707526718933707</v>
      </c>
      <c r="S276" s="2">
        <v>3.0019315377186388E-2</v>
      </c>
      <c r="T276" s="2">
        <v>3.9704619968838978E-2</v>
      </c>
      <c r="U276" s="2">
        <v>8.1415167801294555E-2</v>
      </c>
      <c r="V276">
        <v>0.94509315744686295</v>
      </c>
      <c r="W276">
        <v>772.1</v>
      </c>
      <c r="X276">
        <v>780</v>
      </c>
      <c r="Y276">
        <v>749.1</v>
      </c>
      <c r="Z276">
        <v>774.1</v>
      </c>
      <c r="AA276">
        <v>749.1</v>
      </c>
      <c r="AB276">
        <v>774.1</v>
      </c>
      <c r="AC276" s="2">
        <f>(Table2[[#This Row],[Close Price]]/Table2[[#This Row],[Day Low]])-1</f>
        <v>-5.4397098821397094E-3</v>
      </c>
      <c r="AD276" s="2">
        <f>(Table2[[#This Row],[Day High]]/Table2[[#This Row],[Close Price]])-1</f>
        <v>1.5757260059903633E-2</v>
      </c>
      <c r="AE276" s="2">
        <f>(Table2[[#This Row],[Close Price]]/Table2[[#This Row],[Current Week Low]])-1</f>
        <v>2.5096782806033779E-2</v>
      </c>
      <c r="AF276" s="2">
        <f>(Table2[[#This Row],[Current Week High]]/Table2[[#This Row],[Close Price]])-1</f>
        <v>8.0739679645787099E-3</v>
      </c>
      <c r="AG276" s="2">
        <f>(Table2[[#This Row],[Close Price]]/Table2[[#This Row],[Current Month Low]])-1</f>
        <v>2.5096782806033779E-2</v>
      </c>
      <c r="AH276" s="2">
        <f>(Table2[[#This Row],[Current Month High]]/Table2[[#This Row],[Close Price]])-1</f>
        <v>8.0739679645787099E-3</v>
      </c>
      <c r="AI276">
        <v>12.8337023049876</v>
      </c>
      <c r="AJ276">
        <v>28.090075062552099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-0.06</v>
      </c>
      <c r="AM276" t="s">
        <v>10146</v>
      </c>
      <c r="AN276">
        <v>7.43</v>
      </c>
      <c r="AO276" t="s">
        <v>10145</v>
      </c>
      <c r="AP276">
        <v>-4.5028384193416003E-2</v>
      </c>
      <c r="AQ276">
        <f>(Table2[[#This Row],[Sharpe Ratio]]-AVERAGE(Table2[Sharpe Ratio]))/_xlfn.STDEV.P(Table2[Sharpe Ratio])</f>
        <v>-1.1339562692001324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-3.0994808475622948</v>
      </c>
    </row>
    <row r="277" spans="1:44" hidden="1" x14ac:dyDescent="0.3">
      <c r="A277" t="s">
        <v>681</v>
      </c>
      <c r="B277" t="s">
        <v>682</v>
      </c>
      <c r="C277" t="s">
        <v>10107</v>
      </c>
      <c r="D277" t="s">
        <v>293</v>
      </c>
      <c r="E277">
        <v>24859.419804000001</v>
      </c>
      <c r="F277">
        <v>1224</v>
      </c>
      <c r="G277">
        <v>-1.16931726845657</v>
      </c>
      <c r="H277">
        <f>(Table2[[#This Row],[1Y Return vs Nifty]]-AVERAGE(Table2[1Y Return vs Nifty]))/_xlfn.STDEV.P(Table2[1Y Return vs Nifty])</f>
        <v>-0.56271591253476405</v>
      </c>
      <c r="I277">
        <v>-2.9452555371393498</v>
      </c>
      <c r="J277">
        <f>(Table2[[#This Row],[1M Return vs Nifty]]-AVERAGE(Table2[1M Return vs Nifty]))/_xlfn.STDEV.P(Table2[1M Return vs Nifty])</f>
        <v>-0.58856875254195173</v>
      </c>
      <c r="K277">
        <v>-8.2918613231811396</v>
      </c>
      <c r="L277">
        <f>(Table2[[#This Row],[6M Return vs Nifty]]-AVERAGE(Table2[6M Return vs Nifty]))/_xlfn.STDEV.P(Table2[6M Return vs Nifty])</f>
        <v>-0.56853733178658772</v>
      </c>
      <c r="M277">
        <v>0.80750496449944598</v>
      </c>
      <c r="N277">
        <f>(Table2[[#This Row],[1W Return vs Nifty]]-AVERAGE(Table2[1W Return vs Nifty]))/_xlfn.STDEV.P(Table2[1W Return vs Nifty])</f>
        <v>0.21052266671930567</v>
      </c>
      <c r="O277">
        <v>1219.02</v>
      </c>
      <c r="P277">
        <v>1233.92269780532</v>
      </c>
      <c r="Q277">
        <v>1187.41808994089</v>
      </c>
      <c r="R277">
        <v>56.228751975429098</v>
      </c>
      <c r="S277" s="2">
        <v>4.0852488064182851E-3</v>
      </c>
      <c r="T277" s="2">
        <v>-8.0415878749687687E-3</v>
      </c>
      <c r="U277" s="2">
        <v>3.0807944033369953E-2</v>
      </c>
      <c r="V277">
        <v>1.4332621996064601</v>
      </c>
      <c r="W277">
        <v>1228</v>
      </c>
      <c r="X277">
        <v>1250.95</v>
      </c>
      <c r="Y277">
        <v>1202.4000000000001</v>
      </c>
      <c r="Z277">
        <v>1237.55</v>
      </c>
      <c r="AA277">
        <v>1202.4000000000001</v>
      </c>
      <c r="AB277">
        <v>1237.55</v>
      </c>
      <c r="AC277" s="2">
        <f>(Table2[[#This Row],[Close Price]]/Table2[[#This Row],[Day Low]])-1</f>
        <v>-3.2573289902280145E-3</v>
      </c>
      <c r="AD277" s="2">
        <f>(Table2[[#This Row],[Day High]]/Table2[[#This Row],[Close Price]])-1</f>
        <v>2.2017973856209183E-2</v>
      </c>
      <c r="AE277" s="2">
        <f>(Table2[[#This Row],[Close Price]]/Table2[[#This Row],[Current Week Low]])-1</f>
        <v>1.7964071856287456E-2</v>
      </c>
      <c r="AF277" s="2">
        <f>(Table2[[#This Row],[Current Week High]]/Table2[[#This Row],[Close Price]])-1</f>
        <v>1.1070261437908568E-2</v>
      </c>
      <c r="AG277" s="2">
        <f>(Table2[[#This Row],[Close Price]]/Table2[[#This Row],[Current Month Low]])-1</f>
        <v>1.7964071856287456E-2</v>
      </c>
      <c r="AH277" s="2">
        <f>(Table2[[#This Row],[Current Month High]]/Table2[[#This Row],[Close Price]])-1</f>
        <v>1.1070261437908568E-2</v>
      </c>
      <c r="AI277">
        <v>18.047385620915001</v>
      </c>
      <c r="AJ277">
        <v>25.744811999178101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</v>
      </c>
      <c r="AM277" t="s">
        <v>10146</v>
      </c>
      <c r="AN277">
        <v>-1.07</v>
      </c>
      <c r="AO277" t="s">
        <v>10146</v>
      </c>
      <c r="AP277">
        <v>0.100637900544329</v>
      </c>
      <c r="AQ277">
        <f>(Table2[[#This Row],[Sharpe Ratio]]-AVERAGE(Table2[Sharpe Ratio]))/_xlfn.STDEV.P(Table2[Sharpe Ratio])</f>
        <v>0.5199362243846648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78" spans="1:44" x14ac:dyDescent="0.3">
      <c r="A278" t="s">
        <v>1478</v>
      </c>
      <c r="B278" t="s">
        <v>1479</v>
      </c>
      <c r="C278" t="s">
        <v>10105</v>
      </c>
      <c r="D278" t="s">
        <v>46</v>
      </c>
      <c r="E278">
        <v>6597.0298682499997</v>
      </c>
      <c r="F278">
        <v>483.25</v>
      </c>
      <c r="G278">
        <v>113.555742265856</v>
      </c>
      <c r="H278">
        <f>(Table2[[#This Row],[1Y Return vs Nifty]]-AVERAGE(Table2[1Y Return vs Nifty]))/_xlfn.STDEV.P(Table2[1Y Return vs Nifty])</f>
        <v>0.75826663446313292</v>
      </c>
      <c r="I278">
        <v>-3.6950196100405002</v>
      </c>
      <c r="J278">
        <f>(Table2[[#This Row],[1M Return vs Nifty]]-AVERAGE(Table2[1M Return vs Nifty]))/_xlfn.STDEV.P(Table2[1M Return vs Nifty])</f>
        <v>-0.65121580519957178</v>
      </c>
      <c r="K278">
        <v>33.794501027913398</v>
      </c>
      <c r="L278">
        <f>(Table2[[#This Row],[6M Return vs Nifty]]-AVERAGE(Table2[6M Return vs Nifty]))/_xlfn.STDEV.P(Table2[6M Return vs Nifty])</f>
        <v>0.67455806952767794</v>
      </c>
      <c r="M278">
        <v>5.36751936196291</v>
      </c>
      <c r="N278">
        <f>(Table2[[#This Row],[1W Return vs Nifty]]-AVERAGE(Table2[1W Return vs Nifty]))/_xlfn.STDEV.P(Table2[1W Return vs Nifty])</f>
        <v>1.1074627581346985</v>
      </c>
      <c r="O278">
        <v>454.57</v>
      </c>
      <c r="P278">
        <v>419.938138342022</v>
      </c>
      <c r="Q278">
        <v>340.81809621301198</v>
      </c>
      <c r="R278">
        <v>64.009181512737399</v>
      </c>
      <c r="S278" s="2">
        <v>6.309259299997802E-2</v>
      </c>
      <c r="T278" s="2">
        <v>0.15076473384375758</v>
      </c>
      <c r="U278" s="2">
        <v>0.41791179919615473</v>
      </c>
      <c r="V278">
        <v>0.71479650013968998</v>
      </c>
      <c r="W278">
        <v>474.75</v>
      </c>
      <c r="X278">
        <v>485</v>
      </c>
      <c r="Y278">
        <v>446</v>
      </c>
      <c r="Z278">
        <v>485</v>
      </c>
      <c r="AA278">
        <v>446</v>
      </c>
      <c r="AB278">
        <v>485</v>
      </c>
      <c r="AC278" s="2">
        <f>(Table2[[#This Row],[Close Price]]/Table2[[#This Row],[Day Low]])-1</f>
        <v>1.7904160084254883E-2</v>
      </c>
      <c r="AD278" s="2">
        <f>(Table2[[#This Row],[Day High]]/Table2[[#This Row],[Close Price]])-1</f>
        <v>3.6213140196585947E-3</v>
      </c>
      <c r="AE278" s="2">
        <f>(Table2[[#This Row],[Close Price]]/Table2[[#This Row],[Current Week Low]])-1</f>
        <v>8.3520179372197356E-2</v>
      </c>
      <c r="AF278" s="2">
        <f>(Table2[[#This Row],[Current Week High]]/Table2[[#This Row],[Close Price]])-1</f>
        <v>3.6213140196585947E-3</v>
      </c>
      <c r="AG278" s="2">
        <f>(Table2[[#This Row],[Close Price]]/Table2[[#This Row],[Current Month Low]])-1</f>
        <v>8.3520179372197356E-2</v>
      </c>
      <c r="AH278" s="2">
        <f>(Table2[[#This Row],[Current Month High]]/Table2[[#This Row],[Close Price]])-1</f>
        <v>3.6213140196585947E-3</v>
      </c>
      <c r="AI278">
        <v>2.8453181583031499</v>
      </c>
      <c r="AJ278">
        <v>147.63002818344799</v>
      </c>
      <c r="AK278" t="str">
        <f>IF(AND(Table2[[#This Row],[20D EMA]]&gt;Table2[[#This Row],[50D EMA]],Table2[[#This Row],[50D EMA]]&gt;Table2[[#This Row],[200D EMA]]),"Uptrend","Downtrend/NoTrend")</f>
        <v>Uptrend</v>
      </c>
      <c r="AL278">
        <v>0.27</v>
      </c>
      <c r="AM278" t="s">
        <v>10145</v>
      </c>
      <c r="AN278">
        <v>5.1100000000000003</v>
      </c>
      <c r="AO278" t="s">
        <v>10145</v>
      </c>
      <c r="AP278">
        <v>0.16127938474714701</v>
      </c>
      <c r="AQ278">
        <f>(Table2[[#This Row],[Sharpe Ratio]]-AVERAGE(Table2[Sharpe Ratio]))/_xlfn.STDEV.P(Table2[Sharpe Ratio])</f>
        <v>1.2084585938777166</v>
      </c>
      <c r="AR2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3.0975302508036542</v>
      </c>
    </row>
    <row r="279" spans="1:44" hidden="1" x14ac:dyDescent="0.3">
      <c r="A279" t="s">
        <v>685</v>
      </c>
      <c r="B279" t="s">
        <v>686</v>
      </c>
      <c r="C279" t="s">
        <v>10116</v>
      </c>
      <c r="D279" t="s">
        <v>257</v>
      </c>
      <c r="E279">
        <v>24635.337800279998</v>
      </c>
      <c r="F279">
        <v>493.55</v>
      </c>
      <c r="G279">
        <v>-12.494256409623899</v>
      </c>
      <c r="H279">
        <f>(Table2[[#This Row],[1Y Return vs Nifty]]-AVERAGE(Table2[1Y Return vs Nifty]))/_xlfn.STDEV.P(Table2[1Y Return vs Nifty])</f>
        <v>-0.69311503380801198</v>
      </c>
      <c r="I279">
        <v>4.6961244797831796</v>
      </c>
      <c r="J279">
        <f>(Table2[[#This Row],[1M Return vs Nifty]]-AVERAGE(Table2[1M Return vs Nifty]))/_xlfn.STDEV.P(Table2[1M Return vs Nifty])</f>
        <v>4.9912009072436071E-2</v>
      </c>
      <c r="K279">
        <v>8.7645654532280197</v>
      </c>
      <c r="L279">
        <f>(Table2[[#This Row],[6M Return vs Nifty]]-AVERAGE(Table2[6M Return vs Nifty]))/_xlfn.STDEV.P(Table2[6M Return vs Nifty])</f>
        <v>-6.4745497469115218E-2</v>
      </c>
      <c r="M279">
        <v>4.2725477403628096</v>
      </c>
      <c r="N279">
        <f>(Table2[[#This Row],[1W Return vs Nifty]]-AVERAGE(Table2[1W Return vs Nifty]))/_xlfn.STDEV.P(Table2[1W Return vs Nifty])</f>
        <v>0.89208537973835678</v>
      </c>
      <c r="O279">
        <v>480.9</v>
      </c>
      <c r="P279">
        <v>453.35455087243002</v>
      </c>
      <c r="Q279">
        <v>418.46223176541702</v>
      </c>
      <c r="R279">
        <v>55.246547721210803</v>
      </c>
      <c r="S279" s="2">
        <v>2.6304845082137731E-2</v>
      </c>
      <c r="T279" s="2">
        <v>8.8662282203230011E-2</v>
      </c>
      <c r="U279" s="2">
        <v>0.1794373841524507</v>
      </c>
      <c r="V279">
        <v>1.19554095361793</v>
      </c>
      <c r="W279">
        <v>492.1</v>
      </c>
      <c r="X279">
        <v>500.9</v>
      </c>
      <c r="Y279">
        <v>477</v>
      </c>
      <c r="Z279">
        <v>517.70000000000005</v>
      </c>
      <c r="AA279">
        <v>477</v>
      </c>
      <c r="AB279">
        <v>517.70000000000005</v>
      </c>
      <c r="AC279" s="2">
        <f>(Table2[[#This Row],[Close Price]]/Table2[[#This Row],[Day Low]])-1</f>
        <v>2.9465555781345021E-3</v>
      </c>
      <c r="AD279" s="2">
        <f>(Table2[[#This Row],[Day High]]/Table2[[#This Row],[Close Price]])-1</f>
        <v>1.4892108195724729E-2</v>
      </c>
      <c r="AE279" s="2">
        <f>(Table2[[#This Row],[Close Price]]/Table2[[#This Row],[Current Week Low]])-1</f>
        <v>3.469601677148848E-2</v>
      </c>
      <c r="AF279" s="2">
        <f>(Table2[[#This Row],[Current Week High]]/Table2[[#This Row],[Close Price]])-1</f>
        <v>4.8931212643096078E-2</v>
      </c>
      <c r="AG279" s="2">
        <f>(Table2[[#This Row],[Close Price]]/Table2[[#This Row],[Current Month Low]])-1</f>
        <v>3.469601677148848E-2</v>
      </c>
      <c r="AH279" s="2">
        <f>(Table2[[#This Row],[Current Month High]]/Table2[[#This Row],[Close Price]])-1</f>
        <v>4.8931212643096078E-2</v>
      </c>
      <c r="AI279">
        <v>4.8931212643095998</v>
      </c>
      <c r="AJ279">
        <v>46.846176733115101</v>
      </c>
      <c r="AK279" t="str">
        <f>IF(AND(Table2[[#This Row],[20D EMA]]&gt;Table2[[#This Row],[50D EMA]],Table2[[#This Row],[50D EMA]]&gt;Table2[[#This Row],[200D EMA]]),"Uptrend","Downtrend/NoTrend")</f>
        <v>Uptrend</v>
      </c>
      <c r="AL279">
        <v>0.14000000000000001</v>
      </c>
      <c r="AM279" t="s">
        <v>10145</v>
      </c>
      <c r="AN279">
        <v>-0.8</v>
      </c>
      <c r="AO279" t="s">
        <v>10146</v>
      </c>
      <c r="AP279">
        <v>-3.1843623139032003E-2</v>
      </c>
      <c r="AQ279">
        <f>(Table2[[#This Row],[Sharpe Ratio]]-AVERAGE(Table2[Sharpe Ratio]))/_xlfn.STDEV.P(Table2[Sharpe Ratio])</f>
        <v>-0.98425671877352328</v>
      </c>
      <c r="AR2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-0.80011986123985768</v>
      </c>
    </row>
    <row r="280" spans="1:44" hidden="1" x14ac:dyDescent="0.3">
      <c r="A280" t="s">
        <v>687</v>
      </c>
      <c r="B280" t="s">
        <v>688</v>
      </c>
      <c r="C280" t="s">
        <v>10114</v>
      </c>
      <c r="D280" t="s">
        <v>325</v>
      </c>
      <c r="E280">
        <v>24561.751928850001</v>
      </c>
      <c r="F280">
        <v>1935.95</v>
      </c>
      <c r="G280">
        <v>5.5987056003167099</v>
      </c>
      <c r="H280">
        <f>(Table2[[#This Row],[1Y Return vs Nifty]]-AVERAGE(Table2[1Y Return vs Nifty]))/_xlfn.STDEV.P(Table2[1Y Return vs Nifty])</f>
        <v>-0.48478664299572161</v>
      </c>
      <c r="I280">
        <v>23.897166843720299</v>
      </c>
      <c r="J280">
        <f>(Table2[[#This Row],[1M Return vs Nifty]]-AVERAGE(Table2[1M Return vs Nifty]))/_xlfn.STDEV.P(Table2[1M Return vs Nifty])</f>
        <v>1.6542683066478647</v>
      </c>
      <c r="K280">
        <v>29.0476551285693</v>
      </c>
      <c r="L280">
        <f>(Table2[[#This Row],[6M Return vs Nifty]]-AVERAGE(Table2[6M Return vs Nifty]))/_xlfn.STDEV.P(Table2[6M Return vs Nifty])</f>
        <v>0.53435155182019856</v>
      </c>
      <c r="M280">
        <v>3.31183922719798</v>
      </c>
      <c r="N280">
        <f>(Table2[[#This Row],[1W Return vs Nifty]]-AVERAGE(Table2[1W Return vs Nifty]))/_xlfn.STDEV.P(Table2[1W Return vs Nifty])</f>
        <v>0.70311712075633837</v>
      </c>
      <c r="O280">
        <v>1817.98</v>
      </c>
      <c r="P280">
        <v>1647.17082471393</v>
      </c>
      <c r="Q280">
        <v>1496.8043414659801</v>
      </c>
      <c r="R280">
        <v>68.0288857555596</v>
      </c>
      <c r="S280" s="2">
        <v>6.489070286801836E-2</v>
      </c>
      <c r="T280" s="2">
        <v>0.17531829179661643</v>
      </c>
      <c r="U280" s="2">
        <v>0.2933888193455651</v>
      </c>
      <c r="V280">
        <v>1.4195577140376301</v>
      </c>
      <c r="W280">
        <v>1944.05</v>
      </c>
      <c r="X280">
        <v>1976.95</v>
      </c>
      <c r="Y280">
        <v>1921</v>
      </c>
      <c r="Z280">
        <v>2045.75</v>
      </c>
      <c r="AA280">
        <v>1921</v>
      </c>
      <c r="AB280">
        <v>2045.75</v>
      </c>
      <c r="AC280" s="2">
        <f>(Table2[[#This Row],[Close Price]]/Table2[[#This Row],[Day Low]])-1</f>
        <v>-4.1665595020703439E-3</v>
      </c>
      <c r="AD280" s="2">
        <f>(Table2[[#This Row],[Day High]]/Table2[[#This Row],[Close Price]])-1</f>
        <v>2.1178232908907857E-2</v>
      </c>
      <c r="AE280" s="2">
        <f>(Table2[[#This Row],[Close Price]]/Table2[[#This Row],[Current Week Low]])-1</f>
        <v>7.7824049973971299E-3</v>
      </c>
      <c r="AF280" s="2">
        <f>(Table2[[#This Row],[Current Week High]]/Table2[[#This Row],[Close Price]])-1</f>
        <v>5.6716340814587207E-2</v>
      </c>
      <c r="AG280" s="2">
        <f>(Table2[[#This Row],[Close Price]]/Table2[[#This Row],[Current Month Low]])-1</f>
        <v>7.7824049973971299E-3</v>
      </c>
      <c r="AH280" s="2">
        <f>(Table2[[#This Row],[Current Month High]]/Table2[[#This Row],[Close Price]])-1</f>
        <v>5.6716340814587207E-2</v>
      </c>
      <c r="AI280">
        <v>13.5876443089955</v>
      </c>
      <c r="AJ280">
        <v>63.219795969985597</v>
      </c>
      <c r="AK280" t="str">
        <f>IF(AND(Table2[[#This Row],[20D EMA]]&gt;Table2[[#This Row],[50D EMA]],Table2[[#This Row],[50D EMA]]&gt;Table2[[#This Row],[200D EMA]]),"Uptrend","Downtrend/NoTrend")</f>
        <v>Uptrend</v>
      </c>
      <c r="AL280">
        <v>0.25</v>
      </c>
      <c r="AM280" t="s">
        <v>10145</v>
      </c>
      <c r="AN280">
        <v>8.4600000000000009</v>
      </c>
      <c r="AO280" t="s">
        <v>10145</v>
      </c>
      <c r="AP280">
        <v>-8.7947336723469993E-2</v>
      </c>
      <c r="AQ280">
        <f>(Table2[[#This Row],[Sharpe Ratio]]-AVERAGE(Table2[Sharpe Ratio]))/_xlfn.STDEV.P(Table2[Sharpe Ratio])</f>
        <v>-1.6212573186487103</v>
      </c>
      <c r="AR2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0.7856930175799699</v>
      </c>
    </row>
    <row r="281" spans="1:44" hidden="1" x14ac:dyDescent="0.3">
      <c r="A281" t="s">
        <v>691</v>
      </c>
      <c r="B281" t="s">
        <v>692</v>
      </c>
      <c r="C281" t="s">
        <v>10102</v>
      </c>
      <c r="D281" t="s">
        <v>572</v>
      </c>
      <c r="E281">
        <v>24240.342499999999</v>
      </c>
      <c r="F281">
        <v>2319.65</v>
      </c>
      <c r="G281">
        <v>76.080426505589102</v>
      </c>
      <c r="H281">
        <f>(Table2[[#This Row],[1Y Return vs Nifty]]-AVERAGE(Table2[1Y Return vs Nifty]))/_xlfn.STDEV.P(Table2[1Y Return vs Nifty])</f>
        <v>0.32676336688154756</v>
      </c>
      <c r="I281">
        <v>8.0394226182600192</v>
      </c>
      <c r="J281">
        <f>(Table2[[#This Row],[1M Return vs Nifty]]-AVERAGE(Table2[1M Return vs Nifty]))/_xlfn.STDEV.P(Table2[1M Return vs Nifty])</f>
        <v>0.32926358392296334</v>
      </c>
      <c r="K281">
        <v>12.9631147840811</v>
      </c>
      <c r="L281">
        <f>(Table2[[#This Row],[6M Return vs Nifty]]-AVERAGE(Table2[6M Return vs Nifty]))/_xlfn.STDEV.P(Table2[6M Return vs Nifty])</f>
        <v>5.9266108044204117E-2</v>
      </c>
      <c r="M281">
        <v>15.762538117433399</v>
      </c>
      <c r="N281">
        <f>(Table2[[#This Row],[1W Return vs Nifty]]-AVERAGE(Table2[1W Return vs Nifty]))/_xlfn.STDEV.P(Table2[1W Return vs Nifty])</f>
        <v>3.1521293447101253</v>
      </c>
      <c r="O281">
        <v>2161.4499999999998</v>
      </c>
      <c r="P281">
        <v>2088.0115018875799</v>
      </c>
      <c r="Q281">
        <v>1825.22771450563</v>
      </c>
      <c r="R281">
        <v>65.494095884189093</v>
      </c>
      <c r="S281" s="2">
        <v>7.3191607485715737E-2</v>
      </c>
      <c r="T281" s="2">
        <v>0.11093736691728806</v>
      </c>
      <c r="U281" s="2">
        <v>0.27088252143283187</v>
      </c>
      <c r="V281">
        <v>1.8055297791353999</v>
      </c>
      <c r="W281">
        <v>2316.0500000000002</v>
      </c>
      <c r="X281">
        <v>2364.4499999999998</v>
      </c>
      <c r="Y281">
        <v>2312.1</v>
      </c>
      <c r="Z281">
        <v>2538.65</v>
      </c>
      <c r="AA281">
        <v>2312.1</v>
      </c>
      <c r="AB281">
        <v>2538.65</v>
      </c>
      <c r="AC281" s="2">
        <f>(Table2[[#This Row],[Close Price]]/Table2[[#This Row],[Day Low]])-1</f>
        <v>1.5543705878542369E-3</v>
      </c>
      <c r="AD281" s="2">
        <f>(Table2[[#This Row],[Day High]]/Table2[[#This Row],[Close Price]])-1</f>
        <v>1.9313258465716743E-2</v>
      </c>
      <c r="AE281" s="2">
        <f>(Table2[[#This Row],[Close Price]]/Table2[[#This Row],[Current Week Low]])-1</f>
        <v>3.2654296959475637E-3</v>
      </c>
      <c r="AF281" s="2">
        <f>(Table2[[#This Row],[Current Week High]]/Table2[[#This Row],[Close Price]])-1</f>
        <v>9.4410794731963898E-2</v>
      </c>
      <c r="AG281" s="2">
        <f>(Table2[[#This Row],[Close Price]]/Table2[[#This Row],[Current Month Low]])-1</f>
        <v>3.2654296959475637E-3</v>
      </c>
      <c r="AH281" s="2">
        <f>(Table2[[#This Row],[Current Month High]]/Table2[[#This Row],[Close Price]])-1</f>
        <v>9.4410794731963898E-2</v>
      </c>
      <c r="AI281">
        <v>9.4410794731963801</v>
      </c>
      <c r="AJ281">
        <v>109.477581613762</v>
      </c>
      <c r="AK281" t="str">
        <f>IF(AND(Table2[[#This Row],[20D EMA]]&gt;Table2[[#This Row],[50D EMA]],Table2[[#This Row],[50D EMA]]&gt;Table2[[#This Row],[200D EMA]]),"Uptrend","Downtrend/NoTrend")</f>
        <v>Uptrend</v>
      </c>
      <c r="AL281">
        <v>0.04</v>
      </c>
      <c r="AM281" t="s">
        <v>10145</v>
      </c>
      <c r="AN281">
        <v>9.69</v>
      </c>
      <c r="AO281" t="s">
        <v>10145</v>
      </c>
      <c r="AP281">
        <v>7.1998204861178999E-2</v>
      </c>
      <c r="AQ281">
        <f>(Table2[[#This Row],[Sharpe Ratio]]-AVERAGE(Table2[Sharpe Ratio]))/_xlfn.STDEV.P(Table2[Sharpe Ratio])</f>
        <v>0.19476161178166354</v>
      </c>
      <c r="AR2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4.0621840153405042</v>
      </c>
    </row>
    <row r="282" spans="1:44" hidden="1" x14ac:dyDescent="0.3">
      <c r="A282" t="s">
        <v>693</v>
      </c>
      <c r="B282" t="s">
        <v>694</v>
      </c>
      <c r="C282" t="s">
        <v>10102</v>
      </c>
      <c r="D282" t="s">
        <v>49</v>
      </c>
      <c r="E282">
        <v>24174.826260000002</v>
      </c>
      <c r="F282">
        <v>826.6</v>
      </c>
      <c r="G282">
        <v>-2.46958955075988</v>
      </c>
      <c r="H282">
        <f>(Table2[[#This Row],[1Y Return vs Nifty]]-AVERAGE(Table2[1Y Return vs Nifty]))/_xlfn.STDEV.P(Table2[1Y Return vs Nifty])</f>
        <v>-0.57768768067539489</v>
      </c>
      <c r="I282">
        <v>3.1777598461162202</v>
      </c>
      <c r="J282">
        <f>(Table2[[#This Row],[1M Return vs Nifty]]-AVERAGE(Table2[1M Return vs Nifty]))/_xlfn.STDEV.P(Table2[1M Return vs Nifty])</f>
        <v>-7.695599193852054E-2</v>
      </c>
      <c r="K282">
        <v>1.3292328437013901</v>
      </c>
      <c r="L282">
        <f>(Table2[[#This Row],[6M Return vs Nifty]]-AVERAGE(Table2[6M Return vs Nifty]))/_xlfn.STDEV.P(Table2[6M Return vs Nifty])</f>
        <v>-0.2843612413302421</v>
      </c>
      <c r="M282">
        <v>3.74085398428831</v>
      </c>
      <c r="N282">
        <f>(Table2[[#This Row],[1W Return vs Nifty]]-AVERAGE(Table2[1W Return vs Nifty]))/_xlfn.STDEV.P(Table2[1W Return vs Nifty])</f>
        <v>0.78750293665577964</v>
      </c>
      <c r="O282">
        <v>797.57</v>
      </c>
      <c r="P282">
        <v>769.56539712755102</v>
      </c>
      <c r="Q282">
        <v>724.98022197376497</v>
      </c>
      <c r="R282">
        <v>66.314250561770507</v>
      </c>
      <c r="S282" s="2">
        <v>3.6398059104529971E-2</v>
      </c>
      <c r="T282" s="2">
        <v>7.4112743485263338E-2</v>
      </c>
      <c r="U282" s="2">
        <v>0.14016903488701296</v>
      </c>
      <c r="V282">
        <v>0.48896912597589898</v>
      </c>
      <c r="W282">
        <v>804.05</v>
      </c>
      <c r="X282">
        <v>826.6</v>
      </c>
      <c r="Y282">
        <v>796.8</v>
      </c>
      <c r="Z282">
        <v>839.95</v>
      </c>
      <c r="AA282">
        <v>796.8</v>
      </c>
      <c r="AB282">
        <v>839.95</v>
      </c>
      <c r="AC282" s="2">
        <f>(Table2[[#This Row],[Close Price]]/Table2[[#This Row],[Day Low]])-1</f>
        <v>2.8045519557241549E-2</v>
      </c>
      <c r="AD282" s="2">
        <f>(Table2[[#This Row],[Day High]]/Table2[[#This Row],[Close Price]])-1</f>
        <v>0</v>
      </c>
      <c r="AE282" s="2">
        <f>(Table2[[#This Row],[Close Price]]/Table2[[#This Row],[Current Week Low]])-1</f>
        <v>3.7399598393574429E-2</v>
      </c>
      <c r="AF282" s="2">
        <f>(Table2[[#This Row],[Current Week High]]/Table2[[#This Row],[Close Price]])-1</f>
        <v>1.6150496007742543E-2</v>
      </c>
      <c r="AG282" s="2">
        <f>(Table2[[#This Row],[Close Price]]/Table2[[#This Row],[Current Month Low]])-1</f>
        <v>3.7399598393574429E-2</v>
      </c>
      <c r="AH282" s="2">
        <f>(Table2[[#This Row],[Current Month High]]/Table2[[#This Row],[Close Price]])-1</f>
        <v>1.6150496007742543E-2</v>
      </c>
      <c r="AI282">
        <v>6.0428260343575904</v>
      </c>
      <c r="AJ282">
        <v>37.755187067744302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0.02</v>
      </c>
      <c r="AM282" t="s">
        <v>10145</v>
      </c>
      <c r="AN282">
        <v>2.06</v>
      </c>
      <c r="AO282" t="s">
        <v>10145</v>
      </c>
      <c r="AQ282">
        <f>(Table2[[#This Row],[Sharpe Ratio]]-AVERAGE(Table2[Sharpe Ratio]))/_xlfn.STDEV.P(Table2[Sharpe Ratio])</f>
        <v>-0.62270476889708481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-0.77420674618546259</v>
      </c>
    </row>
    <row r="283" spans="1:44" hidden="1" x14ac:dyDescent="0.3">
      <c r="A283" t="s">
        <v>695</v>
      </c>
      <c r="B283" t="s">
        <v>696</v>
      </c>
      <c r="C283" t="s">
        <v>10100</v>
      </c>
      <c r="D283" t="s">
        <v>257</v>
      </c>
      <c r="E283">
        <v>24052.489011728001</v>
      </c>
      <c r="F283">
        <v>243.17</v>
      </c>
      <c r="G283">
        <v>71.667405815738405</v>
      </c>
      <c r="H283">
        <f>(Table2[[#This Row],[1Y Return vs Nifty]]-AVERAGE(Table2[1Y Return vs Nifty]))/_xlfn.STDEV.P(Table2[1Y Return vs Nifty])</f>
        <v>0.2759503768121036</v>
      </c>
      <c r="I283">
        <v>3.8669568069443101</v>
      </c>
      <c r="J283">
        <f>(Table2[[#This Row],[1M Return vs Nifty]]-AVERAGE(Table2[1M Return vs Nifty]))/_xlfn.STDEV.P(Table2[1M Return vs Nifty])</f>
        <v>-1.9369665976804999E-2</v>
      </c>
      <c r="K283">
        <v>15.568108884321701</v>
      </c>
      <c r="L283">
        <f>(Table2[[#This Row],[6M Return vs Nifty]]-AVERAGE(Table2[6M Return vs Nifty]))/_xlfn.STDEV.P(Table2[6M Return vs Nifty])</f>
        <v>0.13620923179164454</v>
      </c>
      <c r="M283">
        <v>1.40155844887182</v>
      </c>
      <c r="N283">
        <f>(Table2[[#This Row],[1W Return vs Nifty]]-AVERAGE(Table2[1W Return vs Nifty]))/_xlfn.STDEV.P(Table2[1W Return vs Nifty])</f>
        <v>0.32737106677588884</v>
      </c>
      <c r="O283">
        <v>208.06</v>
      </c>
      <c r="P283">
        <v>202.36473156090301</v>
      </c>
      <c r="Q283">
        <v>181.61928628933001</v>
      </c>
      <c r="R283">
        <v>82.035367302029897</v>
      </c>
      <c r="S283" s="2">
        <v>0.16874939921176577</v>
      </c>
      <c r="T283" s="2">
        <v>0.20164219389590798</v>
      </c>
      <c r="U283" s="2">
        <v>0.3388996563537649</v>
      </c>
      <c r="V283">
        <v>2.5855376518919799</v>
      </c>
      <c r="W283">
        <v>241.25</v>
      </c>
      <c r="X283">
        <v>247.5</v>
      </c>
      <c r="Y283">
        <v>202.01</v>
      </c>
      <c r="Z283">
        <v>252</v>
      </c>
      <c r="AA283">
        <v>202.01</v>
      </c>
      <c r="AB283">
        <v>252</v>
      </c>
      <c r="AC283" s="2">
        <f>(Table2[[#This Row],[Close Price]]/Table2[[#This Row],[Day Low]])-1</f>
        <v>7.9585492227978172E-3</v>
      </c>
      <c r="AD283" s="2">
        <f>(Table2[[#This Row],[Day High]]/Table2[[#This Row],[Close Price]])-1</f>
        <v>1.7806472837932352E-2</v>
      </c>
      <c r="AE283" s="2">
        <f>(Table2[[#This Row],[Close Price]]/Table2[[#This Row],[Current Week Low]])-1</f>
        <v>0.20375228949061919</v>
      </c>
      <c r="AF283" s="2">
        <f>(Table2[[#This Row],[Current Week High]]/Table2[[#This Row],[Close Price]])-1</f>
        <v>3.6312045071349219E-2</v>
      </c>
      <c r="AG283" s="2">
        <f>(Table2[[#This Row],[Close Price]]/Table2[[#This Row],[Current Month Low]])-1</f>
        <v>0.20375228949061919</v>
      </c>
      <c r="AH283" s="2">
        <f>(Table2[[#This Row],[Current Month High]]/Table2[[#This Row],[Close Price]])-1</f>
        <v>3.6312045071349219E-2</v>
      </c>
      <c r="AI283">
        <v>3.6312045071349202</v>
      </c>
      <c r="AJ283">
        <v>101.466445733222</v>
      </c>
      <c r="AK283" t="str">
        <f>IF(AND(Table2[[#This Row],[20D EMA]]&gt;Table2[[#This Row],[50D EMA]],Table2[[#This Row],[50D EMA]]&gt;Table2[[#This Row],[200D EMA]]),"Uptrend","Downtrend/NoTrend")</f>
        <v>Uptrend</v>
      </c>
      <c r="AL283">
        <v>-0.06</v>
      </c>
      <c r="AM283" t="s">
        <v>10146</v>
      </c>
      <c r="AN283">
        <v>19.239999999999998</v>
      </c>
      <c r="AO283" t="s">
        <v>10145</v>
      </c>
      <c r="AP283">
        <v>3.2539554712407999E-2</v>
      </c>
      <c r="AQ283">
        <f>(Table2[[#This Row],[Sharpe Ratio]]-AVERAGE(Table2[Sharpe Ratio]))/_xlfn.STDEV.P(Table2[Sharpe Ratio])</f>
        <v>-0.25325122389637</v>
      </c>
      <c r="AR2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0.46690978550646201</v>
      </c>
    </row>
    <row r="284" spans="1:44" x14ac:dyDescent="0.3">
      <c r="A284" t="s">
        <v>1430</v>
      </c>
      <c r="B284" t="s">
        <v>1431</v>
      </c>
      <c r="C284" t="s">
        <v>10114</v>
      </c>
      <c r="D284" t="s">
        <v>95</v>
      </c>
      <c r="E284">
        <v>7046.4507131199998</v>
      </c>
      <c r="F284">
        <v>2878.4</v>
      </c>
      <c r="G284">
        <v>74.405693533835105</v>
      </c>
      <c r="H284">
        <f>(Table2[[#This Row],[1Y Return vs Nifty]]-AVERAGE(Table2[1Y Return vs Nifty]))/_xlfn.STDEV.P(Table2[1Y Return vs Nifty])</f>
        <v>0.30747993364081527</v>
      </c>
      <c r="I284">
        <v>10.7552196335205</v>
      </c>
      <c r="J284">
        <f>(Table2[[#This Row],[1M Return vs Nifty]]-AVERAGE(Table2[1M Return vs Nifty]))/_xlfn.STDEV.P(Table2[1M Return vs Nifty])</f>
        <v>0.55618387094618793</v>
      </c>
      <c r="K284">
        <v>15.090714898024901</v>
      </c>
      <c r="L284">
        <f>(Table2[[#This Row],[6M Return vs Nifty]]-AVERAGE(Table2[6M Return vs Nifty]))/_xlfn.STDEV.P(Table2[6M Return vs Nifty])</f>
        <v>0.12210855319105733</v>
      </c>
      <c r="M284">
        <v>2.3949453917308499</v>
      </c>
      <c r="N284">
        <f>(Table2[[#This Row],[1W Return vs Nifty]]-AVERAGE(Table2[1W Return vs Nifty]))/_xlfn.STDEV.P(Table2[1W Return vs Nifty])</f>
        <v>0.52276706724344546</v>
      </c>
      <c r="O284">
        <v>2692.91</v>
      </c>
      <c r="P284">
        <v>2568.1242693865702</v>
      </c>
      <c r="Q284">
        <v>2242.92445273256</v>
      </c>
      <c r="R284">
        <v>76.674060654888095</v>
      </c>
      <c r="S284" s="2">
        <v>6.8880876078294573E-2</v>
      </c>
      <c r="T284" s="2">
        <v>0.12081803607095046</v>
      </c>
      <c r="U284" s="2">
        <v>0.28332454376394123</v>
      </c>
      <c r="V284">
        <v>1.3473514204366599</v>
      </c>
      <c r="W284">
        <v>2850</v>
      </c>
      <c r="X284">
        <v>2894.9</v>
      </c>
      <c r="Y284">
        <v>2785</v>
      </c>
      <c r="Z284">
        <v>2895.95</v>
      </c>
      <c r="AA284">
        <v>2785</v>
      </c>
      <c r="AB284">
        <v>2895.95</v>
      </c>
      <c r="AC284" s="2">
        <f>(Table2[[#This Row],[Close Price]]/Table2[[#This Row],[Day Low]])-1</f>
        <v>9.9649122807017321E-3</v>
      </c>
      <c r="AD284" s="2">
        <f>(Table2[[#This Row],[Day High]]/Table2[[#This Row],[Close Price]])-1</f>
        <v>5.732351306281247E-3</v>
      </c>
      <c r="AE284" s="2">
        <f>(Table2[[#This Row],[Close Price]]/Table2[[#This Row],[Current Week Low]])-1</f>
        <v>3.353680430879713E-2</v>
      </c>
      <c r="AF284" s="2">
        <f>(Table2[[#This Row],[Current Week High]]/Table2[[#This Row],[Close Price]])-1</f>
        <v>6.0971372984990335E-3</v>
      </c>
      <c r="AG284" s="2">
        <f>(Table2[[#This Row],[Close Price]]/Table2[[#This Row],[Current Month Low]])-1</f>
        <v>3.353680430879713E-2</v>
      </c>
      <c r="AH284" s="2">
        <f>(Table2[[#This Row],[Current Month High]]/Table2[[#This Row],[Close Price]])-1</f>
        <v>6.0971372984990335E-3</v>
      </c>
      <c r="AI284">
        <v>5.7531962201222901</v>
      </c>
      <c r="AJ284">
        <v>107.811710345823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7.0000000000000007E-2</v>
      </c>
      <c r="AM284" t="s">
        <v>10145</v>
      </c>
      <c r="AN284">
        <v>14.24</v>
      </c>
      <c r="AO284" t="s">
        <v>10145</v>
      </c>
      <c r="AP284">
        <v>0.19405692755576801</v>
      </c>
      <c r="AQ284">
        <f>(Table2[[#This Row],[Sharpe Ratio]]-AVERAGE(Table2[Sharpe Ratio]))/_xlfn.STDEV.P(Table2[Sharpe Ratio])</f>
        <v>1.5806142516329225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3.0891536766544285</v>
      </c>
    </row>
    <row r="285" spans="1:44" hidden="1" x14ac:dyDescent="0.3">
      <c r="A285" t="s">
        <v>699</v>
      </c>
      <c r="B285" t="s">
        <v>700</v>
      </c>
      <c r="C285" t="s">
        <v>10104</v>
      </c>
      <c r="D285" t="s">
        <v>184</v>
      </c>
      <c r="E285">
        <v>23754.297340829999</v>
      </c>
      <c r="F285">
        <v>7289.9</v>
      </c>
      <c r="G285">
        <v>16.7026141782673</v>
      </c>
      <c r="H285">
        <f>(Table2[[#This Row],[1Y Return vs Nifty]]-AVERAGE(Table2[1Y Return vs Nifty]))/_xlfn.STDEV.P(Table2[1Y Return vs Nifty])</f>
        <v>-0.35693254124608631</v>
      </c>
      <c r="I285">
        <v>-2.4970176363699901</v>
      </c>
      <c r="J285">
        <f>(Table2[[#This Row],[1M Return vs Nifty]]-AVERAGE(Table2[1M Return vs Nifty]))/_xlfn.STDEV.P(Table2[1M Return vs Nifty])</f>
        <v>-0.55111592652965302</v>
      </c>
      <c r="K285">
        <v>-2.8855180992251399</v>
      </c>
      <c r="L285">
        <f>(Table2[[#This Row],[6M Return vs Nifty]]-AVERAGE(Table2[6M Return vs Nifty]))/_xlfn.STDEV.P(Table2[6M Return vs Nifty])</f>
        <v>-0.40885139020861561</v>
      </c>
      <c r="M285">
        <v>-4.1986650578719198</v>
      </c>
      <c r="N285">
        <f>(Table2[[#This Row],[1W Return vs Nifty]]-AVERAGE(Table2[1W Return vs Nifty]))/_xlfn.STDEV.P(Table2[1W Return vs Nifty])</f>
        <v>-0.77417479388618993</v>
      </c>
      <c r="O285">
        <v>7381.21</v>
      </c>
      <c r="P285">
        <v>7170.3786288115898</v>
      </c>
      <c r="Q285">
        <v>6550.3392185603698</v>
      </c>
      <c r="R285">
        <v>39.548749909326702</v>
      </c>
      <c r="S285" s="2">
        <v>-1.2370600484202509E-2</v>
      </c>
      <c r="T285" s="2">
        <v>1.6668767072934774E-2</v>
      </c>
      <c r="U285" s="2">
        <v>0.11290419576196699</v>
      </c>
      <c r="V285">
        <v>0.73360584513304405</v>
      </c>
      <c r="W285">
        <v>7250.05</v>
      </c>
      <c r="X285">
        <v>7327.4</v>
      </c>
      <c r="Y285">
        <v>7202</v>
      </c>
      <c r="Z285">
        <v>7460</v>
      </c>
      <c r="AA285">
        <v>7202</v>
      </c>
      <c r="AB285">
        <v>7460</v>
      </c>
      <c r="AC285" s="2">
        <f>(Table2[[#This Row],[Close Price]]/Table2[[#This Row],[Day Low]])-1</f>
        <v>5.4965138171461092E-3</v>
      </c>
      <c r="AD285" s="2">
        <f>(Table2[[#This Row],[Day High]]/Table2[[#This Row],[Close Price]])-1</f>
        <v>5.1441034856445356E-3</v>
      </c>
      <c r="AE285" s="2">
        <f>(Table2[[#This Row],[Close Price]]/Table2[[#This Row],[Current Week Low]])-1</f>
        <v>1.2204943071369101E-2</v>
      </c>
      <c r="AF285" s="2">
        <f>(Table2[[#This Row],[Current Week High]]/Table2[[#This Row],[Close Price]])-1</f>
        <v>2.333365341088367E-2</v>
      </c>
      <c r="AG285" s="2">
        <f>(Table2[[#This Row],[Close Price]]/Table2[[#This Row],[Current Month Low]])-1</f>
        <v>1.2204943071369101E-2</v>
      </c>
      <c r="AH285" s="2">
        <f>(Table2[[#This Row],[Current Month High]]/Table2[[#This Row],[Close Price]])-1</f>
        <v>2.333365341088367E-2</v>
      </c>
      <c r="AI285">
        <v>9.7271567511214094</v>
      </c>
      <c r="AJ285">
        <v>44.211671612265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7.0000000000000007E-2</v>
      </c>
      <c r="AM285" t="s">
        <v>10145</v>
      </c>
      <c r="AN285">
        <v>-5.45</v>
      </c>
      <c r="AO285" t="s">
        <v>10146</v>
      </c>
      <c r="AP285">
        <v>-2.507173837081E-2</v>
      </c>
      <c r="AQ285">
        <f>(Table2[[#This Row],[Sharpe Ratio]]-AVERAGE(Table2[Sharpe Ratio]))/_xlfn.STDEV.P(Table2[Sharpe Ratio])</f>
        <v>-0.90736885549240898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-2.9984435073629538</v>
      </c>
    </row>
    <row r="286" spans="1:44" hidden="1" x14ac:dyDescent="0.3">
      <c r="A286" t="s">
        <v>701</v>
      </c>
      <c r="B286" t="s">
        <v>702</v>
      </c>
      <c r="C286" t="s">
        <v>10105</v>
      </c>
      <c r="D286" t="s">
        <v>46</v>
      </c>
      <c r="E286">
        <v>23682.980644399999</v>
      </c>
      <c r="F286">
        <v>921.2</v>
      </c>
      <c r="G286">
        <v>39.807835478600602</v>
      </c>
      <c r="H286">
        <f>(Table2[[#This Row],[1Y Return vs Nifty]]-AVERAGE(Table2[1Y Return vs Nifty]))/_xlfn.STDEV.P(Table2[1Y Return vs Nifty])</f>
        <v>-9.089132752907976E-2</v>
      </c>
      <c r="I286">
        <v>14.1625502988192</v>
      </c>
      <c r="J286">
        <f>(Table2[[#This Row],[1M Return vs Nifty]]-AVERAGE(Table2[1M Return vs Nifty]))/_xlfn.STDEV.P(Table2[1M Return vs Nifty])</f>
        <v>0.84088572760481473</v>
      </c>
      <c r="K286">
        <v>41.4025693255658</v>
      </c>
      <c r="L286">
        <f>(Table2[[#This Row],[6M Return vs Nifty]]-AVERAGE(Table2[6M Return vs Nifty]))/_xlfn.STDEV.P(Table2[6M Return vs Nifty])</f>
        <v>0.89927586848590968</v>
      </c>
      <c r="M286">
        <v>2.9256660320948198</v>
      </c>
      <c r="N286">
        <f>(Table2[[#This Row],[1W Return vs Nifty]]-AVERAGE(Table2[1W Return vs Nifty]))/_xlfn.STDEV.P(Table2[1W Return vs Nifty])</f>
        <v>0.62715810161142616</v>
      </c>
      <c r="O286">
        <v>860.99</v>
      </c>
      <c r="P286">
        <v>809.06862498281703</v>
      </c>
      <c r="Q286">
        <v>701.16293511380798</v>
      </c>
      <c r="R286">
        <v>70.278981581431296</v>
      </c>
      <c r="S286" s="2">
        <v>6.9931125797047633E-2</v>
      </c>
      <c r="T286" s="2">
        <v>0.1385931570632398</v>
      </c>
      <c r="U286" s="2">
        <v>0.31381730817028591</v>
      </c>
      <c r="V286">
        <v>1.1075351333913399</v>
      </c>
      <c r="W286">
        <v>921.4</v>
      </c>
      <c r="X286">
        <v>941.95</v>
      </c>
      <c r="Y286">
        <v>874.3</v>
      </c>
      <c r="Z286">
        <v>968.8</v>
      </c>
      <c r="AA286">
        <v>874.3</v>
      </c>
      <c r="AB286">
        <v>968.8</v>
      </c>
      <c r="AC286" s="2">
        <f>(Table2[[#This Row],[Close Price]]/Table2[[#This Row],[Day Low]])-1</f>
        <v>-2.1706099413931756E-4</v>
      </c>
      <c r="AD286" s="2">
        <f>(Table2[[#This Row],[Day High]]/Table2[[#This Row],[Close Price]])-1</f>
        <v>2.2524967433781962E-2</v>
      </c>
      <c r="AE286" s="2">
        <f>(Table2[[#This Row],[Close Price]]/Table2[[#This Row],[Current Week Low]])-1</f>
        <v>5.3642914331465175E-2</v>
      </c>
      <c r="AF286" s="2">
        <f>(Table2[[#This Row],[Current Week High]]/Table2[[#This Row],[Close Price]])-1</f>
        <v>5.1671732522796221E-2</v>
      </c>
      <c r="AG286" s="2">
        <f>(Table2[[#This Row],[Close Price]]/Table2[[#This Row],[Current Month Low]])-1</f>
        <v>5.3642914331465175E-2</v>
      </c>
      <c r="AH286" s="2">
        <f>(Table2[[#This Row],[Current Month High]]/Table2[[#This Row],[Close Price]])-1</f>
        <v>5.1671732522796221E-2</v>
      </c>
      <c r="AI286">
        <v>5.1671732522796203</v>
      </c>
      <c r="AJ286">
        <v>67.490909090909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0.14000000000000001</v>
      </c>
      <c r="AM286" t="s">
        <v>10145</v>
      </c>
      <c r="AN286">
        <v>-1.53</v>
      </c>
      <c r="AO286" t="s">
        <v>10146</v>
      </c>
      <c r="AP286">
        <v>7.1302237379462993E-2</v>
      </c>
      <c r="AQ286">
        <f>(Table2[[#This Row],[Sharpe Ratio]]-AVERAGE(Table2[Sharpe Ratio]))/_xlfn.STDEV.P(Table2[Sharpe Ratio])</f>
        <v>0.18685960895471179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2.4632879791277826</v>
      </c>
    </row>
    <row r="287" spans="1:44" hidden="1" x14ac:dyDescent="0.3">
      <c r="A287" t="s">
        <v>703</v>
      </c>
      <c r="B287" t="s">
        <v>704</v>
      </c>
      <c r="C287" t="s">
        <v>10114</v>
      </c>
      <c r="D287" t="s">
        <v>705</v>
      </c>
      <c r="E287">
        <v>23638.709469000001</v>
      </c>
      <c r="F287">
        <v>1484.3</v>
      </c>
      <c r="G287">
        <v>-5.9420803178492099</v>
      </c>
      <c r="H287">
        <f>(Table2[[#This Row],[1Y Return vs Nifty]]-AVERAGE(Table2[1Y Return vs Nifty]))/_xlfn.STDEV.P(Table2[1Y Return vs Nifty])</f>
        <v>-0.61767109595150049</v>
      </c>
      <c r="I287">
        <v>15.528307338688199</v>
      </c>
      <c r="J287">
        <f>(Table2[[#This Row],[1M Return vs Nifty]]-AVERAGE(Table2[1M Return vs Nifty]))/_xlfn.STDEV.P(Table2[1M Return vs Nifty])</f>
        <v>0.95500249618125321</v>
      </c>
      <c r="K287">
        <v>1.3578630408069801</v>
      </c>
      <c r="L287">
        <f>(Table2[[#This Row],[6M Return vs Nifty]]-AVERAGE(Table2[6M Return vs Nifty]))/_xlfn.STDEV.P(Table2[6M Return vs Nifty])</f>
        <v>-0.283515597649665</v>
      </c>
      <c r="M287">
        <v>0.86805308116823099</v>
      </c>
      <c r="N287">
        <f>(Table2[[#This Row],[1W Return vs Nifty]]-AVERAGE(Table2[1W Return vs Nifty]))/_xlfn.STDEV.P(Table2[1W Return vs Nifty])</f>
        <v>0.22243228554203115</v>
      </c>
      <c r="O287">
        <v>1375.25</v>
      </c>
      <c r="P287">
        <v>1308.5347082629501</v>
      </c>
      <c r="Q287">
        <v>1278.4304941928399</v>
      </c>
      <c r="R287">
        <v>72.896242114913406</v>
      </c>
      <c r="S287" s="2">
        <v>7.9294673695691653E-2</v>
      </c>
      <c r="T287" s="2">
        <v>0.13432222364997434</v>
      </c>
      <c r="U287" s="2">
        <v>0.1610330062856796</v>
      </c>
      <c r="V287">
        <v>1.0645925328207</v>
      </c>
      <c r="W287">
        <v>1466.3</v>
      </c>
      <c r="X287">
        <v>1513.9</v>
      </c>
      <c r="Y287">
        <v>1409.5</v>
      </c>
      <c r="Z287">
        <v>1512.25</v>
      </c>
      <c r="AA287">
        <v>1409.5</v>
      </c>
      <c r="AB287">
        <v>1512.25</v>
      </c>
      <c r="AC287" s="2">
        <f>(Table2[[#This Row],[Close Price]]/Table2[[#This Row],[Day Low]])-1</f>
        <v>1.2275796221782764E-2</v>
      </c>
      <c r="AD287" s="2">
        <f>(Table2[[#This Row],[Day High]]/Table2[[#This Row],[Close Price]])-1</f>
        <v>1.9942060230411673E-2</v>
      </c>
      <c r="AE287" s="2">
        <f>(Table2[[#This Row],[Close Price]]/Table2[[#This Row],[Current Week Low]])-1</f>
        <v>5.3068463994324189E-2</v>
      </c>
      <c r="AF287" s="2">
        <f>(Table2[[#This Row],[Current Week High]]/Table2[[#This Row],[Close Price]])-1</f>
        <v>1.8830425116216354E-2</v>
      </c>
      <c r="AG287" s="2">
        <f>(Table2[[#This Row],[Close Price]]/Table2[[#This Row],[Current Month Low]])-1</f>
        <v>5.3068463994324189E-2</v>
      </c>
      <c r="AH287" s="2">
        <f>(Table2[[#This Row],[Current Month High]]/Table2[[#This Row],[Close Price]])-1</f>
        <v>1.8830425116216354E-2</v>
      </c>
      <c r="AI287">
        <v>2.6611870915583098</v>
      </c>
      <c r="AJ287">
        <v>33.678569820326899</v>
      </c>
      <c r="AK287" t="str">
        <f>IF(AND(Table2[[#This Row],[20D EMA]]&gt;Table2[[#This Row],[50D EMA]],Table2[[#This Row],[50D EMA]]&gt;Table2[[#This Row],[200D EMA]]),"Uptrend","Downtrend/NoTrend")</f>
        <v>Uptrend</v>
      </c>
      <c r="AL287">
        <v>0.12</v>
      </c>
      <c r="AM287" t="s">
        <v>10145</v>
      </c>
      <c r="AN287">
        <v>15.56</v>
      </c>
      <c r="AO287" t="s">
        <v>10145</v>
      </c>
      <c r="AP287">
        <v>1.5755016183058999E-2</v>
      </c>
      <c r="AQ287">
        <f>(Table2[[#This Row],[Sharpe Ratio]]-AVERAGE(Table2[Sharpe Ratio]))/_xlfn.STDEV.P(Table2[Sharpe Ratio])</f>
        <v>-0.44382258591025964</v>
      </c>
      <c r="AR2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-0.16757449778814082</v>
      </c>
    </row>
    <row r="288" spans="1:44" hidden="1" x14ac:dyDescent="0.3">
      <c r="A288" t="s">
        <v>706</v>
      </c>
      <c r="B288" t="s">
        <v>707</v>
      </c>
      <c r="C288" t="s">
        <v>10107</v>
      </c>
      <c r="D288" t="s">
        <v>59</v>
      </c>
      <c r="E288">
        <v>23554.46767383</v>
      </c>
      <c r="F288">
        <v>436.9</v>
      </c>
      <c r="G288">
        <v>-3.45728406021188</v>
      </c>
      <c r="H288">
        <f>(Table2[[#This Row],[1Y Return vs Nifty]]-AVERAGE(Table2[1Y Return vs Nifty]))/_xlfn.STDEV.P(Table2[1Y Return vs Nifty])</f>
        <v>-0.58906032422901644</v>
      </c>
      <c r="I288">
        <v>-1.3535113087794901</v>
      </c>
      <c r="J288">
        <f>(Table2[[#This Row],[1M Return vs Nifty]]-AVERAGE(Table2[1M Return vs Nifty]))/_xlfn.STDEV.P(Table2[1M Return vs Nifty])</f>
        <v>-0.45556946903978002</v>
      </c>
      <c r="K288">
        <v>-11.1545889828319</v>
      </c>
      <c r="L288">
        <f>(Table2[[#This Row],[6M Return vs Nifty]]-AVERAGE(Table2[6M Return vs Nifty]))/_xlfn.STDEV.P(Table2[6M Return vs Nifty])</f>
        <v>-0.65309307360242708</v>
      </c>
      <c r="M288">
        <v>0.65362070098005598</v>
      </c>
      <c r="N288">
        <f>(Table2[[#This Row],[1W Return vs Nifty]]-AVERAGE(Table2[1W Return vs Nifty]))/_xlfn.STDEV.P(Table2[1W Return vs Nifty])</f>
        <v>0.18025412952669304</v>
      </c>
      <c r="O288">
        <v>432.04</v>
      </c>
      <c r="P288">
        <v>431.30233201892497</v>
      </c>
      <c r="Q288">
        <v>412.33861146540198</v>
      </c>
      <c r="R288">
        <v>60.933786771175598</v>
      </c>
      <c r="S288" s="2">
        <v>1.124895842977492E-2</v>
      </c>
      <c r="T288" s="2">
        <v>1.2978524727358505E-2</v>
      </c>
      <c r="U288" s="2">
        <v>5.9566065004947669E-2</v>
      </c>
      <c r="V288">
        <v>0.58013325534149496</v>
      </c>
      <c r="W288">
        <v>436.05</v>
      </c>
      <c r="X288">
        <v>458.05</v>
      </c>
      <c r="Y288">
        <v>425.1</v>
      </c>
      <c r="Z288">
        <v>443.2</v>
      </c>
      <c r="AA288">
        <v>425.1</v>
      </c>
      <c r="AB288">
        <v>443.2</v>
      </c>
      <c r="AC288" s="2">
        <f>(Table2[[#This Row],[Close Price]]/Table2[[#This Row],[Day Low]])-1</f>
        <v>1.9493177387912564E-3</v>
      </c>
      <c r="AD288" s="2">
        <f>(Table2[[#This Row],[Day High]]/Table2[[#This Row],[Close Price]])-1</f>
        <v>4.8409246967269448E-2</v>
      </c>
      <c r="AE288" s="2">
        <f>(Table2[[#This Row],[Close Price]]/Table2[[#This Row],[Current Week Low]])-1</f>
        <v>2.7758174547165337E-2</v>
      </c>
      <c r="AF288" s="2">
        <f>(Table2[[#This Row],[Current Week High]]/Table2[[#This Row],[Close Price]])-1</f>
        <v>1.4419775692378067E-2</v>
      </c>
      <c r="AG288" s="2">
        <f>(Table2[[#This Row],[Close Price]]/Table2[[#This Row],[Current Month Low]])-1</f>
        <v>2.7758174547165337E-2</v>
      </c>
      <c r="AH288" s="2">
        <f>(Table2[[#This Row],[Current Month High]]/Table2[[#This Row],[Close Price]])-1</f>
        <v>1.4419775692378067E-2</v>
      </c>
      <c r="AI288">
        <v>7.8049897001602302</v>
      </c>
      <c r="AJ288">
        <v>33.140332165168303</v>
      </c>
      <c r="AK288" t="str">
        <f>IF(AND(Table2[[#This Row],[20D EMA]]&gt;Table2[[#This Row],[50D EMA]],Table2[[#This Row],[50D EMA]]&gt;Table2[[#This Row],[200D EMA]]),"Uptrend","Downtrend/NoTrend")</f>
        <v>Uptrend</v>
      </c>
      <c r="AL288">
        <v>-7.0000000000000007E-2</v>
      </c>
      <c r="AM288" t="s">
        <v>10146</v>
      </c>
      <c r="AN288">
        <v>0.46</v>
      </c>
      <c r="AO288" t="s">
        <v>10145</v>
      </c>
      <c r="AP288">
        <v>-0.11395491371019301</v>
      </c>
      <c r="AQ288">
        <f>(Table2[[#This Row],[Sharpe Ratio]]-AVERAGE(Table2[Sharpe Ratio]))/_xlfn.STDEV.P(Table2[Sharpe Ratio])</f>
        <v>-1.9165469008063871</v>
      </c>
      <c r="AR2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-3.4340156381509175</v>
      </c>
    </row>
    <row r="289" spans="1:44" hidden="1" x14ac:dyDescent="0.3">
      <c r="A289" t="s">
        <v>708</v>
      </c>
      <c r="B289" t="s">
        <v>709</v>
      </c>
      <c r="C289" t="s">
        <v>10107</v>
      </c>
      <c r="D289" t="s">
        <v>293</v>
      </c>
      <c r="E289">
        <v>23475.530349584998</v>
      </c>
      <c r="F289">
        <v>2821.05</v>
      </c>
      <c r="G289">
        <v>-0.32328603653001697</v>
      </c>
      <c r="H289">
        <f>(Table2[[#This Row],[1Y Return vs Nifty]]-AVERAGE(Table2[1Y Return vs Nifty]))/_xlfn.STDEV.P(Table2[1Y Return vs Nifty])</f>
        <v>-0.55297442714241307</v>
      </c>
      <c r="I289">
        <v>0.53613561595566495</v>
      </c>
      <c r="J289">
        <f>(Table2[[#This Row],[1M Return vs Nifty]]-AVERAGE(Table2[1M Return vs Nifty]))/_xlfn.STDEV.P(Table2[1M Return vs Nifty])</f>
        <v>-0.29767872090066422</v>
      </c>
      <c r="K289">
        <v>-5.9524239637566598</v>
      </c>
      <c r="L289">
        <f>(Table2[[#This Row],[6M Return vs Nifty]]-AVERAGE(Table2[6M Return vs Nifty]))/_xlfn.STDEV.P(Table2[6M Return vs Nifty])</f>
        <v>-0.49943789765391244</v>
      </c>
      <c r="M289">
        <v>0.78995672009437401</v>
      </c>
      <c r="N289">
        <f>(Table2[[#This Row],[1W Return vs Nifty]]-AVERAGE(Table2[1W Return vs Nifty]))/_xlfn.STDEV.P(Table2[1W Return vs Nifty])</f>
        <v>0.2070709837707562</v>
      </c>
      <c r="O289">
        <v>2731.32</v>
      </c>
      <c r="P289">
        <v>2617.3912353732198</v>
      </c>
      <c r="Q289">
        <v>2457.2489338291998</v>
      </c>
      <c r="R289">
        <v>66.308249874667894</v>
      </c>
      <c r="S289" s="2">
        <v>3.2852247265058657E-2</v>
      </c>
      <c r="T289" s="2">
        <v>7.7809829067353842E-2</v>
      </c>
      <c r="U289" s="2">
        <v>0.14805218191869515</v>
      </c>
      <c r="V289">
        <v>0.75974695060233399</v>
      </c>
      <c r="W289">
        <v>2822.1</v>
      </c>
      <c r="X289">
        <v>2866.8</v>
      </c>
      <c r="Y289">
        <v>2775</v>
      </c>
      <c r="Z289">
        <v>2868</v>
      </c>
      <c r="AA289">
        <v>2775</v>
      </c>
      <c r="AB289">
        <v>2868</v>
      </c>
      <c r="AC289" s="2">
        <f>(Table2[[#This Row],[Close Price]]/Table2[[#This Row],[Day Low]])-1</f>
        <v>-3.7206335707440363E-4</v>
      </c>
      <c r="AD289" s="2">
        <f>(Table2[[#This Row],[Day High]]/Table2[[#This Row],[Close Price]])-1</f>
        <v>1.6217365874408474E-2</v>
      </c>
      <c r="AE289" s="2">
        <f>(Table2[[#This Row],[Close Price]]/Table2[[#This Row],[Current Week Low]])-1</f>
        <v>1.6594594594594669E-2</v>
      </c>
      <c r="AF289" s="2">
        <f>(Table2[[#This Row],[Current Week High]]/Table2[[#This Row],[Close Price]])-1</f>
        <v>1.6642739405540397E-2</v>
      </c>
      <c r="AG289" s="2">
        <f>(Table2[[#This Row],[Close Price]]/Table2[[#This Row],[Current Month Low]])-1</f>
        <v>1.6594594594594669E-2</v>
      </c>
      <c r="AH289" s="2">
        <f>(Table2[[#This Row],[Current Month High]]/Table2[[#This Row],[Close Price]])-1</f>
        <v>1.6642739405540397E-2</v>
      </c>
      <c r="AI289">
        <v>2.4086776200350899</v>
      </c>
      <c r="AJ289">
        <v>45.138138601636001</v>
      </c>
      <c r="AK289" t="str">
        <f>IF(AND(Table2[[#This Row],[20D EMA]]&gt;Table2[[#This Row],[50D EMA]],Table2[[#This Row],[50D EMA]]&gt;Table2[[#This Row],[200D EMA]]),"Uptrend","Downtrend/NoTrend")</f>
        <v>Uptrend</v>
      </c>
      <c r="AL289">
        <v>0.13</v>
      </c>
      <c r="AM289" t="s">
        <v>10145</v>
      </c>
      <c r="AN289">
        <v>2.58</v>
      </c>
      <c r="AO289" t="s">
        <v>10145</v>
      </c>
      <c r="AP289">
        <v>-6.2680551008886004E-2</v>
      </c>
      <c r="AQ289">
        <f>(Table2[[#This Row],[Sharpe Ratio]]-AVERAGE(Table2[Sharpe Ratio]))/_xlfn.STDEV.P(Table2[Sharpe Ratio])</f>
        <v>-1.3343786678641352</v>
      </c>
      <c r="AR2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-2.4773987297903686</v>
      </c>
    </row>
    <row r="290" spans="1:44" hidden="1" x14ac:dyDescent="0.3">
      <c r="A290" t="s">
        <v>710</v>
      </c>
      <c r="B290" t="s">
        <v>711</v>
      </c>
      <c r="C290" t="s">
        <v>10108</v>
      </c>
      <c r="D290" t="s">
        <v>234</v>
      </c>
      <c r="E290">
        <v>23322.862377360001</v>
      </c>
      <c r="F290">
        <v>737.1</v>
      </c>
      <c r="G290">
        <v>11.5027221933557</v>
      </c>
      <c r="H290">
        <f>(Table2[[#This Row],[1Y Return vs Nifty]]-AVERAGE(Table2[1Y Return vs Nifty]))/_xlfn.STDEV.P(Table2[1Y Return vs Nifty])</f>
        <v>-0.41680582949038719</v>
      </c>
      <c r="I290">
        <v>11.532333675816901</v>
      </c>
      <c r="J290">
        <f>(Table2[[#This Row],[1M Return vs Nifty]]-AVERAGE(Table2[1M Return vs Nifty]))/_xlfn.STDEV.P(Table2[1M Return vs Nifty])</f>
        <v>0.62111616910278045</v>
      </c>
      <c r="K290">
        <v>23.282812066551401</v>
      </c>
      <c r="L290">
        <f>(Table2[[#This Row],[6M Return vs Nifty]]-AVERAGE(Table2[6M Return vs Nifty]))/_xlfn.STDEV.P(Table2[6M Return vs Nifty])</f>
        <v>0.364076681307268</v>
      </c>
      <c r="M290">
        <v>-5.4126453160343999</v>
      </c>
      <c r="N290">
        <f>(Table2[[#This Row],[1W Return vs Nifty]]-AVERAGE(Table2[1W Return vs Nifty]))/_xlfn.STDEV.P(Table2[1W Return vs Nifty])</f>
        <v>-1.0129607863906054</v>
      </c>
      <c r="O290">
        <v>697.37</v>
      </c>
      <c r="P290">
        <v>664.22067899048602</v>
      </c>
      <c r="Q290">
        <v>599.44568309342503</v>
      </c>
      <c r="R290">
        <v>62.717787277440202</v>
      </c>
      <c r="S290" s="2">
        <v>5.6971191763339431E-2</v>
      </c>
      <c r="T290" s="2">
        <v>0.10972154784503162</v>
      </c>
      <c r="U290" s="2">
        <v>0.22963601338525486</v>
      </c>
      <c r="V290">
        <v>1.0144633300835</v>
      </c>
      <c r="W290">
        <v>729.55</v>
      </c>
      <c r="X290">
        <v>747</v>
      </c>
      <c r="Y290">
        <v>716.2</v>
      </c>
      <c r="Z290">
        <v>747</v>
      </c>
      <c r="AA290">
        <v>716.2</v>
      </c>
      <c r="AB290">
        <v>747</v>
      </c>
      <c r="AC290" s="2">
        <f>(Table2[[#This Row],[Close Price]]/Table2[[#This Row],[Day Low]])-1</f>
        <v>1.0348845178534738E-2</v>
      </c>
      <c r="AD290" s="2">
        <f>(Table2[[#This Row],[Day High]]/Table2[[#This Row],[Close Price]])-1</f>
        <v>1.3431013431013383E-2</v>
      </c>
      <c r="AE290" s="2">
        <f>(Table2[[#This Row],[Close Price]]/Table2[[#This Row],[Current Week Low]])-1</f>
        <v>2.9181792795308636E-2</v>
      </c>
      <c r="AF290" s="2">
        <f>(Table2[[#This Row],[Current Week High]]/Table2[[#This Row],[Close Price]])-1</f>
        <v>1.3431013431013383E-2</v>
      </c>
      <c r="AG290" s="2">
        <f>(Table2[[#This Row],[Close Price]]/Table2[[#This Row],[Current Month Low]])-1</f>
        <v>2.9181792795308636E-2</v>
      </c>
      <c r="AH290" s="2">
        <f>(Table2[[#This Row],[Current Month High]]/Table2[[#This Row],[Close Price]])-1</f>
        <v>1.3431013431013383E-2</v>
      </c>
      <c r="AI290">
        <v>8.39099172432506</v>
      </c>
      <c r="AJ290">
        <v>59.200863930885497</v>
      </c>
      <c r="AK290" t="str">
        <f>IF(AND(Table2[[#This Row],[20D EMA]]&gt;Table2[[#This Row],[50D EMA]],Table2[[#This Row],[50D EMA]]&gt;Table2[[#This Row],[200D EMA]]),"Uptrend","Downtrend/NoTrend")</f>
        <v>Uptrend</v>
      </c>
      <c r="AL290">
        <v>0.06</v>
      </c>
      <c r="AM290" t="s">
        <v>10145</v>
      </c>
      <c r="AN290">
        <v>7.18</v>
      </c>
      <c r="AO290" t="s">
        <v>10145</v>
      </c>
      <c r="AP290">
        <v>0.108176435336318</v>
      </c>
      <c r="AQ290">
        <f>(Table2[[#This Row],[Sharpe Ratio]]-AVERAGE(Table2[Sharpe Ratio]))/_xlfn.STDEV.P(Table2[Sharpe Ratio])</f>
        <v>0.60552861886047282</v>
      </c>
      <c r="AR2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0.16095485338952864</v>
      </c>
    </row>
    <row r="291" spans="1:44" hidden="1" x14ac:dyDescent="0.3">
      <c r="A291" t="s">
        <v>712</v>
      </c>
      <c r="B291" t="s">
        <v>713</v>
      </c>
      <c r="C291" t="s">
        <v>10104</v>
      </c>
      <c r="D291" t="s">
        <v>280</v>
      </c>
      <c r="E291">
        <v>23054.527759875</v>
      </c>
      <c r="F291">
        <v>1724.15</v>
      </c>
      <c r="G291">
        <v>9.0307918367614199</v>
      </c>
      <c r="H291">
        <f>(Table2[[#This Row],[1Y Return vs Nifty]]-AVERAGE(Table2[1Y Return vs Nifty]))/_xlfn.STDEV.P(Table2[1Y Return vs Nifty])</f>
        <v>-0.44526845894301093</v>
      </c>
      <c r="I291">
        <v>5.1618996395449699</v>
      </c>
      <c r="J291">
        <f>(Table2[[#This Row],[1M Return vs Nifty]]-AVERAGE(Table2[1M Return vs Nifty]))/_xlfn.STDEV.P(Table2[1M Return vs Nifty])</f>
        <v>8.8830172818667411E-2</v>
      </c>
      <c r="K291">
        <v>-8.7960282624934294</v>
      </c>
      <c r="L291">
        <f>(Table2[[#This Row],[6M Return vs Nifty]]-AVERAGE(Table2[6M Return vs Nifty]))/_xlfn.STDEV.P(Table2[6M Return vs Nifty])</f>
        <v>-0.58342879706756112</v>
      </c>
      <c r="M291">
        <v>-5.6993170725239297</v>
      </c>
      <c r="N291">
        <f>(Table2[[#This Row],[1W Return vs Nifty]]-AVERAGE(Table2[1W Return vs Nifty]))/_xlfn.STDEV.P(Table2[1W Return vs Nifty])</f>
        <v>-1.0693481942055805</v>
      </c>
      <c r="O291">
        <v>1750.86</v>
      </c>
      <c r="P291">
        <v>1716.9345830232201</v>
      </c>
      <c r="Q291">
        <v>1580.9211495622001</v>
      </c>
      <c r="R291">
        <v>37.244740106526699</v>
      </c>
      <c r="S291" s="2">
        <v>-1.5255360222976029E-2</v>
      </c>
      <c r="T291" s="2">
        <v>4.2024996456620691E-3</v>
      </c>
      <c r="U291" s="2">
        <v>9.0598351775775771E-2</v>
      </c>
      <c r="V291">
        <v>1.18765604843206</v>
      </c>
      <c r="W291">
        <v>1723.25</v>
      </c>
      <c r="X291">
        <v>1739</v>
      </c>
      <c r="Y291">
        <v>1715.4</v>
      </c>
      <c r="Z291">
        <v>1807.9</v>
      </c>
      <c r="AA291">
        <v>1715.4</v>
      </c>
      <c r="AB291">
        <v>1807.9</v>
      </c>
      <c r="AC291" s="2">
        <f>(Table2[[#This Row],[Close Price]]/Table2[[#This Row],[Day Low]])-1</f>
        <v>5.2226896851892413E-4</v>
      </c>
      <c r="AD291" s="2">
        <f>(Table2[[#This Row],[Day High]]/Table2[[#This Row],[Close Price]])-1</f>
        <v>8.6129397094218962E-3</v>
      </c>
      <c r="AE291" s="2">
        <f>(Table2[[#This Row],[Close Price]]/Table2[[#This Row],[Current Week Low]])-1</f>
        <v>5.1008511134429391E-3</v>
      </c>
      <c r="AF291" s="2">
        <f>(Table2[[#This Row],[Current Week High]]/Table2[[#This Row],[Close Price]])-1</f>
        <v>4.8574659977380197E-2</v>
      </c>
      <c r="AG291" s="2">
        <f>(Table2[[#This Row],[Close Price]]/Table2[[#This Row],[Current Month Low]])-1</f>
        <v>5.1008511134429391E-3</v>
      </c>
      <c r="AH291" s="2">
        <f>(Table2[[#This Row],[Current Month High]]/Table2[[#This Row],[Close Price]])-1</f>
        <v>4.8574659977380197E-2</v>
      </c>
      <c r="AI291">
        <v>9.3350346547574006</v>
      </c>
      <c r="AJ291">
        <v>51.0755750273822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-0.11</v>
      </c>
      <c r="AM291" t="s">
        <v>10146</v>
      </c>
      <c r="AN291">
        <v>0.1</v>
      </c>
      <c r="AO291" t="s">
        <v>10145</v>
      </c>
      <c r="AP291">
        <v>7.9483216586758998E-2</v>
      </c>
      <c r="AQ291">
        <f>(Table2[[#This Row],[Sharpe Ratio]]-AVERAGE(Table2[Sharpe Ratio]))/_xlfn.STDEV.P(Table2[Sharpe Ratio])</f>
        <v>0.27974630628127689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-1.7294689711162081</v>
      </c>
    </row>
    <row r="292" spans="1:44" hidden="1" x14ac:dyDescent="0.3">
      <c r="A292" t="s">
        <v>717</v>
      </c>
      <c r="B292" t="s">
        <v>718</v>
      </c>
      <c r="C292" t="s">
        <v>10116</v>
      </c>
      <c r="D292" t="s">
        <v>166</v>
      </c>
      <c r="E292">
        <v>23025.1469134</v>
      </c>
      <c r="F292">
        <v>5319.35</v>
      </c>
      <c r="G292">
        <v>76.808838407387199</v>
      </c>
      <c r="H292">
        <f>(Table2[[#This Row],[1Y Return vs Nifty]]-AVERAGE(Table2[1Y Return vs Nifty]))/_xlfn.STDEV.P(Table2[1Y Return vs Nifty])</f>
        <v>0.33515054413128387</v>
      </c>
      <c r="I292">
        <v>13.8765222342572</v>
      </c>
      <c r="J292">
        <f>(Table2[[#This Row],[1M Return vs Nifty]]-AVERAGE(Table2[1M Return vs Nifty]))/_xlfn.STDEV.P(Table2[1M Return vs Nifty])</f>
        <v>0.81698645599416342</v>
      </c>
      <c r="K292">
        <v>61.836359899773697</v>
      </c>
      <c r="L292">
        <f>(Table2[[#This Row],[6M Return vs Nifty]]-AVERAGE(Table2[6M Return vs Nifty]))/_xlfn.STDEV.P(Table2[6M Return vs Nifty])</f>
        <v>1.5028241362671477</v>
      </c>
      <c r="M292">
        <v>-3.2984538793379898</v>
      </c>
      <c r="N292">
        <f>(Table2[[#This Row],[1W Return vs Nifty]]-AVERAGE(Table2[1W Return vs Nifty]))/_xlfn.STDEV.P(Table2[1W Return vs Nifty])</f>
        <v>-0.59710616506420144</v>
      </c>
      <c r="O292">
        <v>4948.62</v>
      </c>
      <c r="P292">
        <v>4537.5807067988599</v>
      </c>
      <c r="Q292">
        <v>3619.4188207485599</v>
      </c>
      <c r="R292">
        <v>73.542017871768905</v>
      </c>
      <c r="S292" s="2">
        <v>7.4915835121710794E-2</v>
      </c>
      <c r="T292" s="2">
        <v>0.17228768890650928</v>
      </c>
      <c r="U292" s="2">
        <v>0.4696696523503916</v>
      </c>
      <c r="V292">
        <v>0.82865796066164998</v>
      </c>
      <c r="W292">
        <v>5254</v>
      </c>
      <c r="X292">
        <v>5367.95</v>
      </c>
      <c r="Y292">
        <v>4991.05</v>
      </c>
      <c r="Z292">
        <v>5338.85</v>
      </c>
      <c r="AA292">
        <v>4991.05</v>
      </c>
      <c r="AB292">
        <v>5338.85</v>
      </c>
      <c r="AC292" s="2">
        <f>(Table2[[#This Row],[Close Price]]/Table2[[#This Row],[Day Low]])-1</f>
        <v>1.2438142367720006E-2</v>
      </c>
      <c r="AD292" s="2">
        <f>(Table2[[#This Row],[Day High]]/Table2[[#This Row],[Close Price]])-1</f>
        <v>9.1364546420145132E-3</v>
      </c>
      <c r="AE292" s="2">
        <f>(Table2[[#This Row],[Close Price]]/Table2[[#This Row],[Current Week Low]])-1</f>
        <v>6.577774215846377E-2</v>
      </c>
      <c r="AF292" s="2">
        <f>(Table2[[#This Row],[Current Week High]]/Table2[[#This Row],[Close Price]])-1</f>
        <v>3.6658614304379E-3</v>
      </c>
      <c r="AG292" s="2">
        <f>(Table2[[#This Row],[Close Price]]/Table2[[#This Row],[Current Month Low]])-1</f>
        <v>6.577774215846377E-2</v>
      </c>
      <c r="AH292" s="2">
        <f>(Table2[[#This Row],[Current Month High]]/Table2[[#This Row],[Close Price]])-1</f>
        <v>3.6658614304379E-3</v>
      </c>
      <c r="AI292">
        <v>1.12137761192625</v>
      </c>
      <c r="AJ292">
        <v>118.90329218106901</v>
      </c>
      <c r="AK292" t="str">
        <f>IF(AND(Table2[[#This Row],[20D EMA]]&gt;Table2[[#This Row],[50D EMA]],Table2[[#This Row],[50D EMA]]&gt;Table2[[#This Row],[200D EMA]]),"Uptrend","Downtrend/NoTrend")</f>
        <v>Uptrend</v>
      </c>
      <c r="AL292">
        <v>0.33</v>
      </c>
      <c r="AM292" t="s">
        <v>10145</v>
      </c>
      <c r="AN292">
        <v>7.4</v>
      </c>
      <c r="AO292" t="s">
        <v>10145</v>
      </c>
      <c r="AP292">
        <v>6.5087447133855003E-2</v>
      </c>
      <c r="AQ292">
        <f>(Table2[[#This Row],[Sharpe Ratio]]-AVERAGE(Table2[Sharpe Ratio]))/_xlfn.STDEV.P(Table2[Sharpe Ratio])</f>
        <v>0.11629698730948708</v>
      </c>
      <c r="AR2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2.1741519586378804</v>
      </c>
    </row>
    <row r="293" spans="1:44" hidden="1" x14ac:dyDescent="0.3">
      <c r="A293" t="s">
        <v>719</v>
      </c>
      <c r="B293" t="s">
        <v>720</v>
      </c>
      <c r="C293" t="s">
        <v>10106</v>
      </c>
      <c r="D293" t="s">
        <v>187</v>
      </c>
      <c r="E293">
        <v>22589.132738464999</v>
      </c>
      <c r="F293">
        <v>595.45000000000005</v>
      </c>
      <c r="G293">
        <v>-10.8342317397098</v>
      </c>
      <c r="H293">
        <f>(Table2[[#This Row],[1Y Return vs Nifty]]-AVERAGE(Table2[1Y Return vs Nifty]))/_xlfn.STDEV.P(Table2[1Y Return vs Nifty])</f>
        <v>-0.67400095685356398</v>
      </c>
      <c r="I293">
        <v>6.6434680546737903</v>
      </c>
      <c r="J293">
        <f>(Table2[[#This Row],[1M Return vs Nifty]]-AVERAGE(Table2[1M Return vs Nifty]))/_xlfn.STDEV.P(Table2[1M Return vs Nifty])</f>
        <v>0.21262364048816848</v>
      </c>
      <c r="K293">
        <v>9.2667525530318198</v>
      </c>
      <c r="L293">
        <f>(Table2[[#This Row],[6M Return vs Nifty]]-AVERAGE(Table2[6M Return vs Nifty]))/_xlfn.STDEV.P(Table2[6M Return vs Nifty])</f>
        <v>-4.9912510261580598E-2</v>
      </c>
      <c r="M293">
        <v>2.2479613624594101</v>
      </c>
      <c r="N293">
        <f>(Table2[[#This Row],[1W Return vs Nifty]]-AVERAGE(Table2[1W Return vs Nifty]))/_xlfn.STDEV.P(Table2[1W Return vs Nifty])</f>
        <v>0.49385578382191453</v>
      </c>
      <c r="O293">
        <v>570.01</v>
      </c>
      <c r="P293">
        <v>540.42168001316702</v>
      </c>
      <c r="Q293">
        <v>491.87359781541898</v>
      </c>
      <c r="R293">
        <v>67.342975377095001</v>
      </c>
      <c r="S293" s="2">
        <v>4.4630795950948328E-2</v>
      </c>
      <c r="T293" s="2">
        <v>0.10182478242821845</v>
      </c>
      <c r="U293" s="2">
        <v>0.21057524259199872</v>
      </c>
      <c r="V293">
        <v>0.61788404955798404</v>
      </c>
      <c r="W293">
        <v>590.6</v>
      </c>
      <c r="X293">
        <v>601.95000000000005</v>
      </c>
      <c r="Y293">
        <v>572.45000000000005</v>
      </c>
      <c r="Z293">
        <v>609.85</v>
      </c>
      <c r="AA293">
        <v>572.45000000000005</v>
      </c>
      <c r="AB293">
        <v>609.85</v>
      </c>
      <c r="AC293" s="2">
        <f>(Table2[[#This Row],[Close Price]]/Table2[[#This Row],[Day Low]])-1</f>
        <v>8.2119878090078924E-3</v>
      </c>
      <c r="AD293" s="2">
        <f>(Table2[[#This Row],[Day High]]/Table2[[#This Row],[Close Price]])-1</f>
        <v>1.0916113863464583E-2</v>
      </c>
      <c r="AE293" s="2">
        <f>(Table2[[#This Row],[Close Price]]/Table2[[#This Row],[Current Week Low]])-1</f>
        <v>4.0178181500567733E-2</v>
      </c>
      <c r="AF293" s="2">
        <f>(Table2[[#This Row],[Current Week High]]/Table2[[#This Row],[Close Price]])-1</f>
        <v>2.4183390712906094E-2</v>
      </c>
      <c r="AG293" s="2">
        <f>(Table2[[#This Row],[Close Price]]/Table2[[#This Row],[Current Month Low]])-1</f>
        <v>4.0178181500567733E-2</v>
      </c>
      <c r="AH293" s="2">
        <f>(Table2[[#This Row],[Current Month High]]/Table2[[#This Row],[Close Price]])-1</f>
        <v>2.4183390712906094E-2</v>
      </c>
      <c r="AI293">
        <v>2.4183390712906001</v>
      </c>
      <c r="AJ293">
        <v>46.374139626351997</v>
      </c>
      <c r="AK293" t="str">
        <f>IF(AND(Table2[[#This Row],[20D EMA]]&gt;Table2[[#This Row],[50D EMA]],Table2[[#This Row],[50D EMA]]&gt;Table2[[#This Row],[200D EMA]]),"Uptrend","Downtrend/NoTrend")</f>
        <v>Uptrend</v>
      </c>
      <c r="AL293">
        <v>0.06</v>
      </c>
      <c r="AM293" t="s">
        <v>10145</v>
      </c>
      <c r="AN293">
        <v>4.55</v>
      </c>
      <c r="AO293" t="s">
        <v>10145</v>
      </c>
      <c r="AP293">
        <v>9.3026231035837001E-2</v>
      </c>
      <c r="AQ293">
        <f>(Table2[[#This Row],[Sharpe Ratio]]-AVERAGE(Table2[Sharpe Ratio]))/_xlfn.STDEV.P(Table2[Sharpe Ratio])</f>
        <v>0.43351345959452819</v>
      </c>
      <c r="AR2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0.41607941678946664</v>
      </c>
    </row>
    <row r="294" spans="1:44" x14ac:dyDescent="0.3">
      <c r="A294" t="s">
        <v>1339</v>
      </c>
      <c r="B294" t="s">
        <v>1340</v>
      </c>
      <c r="C294" t="s">
        <v>10108</v>
      </c>
      <c r="D294" t="s">
        <v>234</v>
      </c>
      <c r="E294">
        <v>8054.8014565920002</v>
      </c>
      <c r="F294">
        <v>70.510000000000005</v>
      </c>
      <c r="G294">
        <v>154.42349438421999</v>
      </c>
      <c r="H294">
        <f>(Table2[[#This Row],[1Y Return vs Nifty]]-AVERAGE(Table2[1Y Return vs Nifty]))/_xlfn.STDEV.P(Table2[1Y Return vs Nifty])</f>
        <v>1.2288315441919344</v>
      </c>
      <c r="I294">
        <v>1.77669875423986</v>
      </c>
      <c r="J294">
        <f>(Table2[[#This Row],[1M Return vs Nifty]]-AVERAGE(Table2[1M Return vs Nifty]))/_xlfn.STDEV.P(Table2[1M Return vs Nifty])</f>
        <v>-0.19402261485590469</v>
      </c>
      <c r="K294">
        <v>51.853624630973201</v>
      </c>
      <c r="L294">
        <f>(Table2[[#This Row],[6M Return vs Nifty]]-AVERAGE(Table2[6M Return vs Nifty]))/_xlfn.STDEV.P(Table2[6M Return vs Nifty])</f>
        <v>1.2079663340731577</v>
      </c>
      <c r="M294">
        <v>-4.99954706983047</v>
      </c>
      <c r="N294">
        <f>(Table2[[#This Row],[1W Return vs Nifty]]-AVERAGE(Table2[1W Return vs Nifty]))/_xlfn.STDEV.P(Table2[1W Return vs Nifty])</f>
        <v>-0.93170569673128378</v>
      </c>
      <c r="O294">
        <v>69.2</v>
      </c>
      <c r="P294">
        <v>65.198532790186803</v>
      </c>
      <c r="Q294">
        <v>52.685177644784297</v>
      </c>
      <c r="R294">
        <v>52.171558294373199</v>
      </c>
      <c r="S294" s="2">
        <v>1.8930635838150321E-2</v>
      </c>
      <c r="T294" s="2">
        <v>8.1466054257782999E-2</v>
      </c>
      <c r="U294" s="2">
        <v>0.33832708082327823</v>
      </c>
      <c r="V294">
        <v>0.95463257147402303</v>
      </c>
      <c r="W294">
        <v>70.760000000000005</v>
      </c>
      <c r="X294">
        <v>73.95</v>
      </c>
      <c r="Y294">
        <v>70</v>
      </c>
      <c r="Z294">
        <v>72.849999999999994</v>
      </c>
      <c r="AA294">
        <v>70</v>
      </c>
      <c r="AB294">
        <v>72.849999999999994</v>
      </c>
      <c r="AC294" s="2">
        <f>(Table2[[#This Row],[Close Price]]/Table2[[#This Row],[Day Low]])-1</f>
        <v>-3.5330695308083415E-3</v>
      </c>
      <c r="AD294" s="2">
        <f>(Table2[[#This Row],[Day High]]/Table2[[#This Row],[Close Price]])-1</f>
        <v>4.878740604169618E-2</v>
      </c>
      <c r="AE294" s="2">
        <f>(Table2[[#This Row],[Close Price]]/Table2[[#This Row],[Current Week Low]])-1</f>
        <v>7.2857142857143398E-3</v>
      </c>
      <c r="AF294" s="2">
        <f>(Table2[[#This Row],[Current Week High]]/Table2[[#This Row],[Close Price]])-1</f>
        <v>3.3186782016735084E-2</v>
      </c>
      <c r="AG294" s="2">
        <f>(Table2[[#This Row],[Close Price]]/Table2[[#This Row],[Current Month Low]])-1</f>
        <v>7.2857142857143398E-3</v>
      </c>
      <c r="AH294" s="2">
        <f>(Table2[[#This Row],[Current Month High]]/Table2[[#This Row],[Close Price]])-1</f>
        <v>3.3186782016735084E-2</v>
      </c>
      <c r="AI294">
        <v>8.1406892639341795</v>
      </c>
      <c r="AJ294">
        <v>210.60162939017999</v>
      </c>
      <c r="AK294" t="str">
        <f>IF(AND(Table2[[#This Row],[20D EMA]]&gt;Table2[[#This Row],[50D EMA]],Table2[[#This Row],[50D EMA]]&gt;Table2[[#This Row],[200D EMA]]),"Uptrend","Downtrend/NoTrend")</f>
        <v>Uptrend</v>
      </c>
      <c r="AL294">
        <v>0.13</v>
      </c>
      <c r="AM294" t="s">
        <v>10145</v>
      </c>
      <c r="AN294">
        <v>-0.13</v>
      </c>
      <c r="AO294" t="s">
        <v>10146</v>
      </c>
      <c r="AP294">
        <v>0.207596733056258</v>
      </c>
      <c r="AQ294">
        <f>(Table2[[#This Row],[Sharpe Ratio]]-AVERAGE(Table2[Sharpe Ratio]))/_xlfn.STDEV.P(Table2[Sharpe Ratio])</f>
        <v>1.7343449705990526</v>
      </c>
      <c r="AR2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3.0454145372769559</v>
      </c>
    </row>
    <row r="295" spans="1:44" hidden="1" x14ac:dyDescent="0.3">
      <c r="A295" t="s">
        <v>723</v>
      </c>
      <c r="B295" t="s">
        <v>724</v>
      </c>
      <c r="C295" t="s">
        <v>10102</v>
      </c>
      <c r="D295" t="s">
        <v>552</v>
      </c>
      <c r="E295">
        <v>22225.485925544999</v>
      </c>
      <c r="F295">
        <v>523.95000000000005</v>
      </c>
      <c r="G295">
        <v>-17.354540471713101</v>
      </c>
      <c r="H295">
        <f>(Table2[[#This Row],[1Y Return vs Nifty]]-AVERAGE(Table2[1Y Return vs Nifty]))/_xlfn.STDEV.P(Table2[1Y Return vs Nifty])</f>
        <v>-0.74907796331559395</v>
      </c>
      <c r="I295">
        <v>23.119607126099201</v>
      </c>
      <c r="J295">
        <f>(Table2[[#This Row],[1M Return vs Nifty]]-AVERAGE(Table2[1M Return vs Nifty]))/_xlfn.STDEV.P(Table2[1M Return vs Nifty])</f>
        <v>1.5892987697830658</v>
      </c>
      <c r="K295">
        <v>-24.2557156015483</v>
      </c>
      <c r="L295">
        <f>(Table2[[#This Row],[6M Return vs Nifty]]-AVERAGE(Table2[6M Return vs Nifty]))/_xlfn.STDEV.P(Table2[6M Return vs Nifty])</f>
        <v>-1.040058098422129</v>
      </c>
      <c r="M295">
        <v>9.4334566210981592</v>
      </c>
      <c r="N295">
        <f>(Table2[[#This Row],[1W Return vs Nifty]]-AVERAGE(Table2[1W Return vs Nifty]))/_xlfn.STDEV.P(Table2[1W Return vs Nifty])</f>
        <v>1.9072194735798591</v>
      </c>
      <c r="O295">
        <v>477.45</v>
      </c>
      <c r="P295">
        <v>450.85863789905102</v>
      </c>
      <c r="Q295">
        <v>483.01195695354198</v>
      </c>
      <c r="R295">
        <v>71.998381324008093</v>
      </c>
      <c r="S295" s="2">
        <v>9.7392397109645104E-2</v>
      </c>
      <c r="T295" s="2">
        <v>0.16211591828770611</v>
      </c>
      <c r="U295" s="2">
        <v>8.4755754918911144E-2</v>
      </c>
      <c r="V295">
        <v>1.3175054906772801</v>
      </c>
      <c r="W295">
        <v>518</v>
      </c>
      <c r="X295">
        <v>531</v>
      </c>
      <c r="Y295">
        <v>502</v>
      </c>
      <c r="Z295">
        <v>535.6</v>
      </c>
      <c r="AA295">
        <v>502</v>
      </c>
      <c r="AB295">
        <v>535.6</v>
      </c>
      <c r="AC295" s="2">
        <f>(Table2[[#This Row],[Close Price]]/Table2[[#This Row],[Day Low]])-1</f>
        <v>1.1486486486486536E-2</v>
      </c>
      <c r="AD295" s="2">
        <f>(Table2[[#This Row],[Day High]]/Table2[[#This Row],[Close Price]])-1</f>
        <v>1.3455482393358142E-2</v>
      </c>
      <c r="AE295" s="2">
        <f>(Table2[[#This Row],[Close Price]]/Table2[[#This Row],[Current Week Low]])-1</f>
        <v>4.3725099601593653E-2</v>
      </c>
      <c r="AF295" s="2">
        <f>(Table2[[#This Row],[Current Week High]]/Table2[[#This Row],[Close Price]])-1</f>
        <v>2.2234946082641427E-2</v>
      </c>
      <c r="AG295" s="2">
        <f>(Table2[[#This Row],[Close Price]]/Table2[[#This Row],[Current Month Low]])-1</f>
        <v>4.3725099601593653E-2</v>
      </c>
      <c r="AH295" s="2">
        <f>(Table2[[#This Row],[Current Month High]]/Table2[[#This Row],[Close Price]])-1</f>
        <v>2.2234946082641427E-2</v>
      </c>
      <c r="AI295">
        <v>30.741973622553701</v>
      </c>
      <c r="AJ295">
        <v>72.193374523465195</v>
      </c>
      <c r="AK295" t="str">
        <f>IF(AND(Table2[[#This Row],[20D EMA]]&gt;Table2[[#This Row],[50D EMA]],Table2[[#This Row],[50D EMA]]&gt;Table2[[#This Row],[200D EMA]]),"Uptrend","Downtrend/NoTrend")</f>
        <v>Downtrend/NoTrend</v>
      </c>
      <c r="AL295">
        <v>0.15</v>
      </c>
      <c r="AM295" t="s">
        <v>10145</v>
      </c>
      <c r="AN295">
        <v>11.32</v>
      </c>
      <c r="AO295" t="s">
        <v>10145</v>
      </c>
      <c r="AP295">
        <v>6.5304125091265999E-2</v>
      </c>
      <c r="AQ295">
        <f>(Table2[[#This Row],[Sharpe Ratio]]-AVERAGE(Table2[Sharpe Ratio]))/_xlfn.STDEV.P(Table2[Sharpe Ratio])</f>
        <v>0.1187571451142428</v>
      </c>
      <c r="AR2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6" spans="1:44" hidden="1" x14ac:dyDescent="0.3">
      <c r="A296" t="s">
        <v>725</v>
      </c>
      <c r="B296" t="s">
        <v>726</v>
      </c>
      <c r="C296" t="s">
        <v>10104</v>
      </c>
      <c r="D296" t="s">
        <v>43</v>
      </c>
      <c r="E296">
        <v>22201.453662899999</v>
      </c>
      <c r="F296">
        <v>4287.45</v>
      </c>
      <c r="G296">
        <v>126.443138899395</v>
      </c>
      <c r="H296">
        <f>(Table2[[#This Row],[1Y Return vs Nifty]]-AVERAGE(Table2[1Y Return vs Nifty]))/_xlfn.STDEV.P(Table2[1Y Return vs Nifty])</f>
        <v>0.90665641171186773</v>
      </c>
      <c r="I296">
        <v>6.74522215477612</v>
      </c>
      <c r="J296">
        <f>(Table2[[#This Row],[1M Return vs Nifty]]-AVERAGE(Table2[1M Return vs Nifty]))/_xlfn.STDEV.P(Table2[1M Return vs Nifty])</f>
        <v>0.22112577428950339</v>
      </c>
      <c r="K296">
        <v>83.6294037434632</v>
      </c>
      <c r="L296">
        <f>(Table2[[#This Row],[6M Return vs Nifty]]-AVERAGE(Table2[6M Return vs Nifty]))/_xlfn.STDEV.P(Table2[6M Return vs Nifty])</f>
        <v>2.1465203615843267</v>
      </c>
      <c r="M296">
        <v>-6.0648955171667502</v>
      </c>
      <c r="N296">
        <f>(Table2[[#This Row],[1W Return vs Nifty]]-AVERAGE(Table2[1W Return vs Nifty]))/_xlfn.STDEV.P(Table2[1W Return vs Nifty])</f>
        <v>-1.141256292508916</v>
      </c>
      <c r="O296">
        <v>4134</v>
      </c>
      <c r="P296">
        <v>3832.3458235705298</v>
      </c>
      <c r="Q296">
        <v>2967.7930000852698</v>
      </c>
      <c r="R296">
        <v>58.085608698324997</v>
      </c>
      <c r="S296" s="2">
        <v>3.7119013062409244E-2</v>
      </c>
      <c r="T296" s="2">
        <v>0.1187534208500676</v>
      </c>
      <c r="U296" s="2">
        <v>0.44465938152587259</v>
      </c>
      <c r="V296">
        <v>0.76687894555245095</v>
      </c>
      <c r="W296">
        <v>4277.55</v>
      </c>
      <c r="X296">
        <v>4449</v>
      </c>
      <c r="Y296">
        <v>4151.45</v>
      </c>
      <c r="Z296">
        <v>4320</v>
      </c>
      <c r="AA296">
        <v>4151.45</v>
      </c>
      <c r="AB296">
        <v>4320</v>
      </c>
      <c r="AC296" s="2">
        <f>(Table2[[#This Row],[Close Price]]/Table2[[#This Row],[Day Low]])-1</f>
        <v>2.3144089490478859E-3</v>
      </c>
      <c r="AD296" s="2">
        <f>(Table2[[#This Row],[Day High]]/Table2[[#This Row],[Close Price]])-1</f>
        <v>3.7679739705419379E-2</v>
      </c>
      <c r="AE296" s="2">
        <f>(Table2[[#This Row],[Close Price]]/Table2[[#This Row],[Current Week Low]])-1</f>
        <v>3.2759638198701646E-2</v>
      </c>
      <c r="AF296" s="2">
        <f>(Table2[[#This Row],[Current Week High]]/Table2[[#This Row],[Close Price]])-1</f>
        <v>7.5919252702656426E-3</v>
      </c>
      <c r="AG296" s="2">
        <f>(Table2[[#This Row],[Close Price]]/Table2[[#This Row],[Current Month Low]])-1</f>
        <v>3.2759638198701646E-2</v>
      </c>
      <c r="AH296" s="2">
        <f>(Table2[[#This Row],[Current Month High]]/Table2[[#This Row],[Close Price]])-1</f>
        <v>7.5919252702656426E-3</v>
      </c>
      <c r="AI296">
        <v>4.72425334406232</v>
      </c>
      <c r="AJ296">
        <v>164.65740740740699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0.32</v>
      </c>
      <c r="AM296" t="s">
        <v>10145</v>
      </c>
      <c r="AN296">
        <v>4.74</v>
      </c>
      <c r="AO296" t="s">
        <v>10145</v>
      </c>
      <c r="AP296">
        <v>0.138976995099407</v>
      </c>
      <c r="AQ296">
        <f>(Table2[[#This Row],[Sharpe Ratio]]-AVERAGE(Table2[Sharpe Ratio]))/_xlfn.STDEV.P(Table2[Sharpe Ratio])</f>
        <v>0.95523764509187403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3.0882839001686557</v>
      </c>
    </row>
    <row r="297" spans="1:44" hidden="1" x14ac:dyDescent="0.3">
      <c r="A297" t="s">
        <v>727</v>
      </c>
      <c r="B297" t="s">
        <v>728</v>
      </c>
      <c r="C297" t="s">
        <v>10107</v>
      </c>
      <c r="D297" t="s">
        <v>59</v>
      </c>
      <c r="E297">
        <v>21798.566728350001</v>
      </c>
      <c r="F297">
        <v>1217.05</v>
      </c>
      <c r="G297">
        <v>49.878592076986401</v>
      </c>
      <c r="H297">
        <f>(Table2[[#This Row],[1Y Return vs Nifty]]-AVERAGE(Table2[1Y Return vs Nifty]))/_xlfn.STDEV.P(Table2[1Y Return vs Nifty])</f>
        <v>2.5066718215518299E-2</v>
      </c>
      <c r="I297">
        <v>12.8114745509084</v>
      </c>
      <c r="J297">
        <f>(Table2[[#This Row],[1M Return vs Nifty]]-AVERAGE(Table2[1M Return vs Nifty]))/_xlfn.STDEV.P(Table2[1M Return vs Nifty])</f>
        <v>0.72799566447296793</v>
      </c>
      <c r="K297">
        <v>32.786616979939502</v>
      </c>
      <c r="L297">
        <f>(Table2[[#This Row],[6M Return vs Nifty]]-AVERAGE(Table2[6M Return vs Nifty]))/_xlfn.STDEV.P(Table2[6M Return vs Nifty])</f>
        <v>0.64478842551229842</v>
      </c>
      <c r="M297">
        <v>-2.1732457174084501</v>
      </c>
      <c r="N297">
        <f>(Table2[[#This Row],[1W Return vs Nifty]]-AVERAGE(Table2[1W Return vs Nifty]))/_xlfn.STDEV.P(Table2[1W Return vs Nifty])</f>
        <v>-0.37578135692679165</v>
      </c>
      <c r="O297">
        <v>1154.57</v>
      </c>
      <c r="P297">
        <v>1088.8743923074101</v>
      </c>
      <c r="Q297">
        <v>940.69078848061099</v>
      </c>
      <c r="R297">
        <v>68.1578520682028</v>
      </c>
      <c r="S297" s="2">
        <v>5.4115384948508989E-2</v>
      </c>
      <c r="T297" s="2">
        <v>0.11771385992554728</v>
      </c>
      <c r="U297" s="2">
        <v>0.29378326534456667</v>
      </c>
      <c r="V297">
        <v>0.97865034817232599</v>
      </c>
      <c r="W297">
        <v>1214.25</v>
      </c>
      <c r="X297">
        <v>1237.8</v>
      </c>
      <c r="Y297">
        <v>1162.6500000000001</v>
      </c>
      <c r="Z297">
        <v>1239</v>
      </c>
      <c r="AA297">
        <v>1162.6500000000001</v>
      </c>
      <c r="AB297">
        <v>1239</v>
      </c>
      <c r="AC297" s="2">
        <f>(Table2[[#This Row],[Close Price]]/Table2[[#This Row],[Day Low]])-1</f>
        <v>2.3059501750051226E-3</v>
      </c>
      <c r="AD297" s="2">
        <f>(Table2[[#This Row],[Day High]]/Table2[[#This Row],[Close Price]])-1</f>
        <v>1.7049422784602086E-2</v>
      </c>
      <c r="AE297" s="2">
        <f>(Table2[[#This Row],[Close Price]]/Table2[[#This Row],[Current Week Low]])-1</f>
        <v>4.678966154904729E-2</v>
      </c>
      <c r="AF297" s="2">
        <f>(Table2[[#This Row],[Current Week High]]/Table2[[#This Row],[Close Price]])-1</f>
        <v>1.8035413499856157E-2</v>
      </c>
      <c r="AG297" s="2">
        <f>(Table2[[#This Row],[Close Price]]/Table2[[#This Row],[Current Month Low]])-1</f>
        <v>4.678966154904729E-2</v>
      </c>
      <c r="AH297" s="2">
        <f>(Table2[[#This Row],[Current Month High]]/Table2[[#This Row],[Close Price]])-1</f>
        <v>1.8035413499856157E-2</v>
      </c>
      <c r="AI297">
        <v>3.4838338605644701</v>
      </c>
      <c r="AJ297">
        <v>82.247678945792103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0.18</v>
      </c>
      <c r="AM297" t="s">
        <v>10145</v>
      </c>
      <c r="AN297">
        <v>0.53</v>
      </c>
      <c r="AO297" t="s">
        <v>10145</v>
      </c>
      <c r="AP297">
        <v>-2.8607078084496002E-2</v>
      </c>
      <c r="AQ297">
        <f>(Table2[[#This Row],[Sharpe Ratio]]-AVERAGE(Table2[Sharpe Ratio]))/_xlfn.STDEV.P(Table2[Sharpe Ratio])</f>
        <v>-0.94750904184551366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7.4560409428479357E-2</v>
      </c>
    </row>
    <row r="298" spans="1:44" hidden="1" x14ac:dyDescent="0.3">
      <c r="A298" t="s">
        <v>729</v>
      </c>
      <c r="B298" t="s">
        <v>730</v>
      </c>
      <c r="C298" t="s">
        <v>10114</v>
      </c>
      <c r="D298" t="s">
        <v>106</v>
      </c>
      <c r="E298">
        <v>21664.572744000001</v>
      </c>
      <c r="F298">
        <v>268</v>
      </c>
      <c r="G298">
        <v>-38.468117122718603</v>
      </c>
      <c r="H298">
        <f>(Table2[[#This Row],[1Y Return vs Nifty]]-AVERAGE(Table2[1Y Return vs Nifty]))/_xlfn.STDEV.P(Table2[1Y Return vs Nifty])</f>
        <v>-0.99218671718238871</v>
      </c>
      <c r="I298">
        <v>-5.2594126767069698</v>
      </c>
      <c r="J298">
        <f>(Table2[[#This Row],[1M Return vs Nifty]]-AVERAGE(Table2[1M Return vs Nifty]))/_xlfn.STDEV.P(Table2[1M Return vs Nifty])</f>
        <v>-0.78192974357948031</v>
      </c>
      <c r="K298">
        <v>-32.889366023232398</v>
      </c>
      <c r="L298">
        <f>(Table2[[#This Row],[6M Return vs Nifty]]-AVERAGE(Table2[6M Return vs Nifty]))/_xlfn.STDEV.P(Table2[6M Return vs Nifty])</f>
        <v>-1.2950682854802973</v>
      </c>
      <c r="M298">
        <v>-3.9789443861309399</v>
      </c>
      <c r="N298">
        <f>(Table2[[#This Row],[1W Return vs Nifty]]-AVERAGE(Table2[1W Return vs Nifty]))/_xlfn.STDEV.P(Table2[1W Return vs Nifty])</f>
        <v>-0.73095644801718773</v>
      </c>
      <c r="O298">
        <v>274.19</v>
      </c>
      <c r="P298">
        <v>276.93413666235602</v>
      </c>
      <c r="Q298">
        <v>293.61765387908099</v>
      </c>
      <c r="R298">
        <v>34.330814257680501</v>
      </c>
      <c r="S298" s="2">
        <v>-2.2575586272292926E-2</v>
      </c>
      <c r="T298" s="2">
        <v>-3.2260871736620587E-2</v>
      </c>
      <c r="U298" s="2">
        <v>-8.7248343349378352E-2</v>
      </c>
      <c r="V298">
        <v>1.52766666864971</v>
      </c>
      <c r="W298">
        <v>269.10000000000002</v>
      </c>
      <c r="X298">
        <v>273.8</v>
      </c>
      <c r="Y298">
        <v>267.55</v>
      </c>
      <c r="Z298">
        <v>274.3</v>
      </c>
      <c r="AA298">
        <v>267.55</v>
      </c>
      <c r="AB298">
        <v>274.3</v>
      </c>
      <c r="AC298" s="2">
        <f>(Table2[[#This Row],[Close Price]]/Table2[[#This Row],[Day Low]])-1</f>
        <v>-4.0876997398737736E-3</v>
      </c>
      <c r="AD298" s="2">
        <f>(Table2[[#This Row],[Day High]]/Table2[[#This Row],[Close Price]])-1</f>
        <v>2.1641791044776149E-2</v>
      </c>
      <c r="AE298" s="2">
        <f>(Table2[[#This Row],[Close Price]]/Table2[[#This Row],[Current Week Low]])-1</f>
        <v>1.6819286114744258E-3</v>
      </c>
      <c r="AF298" s="2">
        <f>(Table2[[#This Row],[Current Week High]]/Table2[[#This Row],[Close Price]])-1</f>
        <v>2.3507462686567226E-2</v>
      </c>
      <c r="AG298" s="2">
        <f>(Table2[[#This Row],[Close Price]]/Table2[[#This Row],[Current Month Low]])-1</f>
        <v>1.6819286114744258E-3</v>
      </c>
      <c r="AH298" s="2">
        <f>(Table2[[#This Row],[Current Month High]]/Table2[[#This Row],[Close Price]])-1</f>
        <v>2.3507462686567226E-2</v>
      </c>
      <c r="AI298">
        <v>33.320895522388</v>
      </c>
      <c r="AJ298">
        <v>6.4125471510819896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-0.11</v>
      </c>
      <c r="AM298" t="s">
        <v>10146</v>
      </c>
      <c r="AN298">
        <v>-5.27</v>
      </c>
      <c r="AO298" t="s">
        <v>10146</v>
      </c>
      <c r="AP298">
        <v>-0.138330236354996</v>
      </c>
      <c r="AQ298">
        <f>(Table2[[#This Row],[Sharpe Ratio]]-AVERAGE(Table2[Sharpe Ratio]))/_xlfn.STDEV.P(Table2[Sharpe Ratio])</f>
        <v>-2.1933038952167832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299" spans="1:44" hidden="1" x14ac:dyDescent="0.3">
      <c r="A299" t="s">
        <v>731</v>
      </c>
      <c r="B299" t="s">
        <v>732</v>
      </c>
      <c r="C299" t="s">
        <v>10105</v>
      </c>
      <c r="D299" t="s">
        <v>46</v>
      </c>
      <c r="E299">
        <v>21409.5686508</v>
      </c>
      <c r="F299">
        <v>341</v>
      </c>
      <c r="G299">
        <v>153.630729790092</v>
      </c>
      <c r="H299">
        <f>(Table2[[#This Row],[1Y Return vs Nifty]]-AVERAGE(Table2[1Y Return vs Nifty]))/_xlfn.STDEV.P(Table2[1Y Return vs Nifty])</f>
        <v>1.2197033886087358</v>
      </c>
      <c r="I299">
        <v>5.7649098876490399</v>
      </c>
      <c r="J299">
        <f>(Table2[[#This Row],[1M Return vs Nifty]]-AVERAGE(Table2[1M Return vs Nifty]))/_xlfn.STDEV.P(Table2[1M Return vs Nifty])</f>
        <v>0.1392151087357566</v>
      </c>
      <c r="K299">
        <v>86.934835558953296</v>
      </c>
      <c r="L299">
        <f>(Table2[[#This Row],[6M Return vs Nifty]]-AVERAGE(Table2[6M Return vs Nifty]))/_xlfn.STDEV.P(Table2[6M Return vs Nifty])</f>
        <v>2.2441521562952977</v>
      </c>
      <c r="M299">
        <v>7.0800260342400001E-2</v>
      </c>
      <c r="N299">
        <f>(Table2[[#This Row],[1W Return vs Nifty]]-AVERAGE(Table2[1W Return vs Nifty]))/_xlfn.STDEV.P(Table2[1W Return vs Nifty])</f>
        <v>6.56152328611289E-2</v>
      </c>
      <c r="O299">
        <v>318.35000000000002</v>
      </c>
      <c r="P299">
        <v>295.141682516309</v>
      </c>
      <c r="Q299">
        <v>229.21208905569401</v>
      </c>
      <c r="R299">
        <v>69.1681253441254</v>
      </c>
      <c r="S299" s="2">
        <v>7.1148107428930352E-2</v>
      </c>
      <c r="T299" s="2">
        <v>0.15537729910839329</v>
      </c>
      <c r="U299" s="2">
        <v>0.48770512674461836</v>
      </c>
      <c r="V299">
        <v>0.95639591952557701</v>
      </c>
      <c r="W299">
        <v>335</v>
      </c>
      <c r="X299">
        <v>342.6</v>
      </c>
      <c r="Y299">
        <v>315.55</v>
      </c>
      <c r="Z299">
        <v>347.6</v>
      </c>
      <c r="AA299">
        <v>315.55</v>
      </c>
      <c r="AB299">
        <v>347.6</v>
      </c>
      <c r="AC299" s="2">
        <f>(Table2[[#This Row],[Close Price]]/Table2[[#This Row],[Day Low]])-1</f>
        <v>1.7910447761193993E-2</v>
      </c>
      <c r="AD299" s="2">
        <f>(Table2[[#This Row],[Day High]]/Table2[[#This Row],[Close Price]])-1</f>
        <v>4.6920821114371236E-3</v>
      </c>
      <c r="AE299" s="2">
        <f>(Table2[[#This Row],[Close Price]]/Table2[[#This Row],[Current Week Low]])-1</f>
        <v>8.0652828394865983E-2</v>
      </c>
      <c r="AF299" s="2">
        <f>(Table2[[#This Row],[Current Week High]]/Table2[[#This Row],[Close Price]])-1</f>
        <v>1.935483870967758E-2</v>
      </c>
      <c r="AG299" s="2">
        <f>(Table2[[#This Row],[Close Price]]/Table2[[#This Row],[Current Month Low]])-1</f>
        <v>8.0652828394865983E-2</v>
      </c>
      <c r="AH299" s="2">
        <f>(Table2[[#This Row],[Current Month High]]/Table2[[#This Row],[Close Price]])-1</f>
        <v>1.935483870967758E-2</v>
      </c>
      <c r="AI299">
        <v>1.93548387096775</v>
      </c>
      <c r="AJ299">
        <v>183.57588357588301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0.22</v>
      </c>
      <c r="AM299" t="s">
        <v>10145</v>
      </c>
      <c r="AN299">
        <v>3.77</v>
      </c>
      <c r="AO299" t="s">
        <v>10145</v>
      </c>
      <c r="AP299">
        <v>0.13832393721466599</v>
      </c>
      <c r="AQ299">
        <f>(Table2[[#This Row],[Sharpe Ratio]]-AVERAGE(Table2[Sharpe Ratio]))/_xlfn.STDEV.P(Table2[Sharpe Ratio])</f>
        <v>0.94782283709155957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4.616508723592478</v>
      </c>
    </row>
    <row r="300" spans="1:44" hidden="1" x14ac:dyDescent="0.3">
      <c r="A300" t="s">
        <v>733</v>
      </c>
      <c r="B300" t="s">
        <v>734</v>
      </c>
      <c r="C300" t="s">
        <v>10102</v>
      </c>
      <c r="D300" t="s">
        <v>390</v>
      </c>
      <c r="E300">
        <v>21171.55716312</v>
      </c>
      <c r="F300">
        <v>943.6</v>
      </c>
      <c r="G300">
        <v>-26.967022369422398</v>
      </c>
      <c r="H300">
        <f>(Table2[[#This Row],[1Y Return vs Nifty]]-AVERAGE(Table2[1Y Return vs Nifty]))/_xlfn.STDEV.P(Table2[1Y Return vs Nifty])</f>
        <v>-0.85975928151887149</v>
      </c>
      <c r="I300">
        <v>7.8534075669407697</v>
      </c>
      <c r="J300">
        <f>(Table2[[#This Row],[1M Return vs Nifty]]-AVERAGE(Table2[1M Return vs Nifty]))/_xlfn.STDEV.P(Table2[1M Return vs Nifty])</f>
        <v>0.31372096840390351</v>
      </c>
      <c r="K300">
        <v>-12.012735704652099</v>
      </c>
      <c r="L300">
        <f>(Table2[[#This Row],[6M Return vs Nifty]]-AVERAGE(Table2[6M Return vs Nifty]))/_xlfn.STDEV.P(Table2[6M Return vs Nifty])</f>
        <v>-0.67843995995597894</v>
      </c>
      <c r="M300">
        <v>0.22558160541578701</v>
      </c>
      <c r="N300">
        <f>(Table2[[#This Row],[1W Return vs Nifty]]-AVERAGE(Table2[1W Return vs Nifty]))/_xlfn.STDEV.P(Table2[1W Return vs Nifty])</f>
        <v>9.6060223095533859E-2</v>
      </c>
      <c r="O300">
        <v>887.66</v>
      </c>
      <c r="P300">
        <v>869.96861043427805</v>
      </c>
      <c r="Q300">
        <v>901.18755205417904</v>
      </c>
      <c r="R300">
        <v>70.324368870246403</v>
      </c>
      <c r="S300" s="2">
        <v>6.3019624631052498E-2</v>
      </c>
      <c r="T300" s="2">
        <v>8.4636834803690275E-2</v>
      </c>
      <c r="U300" s="2">
        <v>4.7062842633750858E-2</v>
      </c>
      <c r="V300">
        <v>1.2059480374288201</v>
      </c>
      <c r="W300">
        <v>932.5</v>
      </c>
      <c r="X300">
        <v>950.8</v>
      </c>
      <c r="Y300">
        <v>902.55</v>
      </c>
      <c r="Z300">
        <v>946.5</v>
      </c>
      <c r="AA300">
        <v>902.55</v>
      </c>
      <c r="AB300">
        <v>946.5</v>
      </c>
      <c r="AC300" s="2">
        <f>(Table2[[#This Row],[Close Price]]/Table2[[#This Row],[Day Low]])-1</f>
        <v>1.1903485254691759E-2</v>
      </c>
      <c r="AD300" s="2">
        <f>(Table2[[#This Row],[Day High]]/Table2[[#This Row],[Close Price]])-1</f>
        <v>7.630351844001515E-3</v>
      </c>
      <c r="AE300" s="2">
        <f>(Table2[[#This Row],[Close Price]]/Table2[[#This Row],[Current Week Low]])-1</f>
        <v>4.5482244750983503E-2</v>
      </c>
      <c r="AF300" s="2">
        <f>(Table2[[#This Row],[Current Week High]]/Table2[[#This Row],[Close Price]])-1</f>
        <v>3.0733361593895392E-3</v>
      </c>
      <c r="AG300" s="2">
        <f>(Table2[[#This Row],[Close Price]]/Table2[[#This Row],[Current Month Low]])-1</f>
        <v>4.5482244750983503E-2</v>
      </c>
      <c r="AH300" s="2">
        <f>(Table2[[#This Row],[Current Month High]]/Table2[[#This Row],[Close Price]])-1</f>
        <v>3.0733361593895392E-3</v>
      </c>
      <c r="AI300">
        <v>20.808605341246199</v>
      </c>
      <c r="AJ300">
        <v>28.102090686939899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-0.01</v>
      </c>
      <c r="AM300" t="s">
        <v>10146</v>
      </c>
      <c r="AN300">
        <v>6.92</v>
      </c>
      <c r="AO300" t="s">
        <v>10145</v>
      </c>
      <c r="AP300">
        <v>-8.1084085686611004E-2</v>
      </c>
      <c r="AQ300">
        <f>(Table2[[#This Row],[Sharpe Ratio]]-AVERAGE(Table2[Sharpe Ratio]))/_xlfn.STDEV.P(Table2[Sharpe Ratio])</f>
        <v>-1.5433320843236542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1" spans="1:44" hidden="1" x14ac:dyDescent="0.3">
      <c r="A301" t="s">
        <v>735</v>
      </c>
      <c r="B301" t="s">
        <v>736</v>
      </c>
      <c r="C301" t="s">
        <v>10102</v>
      </c>
      <c r="D301" t="s">
        <v>49</v>
      </c>
      <c r="E301">
        <v>21124.458519935</v>
      </c>
      <c r="F301">
        <v>1325.15</v>
      </c>
      <c r="G301">
        <v>-20.7907780944807</v>
      </c>
      <c r="H301">
        <f>(Table2[[#This Row],[1Y Return vs Nifty]]-AVERAGE(Table2[1Y Return vs Nifty]))/_xlfn.STDEV.P(Table2[1Y Return vs Nifty])</f>
        <v>-0.78864394781313019</v>
      </c>
      <c r="I301">
        <v>-5.2530117757730199</v>
      </c>
      <c r="J301">
        <f>(Table2[[#This Row],[1M Return vs Nifty]]-AVERAGE(Table2[1M Return vs Nifty]))/_xlfn.STDEV.P(Table2[1M Return vs Nifty])</f>
        <v>-0.78139491190061128</v>
      </c>
      <c r="K301">
        <v>-29.299509213795702</v>
      </c>
      <c r="L301">
        <f>(Table2[[#This Row],[6M Return vs Nifty]]-AVERAGE(Table2[6M Return vs Nifty]))/_xlfn.STDEV.P(Table2[6M Return vs Nifty])</f>
        <v>-1.1890354938134879</v>
      </c>
      <c r="M301">
        <v>-3.2585083218194399</v>
      </c>
      <c r="N301">
        <f>(Table2[[#This Row],[1W Return vs Nifty]]-AVERAGE(Table2[1W Return vs Nifty]))/_xlfn.STDEV.P(Table2[1W Return vs Nifty])</f>
        <v>-0.58924900302711292</v>
      </c>
      <c r="O301">
        <v>1393.25</v>
      </c>
      <c r="P301">
        <v>1415.8745070012701</v>
      </c>
      <c r="Q301">
        <v>1434.7650566902801</v>
      </c>
      <c r="R301">
        <v>32.969602261979098</v>
      </c>
      <c r="S301" s="2">
        <v>-4.887852144266995E-2</v>
      </c>
      <c r="T301" s="2">
        <v>-6.4076658314456553E-2</v>
      </c>
      <c r="U301" s="2">
        <v>-7.6399307453960633E-2</v>
      </c>
      <c r="V301">
        <v>1.1432952670860701</v>
      </c>
      <c r="W301">
        <v>1326</v>
      </c>
      <c r="X301">
        <v>1369</v>
      </c>
      <c r="Y301">
        <v>1320.5</v>
      </c>
      <c r="Z301">
        <v>1407.95</v>
      </c>
      <c r="AA301">
        <v>1320.5</v>
      </c>
      <c r="AB301">
        <v>1407.95</v>
      </c>
      <c r="AC301" s="2">
        <f>(Table2[[#This Row],[Close Price]]/Table2[[#This Row],[Day Low]])-1</f>
        <v>-6.4102564102552773E-4</v>
      </c>
      <c r="AD301" s="2">
        <f>(Table2[[#This Row],[Day High]]/Table2[[#This Row],[Close Price]])-1</f>
        <v>3.3090593517714817E-2</v>
      </c>
      <c r="AE301" s="2">
        <f>(Table2[[#This Row],[Close Price]]/Table2[[#This Row],[Current Week Low]])-1</f>
        <v>3.5213934115865264E-3</v>
      </c>
      <c r="AF301" s="2">
        <f>(Table2[[#This Row],[Current Week High]]/Table2[[#This Row],[Close Price]])-1</f>
        <v>6.2483492434818766E-2</v>
      </c>
      <c r="AG301" s="2">
        <f>(Table2[[#This Row],[Close Price]]/Table2[[#This Row],[Current Month Low]])-1</f>
        <v>3.5213934115865264E-3</v>
      </c>
      <c r="AH301" s="2">
        <f>(Table2[[#This Row],[Current Month High]]/Table2[[#This Row],[Close Price]])-1</f>
        <v>6.2483492434818766E-2</v>
      </c>
      <c r="AI301">
        <v>35.531826585669499</v>
      </c>
      <c r="AJ301">
        <v>11.347785900344499</v>
      </c>
      <c r="AK301" t="str">
        <f>IF(AND(Table2[[#This Row],[20D EMA]]&gt;Table2[[#This Row],[50D EMA]],Table2[[#This Row],[50D EMA]]&gt;Table2[[#This Row],[200D EMA]]),"Uptrend","Downtrend/NoTrend")</f>
        <v>Downtrend/NoTrend</v>
      </c>
      <c r="AL301">
        <v>-0.19</v>
      </c>
      <c r="AM301" t="s">
        <v>10146</v>
      </c>
      <c r="AN301">
        <v>-10.17</v>
      </c>
      <c r="AO301" t="s">
        <v>10146</v>
      </c>
      <c r="AP301">
        <v>4.4523228189342998E-2</v>
      </c>
      <c r="AQ301">
        <f>(Table2[[#This Row],[Sharpe Ratio]]-AVERAGE(Table2[Sharpe Ratio]))/_xlfn.STDEV.P(Table2[Sharpe Ratio])</f>
        <v>-0.11718880118299421</v>
      </c>
      <c r="AR3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2" spans="1:44" hidden="1" x14ac:dyDescent="0.3">
      <c r="A302" t="s">
        <v>737</v>
      </c>
      <c r="B302" t="s">
        <v>738</v>
      </c>
      <c r="C302" t="s">
        <v>10102</v>
      </c>
      <c r="D302" t="s">
        <v>552</v>
      </c>
      <c r="E302">
        <v>21113.035398</v>
      </c>
      <c r="F302">
        <v>2343.6</v>
      </c>
      <c r="G302">
        <v>8.3800882274520792</v>
      </c>
      <c r="H302">
        <f>(Table2[[#This Row],[1Y Return vs Nifty]]-AVERAGE(Table2[1Y Return vs Nifty]))/_xlfn.STDEV.P(Table2[1Y Return vs Nifty])</f>
        <v>-0.45276087703070078</v>
      </c>
      <c r="I302">
        <v>-14.1977231597215</v>
      </c>
      <c r="J302">
        <f>(Table2[[#This Row],[1M Return vs Nifty]]-AVERAGE(Table2[1M Return vs Nifty]))/_xlfn.STDEV.P(Table2[1M Return vs Nifty])</f>
        <v>-1.5287764220724289</v>
      </c>
      <c r="K302">
        <v>-45.532925257583102</v>
      </c>
      <c r="L302">
        <f>(Table2[[#This Row],[6M Return vs Nifty]]-AVERAGE(Table2[6M Return vs Nifty]))/_xlfn.STDEV.P(Table2[6M Return vs Nifty])</f>
        <v>-1.6685182455730618</v>
      </c>
      <c r="M302">
        <v>-10.246364944438101</v>
      </c>
      <c r="N302">
        <f>(Table2[[#This Row],[1W Return vs Nifty]]-AVERAGE(Table2[1W Return vs Nifty]))/_xlfn.STDEV.P(Table2[1W Return vs Nifty])</f>
        <v>-1.9637378119606288</v>
      </c>
      <c r="O302">
        <v>2544.9699999999998</v>
      </c>
      <c r="P302">
        <v>2617.1278925258898</v>
      </c>
      <c r="Q302">
        <v>2600.4121174193901</v>
      </c>
      <c r="R302">
        <v>23.0162227207745</v>
      </c>
      <c r="S302" s="2">
        <v>-7.9124704809879848E-2</v>
      </c>
      <c r="T302" s="2">
        <v>-0.10451453033955392</v>
      </c>
      <c r="U302" s="2">
        <v>-9.8758237472853616E-2</v>
      </c>
      <c r="V302">
        <v>1.6212188516184101</v>
      </c>
      <c r="W302">
        <v>2322</v>
      </c>
      <c r="X302">
        <v>2365</v>
      </c>
      <c r="Y302">
        <v>2287.0500000000002</v>
      </c>
      <c r="Z302">
        <v>2599</v>
      </c>
      <c r="AA302">
        <v>2287.0500000000002</v>
      </c>
      <c r="AB302">
        <v>2599</v>
      </c>
      <c r="AC302" s="2">
        <f>(Table2[[#This Row],[Close Price]]/Table2[[#This Row],[Day Low]])-1</f>
        <v>9.302325581395321E-3</v>
      </c>
      <c r="AD302" s="2">
        <f>(Table2[[#This Row],[Day High]]/Table2[[#This Row],[Close Price]])-1</f>
        <v>9.1312510667349578E-3</v>
      </c>
      <c r="AE302" s="2">
        <f>(Table2[[#This Row],[Close Price]]/Table2[[#This Row],[Current Week Low]])-1</f>
        <v>2.4726175641109682E-2</v>
      </c>
      <c r="AF302" s="2">
        <f>(Table2[[#This Row],[Current Week High]]/Table2[[#This Row],[Close Price]])-1</f>
        <v>0.10897764123570575</v>
      </c>
      <c r="AG302" s="2">
        <f>(Table2[[#This Row],[Close Price]]/Table2[[#This Row],[Current Month Low]])-1</f>
        <v>2.4726175641109682E-2</v>
      </c>
      <c r="AH302" s="2">
        <f>(Table2[[#This Row],[Current Month High]]/Table2[[#This Row],[Close Price]])-1</f>
        <v>0.10897764123570575</v>
      </c>
      <c r="AI302">
        <v>66.239972691585507</v>
      </c>
      <c r="AJ302">
        <v>61.404958677685897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-0.27</v>
      </c>
      <c r="AM302" t="s">
        <v>10146</v>
      </c>
      <c r="AN302">
        <v>-9.93</v>
      </c>
      <c r="AO302" t="s">
        <v>10146</v>
      </c>
      <c r="AP302">
        <v>8.0248117742287003E-2</v>
      </c>
      <c r="AQ302">
        <f>(Table2[[#This Row],[Sharpe Ratio]]-AVERAGE(Table2[Sharpe Ratio]))/_xlfn.STDEV.P(Table2[Sharpe Ratio])</f>
        <v>0.28843098085604008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03" spans="1:44" hidden="1" x14ac:dyDescent="0.3">
      <c r="A303" t="s">
        <v>739</v>
      </c>
      <c r="B303" t="s">
        <v>740</v>
      </c>
      <c r="C303" t="s">
        <v>10110</v>
      </c>
      <c r="D303" t="s">
        <v>68</v>
      </c>
      <c r="E303">
        <v>21085.84883001</v>
      </c>
      <c r="F303">
        <v>159.07</v>
      </c>
      <c r="G303">
        <v>94.287813979003801</v>
      </c>
      <c r="H303">
        <f>(Table2[[#This Row],[1Y Return vs Nifty]]-AVERAGE(Table2[1Y Return vs Nifty]))/_xlfn.STDEV.P(Table2[1Y Return vs Nifty])</f>
        <v>0.53640929059201181</v>
      </c>
      <c r="I303">
        <v>-0.60398790568014904</v>
      </c>
      <c r="J303">
        <f>(Table2[[#This Row],[1M Return vs Nifty]]-AVERAGE(Table2[1M Return vs Nifty]))/_xlfn.STDEV.P(Table2[1M Return vs Nifty])</f>
        <v>-0.39294252571293731</v>
      </c>
      <c r="K303">
        <v>5.2026903984453803</v>
      </c>
      <c r="L303">
        <f>(Table2[[#This Row],[6M Return vs Nifty]]-AVERAGE(Table2[6M Return vs Nifty]))/_xlfn.STDEV.P(Table2[6M Return vs Nifty])</f>
        <v>-0.16995179835392296</v>
      </c>
      <c r="M303">
        <v>2.62304835007189</v>
      </c>
      <c r="N303">
        <f>(Table2[[#This Row],[1W Return vs Nifty]]-AVERAGE(Table2[1W Return vs Nifty]))/_xlfn.STDEV.P(Table2[1W Return vs Nifty])</f>
        <v>0.56763418179035152</v>
      </c>
      <c r="O303">
        <v>154.27000000000001</v>
      </c>
      <c r="P303">
        <v>147.7822663115</v>
      </c>
      <c r="Q303">
        <v>126.08215614186</v>
      </c>
      <c r="R303">
        <v>57.550795978741398</v>
      </c>
      <c r="S303" s="2">
        <v>3.1114280158164146E-2</v>
      </c>
      <c r="T303" s="2">
        <v>7.6380840341880848E-2</v>
      </c>
      <c r="U303" s="2">
        <v>0.2616376882151672</v>
      </c>
      <c r="V303">
        <v>1.4753478411249801</v>
      </c>
      <c r="W303">
        <v>156.87</v>
      </c>
      <c r="X303">
        <v>160.66</v>
      </c>
      <c r="Y303">
        <v>157.19999999999999</v>
      </c>
      <c r="Z303">
        <v>163.9</v>
      </c>
      <c r="AA303">
        <v>157.19999999999999</v>
      </c>
      <c r="AB303">
        <v>163.9</v>
      </c>
      <c r="AC303" s="2">
        <f>(Table2[[#This Row],[Close Price]]/Table2[[#This Row],[Day Low]])-1</f>
        <v>1.40243513737488E-2</v>
      </c>
      <c r="AD303" s="2">
        <f>(Table2[[#This Row],[Day High]]/Table2[[#This Row],[Close Price]])-1</f>
        <v>9.9955994216383015E-3</v>
      </c>
      <c r="AE303" s="2">
        <f>(Table2[[#This Row],[Close Price]]/Table2[[#This Row],[Current Week Low]])-1</f>
        <v>1.1895674300254511E-2</v>
      </c>
      <c r="AF303" s="2">
        <f>(Table2[[#This Row],[Current Week High]]/Table2[[#This Row],[Close Price]])-1</f>
        <v>3.0363990695920107E-2</v>
      </c>
      <c r="AG303" s="2">
        <f>(Table2[[#This Row],[Close Price]]/Table2[[#This Row],[Current Month Low]])-1</f>
        <v>1.1895674300254511E-2</v>
      </c>
      <c r="AH303" s="2">
        <f>(Table2[[#This Row],[Current Month High]]/Table2[[#This Row],[Close Price]])-1</f>
        <v>3.0363990695920107E-2</v>
      </c>
      <c r="AI303">
        <v>7.62557364682214</v>
      </c>
      <c r="AJ303">
        <v>120.930555555555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7.0000000000000007E-2</v>
      </c>
      <c r="AM303" t="s">
        <v>10145</v>
      </c>
      <c r="AN303">
        <v>6.22</v>
      </c>
      <c r="AO303" t="s">
        <v>10145</v>
      </c>
      <c r="AP303">
        <v>6.3858560355975993E-2</v>
      </c>
      <c r="AQ303">
        <f>(Table2[[#This Row],[Sharpe Ratio]]-AVERAGE(Table2[Sharpe Ratio]))/_xlfn.STDEV.P(Table2[Sharpe Ratio])</f>
        <v>0.10234422795231063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0.64349337626781378</v>
      </c>
    </row>
    <row r="304" spans="1:44" hidden="1" x14ac:dyDescent="0.3">
      <c r="A304" t="s">
        <v>741</v>
      </c>
      <c r="B304" t="s">
        <v>742</v>
      </c>
      <c r="C304" t="s">
        <v>10107</v>
      </c>
      <c r="D304" t="s">
        <v>59</v>
      </c>
      <c r="E304">
        <v>21049.849755587999</v>
      </c>
      <c r="F304">
        <v>159.37</v>
      </c>
      <c r="G304">
        <v>51.215333315875398</v>
      </c>
      <c r="H304">
        <f>(Table2[[#This Row],[1Y Return vs Nifty]]-AVERAGE(Table2[1Y Return vs Nifty]))/_xlfn.STDEV.P(Table2[1Y Return vs Nifty])</f>
        <v>4.0458402069006159E-2</v>
      </c>
      <c r="I304">
        <v>2.1024210862015802</v>
      </c>
      <c r="J304">
        <f>(Table2[[#This Row],[1M Return vs Nifty]]-AVERAGE(Table2[1M Return vs Nifty]))/_xlfn.STDEV.P(Table2[1M Return vs Nifty])</f>
        <v>-0.16680666143843678</v>
      </c>
      <c r="K304">
        <v>0.74343255074263004</v>
      </c>
      <c r="L304">
        <f>(Table2[[#This Row],[6M Return vs Nifty]]-AVERAGE(Table2[6M Return vs Nifty]))/_xlfn.STDEV.P(Table2[6M Return vs Nifty])</f>
        <v>-0.30166389258317572</v>
      </c>
      <c r="M304">
        <v>-1.3057872731540301</v>
      </c>
      <c r="N304">
        <f>(Table2[[#This Row],[1W Return vs Nifty]]-AVERAGE(Table2[1W Return vs Nifty]))/_xlfn.STDEV.P(Table2[1W Return vs Nifty])</f>
        <v>-0.20515508506207697</v>
      </c>
      <c r="O304">
        <v>155.74</v>
      </c>
      <c r="P304">
        <v>150.51785372120301</v>
      </c>
      <c r="Q304">
        <v>133.623366580967</v>
      </c>
      <c r="R304">
        <v>60.978273250228</v>
      </c>
      <c r="S304" s="2">
        <v>2.3308077565172693E-2</v>
      </c>
      <c r="T304" s="2">
        <v>5.8811270955227674E-2</v>
      </c>
      <c r="U304" s="2">
        <v>0.19268062224305829</v>
      </c>
      <c r="V304">
        <v>0.73767715398307598</v>
      </c>
      <c r="W304">
        <v>157.22</v>
      </c>
      <c r="X304">
        <v>160.5</v>
      </c>
      <c r="Y304">
        <v>156.27000000000001</v>
      </c>
      <c r="Z304">
        <v>162.4</v>
      </c>
      <c r="AA304">
        <v>156.27000000000001</v>
      </c>
      <c r="AB304">
        <v>162.4</v>
      </c>
      <c r="AC304" s="2">
        <f>(Table2[[#This Row],[Close Price]]/Table2[[#This Row],[Day Low]])-1</f>
        <v>1.3675104948479788E-2</v>
      </c>
      <c r="AD304" s="2">
        <f>(Table2[[#This Row],[Day High]]/Table2[[#This Row],[Close Price]])-1</f>
        <v>7.0904185229341277E-3</v>
      </c>
      <c r="AE304" s="2">
        <f>(Table2[[#This Row],[Close Price]]/Table2[[#This Row],[Current Week Low]])-1</f>
        <v>1.9837460805016915E-2</v>
      </c>
      <c r="AF304" s="2">
        <f>(Table2[[#This Row],[Current Week High]]/Table2[[#This Row],[Close Price]])-1</f>
        <v>1.9012361172115133E-2</v>
      </c>
      <c r="AG304" s="2">
        <f>(Table2[[#This Row],[Close Price]]/Table2[[#This Row],[Current Month Low]])-1</f>
        <v>1.9837460805016915E-2</v>
      </c>
      <c r="AH304" s="2">
        <f>(Table2[[#This Row],[Current Month High]]/Table2[[#This Row],[Close Price]])-1</f>
        <v>1.9012361172115133E-2</v>
      </c>
      <c r="AI304">
        <v>4.5993599799209299</v>
      </c>
      <c r="AJ304">
        <v>82.137142857142805</v>
      </c>
      <c r="AK304" t="str">
        <f>IF(AND(Table2[[#This Row],[20D EMA]]&gt;Table2[[#This Row],[50D EMA]],Table2[[#This Row],[50D EMA]]&gt;Table2[[#This Row],[200D EMA]]),"Uptrend","Downtrend/NoTrend")</f>
        <v>Uptrend</v>
      </c>
      <c r="AL304">
        <v>0.08</v>
      </c>
      <c r="AM304" t="s">
        <v>10145</v>
      </c>
      <c r="AN304">
        <v>0.96</v>
      </c>
      <c r="AO304" t="s">
        <v>10145</v>
      </c>
      <c r="AQ304">
        <f>(Table2[[#This Row],[Sharpe Ratio]]-AVERAGE(Table2[Sharpe Ratio]))/_xlfn.STDEV.P(Table2[Sharpe Ratio])</f>
        <v>-0.62270476889708481</v>
      </c>
      <c r="AR3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-1.2558720059117681</v>
      </c>
    </row>
    <row r="305" spans="1:44" hidden="1" x14ac:dyDescent="0.3">
      <c r="A305" t="s">
        <v>743</v>
      </c>
      <c r="B305" t="s">
        <v>744</v>
      </c>
      <c r="C305" t="s">
        <v>10107</v>
      </c>
      <c r="D305" t="s">
        <v>59</v>
      </c>
      <c r="E305">
        <v>20995.244746100001</v>
      </c>
      <c r="F305">
        <v>824.75</v>
      </c>
      <c r="G305">
        <v>45.457860780875798</v>
      </c>
      <c r="H305">
        <f>(Table2[[#This Row],[1Y Return vs Nifty]]-AVERAGE(Table2[1Y Return vs Nifty]))/_xlfn.STDEV.P(Table2[1Y Return vs Nifty])</f>
        <v>-2.583505434257681E-2</v>
      </c>
      <c r="I305">
        <v>30.613793233246799</v>
      </c>
      <c r="J305">
        <f>(Table2[[#This Row],[1M Return vs Nifty]]-AVERAGE(Table2[1M Return vs Nifty]))/_xlfn.STDEV.P(Table2[1M Return vs Nifty])</f>
        <v>2.2154806430539908</v>
      </c>
      <c r="K305">
        <v>-1.24808006722564</v>
      </c>
      <c r="L305">
        <f>(Table2[[#This Row],[6M Return vs Nifty]]-AVERAGE(Table2[6M Return vs Nifty]))/_xlfn.STDEV.P(Table2[6M Return vs Nifty])</f>
        <v>-0.36048675202641545</v>
      </c>
      <c r="M305">
        <v>12.9579112311896</v>
      </c>
      <c r="N305">
        <f>(Table2[[#This Row],[1W Return vs Nifty]]-AVERAGE(Table2[1W Return vs Nifty]))/_xlfn.STDEV.P(Table2[1W Return vs Nifty])</f>
        <v>2.600468302338661</v>
      </c>
      <c r="O305">
        <v>739.68</v>
      </c>
      <c r="P305">
        <v>694.99618347553201</v>
      </c>
      <c r="Q305">
        <v>639.08156238427</v>
      </c>
      <c r="R305">
        <v>78.437733941375797</v>
      </c>
      <c r="S305" s="2">
        <v>0.11500919316461181</v>
      </c>
      <c r="T305" s="2">
        <v>0.18669716411332796</v>
      </c>
      <c r="U305" s="2">
        <v>0.29052385257844504</v>
      </c>
      <c r="V305">
        <v>2.44873541754423</v>
      </c>
      <c r="W305">
        <v>805</v>
      </c>
      <c r="X305">
        <v>826.7</v>
      </c>
      <c r="Y305">
        <v>797.9</v>
      </c>
      <c r="Z305">
        <v>839.95</v>
      </c>
      <c r="AA305">
        <v>797.9</v>
      </c>
      <c r="AB305">
        <v>839.95</v>
      </c>
      <c r="AC305" s="2">
        <f>(Table2[[#This Row],[Close Price]]/Table2[[#This Row],[Day Low]])-1</f>
        <v>2.4534161490683326E-2</v>
      </c>
      <c r="AD305" s="2">
        <f>(Table2[[#This Row],[Day High]]/Table2[[#This Row],[Close Price]])-1</f>
        <v>2.3643528341923403E-3</v>
      </c>
      <c r="AE305" s="2">
        <f>(Table2[[#This Row],[Close Price]]/Table2[[#This Row],[Current Week Low]])-1</f>
        <v>3.3650833437774086E-2</v>
      </c>
      <c r="AF305" s="2">
        <f>(Table2[[#This Row],[Current Week High]]/Table2[[#This Row],[Close Price]])-1</f>
        <v>1.8429827220369788E-2</v>
      </c>
      <c r="AG305" s="2">
        <f>(Table2[[#This Row],[Close Price]]/Table2[[#This Row],[Current Month Low]])-1</f>
        <v>3.3650833437774086E-2</v>
      </c>
      <c r="AH305" s="2">
        <f>(Table2[[#This Row],[Current Month High]]/Table2[[#This Row],[Close Price]])-1</f>
        <v>1.8429827220369788E-2</v>
      </c>
      <c r="AI305">
        <v>1.8429827220369699</v>
      </c>
      <c r="AJ305">
        <v>72.668271747095105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0.24</v>
      </c>
      <c r="AM305" t="s">
        <v>10145</v>
      </c>
      <c r="AN305">
        <v>14.68</v>
      </c>
      <c r="AO305" t="s">
        <v>10145</v>
      </c>
      <c r="AP305">
        <v>4.2911036068922999E-2</v>
      </c>
      <c r="AQ305">
        <f>(Table2[[#This Row],[Sharpe Ratio]]-AVERAGE(Table2[Sharpe Ratio]))/_xlfn.STDEV.P(Table2[Sharpe Ratio])</f>
        <v>-0.13549360281214071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4.2941335362115192</v>
      </c>
    </row>
    <row r="306" spans="1:44" hidden="1" x14ac:dyDescent="0.3">
      <c r="A306" t="s">
        <v>747</v>
      </c>
      <c r="B306" t="s">
        <v>748</v>
      </c>
      <c r="C306" t="s">
        <v>10115</v>
      </c>
      <c r="D306" t="s">
        <v>140</v>
      </c>
      <c r="E306">
        <v>20821.237633950001</v>
      </c>
      <c r="F306">
        <v>1946.75</v>
      </c>
      <c r="G306">
        <v>245.36564673801499</v>
      </c>
      <c r="H306">
        <f>(Table2[[#This Row],[1Y Return vs Nifty]]-AVERAGE(Table2[1Y Return vs Nifty]))/_xlfn.STDEV.P(Table2[1Y Return vs Nifty])</f>
        <v>2.2759697765312858</v>
      </c>
      <c r="I306">
        <v>-0.98120991520138801</v>
      </c>
      <c r="J306">
        <f>(Table2[[#This Row],[1M Return vs Nifty]]-AVERAGE(Table2[1M Return vs Nifty]))/_xlfn.STDEV.P(Table2[1M Return vs Nifty])</f>
        <v>-0.42446157010065905</v>
      </c>
      <c r="K306">
        <v>65.769183048321395</v>
      </c>
      <c r="L306">
        <f>(Table2[[#This Row],[6M Return vs Nifty]]-AVERAGE(Table2[6M Return vs Nifty]))/_xlfn.STDEV.P(Table2[6M Return vs Nifty])</f>
        <v>1.6189870474106145</v>
      </c>
      <c r="M306">
        <v>-4.4293537517956896</v>
      </c>
      <c r="N306">
        <f>(Table2[[#This Row],[1W Return vs Nifty]]-AVERAGE(Table2[1W Return vs Nifty]))/_xlfn.STDEV.P(Table2[1W Return vs Nifty])</f>
        <v>-0.81955051426364778</v>
      </c>
      <c r="O306">
        <v>1971.94</v>
      </c>
      <c r="P306">
        <v>1856.6851922664</v>
      </c>
      <c r="Q306">
        <v>1393.1062198028001</v>
      </c>
      <c r="R306">
        <v>43.858888159158397</v>
      </c>
      <c r="S306" s="2">
        <v>-1.2774222339422119E-2</v>
      </c>
      <c r="T306" s="2">
        <v>4.8508389095116643E-2</v>
      </c>
      <c r="U306" s="2">
        <v>0.39741677434730749</v>
      </c>
      <c r="V306">
        <v>0.74406979422855002</v>
      </c>
      <c r="W306">
        <v>1949.9</v>
      </c>
      <c r="X306">
        <v>1987.25</v>
      </c>
      <c r="Y306">
        <v>1896.05</v>
      </c>
      <c r="Z306">
        <v>2010.95</v>
      </c>
      <c r="AA306">
        <v>1896.05</v>
      </c>
      <c r="AB306">
        <v>2010.95</v>
      </c>
      <c r="AC306" s="2">
        <f>(Table2[[#This Row],[Close Price]]/Table2[[#This Row],[Day Low]])-1</f>
        <v>-1.6154674598697349E-3</v>
      </c>
      <c r="AD306" s="2">
        <f>(Table2[[#This Row],[Day High]]/Table2[[#This Row],[Close Price]])-1</f>
        <v>2.0803903942468116E-2</v>
      </c>
      <c r="AE306" s="2">
        <f>(Table2[[#This Row],[Close Price]]/Table2[[#This Row],[Current Week Low]])-1</f>
        <v>2.6739801165581056E-2</v>
      </c>
      <c r="AF306" s="2">
        <f>(Table2[[#This Row],[Current Week High]]/Table2[[#This Row],[Close Price]])-1</f>
        <v>3.2978040323616398E-2</v>
      </c>
      <c r="AG306" s="2">
        <f>(Table2[[#This Row],[Close Price]]/Table2[[#This Row],[Current Month Low]])-1</f>
        <v>2.6739801165581056E-2</v>
      </c>
      <c r="AH306" s="2">
        <f>(Table2[[#This Row],[Current Month High]]/Table2[[#This Row],[Close Price]])-1</f>
        <v>3.2978040323616398E-2</v>
      </c>
      <c r="AI306">
        <v>10.9954238331576</v>
      </c>
      <c r="AJ306">
        <v>273.84718819739101</v>
      </c>
      <c r="AK306" t="str">
        <f>IF(AND(Table2[[#This Row],[20D EMA]]&gt;Table2[[#This Row],[50D EMA]],Table2[[#This Row],[50D EMA]]&gt;Table2[[#This Row],[200D EMA]]),"Uptrend","Downtrend/NoTrend")</f>
        <v>Uptrend</v>
      </c>
      <c r="AL306">
        <v>7.0000000000000007E-2</v>
      </c>
      <c r="AM306" t="s">
        <v>10145</v>
      </c>
      <c r="AN306">
        <v>-8.3000000000000007</v>
      </c>
      <c r="AO306" t="s">
        <v>10146</v>
      </c>
      <c r="AP306">
        <v>0.11947770273449999</v>
      </c>
      <c r="AQ306">
        <f>(Table2[[#This Row],[Sharpe Ratio]]-AVERAGE(Table2[Sharpe Ratio]))/_xlfn.STDEV.P(Table2[Sharpe Ratio])</f>
        <v>0.73384301468308111</v>
      </c>
      <c r="AR3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3.384787754260675</v>
      </c>
    </row>
    <row r="307" spans="1:44" hidden="1" x14ac:dyDescent="0.3">
      <c r="A307" t="s">
        <v>749</v>
      </c>
      <c r="B307" t="s">
        <v>750</v>
      </c>
      <c r="C307" t="s">
        <v>10102</v>
      </c>
      <c r="D307" t="s">
        <v>484</v>
      </c>
      <c r="E307">
        <v>20792.547535455</v>
      </c>
      <c r="F307">
        <v>800.55</v>
      </c>
      <c r="G307">
        <v>15.8181103080617</v>
      </c>
      <c r="H307">
        <f>(Table2[[#This Row],[1Y Return vs Nifty]]-AVERAGE(Table2[1Y Return vs Nifty]))/_xlfn.STDEV.P(Table2[1Y Return vs Nifty])</f>
        <v>-0.36711701340967878</v>
      </c>
      <c r="I307">
        <v>4.0133664966488301</v>
      </c>
      <c r="J307">
        <f>(Table2[[#This Row],[1M Return vs Nifty]]-AVERAGE(Table2[1M Return vs Nifty]))/_xlfn.STDEV.P(Table2[1M Return vs Nifty])</f>
        <v>-7.1363036805641824E-3</v>
      </c>
      <c r="K307">
        <v>-11.31606144923</v>
      </c>
      <c r="L307">
        <f>(Table2[[#This Row],[6M Return vs Nifty]]-AVERAGE(Table2[6M Return vs Nifty]))/_xlfn.STDEV.P(Table2[6M Return vs Nifty])</f>
        <v>-0.65786244945733807</v>
      </c>
      <c r="M307">
        <v>-1.7931050946950899</v>
      </c>
      <c r="N307">
        <f>(Table2[[#This Row],[1W Return vs Nifty]]-AVERAGE(Table2[1W Return vs Nifty]))/_xlfn.STDEV.P(Table2[1W Return vs Nifty])</f>
        <v>-0.30100892527024059</v>
      </c>
      <c r="O307">
        <v>788.54</v>
      </c>
      <c r="P307">
        <v>772.701432813422</v>
      </c>
      <c r="Q307">
        <v>726.88349250089095</v>
      </c>
      <c r="R307">
        <v>55.142026240938797</v>
      </c>
      <c r="S307" s="2">
        <v>1.5230679483602596E-2</v>
      </c>
      <c r="T307" s="2">
        <v>3.6040527432673108E-2</v>
      </c>
      <c r="U307" s="2">
        <v>0.10134568780156843</v>
      </c>
      <c r="V307">
        <v>2.3623435869226199</v>
      </c>
      <c r="W307">
        <v>795.05</v>
      </c>
      <c r="X307">
        <v>804.7</v>
      </c>
      <c r="Y307">
        <v>780.5</v>
      </c>
      <c r="Z307">
        <v>812.75</v>
      </c>
      <c r="AA307">
        <v>780.5</v>
      </c>
      <c r="AB307">
        <v>812.75</v>
      </c>
      <c r="AC307" s="2">
        <f>(Table2[[#This Row],[Close Price]]/Table2[[#This Row],[Day Low]])-1</f>
        <v>6.9178039117037127E-3</v>
      </c>
      <c r="AD307" s="2">
        <f>(Table2[[#This Row],[Day High]]/Table2[[#This Row],[Close Price]])-1</f>
        <v>5.1839360439698279E-3</v>
      </c>
      <c r="AE307" s="2">
        <f>(Table2[[#This Row],[Close Price]]/Table2[[#This Row],[Current Week Low]])-1</f>
        <v>2.5688661114670053E-2</v>
      </c>
      <c r="AF307" s="2">
        <f>(Table2[[#This Row],[Current Week High]]/Table2[[#This Row],[Close Price]])-1</f>
        <v>1.523952282805574E-2</v>
      </c>
      <c r="AG307" s="2">
        <f>(Table2[[#This Row],[Close Price]]/Table2[[#This Row],[Current Month Low]])-1</f>
        <v>2.5688661114670053E-2</v>
      </c>
      <c r="AH307" s="2">
        <f>(Table2[[#This Row],[Current Month High]]/Table2[[#This Row],[Close Price]])-1</f>
        <v>1.523952282805574E-2</v>
      </c>
      <c r="AI307">
        <v>14.134032852413901</v>
      </c>
      <c r="AJ307">
        <v>43.211091234347002</v>
      </c>
      <c r="AK307" t="str">
        <f>IF(AND(Table2[[#This Row],[20D EMA]]&gt;Table2[[#This Row],[50D EMA]],Table2[[#This Row],[50D EMA]]&gt;Table2[[#This Row],[200D EMA]]),"Uptrend","Downtrend/NoTrend")</f>
        <v>Uptrend</v>
      </c>
      <c r="AL307">
        <v>-0.06</v>
      </c>
      <c r="AM307" t="s">
        <v>10146</v>
      </c>
      <c r="AN307">
        <v>-3.89</v>
      </c>
      <c r="AO307" t="s">
        <v>10146</v>
      </c>
      <c r="AP307">
        <v>7.8246831759749991E-3</v>
      </c>
      <c r="AQ307">
        <f>(Table2[[#This Row],[Sharpe Ratio]]-AVERAGE(Table2[Sharpe Ratio]))/_xlfn.STDEV.P(Table2[Sharpe Ratio])</f>
        <v>-0.53386345058706275</v>
      </c>
      <c r="AR3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-1.8669881424048844</v>
      </c>
    </row>
    <row r="308" spans="1:44" hidden="1" x14ac:dyDescent="0.3">
      <c r="A308" t="s">
        <v>755</v>
      </c>
      <c r="B308" t="s">
        <v>756</v>
      </c>
      <c r="C308" t="s">
        <v>10116</v>
      </c>
      <c r="D308" t="s">
        <v>371</v>
      </c>
      <c r="E308">
        <v>20647.616125895001</v>
      </c>
      <c r="F308">
        <v>515.35</v>
      </c>
      <c r="G308">
        <v>62.175446230006997</v>
      </c>
      <c r="H308">
        <f>(Table2[[#This Row],[1Y Return vs Nifty]]-AVERAGE(Table2[1Y Return vs Nifty]))/_xlfn.STDEV.P(Table2[1Y Return vs Nifty])</f>
        <v>0.16665679265135241</v>
      </c>
      <c r="I308">
        <v>22.881367738566301</v>
      </c>
      <c r="J308">
        <f>(Table2[[#This Row],[1M Return vs Nifty]]-AVERAGE(Table2[1M Return vs Nifty]))/_xlfn.STDEV.P(Table2[1M Return vs Nifty])</f>
        <v>1.5693925139416225</v>
      </c>
      <c r="K308">
        <v>20.379317710928401</v>
      </c>
      <c r="L308">
        <f>(Table2[[#This Row],[6M Return vs Nifty]]-AVERAGE(Table2[6M Return vs Nifty]))/_xlfn.STDEV.P(Table2[6M Return vs Nifty])</f>
        <v>0.27831682277858216</v>
      </c>
      <c r="M308">
        <v>-1.31327320338398</v>
      </c>
      <c r="N308">
        <f>(Table2[[#This Row],[1W Return vs Nifty]]-AVERAGE(Table2[1W Return vs Nifty]))/_xlfn.STDEV.P(Table2[1W Return vs Nifty])</f>
        <v>-0.20662754333951477</v>
      </c>
      <c r="O308">
        <v>479.39</v>
      </c>
      <c r="P308">
        <v>438.84680560065198</v>
      </c>
      <c r="Q308">
        <v>373.55273180564802</v>
      </c>
      <c r="R308">
        <v>60.128644897386501</v>
      </c>
      <c r="S308" s="2">
        <v>7.501199440956223E-2</v>
      </c>
      <c r="T308" s="2">
        <v>0.17432779143655316</v>
      </c>
      <c r="U308" s="2">
        <v>0.37959103527082827</v>
      </c>
      <c r="V308">
        <v>3.1816770253127098</v>
      </c>
      <c r="W308">
        <v>510</v>
      </c>
      <c r="X308">
        <v>524.35</v>
      </c>
      <c r="Y308">
        <v>502</v>
      </c>
      <c r="Z308">
        <v>526.29999999999995</v>
      </c>
      <c r="AA308">
        <v>502</v>
      </c>
      <c r="AB308">
        <v>526.29999999999995</v>
      </c>
      <c r="AC308" s="2">
        <f>(Table2[[#This Row],[Close Price]]/Table2[[#This Row],[Day Low]])-1</f>
        <v>1.049019607843138E-2</v>
      </c>
      <c r="AD308" s="2">
        <f>(Table2[[#This Row],[Day High]]/Table2[[#This Row],[Close Price]])-1</f>
        <v>1.7463859512952373E-2</v>
      </c>
      <c r="AE308" s="2">
        <f>(Table2[[#This Row],[Close Price]]/Table2[[#This Row],[Current Week Low]])-1</f>
        <v>2.6593625498007922E-2</v>
      </c>
      <c r="AF308" s="2">
        <f>(Table2[[#This Row],[Current Week High]]/Table2[[#This Row],[Close Price]])-1</f>
        <v>2.1247695740758576E-2</v>
      </c>
      <c r="AG308" s="2">
        <f>(Table2[[#This Row],[Close Price]]/Table2[[#This Row],[Current Month Low]])-1</f>
        <v>2.6593625498007922E-2</v>
      </c>
      <c r="AH308" s="2">
        <f>(Table2[[#This Row],[Current Month High]]/Table2[[#This Row],[Close Price]])-1</f>
        <v>2.1247695740758576E-2</v>
      </c>
      <c r="AI308">
        <v>11.4485301251576</v>
      </c>
      <c r="AJ308">
        <v>106.098780243951</v>
      </c>
      <c r="AK308" t="str">
        <f>IF(AND(Table2[[#This Row],[20D EMA]]&gt;Table2[[#This Row],[50D EMA]],Table2[[#This Row],[50D EMA]]&gt;Table2[[#This Row],[200D EMA]]),"Uptrend","Downtrend/NoTrend")</f>
        <v>Uptrend</v>
      </c>
      <c r="AL308">
        <v>0.28000000000000003</v>
      </c>
      <c r="AM308" t="s">
        <v>10145</v>
      </c>
      <c r="AN308">
        <v>20.78</v>
      </c>
      <c r="AO308" t="s">
        <v>10145</v>
      </c>
      <c r="AP308">
        <v>4.0425884140770002E-2</v>
      </c>
      <c r="AQ308">
        <f>(Table2[[#This Row],[Sharpe Ratio]]-AVERAGE(Table2[Sharpe Ratio]))/_xlfn.STDEV.P(Table2[Sharpe Ratio])</f>
        <v>-0.16370997509615903</v>
      </c>
      <c r="AR3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1.6440286109358833</v>
      </c>
    </row>
    <row r="309" spans="1:44" x14ac:dyDescent="0.3">
      <c r="A309" t="s">
        <v>238</v>
      </c>
      <c r="B309" t="s">
        <v>239</v>
      </c>
      <c r="C309" t="s">
        <v>10108</v>
      </c>
      <c r="D309" t="s">
        <v>148</v>
      </c>
      <c r="E309">
        <v>108396.63224115</v>
      </c>
      <c r="F309">
        <v>311.3</v>
      </c>
      <c r="G309">
        <v>227.57207218964899</v>
      </c>
      <c r="H309">
        <f>(Table2[[#This Row],[1Y Return vs Nifty]]-AVERAGE(Table2[1Y Return vs Nifty]))/_xlfn.STDEV.P(Table2[1Y Return vs Nifty])</f>
        <v>2.0710886326686633</v>
      </c>
      <c r="I309">
        <v>-9.53865627798608</v>
      </c>
      <c r="J309">
        <f>(Table2[[#This Row],[1M Return vs Nifty]]-AVERAGE(Table2[1M Return vs Nifty]))/_xlfn.STDEV.P(Table2[1M Return vs Nifty])</f>
        <v>-1.139484885141272</v>
      </c>
      <c r="K309">
        <v>47.244378832734597</v>
      </c>
      <c r="L309">
        <f>(Table2[[#This Row],[6M Return vs Nifty]]-AVERAGE(Table2[6M Return vs Nifty]))/_xlfn.STDEV.P(Table2[6M Return vs Nifty])</f>
        <v>1.0718240795461755</v>
      </c>
      <c r="M309">
        <v>-0.85103456033414304</v>
      </c>
      <c r="N309">
        <f>(Table2[[#This Row],[1W Return vs Nifty]]-AVERAGE(Table2[1W Return vs Nifty]))/_xlfn.STDEV.P(Table2[1W Return vs Nifty])</f>
        <v>-0.11570669647037507</v>
      </c>
      <c r="O309">
        <v>296.83</v>
      </c>
      <c r="P309">
        <v>286.59933887980299</v>
      </c>
      <c r="Q309">
        <v>224.34135460709999</v>
      </c>
      <c r="R309">
        <v>68.247554540580694</v>
      </c>
      <c r="S309" s="2">
        <v>4.8748441869083406E-2</v>
      </c>
      <c r="T309" s="2">
        <v>8.6185338796459149E-2</v>
      </c>
      <c r="U309" s="2">
        <v>0.38761754623972455</v>
      </c>
      <c r="V309">
        <v>0.72388301908899899</v>
      </c>
      <c r="W309">
        <v>309.5</v>
      </c>
      <c r="X309">
        <v>317.3</v>
      </c>
      <c r="Y309">
        <v>293.75</v>
      </c>
      <c r="Z309">
        <v>313.5</v>
      </c>
      <c r="AA309">
        <v>293.75</v>
      </c>
      <c r="AB309">
        <v>313.5</v>
      </c>
      <c r="AC309" s="2">
        <f>(Table2[[#This Row],[Close Price]]/Table2[[#This Row],[Day Low]])-1</f>
        <v>5.8158319870760256E-3</v>
      </c>
      <c r="AD309" s="2">
        <f>(Table2[[#This Row],[Day High]]/Table2[[#This Row],[Close Price]])-1</f>
        <v>1.9274012206874414E-2</v>
      </c>
      <c r="AE309" s="2">
        <f>(Table2[[#This Row],[Close Price]]/Table2[[#This Row],[Current Week Low]])-1</f>
        <v>5.9744680851063769E-2</v>
      </c>
      <c r="AF309" s="2">
        <f>(Table2[[#This Row],[Current Week High]]/Table2[[#This Row],[Close Price]])-1</f>
        <v>7.0671378091873294E-3</v>
      </c>
      <c r="AG309" s="2">
        <f>(Table2[[#This Row],[Close Price]]/Table2[[#This Row],[Current Month Low]])-1</f>
        <v>5.9744680851063769E-2</v>
      </c>
      <c r="AH309" s="2">
        <f>(Table2[[#This Row],[Current Month High]]/Table2[[#This Row],[Close Price]])-1</f>
        <v>7.0671378091873294E-3</v>
      </c>
      <c r="AI309">
        <v>3.5978156119498701</v>
      </c>
      <c r="AJ309">
        <v>259.26139642238797</v>
      </c>
      <c r="AK309" t="str">
        <f>IF(AND(Table2[[#This Row],[20D EMA]]&gt;Table2[[#This Row],[50D EMA]],Table2[[#This Row],[50D EMA]]&gt;Table2[[#This Row],[200D EMA]]),"Uptrend","Downtrend/NoTrend")</f>
        <v>Uptrend</v>
      </c>
      <c r="AL309">
        <v>0.09</v>
      </c>
      <c r="AM309" t="s">
        <v>10145</v>
      </c>
      <c r="AN309">
        <v>1.83</v>
      </c>
      <c r="AO309" t="s">
        <v>10145</v>
      </c>
      <c r="AP309">
        <v>0.155998967483435</v>
      </c>
      <c r="AQ309">
        <f>(Table2[[#This Row],[Sharpe Ratio]]-AVERAGE(Table2[Sharpe Ratio]))/_xlfn.STDEV.P(Table2[Sharpe Ratio])</f>
        <v>1.1485048270114027</v>
      </c>
      <c r="AR3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3.0362259576145947</v>
      </c>
    </row>
    <row r="310" spans="1:44" hidden="1" x14ac:dyDescent="0.3">
      <c r="A310" t="s">
        <v>761</v>
      </c>
      <c r="B310" t="s">
        <v>762</v>
      </c>
      <c r="C310" t="s">
        <v>10108</v>
      </c>
      <c r="D310" t="s">
        <v>380</v>
      </c>
      <c r="E310">
        <v>20482.542478125</v>
      </c>
      <c r="F310">
        <v>331.25</v>
      </c>
      <c r="G310">
        <v>63.701261761550299</v>
      </c>
      <c r="H310">
        <f>(Table2[[#This Row],[1Y Return vs Nifty]]-AVERAGE(Table2[1Y Return vs Nifty]))/_xlfn.STDEV.P(Table2[1Y Return vs Nifty])</f>
        <v>0.18422554088550952</v>
      </c>
      <c r="I310">
        <v>-2.9614641648892399</v>
      </c>
      <c r="J310">
        <f>(Table2[[#This Row],[1M Return vs Nifty]]-AVERAGE(Table2[1M Return vs Nifty]))/_xlfn.STDEV.P(Table2[1M Return vs Nifty])</f>
        <v>-0.58992307557883195</v>
      </c>
      <c r="K310">
        <v>42.736661695818498</v>
      </c>
      <c r="L310">
        <f>(Table2[[#This Row],[6M Return vs Nifty]]-AVERAGE(Table2[6M Return vs Nifty]))/_xlfn.STDEV.P(Table2[6M Return vs Nifty])</f>
        <v>0.9386806542109094</v>
      </c>
      <c r="M310">
        <v>-4.4937734398798099</v>
      </c>
      <c r="N310">
        <f>(Table2[[#This Row],[1W Return vs Nifty]]-AVERAGE(Table2[1W Return vs Nifty]))/_xlfn.STDEV.P(Table2[1W Return vs Nifty])</f>
        <v>-0.83222165866864406</v>
      </c>
      <c r="O310">
        <v>328.16</v>
      </c>
      <c r="P310">
        <v>309.267742218151</v>
      </c>
      <c r="Q310">
        <v>253.49094435705999</v>
      </c>
      <c r="R310">
        <v>51.977145175655401</v>
      </c>
      <c r="S310" s="2">
        <v>9.4161384690394159E-3</v>
      </c>
      <c r="T310" s="2">
        <v>7.1078404828729846E-2</v>
      </c>
      <c r="U310" s="2">
        <v>0.30675279481941126</v>
      </c>
      <c r="V310">
        <v>0.56943865864574394</v>
      </c>
      <c r="W310">
        <v>328.05</v>
      </c>
      <c r="X310">
        <v>332.8</v>
      </c>
      <c r="Y310">
        <v>321.2</v>
      </c>
      <c r="Z310">
        <v>334.2</v>
      </c>
      <c r="AA310">
        <v>321.2</v>
      </c>
      <c r="AB310">
        <v>334.2</v>
      </c>
      <c r="AC310" s="2">
        <f>(Table2[[#This Row],[Close Price]]/Table2[[#This Row],[Day Low]])-1</f>
        <v>9.754610577655809E-3</v>
      </c>
      <c r="AD310" s="2">
        <f>(Table2[[#This Row],[Day High]]/Table2[[#This Row],[Close Price]])-1</f>
        <v>4.6792452830188846E-3</v>
      </c>
      <c r="AE310" s="2">
        <f>(Table2[[#This Row],[Close Price]]/Table2[[#This Row],[Current Week Low]])-1</f>
        <v>3.1288916562889124E-2</v>
      </c>
      <c r="AF310" s="2">
        <f>(Table2[[#This Row],[Current Week High]]/Table2[[#This Row],[Close Price]])-1</f>
        <v>8.9056603773585152E-3</v>
      </c>
      <c r="AG310" s="2">
        <f>(Table2[[#This Row],[Close Price]]/Table2[[#This Row],[Current Month Low]])-1</f>
        <v>3.1288916562889124E-2</v>
      </c>
      <c r="AH310" s="2">
        <f>(Table2[[#This Row],[Current Month High]]/Table2[[#This Row],[Close Price]])-1</f>
        <v>8.9056603773585152E-3</v>
      </c>
      <c r="AI310">
        <v>7.4415094339622598</v>
      </c>
      <c r="AJ310">
        <v>94.795648338723893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0.22</v>
      </c>
      <c r="AM310" t="s">
        <v>10145</v>
      </c>
      <c r="AN310">
        <v>-0.36</v>
      </c>
      <c r="AO310" t="s">
        <v>10146</v>
      </c>
      <c r="AP310">
        <v>5.5147454296512001E-2</v>
      </c>
      <c r="AQ310">
        <f>(Table2[[#This Row],[Sharpe Ratio]]-AVERAGE(Table2[Sharpe Ratio]))/_xlfn.STDEV.P(Table2[Sharpe Ratio])</f>
        <v>3.4384794566510719E-3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-0.29580005969440604</v>
      </c>
    </row>
    <row r="311" spans="1:44" hidden="1" x14ac:dyDescent="0.3">
      <c r="A311" t="s">
        <v>767</v>
      </c>
      <c r="B311" t="s">
        <v>768</v>
      </c>
      <c r="C311" t="s">
        <v>10108</v>
      </c>
      <c r="D311" t="s">
        <v>124</v>
      </c>
      <c r="E311">
        <v>20373.275996925</v>
      </c>
      <c r="F311">
        <v>732.75</v>
      </c>
      <c r="G311">
        <v>75.253331220383103</v>
      </c>
      <c r="H311">
        <f>(Table2[[#This Row],[1Y Return vs Nifty]]-AVERAGE(Table2[1Y Return vs Nifty]))/_xlfn.STDEV.P(Table2[1Y Return vs Nifty])</f>
        <v>0.31723991628674009</v>
      </c>
      <c r="I311">
        <v>7.92042068701305</v>
      </c>
      <c r="J311">
        <f>(Table2[[#This Row],[1M Return vs Nifty]]-AVERAGE(Table2[1M Return vs Nifty]))/_xlfn.STDEV.P(Table2[1M Return vs Nifty])</f>
        <v>0.31932029573053183</v>
      </c>
      <c r="K311">
        <v>-3.31107979622479</v>
      </c>
      <c r="L311">
        <f>(Table2[[#This Row],[6M Return vs Nifty]]-AVERAGE(Table2[6M Return vs Nifty]))/_xlfn.STDEV.P(Table2[6M Return vs Nifty])</f>
        <v>-0.42142111015976275</v>
      </c>
      <c r="M311">
        <v>4.1643324358624199</v>
      </c>
      <c r="N311">
        <f>(Table2[[#This Row],[1W Return vs Nifty]]-AVERAGE(Table2[1W Return vs Nifty]))/_xlfn.STDEV.P(Table2[1W Return vs Nifty])</f>
        <v>0.87079977915667539</v>
      </c>
      <c r="O311">
        <v>666.46</v>
      </c>
      <c r="P311">
        <v>642.51273538567898</v>
      </c>
      <c r="Q311">
        <v>574.95176901630998</v>
      </c>
      <c r="R311">
        <v>75.641188075761605</v>
      </c>
      <c r="S311" s="2">
        <v>9.9465834408666631E-2</v>
      </c>
      <c r="T311" s="2">
        <v>0.14044432062526294</v>
      </c>
      <c r="U311" s="2">
        <v>0.27445472731333342</v>
      </c>
      <c r="V311">
        <v>1.47985530273983</v>
      </c>
      <c r="W311">
        <v>717</v>
      </c>
      <c r="X311">
        <v>732.95</v>
      </c>
      <c r="Y311">
        <v>665.7</v>
      </c>
      <c r="Z311">
        <v>737.15</v>
      </c>
      <c r="AA311">
        <v>665.7</v>
      </c>
      <c r="AB311">
        <v>737.15</v>
      </c>
      <c r="AC311" s="2">
        <f>(Table2[[#This Row],[Close Price]]/Table2[[#This Row],[Day Low]])-1</f>
        <v>2.1966527196652708E-2</v>
      </c>
      <c r="AD311" s="2">
        <f>(Table2[[#This Row],[Day High]]/Table2[[#This Row],[Close Price]])-1</f>
        <v>2.7294438758107553E-4</v>
      </c>
      <c r="AE311" s="2">
        <f>(Table2[[#This Row],[Close Price]]/Table2[[#This Row],[Current Week Low]])-1</f>
        <v>0.10072104551599814</v>
      </c>
      <c r="AF311" s="2">
        <f>(Table2[[#This Row],[Current Week High]]/Table2[[#This Row],[Close Price]])-1</f>
        <v>6.0047765267825515E-3</v>
      </c>
      <c r="AG311" s="2">
        <f>(Table2[[#This Row],[Close Price]]/Table2[[#This Row],[Current Month Low]])-1</f>
        <v>0.10072104551599814</v>
      </c>
      <c r="AH311" s="2">
        <f>(Table2[[#This Row],[Current Month High]]/Table2[[#This Row],[Close Price]])-1</f>
        <v>6.0047765267825515E-3</v>
      </c>
      <c r="AI311">
        <v>0.68918457864208804</v>
      </c>
      <c r="AJ311">
        <v>113.443052723565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7.0000000000000007E-2</v>
      </c>
      <c r="AM311" t="s">
        <v>10145</v>
      </c>
      <c r="AN311">
        <v>12.17</v>
      </c>
      <c r="AO311" t="s">
        <v>10145</v>
      </c>
      <c r="AP311">
        <v>4.1792337780008001E-2</v>
      </c>
      <c r="AQ311">
        <f>(Table2[[#This Row],[Sharpe Ratio]]-AVERAGE(Table2[Sharpe Ratio]))/_xlfn.STDEV.P(Table2[Sharpe Ratio])</f>
        <v>-0.14819528395924864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0.93774359705493593</v>
      </c>
    </row>
    <row r="312" spans="1:44" x14ac:dyDescent="0.3">
      <c r="A312" t="s">
        <v>175</v>
      </c>
      <c r="B312" t="s">
        <v>176</v>
      </c>
      <c r="C312" t="s">
        <v>10102</v>
      </c>
      <c r="D312" t="s">
        <v>127</v>
      </c>
      <c r="E312">
        <v>148066.18552</v>
      </c>
      <c r="F312">
        <v>562.29999999999995</v>
      </c>
      <c r="G312">
        <v>212.03217488125901</v>
      </c>
      <c r="H312">
        <f>(Table2[[#This Row],[1Y Return vs Nifty]]-AVERAGE(Table2[1Y Return vs Nifty]))/_xlfn.STDEV.P(Table2[1Y Return vs Nifty])</f>
        <v>1.8921570791802715</v>
      </c>
      <c r="I312">
        <v>-10.0246384874648</v>
      </c>
      <c r="J312">
        <f>(Table2[[#This Row],[1M Return vs Nifty]]-AVERAGE(Table2[1M Return vs Nifty]))/_xlfn.STDEV.P(Table2[1M Return vs Nifty])</f>
        <v>-1.1800914628212003</v>
      </c>
      <c r="K312">
        <v>19.86945820059</v>
      </c>
      <c r="L312">
        <f>(Table2[[#This Row],[6M Return vs Nifty]]-AVERAGE(Table2[6M Return vs Nifty]))/_xlfn.STDEV.P(Table2[6M Return vs Nifty])</f>
        <v>0.26325721730993495</v>
      </c>
      <c r="M312">
        <v>2.06408325716757</v>
      </c>
      <c r="N312">
        <f>(Table2[[#This Row],[1W Return vs Nifty]]-AVERAGE(Table2[1W Return vs Nifty]))/_xlfn.STDEV.P(Table2[1W Return vs Nifty])</f>
        <v>0.45768755490985352</v>
      </c>
      <c r="O312">
        <v>528</v>
      </c>
      <c r="P312">
        <v>514.89246949024698</v>
      </c>
      <c r="Q312">
        <v>424.61875646195398</v>
      </c>
      <c r="R312">
        <v>68.842467868809507</v>
      </c>
      <c r="S312" s="2">
        <v>6.4962121212121124E-2</v>
      </c>
      <c r="T312" s="2">
        <v>9.2072681810023954E-2</v>
      </c>
      <c r="U312" s="2">
        <v>0.32424673060899578</v>
      </c>
      <c r="V312">
        <v>0.71867213812982</v>
      </c>
      <c r="W312">
        <v>564</v>
      </c>
      <c r="X312">
        <v>581</v>
      </c>
      <c r="Y312">
        <v>526.25</v>
      </c>
      <c r="Z312">
        <v>564.20000000000005</v>
      </c>
      <c r="AA312">
        <v>526.25</v>
      </c>
      <c r="AB312">
        <v>564.20000000000005</v>
      </c>
      <c r="AC312" s="2">
        <f>(Table2[[#This Row],[Close Price]]/Table2[[#This Row],[Day Low]])-1</f>
        <v>-3.0141843971631666E-3</v>
      </c>
      <c r="AD312" s="2">
        <f>(Table2[[#This Row],[Day High]]/Table2[[#This Row],[Close Price]])-1</f>
        <v>3.325626889560751E-2</v>
      </c>
      <c r="AE312" s="2">
        <f>(Table2[[#This Row],[Close Price]]/Table2[[#This Row],[Current Week Low]])-1</f>
        <v>6.8503562945368079E-2</v>
      </c>
      <c r="AF312" s="2">
        <f>(Table2[[#This Row],[Current Week High]]/Table2[[#This Row],[Close Price]])-1</f>
        <v>3.3789791926019941E-3</v>
      </c>
      <c r="AG312" s="2">
        <f>(Table2[[#This Row],[Close Price]]/Table2[[#This Row],[Current Month Low]])-1</f>
        <v>6.8503562945368079E-2</v>
      </c>
      <c r="AH312" s="2">
        <f>(Table2[[#This Row],[Current Month High]]/Table2[[#This Row],[Close Price]])-1</f>
        <v>3.3789791926019941E-3</v>
      </c>
      <c r="AI312">
        <v>8.0917659612306601</v>
      </c>
      <c r="AJ312">
        <v>253.31448319195701</v>
      </c>
      <c r="AK312" t="str">
        <f>IF(AND(Table2[[#This Row],[20D EMA]]&gt;Table2[[#This Row],[50D EMA]],Table2[[#This Row],[50D EMA]]&gt;Table2[[#This Row],[200D EMA]]),"Uptrend","Downtrend/NoTrend")</f>
        <v>Uptrend</v>
      </c>
      <c r="AL312">
        <v>0.15</v>
      </c>
      <c r="AM312" t="s">
        <v>10145</v>
      </c>
      <c r="AN312">
        <v>5.57</v>
      </c>
      <c r="AO312" t="s">
        <v>10145</v>
      </c>
      <c r="AP312">
        <v>0.18969245549875799</v>
      </c>
      <c r="AQ312">
        <f>(Table2[[#This Row],[Sharpe Ratio]]-AVERAGE(Table2[Sharpe Ratio]))/_xlfn.STDEV.P(Table2[Sharpe Ratio])</f>
        <v>1.5310601109026547</v>
      </c>
      <c r="AR3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2.9640704994815148</v>
      </c>
    </row>
    <row r="313" spans="1:44" hidden="1" x14ac:dyDescent="0.3">
      <c r="A313" t="s">
        <v>771</v>
      </c>
      <c r="B313" t="s">
        <v>772</v>
      </c>
      <c r="C313" t="s">
        <v>10113</v>
      </c>
      <c r="D313" t="s">
        <v>524</v>
      </c>
      <c r="E313">
        <v>20262.419150400001</v>
      </c>
      <c r="F313">
        <v>168</v>
      </c>
      <c r="G313">
        <v>-36.445448507712399</v>
      </c>
      <c r="H313">
        <f>(Table2[[#This Row],[1Y Return vs Nifty]]-AVERAGE(Table2[1Y Return vs Nifty]))/_xlfn.STDEV.P(Table2[1Y Return vs Nifty])</f>
        <v>-0.96889703705819175</v>
      </c>
      <c r="I313">
        <v>3.47636398965787</v>
      </c>
      <c r="J313">
        <f>(Table2[[#This Row],[1M Return vs Nifty]]-AVERAGE(Table2[1M Return vs Nifty]))/_xlfn.STDEV.P(Table2[1M Return vs Nifty])</f>
        <v>-5.2005917401268614E-2</v>
      </c>
      <c r="K313">
        <v>-24.677236855471801</v>
      </c>
      <c r="L313">
        <f>(Table2[[#This Row],[6M Return vs Nifty]]-AVERAGE(Table2[6M Return vs Nifty]))/_xlfn.STDEV.P(Table2[6M Return vs Nifty])</f>
        <v>-1.0525084767165815</v>
      </c>
      <c r="M313">
        <v>-1.46859719360046</v>
      </c>
      <c r="N313">
        <f>(Table2[[#This Row],[1W Return vs Nifty]]-AVERAGE(Table2[1W Return vs Nifty]))/_xlfn.STDEV.P(Table2[1W Return vs Nifty])</f>
        <v>-0.23717927011942772</v>
      </c>
      <c r="O313">
        <v>167.21</v>
      </c>
      <c r="P313">
        <v>164.488094550277</v>
      </c>
      <c r="Q313">
        <v>170.095097357649</v>
      </c>
      <c r="R313">
        <v>51.012679844371803</v>
      </c>
      <c r="S313" s="2">
        <v>4.7245978111356496E-3</v>
      </c>
      <c r="T313" s="2">
        <v>2.1350514511854612E-2</v>
      </c>
      <c r="U313" s="2">
        <v>-1.2317211902020652E-2</v>
      </c>
      <c r="V313">
        <v>0.76071063406393602</v>
      </c>
      <c r="W313">
        <v>166.8</v>
      </c>
      <c r="X313">
        <v>169.29</v>
      </c>
      <c r="Y313">
        <v>165.02</v>
      </c>
      <c r="Z313">
        <v>170.49</v>
      </c>
      <c r="AA313">
        <v>165.02</v>
      </c>
      <c r="AB313">
        <v>170.49</v>
      </c>
      <c r="AC313" s="2">
        <f>(Table2[[#This Row],[Close Price]]/Table2[[#This Row],[Day Low]])-1</f>
        <v>7.194244604316502E-3</v>
      </c>
      <c r="AD313" s="2">
        <f>(Table2[[#This Row],[Day High]]/Table2[[#This Row],[Close Price]])-1</f>
        <v>7.6785714285714235E-3</v>
      </c>
      <c r="AE313" s="2">
        <f>(Table2[[#This Row],[Close Price]]/Table2[[#This Row],[Current Week Low]])-1</f>
        <v>1.8058417161556095E-2</v>
      </c>
      <c r="AF313" s="2">
        <f>(Table2[[#This Row],[Current Week High]]/Table2[[#This Row],[Close Price]])-1</f>
        <v>1.4821428571428541E-2</v>
      </c>
      <c r="AG313" s="2">
        <f>(Table2[[#This Row],[Close Price]]/Table2[[#This Row],[Current Month Low]])-1</f>
        <v>1.8058417161556095E-2</v>
      </c>
      <c r="AH313" s="2">
        <f>(Table2[[#This Row],[Current Month High]]/Table2[[#This Row],[Close Price]])-1</f>
        <v>1.4821428571428541E-2</v>
      </c>
      <c r="AI313">
        <v>35.4166666666666</v>
      </c>
      <c r="AJ313">
        <v>18.1019332161687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-0.04</v>
      </c>
      <c r="AM313" t="s">
        <v>10146</v>
      </c>
      <c r="AN313">
        <v>-5.82</v>
      </c>
      <c r="AO313" t="s">
        <v>10146</v>
      </c>
      <c r="AP313">
        <v>2.2050442746622E-2</v>
      </c>
      <c r="AQ313">
        <f>(Table2[[#This Row],[Sharpe Ratio]]-AVERAGE(Table2[Sharpe Ratio]))/_xlfn.STDEV.P(Table2[Sharpe Ratio])</f>
        <v>-0.3723444208967378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4" spans="1:44" hidden="1" x14ac:dyDescent="0.3">
      <c r="A314" t="s">
        <v>773</v>
      </c>
      <c r="B314" t="s">
        <v>774</v>
      </c>
      <c r="C314" t="s">
        <v>10105</v>
      </c>
      <c r="D314" t="s">
        <v>221</v>
      </c>
      <c r="E314">
        <v>20230.231539320001</v>
      </c>
      <c r="F314">
        <v>1245.3499999999999</v>
      </c>
      <c r="G314">
        <v>96.777014842934605</v>
      </c>
      <c r="H314">
        <f>(Table2[[#This Row],[1Y Return vs Nifty]]-AVERAGE(Table2[1Y Return vs Nifty]))/_xlfn.STDEV.P(Table2[1Y Return vs Nifty])</f>
        <v>0.5650707784184027</v>
      </c>
      <c r="I314">
        <v>-4.2778278941606303</v>
      </c>
      <c r="J314">
        <f>(Table2[[#This Row],[1M Return vs Nifty]]-AVERAGE(Table2[1M Return vs Nifty]))/_xlfn.STDEV.P(Table2[1M Return vs Nifty])</f>
        <v>-0.69991275212488113</v>
      </c>
      <c r="K314">
        <v>62.129957987729497</v>
      </c>
      <c r="L314">
        <f>(Table2[[#This Row],[6M Return vs Nifty]]-AVERAGE(Table2[6M Return vs Nifty]))/_xlfn.STDEV.P(Table2[6M Return vs Nifty])</f>
        <v>1.5114960768337344</v>
      </c>
      <c r="M314">
        <v>-0.41766394304471199</v>
      </c>
      <c r="N314">
        <f>(Table2[[#This Row],[1W Return vs Nifty]]-AVERAGE(Table2[1W Return vs Nifty]))/_xlfn.STDEV.P(Table2[1W Return vs Nifty])</f>
        <v>-3.0464096950393621E-2</v>
      </c>
      <c r="O314">
        <v>1194.08</v>
      </c>
      <c r="P314">
        <v>1174.53567083351</v>
      </c>
      <c r="Q314">
        <v>957.10413047334396</v>
      </c>
      <c r="R314">
        <v>68.396908143744696</v>
      </c>
      <c r="S314" s="2">
        <v>4.2936821653490539E-2</v>
      </c>
      <c r="T314" s="2">
        <v>6.0291339739589549E-2</v>
      </c>
      <c r="U314" s="2">
        <v>0.30116458632782361</v>
      </c>
      <c r="V314">
        <v>1.7031086630605301</v>
      </c>
      <c r="W314">
        <v>1223.05</v>
      </c>
      <c r="X314">
        <v>1256.45</v>
      </c>
      <c r="Y314">
        <v>1145</v>
      </c>
      <c r="Z314">
        <v>1252.8</v>
      </c>
      <c r="AA314">
        <v>1145</v>
      </c>
      <c r="AB314">
        <v>1252.8</v>
      </c>
      <c r="AC314" s="2">
        <f>(Table2[[#This Row],[Close Price]]/Table2[[#This Row],[Day Low]])-1</f>
        <v>1.8233105760189661E-2</v>
      </c>
      <c r="AD314" s="2">
        <f>(Table2[[#This Row],[Day High]]/Table2[[#This Row],[Close Price]])-1</f>
        <v>8.913156943831213E-3</v>
      </c>
      <c r="AE314" s="2">
        <f>(Table2[[#This Row],[Close Price]]/Table2[[#This Row],[Current Week Low]])-1</f>
        <v>8.7641921397379807E-2</v>
      </c>
      <c r="AF314" s="2">
        <f>(Table2[[#This Row],[Current Week High]]/Table2[[#This Row],[Close Price]])-1</f>
        <v>5.982253984823549E-3</v>
      </c>
      <c r="AG314" s="2">
        <f>(Table2[[#This Row],[Close Price]]/Table2[[#This Row],[Current Month Low]])-1</f>
        <v>8.7641921397379807E-2</v>
      </c>
      <c r="AH314" s="2">
        <f>(Table2[[#This Row],[Current Month High]]/Table2[[#This Row],[Close Price]])-1</f>
        <v>5.982253984823549E-3</v>
      </c>
      <c r="AI314">
        <v>7.8090496647528802</v>
      </c>
      <c r="AJ314">
        <v>131.34869032138201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-0.02</v>
      </c>
      <c r="AM314" t="s">
        <v>10146</v>
      </c>
      <c r="AN314">
        <v>2.06</v>
      </c>
      <c r="AO314" t="s">
        <v>10145</v>
      </c>
      <c r="AP314">
        <v>0.125778371556554</v>
      </c>
      <c r="AQ314">
        <f>(Table2[[#This Row],[Sharpe Ratio]]-AVERAGE(Table2[Sharpe Ratio]))/_xlfn.STDEV.P(Table2[Sharpe Ratio])</f>
        <v>0.80538070020941965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2.1515707063862819</v>
      </c>
    </row>
    <row r="315" spans="1:44" hidden="1" x14ac:dyDescent="0.3">
      <c r="A315" t="s">
        <v>779</v>
      </c>
      <c r="B315" t="s">
        <v>780</v>
      </c>
      <c r="C315" t="s">
        <v>10101</v>
      </c>
      <c r="D315" t="s">
        <v>287</v>
      </c>
      <c r="E315">
        <v>20128.661569619999</v>
      </c>
      <c r="F315">
        <v>1830.9</v>
      </c>
      <c r="G315">
        <v>-4.7564373181309296</v>
      </c>
      <c r="H315">
        <f>(Table2[[#This Row],[1Y Return vs Nifty]]-AVERAGE(Table2[1Y Return vs Nifty]))/_xlfn.STDEV.P(Table2[1Y Return vs Nifty])</f>
        <v>-0.60401920755017302</v>
      </c>
      <c r="I315">
        <v>0.63737597928350298</v>
      </c>
      <c r="J315">
        <f>(Table2[[#This Row],[1M Return vs Nifty]]-AVERAGE(Table2[1M Return vs Nifty]))/_xlfn.STDEV.P(Table2[1M Return vs Nifty])</f>
        <v>-0.28921951272877328</v>
      </c>
      <c r="K315">
        <v>-32.765957857287802</v>
      </c>
      <c r="L315">
        <f>(Table2[[#This Row],[6M Return vs Nifty]]-AVERAGE(Table2[6M Return vs Nifty]))/_xlfn.STDEV.P(Table2[6M Return vs Nifty])</f>
        <v>-1.2914232062907349</v>
      </c>
      <c r="M315">
        <v>-3.82175698170064</v>
      </c>
      <c r="N315">
        <f>(Table2[[#This Row],[1W Return vs Nifty]]-AVERAGE(Table2[1W Return vs Nifty]))/_xlfn.STDEV.P(Table2[1W Return vs Nifty])</f>
        <v>-0.70003819368503317</v>
      </c>
      <c r="O315">
        <v>1845.63</v>
      </c>
      <c r="P315">
        <v>1856.4598261556</v>
      </c>
      <c r="Q315">
        <v>1834.1600469212699</v>
      </c>
      <c r="R315">
        <v>41.197975450258802</v>
      </c>
      <c r="S315" s="2">
        <v>-7.9810146128964192E-3</v>
      </c>
      <c r="T315" s="2">
        <v>-1.3768047008337262E-2</v>
      </c>
      <c r="U315" s="2">
        <v>-1.7774059176253226E-3</v>
      </c>
      <c r="V315">
        <v>0.98851176834870302</v>
      </c>
      <c r="W315">
        <v>1810</v>
      </c>
      <c r="X315">
        <v>1849.8</v>
      </c>
      <c r="Y315">
        <v>1802.5</v>
      </c>
      <c r="Z315">
        <v>1896</v>
      </c>
      <c r="AA315">
        <v>1802.5</v>
      </c>
      <c r="AB315">
        <v>1896</v>
      </c>
      <c r="AC315" s="2">
        <f>(Table2[[#This Row],[Close Price]]/Table2[[#This Row],[Day Low]])-1</f>
        <v>1.1546961325966887E-2</v>
      </c>
      <c r="AD315" s="2">
        <f>(Table2[[#This Row],[Day High]]/Table2[[#This Row],[Close Price]])-1</f>
        <v>1.0322792069473952E-2</v>
      </c>
      <c r="AE315" s="2">
        <f>(Table2[[#This Row],[Close Price]]/Table2[[#This Row],[Current Week Low]])-1</f>
        <v>1.5755894590846031E-2</v>
      </c>
      <c r="AF315" s="2">
        <f>(Table2[[#This Row],[Current Week High]]/Table2[[#This Row],[Close Price]])-1</f>
        <v>3.555628379485487E-2</v>
      </c>
      <c r="AG315" s="2">
        <f>(Table2[[#This Row],[Close Price]]/Table2[[#This Row],[Current Month Low]])-1</f>
        <v>1.5755894590846031E-2</v>
      </c>
      <c r="AH315" s="2">
        <f>(Table2[[#This Row],[Current Month High]]/Table2[[#This Row],[Close Price]])-1</f>
        <v>3.555628379485487E-2</v>
      </c>
      <c r="AI315">
        <v>34.302801900704502</v>
      </c>
      <c r="AJ315">
        <v>31.520724085913301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-0.18</v>
      </c>
      <c r="AM315" t="s">
        <v>10146</v>
      </c>
      <c r="AN315">
        <v>-3.11</v>
      </c>
      <c r="AO315" t="s">
        <v>10146</v>
      </c>
      <c r="AP315">
        <v>7.1170128106973998E-2</v>
      </c>
      <c r="AQ315">
        <f>(Table2[[#This Row],[Sharpe Ratio]]-AVERAGE(Table2[Sharpe Ratio]))/_xlfn.STDEV.P(Table2[Sharpe Ratio])</f>
        <v>0.18535964254521717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16" spans="1:44" hidden="1" x14ac:dyDescent="0.3">
      <c r="A316" t="s">
        <v>781</v>
      </c>
      <c r="B316" t="s">
        <v>782</v>
      </c>
      <c r="C316" t="s">
        <v>10114</v>
      </c>
      <c r="D316" t="s">
        <v>218</v>
      </c>
      <c r="E316">
        <v>20034.793171500001</v>
      </c>
      <c r="F316">
        <v>460.75</v>
      </c>
      <c r="G316">
        <v>34.037117600173701</v>
      </c>
      <c r="H316">
        <f>(Table2[[#This Row],[1Y Return vs Nifty]]-AVERAGE(Table2[1Y Return vs Nifty]))/_xlfn.STDEV.P(Table2[1Y Return vs Nifty])</f>
        <v>-0.15733729523651629</v>
      </c>
      <c r="I316">
        <v>13.286140132427199</v>
      </c>
      <c r="J316">
        <f>(Table2[[#This Row],[1M Return vs Nifty]]-AVERAGE(Table2[1M Return vs Nifty]))/_xlfn.STDEV.P(Table2[1M Return vs Nifty])</f>
        <v>0.76765667352226197</v>
      </c>
      <c r="K316">
        <v>43.429548310949002</v>
      </c>
      <c r="L316">
        <f>(Table2[[#This Row],[6M Return vs Nifty]]-AVERAGE(Table2[6M Return vs Nifty]))/_xlfn.STDEV.P(Table2[6M Return vs Nifty])</f>
        <v>0.95914629003173812</v>
      </c>
      <c r="M316">
        <v>3.4846689789436498</v>
      </c>
      <c r="N316">
        <f>(Table2[[#This Row],[1W Return vs Nifty]]-AVERAGE(Table2[1W Return vs Nifty]))/_xlfn.STDEV.P(Table2[1W Return vs Nifty])</f>
        <v>0.73711217424044373</v>
      </c>
      <c r="O316">
        <v>418.68</v>
      </c>
      <c r="P316">
        <v>387.74958498600898</v>
      </c>
      <c r="Q316">
        <v>334.39320754855902</v>
      </c>
      <c r="R316">
        <v>85.459765492056903</v>
      </c>
      <c r="S316" s="2">
        <v>0.10048246871118752</v>
      </c>
      <c r="T316" s="2">
        <v>0.1882669068920475</v>
      </c>
      <c r="U316" s="2">
        <v>0.37786889685279279</v>
      </c>
      <c r="V316">
        <v>0.75984743241057096</v>
      </c>
      <c r="W316">
        <v>453.55</v>
      </c>
      <c r="X316">
        <v>469</v>
      </c>
      <c r="Y316">
        <v>431</v>
      </c>
      <c r="Z316">
        <v>463.75</v>
      </c>
      <c r="AA316">
        <v>431</v>
      </c>
      <c r="AB316">
        <v>463.75</v>
      </c>
      <c r="AC316" s="2">
        <f>(Table2[[#This Row],[Close Price]]/Table2[[#This Row],[Day Low]])-1</f>
        <v>1.5874765736964003E-2</v>
      </c>
      <c r="AD316" s="2">
        <f>(Table2[[#This Row],[Day High]]/Table2[[#This Row],[Close Price]])-1</f>
        <v>1.7905588714053122E-2</v>
      </c>
      <c r="AE316" s="2">
        <f>(Table2[[#This Row],[Close Price]]/Table2[[#This Row],[Current Week Low]])-1</f>
        <v>6.9025522041763265E-2</v>
      </c>
      <c r="AF316" s="2">
        <f>(Table2[[#This Row],[Current Week High]]/Table2[[#This Row],[Close Price]])-1</f>
        <v>6.5111231687466908E-3</v>
      </c>
      <c r="AG316" s="2">
        <f>(Table2[[#This Row],[Close Price]]/Table2[[#This Row],[Current Month Low]])-1</f>
        <v>6.9025522041763265E-2</v>
      </c>
      <c r="AH316" s="2">
        <f>(Table2[[#This Row],[Current Month High]]/Table2[[#This Row],[Close Price]])-1</f>
        <v>6.5111231687466908E-3</v>
      </c>
      <c r="AI316">
        <v>0.65111231687466897</v>
      </c>
      <c r="AJ316">
        <v>66.787330316742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0.22</v>
      </c>
      <c r="AM316" t="s">
        <v>10145</v>
      </c>
      <c r="AN316">
        <v>15.22</v>
      </c>
      <c r="AO316" t="s">
        <v>10145</v>
      </c>
      <c r="AP316">
        <v>4.612174655766E-2</v>
      </c>
      <c r="AQ316">
        <f>(Table2[[#This Row],[Sharpe Ratio]]-AVERAGE(Table2[Sharpe Ratio]))/_xlfn.STDEV.P(Table2[Sharpe Ratio])</f>
        <v>-9.9039251100236786E-2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2.2075385914576908</v>
      </c>
    </row>
    <row r="317" spans="1:44" hidden="1" x14ac:dyDescent="0.3">
      <c r="A317" t="s">
        <v>783</v>
      </c>
      <c r="B317" t="s">
        <v>784</v>
      </c>
      <c r="C317" t="s">
        <v>10102</v>
      </c>
      <c r="D317" t="s">
        <v>572</v>
      </c>
      <c r="E317">
        <v>20026.44117165</v>
      </c>
      <c r="F317">
        <v>3934.25</v>
      </c>
      <c r="G317">
        <v>135.03336982936199</v>
      </c>
      <c r="H317">
        <f>(Table2[[#This Row],[1Y Return vs Nifty]]-AVERAGE(Table2[1Y Return vs Nifty]))/_xlfn.STDEV.P(Table2[1Y Return vs Nifty])</f>
        <v>1.0055671917910363</v>
      </c>
      <c r="I317">
        <v>-0.47641977755272202</v>
      </c>
      <c r="J317">
        <f>(Table2[[#This Row],[1M Return vs Nifty]]-AVERAGE(Table2[1M Return vs Nifty]))/_xlfn.STDEV.P(Table2[1M Return vs Nifty])</f>
        <v>-0.38228348304994408</v>
      </c>
      <c r="K317">
        <v>10.9245786825943</v>
      </c>
      <c r="L317">
        <f>(Table2[[#This Row],[6M Return vs Nifty]]-AVERAGE(Table2[6M Return vs Nifty]))/_xlfn.STDEV.P(Table2[6M Return vs Nifty])</f>
        <v>-9.4567343577565846E-4</v>
      </c>
      <c r="M317">
        <v>-3.4015788136260401</v>
      </c>
      <c r="N317">
        <f>(Table2[[#This Row],[1W Return vs Nifty]]-AVERAGE(Table2[1W Return vs Nifty]))/_xlfn.STDEV.P(Table2[1W Return vs Nifty])</f>
        <v>-0.61739050628009373</v>
      </c>
      <c r="O317">
        <v>3836.2</v>
      </c>
      <c r="P317">
        <v>3783.4731566670098</v>
      </c>
      <c r="Q317">
        <v>3244.0329815907598</v>
      </c>
      <c r="R317">
        <v>60.258310077461303</v>
      </c>
      <c r="S317" s="2">
        <v>2.5559147072623998E-2</v>
      </c>
      <c r="T317" s="2">
        <v>3.9851437314230784E-2</v>
      </c>
      <c r="U317" s="2">
        <v>0.21276510514106486</v>
      </c>
      <c r="V317">
        <v>0.53629436321052604</v>
      </c>
      <c r="W317">
        <v>3864</v>
      </c>
      <c r="X317">
        <v>3952.95</v>
      </c>
      <c r="Y317">
        <v>3809</v>
      </c>
      <c r="Z317">
        <v>3945</v>
      </c>
      <c r="AA317">
        <v>3809</v>
      </c>
      <c r="AB317">
        <v>3945</v>
      </c>
      <c r="AC317" s="2">
        <f>(Table2[[#This Row],[Close Price]]/Table2[[#This Row],[Day Low]])-1</f>
        <v>1.818064182194612E-2</v>
      </c>
      <c r="AD317" s="2">
        <f>(Table2[[#This Row],[Day High]]/Table2[[#This Row],[Close Price]])-1</f>
        <v>4.7531295672618157E-3</v>
      </c>
      <c r="AE317" s="2">
        <f>(Table2[[#This Row],[Close Price]]/Table2[[#This Row],[Current Week Low]])-1</f>
        <v>3.2882646363874946E-2</v>
      </c>
      <c r="AF317" s="2">
        <f>(Table2[[#This Row],[Current Week High]]/Table2[[#This Row],[Close Price]])-1</f>
        <v>2.7324140560462951E-3</v>
      </c>
      <c r="AG317" s="2">
        <f>(Table2[[#This Row],[Close Price]]/Table2[[#This Row],[Current Month Low]])-1</f>
        <v>3.2882646363874946E-2</v>
      </c>
      <c r="AH317" s="2">
        <f>(Table2[[#This Row],[Current Month High]]/Table2[[#This Row],[Close Price]])-1</f>
        <v>2.7324140560462951E-3</v>
      </c>
      <c r="AI317">
        <v>8.5340280866747094</v>
      </c>
      <c r="AJ317">
        <v>166.367637102234</v>
      </c>
      <c r="AK317" t="str">
        <f>IF(AND(Table2[[#This Row],[20D EMA]]&gt;Table2[[#This Row],[50D EMA]],Table2[[#This Row],[50D EMA]]&gt;Table2[[#This Row],[200D EMA]]),"Uptrend","Downtrend/NoTrend")</f>
        <v>Uptrend</v>
      </c>
      <c r="AL317">
        <v>-7.0000000000000007E-2</v>
      </c>
      <c r="AM317" t="s">
        <v>10146</v>
      </c>
      <c r="AN317">
        <v>0.62</v>
      </c>
      <c r="AO317" t="s">
        <v>10145</v>
      </c>
      <c r="AP317">
        <v>9.5654513123021007E-2</v>
      </c>
      <c r="AQ317">
        <f>(Table2[[#This Row],[Sharpe Ratio]]-AVERAGE(Table2[Sharpe Ratio]))/_xlfn.STDEV.P(Table2[Sharpe Ratio])</f>
        <v>0.46335492924444127</v>
      </c>
      <c r="AR3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0.46830245826966421</v>
      </c>
    </row>
    <row r="318" spans="1:44" x14ac:dyDescent="0.3">
      <c r="A318" t="s">
        <v>152</v>
      </c>
      <c r="B318" t="s">
        <v>153</v>
      </c>
      <c r="C318" t="s">
        <v>10102</v>
      </c>
      <c r="D318" t="s">
        <v>127</v>
      </c>
      <c r="E318">
        <v>175251.9039648</v>
      </c>
      <c r="F318">
        <v>531.04999999999995</v>
      </c>
      <c r="G318">
        <v>175.425470406762</v>
      </c>
      <c r="H318">
        <f>(Table2[[#This Row],[1Y Return vs Nifty]]-AVERAGE(Table2[1Y Return vs Nifty]))/_xlfn.STDEV.P(Table2[1Y Return vs Nifty])</f>
        <v>1.4706552912517363</v>
      </c>
      <c r="I318">
        <v>-9.0888934073510992</v>
      </c>
      <c r="J318">
        <f>(Table2[[#This Row],[1M Return vs Nifty]]-AVERAGE(Table2[1M Return vs Nifty]))/_xlfn.STDEV.P(Table2[1M Return vs Nifty])</f>
        <v>-1.1019046392232645</v>
      </c>
      <c r="K318">
        <v>22.203485668449002</v>
      </c>
      <c r="L318">
        <f>(Table2[[#This Row],[6M Return vs Nifty]]-AVERAGE(Table2[6M Return vs Nifty]))/_xlfn.STDEV.P(Table2[6M Return vs Nifty])</f>
        <v>0.33219686069446824</v>
      </c>
      <c r="M318">
        <v>2.73304110983424</v>
      </c>
      <c r="N318">
        <f>(Table2[[#This Row],[1W Return vs Nifty]]-AVERAGE(Table2[1W Return vs Nifty]))/_xlfn.STDEV.P(Table2[1W Return vs Nifty])</f>
        <v>0.58926940207631207</v>
      </c>
      <c r="O318">
        <v>491.63</v>
      </c>
      <c r="P318">
        <v>471.18258796104402</v>
      </c>
      <c r="Q318">
        <v>385.69603520236899</v>
      </c>
      <c r="R318">
        <v>75.473092720428497</v>
      </c>
      <c r="S318" s="2">
        <v>8.0182250879726538E-2</v>
      </c>
      <c r="T318" s="2">
        <v>0.12705777668487528</v>
      </c>
      <c r="U318" s="2">
        <v>0.37686144406790673</v>
      </c>
      <c r="V318">
        <v>0.804393853768126</v>
      </c>
      <c r="W318">
        <v>0</v>
      </c>
      <c r="X318">
        <v>0</v>
      </c>
      <c r="Y318">
        <v>486.55</v>
      </c>
      <c r="Z318">
        <v>533.25</v>
      </c>
      <c r="AA318">
        <v>486.55</v>
      </c>
      <c r="AB318">
        <v>533.25</v>
      </c>
      <c r="AC318" s="2" t="e">
        <f>(Table2[[#This Row],[Close Price]]/Table2[[#This Row],[Day Low]])-1</f>
        <v>#DIV/0!</v>
      </c>
      <c r="AD318" s="2">
        <f>(Table2[[#This Row],[Day High]]/Table2[[#This Row],[Close Price]])-1</f>
        <v>-1</v>
      </c>
      <c r="AE318" s="2">
        <f>(Table2[[#This Row],[Close Price]]/Table2[[#This Row],[Current Week Low]])-1</f>
        <v>9.1460281574349933E-2</v>
      </c>
      <c r="AF318" s="2">
        <f>(Table2[[#This Row],[Current Week High]]/Table2[[#This Row],[Close Price]])-1</f>
        <v>4.1427360888806053E-3</v>
      </c>
      <c r="AG318" s="2">
        <f>(Table2[[#This Row],[Close Price]]/Table2[[#This Row],[Current Month Low]])-1</f>
        <v>9.1460281574349933E-2</v>
      </c>
      <c r="AH318" s="2">
        <f>(Table2[[#This Row],[Current Month High]]/Table2[[#This Row],[Close Price]])-1</f>
        <v>4.1427360888806053E-3</v>
      </c>
      <c r="AI318">
        <v>5.2631578947368496</v>
      </c>
      <c r="AJ318">
        <v>208.033642691415</v>
      </c>
      <c r="AK318" t="str">
        <f>IF(AND(Table2[[#This Row],[20D EMA]]&gt;Table2[[#This Row],[50D EMA]],Table2[[#This Row],[50D EMA]]&gt;Table2[[#This Row],[200D EMA]]),"Uptrend","Downtrend/NoTrend")</f>
        <v>Uptrend</v>
      </c>
      <c r="AL318">
        <v>0.19</v>
      </c>
      <c r="AM318" t="s">
        <v>10145</v>
      </c>
      <c r="AN318">
        <v>4.12</v>
      </c>
      <c r="AO318" t="s">
        <v>10145</v>
      </c>
      <c r="AP318">
        <v>0.20085854849465501</v>
      </c>
      <c r="AQ318">
        <f>(Table2[[#This Row],[Sharpe Ratio]]-AVERAGE(Table2[Sharpe Ratio]))/_xlfn.STDEV.P(Table2[Sharpe Ratio])</f>
        <v>1.6578397388847406</v>
      </c>
      <c r="AR3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2.9480566536839929</v>
      </c>
    </row>
    <row r="319" spans="1:44" hidden="1" x14ac:dyDescent="0.3">
      <c r="A319" t="s">
        <v>787</v>
      </c>
      <c r="B319" t="s">
        <v>788</v>
      </c>
      <c r="C319" t="s">
        <v>10111</v>
      </c>
      <c r="D319" t="s">
        <v>80</v>
      </c>
      <c r="E319">
        <v>19850.922843799999</v>
      </c>
      <c r="F319">
        <v>840.1</v>
      </c>
      <c r="G319">
        <v>-36.504317865759603</v>
      </c>
      <c r="H319">
        <f>(Table2[[#This Row],[1Y Return vs Nifty]]-AVERAGE(Table2[1Y Return vs Nifty]))/_xlfn.STDEV.P(Table2[1Y Return vs Nifty])</f>
        <v>-0.96957487845438695</v>
      </c>
      <c r="I319">
        <v>6.5627555511133702</v>
      </c>
      <c r="J319">
        <f>(Table2[[#This Row],[1M Return vs Nifty]]-AVERAGE(Table2[1M Return vs Nifty]))/_xlfn.STDEV.P(Table2[1M Return vs Nifty])</f>
        <v>0.20587965175433562</v>
      </c>
      <c r="K319">
        <v>-29.351355781100398</v>
      </c>
      <c r="L319">
        <f>(Table2[[#This Row],[6M Return vs Nifty]]-AVERAGE(Table2[6M Return vs Nifty]))/_xlfn.STDEV.P(Table2[6M Return vs Nifty])</f>
        <v>-1.1905668741892197</v>
      </c>
      <c r="M319">
        <v>-2.33270427355819</v>
      </c>
      <c r="N319">
        <f>(Table2[[#This Row],[1W Return vs Nifty]]-AVERAGE(Table2[1W Return vs Nifty]))/_xlfn.STDEV.P(Table2[1W Return vs Nifty])</f>
        <v>-0.4071463394605031</v>
      </c>
      <c r="O319">
        <v>838.25</v>
      </c>
      <c r="P319">
        <v>823.59570783797199</v>
      </c>
      <c r="Q319">
        <v>857.87068450945605</v>
      </c>
      <c r="R319">
        <v>47.505801240514799</v>
      </c>
      <c r="S319" s="2">
        <v>2.2069788249329233E-3</v>
      </c>
      <c r="T319" s="2">
        <v>2.003931298446612E-2</v>
      </c>
      <c r="U319" s="2">
        <v>-2.0714875598782805E-2</v>
      </c>
      <c r="V319">
        <v>1.62954508246742</v>
      </c>
      <c r="W319">
        <v>819.35</v>
      </c>
      <c r="X319">
        <v>839</v>
      </c>
      <c r="Y319">
        <v>835</v>
      </c>
      <c r="Z319">
        <v>869.65</v>
      </c>
      <c r="AA319">
        <v>835</v>
      </c>
      <c r="AB319">
        <v>869.65</v>
      </c>
      <c r="AC319" s="2">
        <f>(Table2[[#This Row],[Close Price]]/Table2[[#This Row],[Day Low]])-1</f>
        <v>2.5324952706413661E-2</v>
      </c>
      <c r="AD319" s="2">
        <f>(Table2[[#This Row],[Day High]]/Table2[[#This Row],[Close Price]])-1</f>
        <v>-1.3093679323890051E-3</v>
      </c>
      <c r="AE319" s="2">
        <f>(Table2[[#This Row],[Close Price]]/Table2[[#This Row],[Current Week Low]])-1</f>
        <v>6.1077844311376861E-3</v>
      </c>
      <c r="AF319" s="2">
        <f>(Table2[[#This Row],[Current Week High]]/Table2[[#This Row],[Close Price]])-1</f>
        <v>3.5174384001904535E-2</v>
      </c>
      <c r="AG319" s="2">
        <f>(Table2[[#This Row],[Close Price]]/Table2[[#This Row],[Current Month Low]])-1</f>
        <v>6.1077844311376861E-3</v>
      </c>
      <c r="AH319" s="2">
        <f>(Table2[[#This Row],[Current Month High]]/Table2[[#This Row],[Close Price]])-1</f>
        <v>3.5174384001904535E-2</v>
      </c>
      <c r="AI319">
        <v>25.9611950958219</v>
      </c>
      <c r="AJ319">
        <v>20.014285714285698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-0.08</v>
      </c>
      <c r="AM319" t="s">
        <v>10146</v>
      </c>
      <c r="AN319">
        <v>-3.36</v>
      </c>
      <c r="AO319" t="s">
        <v>10146</v>
      </c>
      <c r="AP319">
        <v>-0.106829600884898</v>
      </c>
      <c r="AQ319">
        <f>(Table2[[#This Row],[Sharpe Ratio]]-AVERAGE(Table2[Sharpe Ratio]))/_xlfn.STDEV.P(Table2[Sharpe Ratio])</f>
        <v>-1.8356462214390548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0" spans="1:44" x14ac:dyDescent="0.3">
      <c r="A320" t="s">
        <v>503</v>
      </c>
      <c r="B320" t="s">
        <v>504</v>
      </c>
      <c r="C320" t="s">
        <v>10108</v>
      </c>
      <c r="D320" t="s">
        <v>505</v>
      </c>
      <c r="E320">
        <v>40681.742664780002</v>
      </c>
      <c r="F320">
        <v>4508.1000000000004</v>
      </c>
      <c r="G320">
        <v>71.549521487506397</v>
      </c>
      <c r="H320">
        <f>(Table2[[#This Row],[1Y Return vs Nifty]]-AVERAGE(Table2[1Y Return vs Nifty]))/_xlfn.STDEV.P(Table2[1Y Return vs Nifty])</f>
        <v>0.27459301739306158</v>
      </c>
      <c r="I320">
        <v>4.6014336570862904</v>
      </c>
      <c r="J320">
        <f>(Table2[[#This Row],[1M Return vs Nifty]]-AVERAGE(Table2[1M Return vs Nifty]))/_xlfn.STDEV.P(Table2[1M Return vs Nifty])</f>
        <v>4.2000052271503198E-2</v>
      </c>
      <c r="K320">
        <v>26.833859193336799</v>
      </c>
      <c r="L320">
        <f>(Table2[[#This Row],[6M Return vs Nifty]]-AVERAGE(Table2[6M Return vs Nifty]))/_xlfn.STDEV.P(Table2[6M Return vs Nifty])</f>
        <v>0.46896316012271172</v>
      </c>
      <c r="M320">
        <v>-6.0735821372861397E-2</v>
      </c>
      <c r="N320">
        <f>(Table2[[#This Row],[1W Return vs Nifty]]-AVERAGE(Table2[1W Return vs Nifty]))/_xlfn.STDEV.P(Table2[1W Return vs Nifty])</f>
        <v>3.9742510787326622E-2</v>
      </c>
      <c r="O320">
        <v>4445.59</v>
      </c>
      <c r="P320">
        <v>4223.5545711495897</v>
      </c>
      <c r="Q320">
        <v>3445.0001688047601</v>
      </c>
      <c r="R320">
        <v>52.791829905266198</v>
      </c>
      <c r="S320" s="2">
        <v>1.4061125744839316E-2</v>
      </c>
      <c r="T320" s="2">
        <v>6.7371079041832191E-2</v>
      </c>
      <c r="U320" s="2">
        <v>0.30859209843350516</v>
      </c>
      <c r="V320">
        <v>1.1924329633919599</v>
      </c>
      <c r="W320">
        <v>4530</v>
      </c>
      <c r="X320">
        <v>4675</v>
      </c>
      <c r="Y320">
        <v>4401</v>
      </c>
      <c r="Z320">
        <v>4606</v>
      </c>
      <c r="AA320">
        <v>4401</v>
      </c>
      <c r="AB320">
        <v>4606</v>
      </c>
      <c r="AC320" s="2">
        <f>(Table2[[#This Row],[Close Price]]/Table2[[#This Row],[Day Low]])-1</f>
        <v>-4.8344370860926578E-3</v>
      </c>
      <c r="AD320" s="2">
        <f>(Table2[[#This Row],[Day High]]/Table2[[#This Row],[Close Price]])-1</f>
        <v>3.7022248840975047E-2</v>
      </c>
      <c r="AE320" s="2">
        <f>(Table2[[#This Row],[Close Price]]/Table2[[#This Row],[Current Week Low]])-1</f>
        <v>2.4335378323108392E-2</v>
      </c>
      <c r="AF320" s="2">
        <f>(Table2[[#This Row],[Current Week High]]/Table2[[#This Row],[Close Price]])-1</f>
        <v>2.1716465916905126E-2</v>
      </c>
      <c r="AG320" s="2">
        <f>(Table2[[#This Row],[Close Price]]/Table2[[#This Row],[Current Month Low]])-1</f>
        <v>2.4335378323108392E-2</v>
      </c>
      <c r="AH320" s="2">
        <f>(Table2[[#This Row],[Current Month High]]/Table2[[#This Row],[Close Price]])-1</f>
        <v>2.1716465916905126E-2</v>
      </c>
      <c r="AI320">
        <v>11.7921075397617</v>
      </c>
      <c r="AJ320">
        <v>102.793522267206</v>
      </c>
      <c r="AK320" t="str">
        <f>IF(AND(Table2[[#This Row],[20D EMA]]&gt;Table2[[#This Row],[50D EMA]],Table2[[#This Row],[50D EMA]]&gt;Table2[[#This Row],[200D EMA]]),"Uptrend","Downtrend/NoTrend")</f>
        <v>Uptrend</v>
      </c>
      <c r="AL320">
        <v>0.03</v>
      </c>
      <c r="AM320" t="s">
        <v>10145</v>
      </c>
      <c r="AN320">
        <v>-6.08</v>
      </c>
      <c r="AO320" t="s">
        <v>10146</v>
      </c>
      <c r="AP320">
        <v>0.23856726782305701</v>
      </c>
      <c r="AQ320">
        <f>(Table2[[#This Row],[Sharpe Ratio]]-AVERAGE(Table2[Sharpe Ratio]))/_xlfn.STDEV.P(Table2[Sharpe Ratio])</f>
        <v>2.0859838901014958</v>
      </c>
      <c r="AR3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2.9112826306760988</v>
      </c>
    </row>
    <row r="321" spans="1:44" hidden="1" x14ac:dyDescent="0.3">
      <c r="A321" t="s">
        <v>793</v>
      </c>
      <c r="B321" t="s">
        <v>794</v>
      </c>
      <c r="C321" t="s">
        <v>10101</v>
      </c>
      <c r="D321" t="s">
        <v>21</v>
      </c>
      <c r="E321">
        <v>19634.5630947299</v>
      </c>
      <c r="F321">
        <v>711.3</v>
      </c>
      <c r="G321">
        <v>74.880615672722897</v>
      </c>
      <c r="H321">
        <f>(Table2[[#This Row],[1Y Return vs Nifty]]-AVERAGE(Table2[1Y Return vs Nifty]))/_xlfn.STDEV.P(Table2[1Y Return vs Nifty])</f>
        <v>0.31294834533046928</v>
      </c>
      <c r="I321">
        <v>11.7051210811569</v>
      </c>
      <c r="J321">
        <f>(Table2[[#This Row],[1M Return vs Nifty]]-AVERAGE(Table2[1M Return vs Nifty]))/_xlfn.STDEV.P(Table2[1M Return vs Nifty])</f>
        <v>0.63555353956656313</v>
      </c>
      <c r="K321">
        <v>-9.1635184111288801</v>
      </c>
      <c r="L321">
        <f>(Table2[[#This Row],[6M Return vs Nifty]]-AVERAGE(Table2[6M Return vs Nifty]))/_xlfn.STDEV.P(Table2[6M Return vs Nifty])</f>
        <v>-0.59428327078011633</v>
      </c>
      <c r="M321">
        <v>-0.510945323567219</v>
      </c>
      <c r="N321">
        <f>(Table2[[#This Row],[1W Return vs Nifty]]-AVERAGE(Table2[1W Return vs Nifty]))/_xlfn.STDEV.P(Table2[1W Return vs Nifty])</f>
        <v>-4.8812242960579955E-2</v>
      </c>
      <c r="O321">
        <v>682.07</v>
      </c>
      <c r="P321">
        <v>673.22177609093603</v>
      </c>
      <c r="Q321">
        <v>642.80986985906304</v>
      </c>
      <c r="R321">
        <v>69.010875996144307</v>
      </c>
      <c r="S321" s="2">
        <v>4.2854838946149082E-2</v>
      </c>
      <c r="T321" s="2">
        <v>5.6561188692031361E-2</v>
      </c>
      <c r="U321" s="2">
        <v>0.10654803753394992</v>
      </c>
      <c r="V321">
        <v>1.3264301435274299</v>
      </c>
      <c r="W321">
        <v>711.95</v>
      </c>
      <c r="X321">
        <v>725.55</v>
      </c>
      <c r="Y321">
        <v>691.1</v>
      </c>
      <c r="Z321">
        <v>725.35</v>
      </c>
      <c r="AA321">
        <v>691.1</v>
      </c>
      <c r="AB321">
        <v>725.35</v>
      </c>
      <c r="AC321" s="2">
        <f>(Table2[[#This Row],[Close Price]]/Table2[[#This Row],[Day Low]])-1</f>
        <v>-9.129854624624345E-4</v>
      </c>
      <c r="AD321" s="2">
        <f>(Table2[[#This Row],[Day High]]/Table2[[#This Row],[Close Price]])-1</f>
        <v>2.0033741037536856E-2</v>
      </c>
      <c r="AE321" s="2">
        <f>(Table2[[#This Row],[Close Price]]/Table2[[#This Row],[Current Week Low]])-1</f>
        <v>2.922876573578348E-2</v>
      </c>
      <c r="AF321" s="2">
        <f>(Table2[[#This Row],[Current Week High]]/Table2[[#This Row],[Close Price]])-1</f>
        <v>1.9752565724729498E-2</v>
      </c>
      <c r="AG321" s="2">
        <f>(Table2[[#This Row],[Close Price]]/Table2[[#This Row],[Current Month Low]])-1</f>
        <v>2.922876573578348E-2</v>
      </c>
      <c r="AH321" s="2">
        <f>(Table2[[#This Row],[Current Month High]]/Table2[[#This Row],[Close Price]])-1</f>
        <v>1.9752565724729498E-2</v>
      </c>
      <c r="AI321">
        <v>21.165471671587198</v>
      </c>
      <c r="AJ321">
        <v>107.013969732246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-0.09</v>
      </c>
      <c r="AM321" t="s">
        <v>10146</v>
      </c>
      <c r="AN321">
        <v>4.92</v>
      </c>
      <c r="AO321" t="s">
        <v>10145</v>
      </c>
      <c r="AP321">
        <v>5.1502176051129001E-2</v>
      </c>
      <c r="AQ321">
        <f>(Table2[[#This Row],[Sharpe Ratio]]-AVERAGE(Table2[Sharpe Ratio]))/_xlfn.STDEV.P(Table2[Sharpe Ratio])</f>
        <v>-3.7949947096008158E-2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0.26745642406032799</v>
      </c>
    </row>
    <row r="322" spans="1:44" hidden="1" x14ac:dyDescent="0.3">
      <c r="A322" t="s">
        <v>798</v>
      </c>
      <c r="B322" t="s">
        <v>799</v>
      </c>
      <c r="C322" t="s">
        <v>10112</v>
      </c>
      <c r="D322" t="s">
        <v>387</v>
      </c>
      <c r="E322">
        <v>19441.4827229</v>
      </c>
      <c r="F322">
        <v>8193.5</v>
      </c>
      <c r="G322">
        <v>-13.3462245910679</v>
      </c>
      <c r="H322">
        <f>(Table2[[#This Row],[1Y Return vs Nifty]]-AVERAGE(Table2[1Y Return vs Nifty]))/_xlfn.STDEV.P(Table2[1Y Return vs Nifty])</f>
        <v>-0.70292487921452895</v>
      </c>
      <c r="I322">
        <v>8.1632620550848198</v>
      </c>
      <c r="J322">
        <f>(Table2[[#This Row],[1M Return vs Nifty]]-AVERAGE(Table2[1M Return vs Nifty]))/_xlfn.STDEV.P(Table2[1M Return vs Nifty])</f>
        <v>0.33961107322027484</v>
      </c>
      <c r="K322">
        <v>-2.3337205137332702</v>
      </c>
      <c r="L322">
        <f>(Table2[[#This Row],[6M Return vs Nifty]]-AVERAGE(Table2[6M Return vs Nifty]))/_xlfn.STDEV.P(Table2[6M Return vs Nifty])</f>
        <v>-0.39255306926419647</v>
      </c>
      <c r="M322">
        <v>5.3751846862693897</v>
      </c>
      <c r="N322">
        <f>(Table2[[#This Row],[1W Return vs Nifty]]-AVERAGE(Table2[1W Return vs Nifty]))/_xlfn.STDEV.P(Table2[1W Return vs Nifty])</f>
        <v>1.108970502647086</v>
      </c>
      <c r="O322">
        <v>7793.26</v>
      </c>
      <c r="P322">
        <v>7365.4518998404601</v>
      </c>
      <c r="Q322">
        <v>6855.3485957834801</v>
      </c>
      <c r="R322">
        <v>74.037970877325407</v>
      </c>
      <c r="S322" s="2">
        <v>5.1357198399642742E-2</v>
      </c>
      <c r="T322" s="2">
        <v>0.11242325812724076</v>
      </c>
      <c r="U322" s="2">
        <v>0.19519815593908338</v>
      </c>
      <c r="V322">
        <v>0.33923301465766997</v>
      </c>
      <c r="W322">
        <v>8075</v>
      </c>
      <c r="X322">
        <v>8239</v>
      </c>
      <c r="Y322">
        <v>7963.25</v>
      </c>
      <c r="Z322">
        <v>8317</v>
      </c>
      <c r="AA322">
        <v>7963.25</v>
      </c>
      <c r="AB322">
        <v>8317</v>
      </c>
      <c r="AC322" s="2">
        <f>(Table2[[#This Row],[Close Price]]/Table2[[#This Row],[Day Low]])-1</f>
        <v>1.4674922600619089E-2</v>
      </c>
      <c r="AD322" s="2">
        <f>(Table2[[#This Row],[Day High]]/Table2[[#This Row],[Close Price]])-1</f>
        <v>5.5531824006833652E-3</v>
      </c>
      <c r="AE322" s="2">
        <f>(Table2[[#This Row],[Close Price]]/Table2[[#This Row],[Current Week Low]])-1</f>
        <v>2.8914074027564185E-2</v>
      </c>
      <c r="AF322" s="2">
        <f>(Table2[[#This Row],[Current Week High]]/Table2[[#This Row],[Close Price]])-1</f>
        <v>1.5072923658997928E-2</v>
      </c>
      <c r="AG322" s="2">
        <f>(Table2[[#This Row],[Close Price]]/Table2[[#This Row],[Current Month Low]])-1</f>
        <v>2.8914074027564185E-2</v>
      </c>
      <c r="AH322" s="2">
        <f>(Table2[[#This Row],[Current Month High]]/Table2[[#This Row],[Close Price]])-1</f>
        <v>1.5072923658997928E-2</v>
      </c>
      <c r="AI322">
        <v>1.5072923658997901</v>
      </c>
      <c r="AJ322">
        <v>49.336565450369903</v>
      </c>
      <c r="AK322" t="str">
        <f>IF(AND(Table2[[#This Row],[20D EMA]]&gt;Table2[[#This Row],[50D EMA]],Table2[[#This Row],[50D EMA]]&gt;Table2[[#This Row],[200D EMA]]),"Uptrend","Downtrend/NoTrend")</f>
        <v>Uptrend</v>
      </c>
      <c r="AL322">
        <v>0.25</v>
      </c>
      <c r="AM322" t="s">
        <v>10145</v>
      </c>
      <c r="AN322">
        <v>3.21</v>
      </c>
      <c r="AO322" t="s">
        <v>10145</v>
      </c>
      <c r="AP322">
        <v>4.24613214022E-4</v>
      </c>
      <c r="AQ322">
        <f>(Table2[[#This Row],[Sharpe Ratio]]-AVERAGE(Table2[Sharpe Ratio]))/_xlfn.STDEV.P(Table2[Sharpe Ratio])</f>
        <v>-0.61788371776220996</v>
      </c>
      <c r="AR3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-0.26478009037357464</v>
      </c>
    </row>
    <row r="323" spans="1:44" hidden="1" x14ac:dyDescent="0.3">
      <c r="A323" t="s">
        <v>800</v>
      </c>
      <c r="B323" t="s">
        <v>801</v>
      </c>
      <c r="C323" t="s">
        <v>10116</v>
      </c>
      <c r="D323" t="s">
        <v>166</v>
      </c>
      <c r="E323">
        <v>19425.0811139</v>
      </c>
      <c r="F323">
        <v>6597.8</v>
      </c>
      <c r="G323">
        <v>-30.379069583878</v>
      </c>
      <c r="H323">
        <f>(Table2[[#This Row],[1Y Return vs Nifty]]-AVERAGE(Table2[1Y Return vs Nifty]))/_xlfn.STDEV.P(Table2[1Y Return vs Nifty])</f>
        <v>-0.89904672959799481</v>
      </c>
      <c r="I323">
        <v>11.183164161904999</v>
      </c>
      <c r="J323">
        <f>(Table2[[#This Row],[1M Return vs Nifty]]-AVERAGE(Table2[1M Return vs Nifty]))/_xlfn.STDEV.P(Table2[1M Return vs Nifty])</f>
        <v>0.59194107027491427</v>
      </c>
      <c r="K323">
        <v>-20.758692337405002</v>
      </c>
      <c r="L323">
        <f>(Table2[[#This Row],[6M Return vs Nifty]]-AVERAGE(Table2[6M Return vs Nifty]))/_xlfn.STDEV.P(Table2[6M Return vs Nifty])</f>
        <v>-0.93676731026418114</v>
      </c>
      <c r="M323">
        <v>1.3331541383930801</v>
      </c>
      <c r="N323">
        <f>(Table2[[#This Row],[1W Return vs Nifty]]-AVERAGE(Table2[1W Return vs Nifty]))/_xlfn.STDEV.P(Table2[1W Return vs Nifty])</f>
        <v>0.31391616002644157</v>
      </c>
      <c r="O323">
        <v>6316.79</v>
      </c>
      <c r="P323">
        <v>6155.5361747137904</v>
      </c>
      <c r="Q323">
        <v>6387.7910611877496</v>
      </c>
      <c r="R323">
        <v>71.856330548501404</v>
      </c>
      <c r="S323" s="2">
        <v>4.4486202644064506E-2</v>
      </c>
      <c r="T323" s="2">
        <v>7.1848140069906002E-2</v>
      </c>
      <c r="U323" s="2">
        <v>3.2876613652607696E-2</v>
      </c>
      <c r="V323">
        <v>0.899436100053844</v>
      </c>
      <c r="W323">
        <v>6508.45</v>
      </c>
      <c r="X323">
        <v>6735</v>
      </c>
      <c r="Y323">
        <v>6500</v>
      </c>
      <c r="Z323">
        <v>6726.95</v>
      </c>
      <c r="AA323">
        <v>6500</v>
      </c>
      <c r="AB323">
        <v>6726.95</v>
      </c>
      <c r="AC323" s="2">
        <f>(Table2[[#This Row],[Close Price]]/Table2[[#This Row],[Day Low]])-1</f>
        <v>1.3728307046992905E-2</v>
      </c>
      <c r="AD323" s="2">
        <f>(Table2[[#This Row],[Day High]]/Table2[[#This Row],[Close Price]])-1</f>
        <v>2.0794810391342455E-2</v>
      </c>
      <c r="AE323" s="2">
        <f>(Table2[[#This Row],[Close Price]]/Table2[[#This Row],[Current Week Low]])-1</f>
        <v>1.5046153846153931E-2</v>
      </c>
      <c r="AF323" s="2">
        <f>(Table2[[#This Row],[Current Week High]]/Table2[[#This Row],[Close Price]])-1</f>
        <v>1.9574706720421942E-2</v>
      </c>
      <c r="AG323" s="2">
        <f>(Table2[[#This Row],[Close Price]]/Table2[[#This Row],[Current Month Low]])-1</f>
        <v>1.5046153846153931E-2</v>
      </c>
      <c r="AH323" s="2">
        <f>(Table2[[#This Row],[Current Month High]]/Table2[[#This Row],[Close Price]])-1</f>
        <v>1.9574706720421942E-2</v>
      </c>
      <c r="AI323">
        <v>15.0368304586377</v>
      </c>
      <c r="AJ323">
        <v>27.497415384020702</v>
      </c>
      <c r="AK323" t="str">
        <f>IF(AND(Table2[[#This Row],[20D EMA]]&gt;Table2[[#This Row],[50D EMA]],Table2[[#This Row],[50D EMA]]&gt;Table2[[#This Row],[200D EMA]]),"Uptrend","Downtrend/NoTrend")</f>
        <v>Downtrend/NoTrend</v>
      </c>
      <c r="AL323">
        <v>-0.01</v>
      </c>
      <c r="AM323" t="s">
        <v>10146</v>
      </c>
      <c r="AN323">
        <v>5.37</v>
      </c>
      <c r="AO323" t="s">
        <v>10145</v>
      </c>
      <c r="AP323">
        <v>-0.137876349657551</v>
      </c>
      <c r="AQ323">
        <f>(Table2[[#This Row],[Sharpe Ratio]]-AVERAGE(Table2[Sharpe Ratio]))/_xlfn.STDEV.P(Table2[Sharpe Ratio])</f>
        <v>-2.1881504734541988</v>
      </c>
      <c r="AR3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4" spans="1:44" hidden="1" x14ac:dyDescent="0.3">
      <c r="A324" t="s">
        <v>802</v>
      </c>
      <c r="B324" t="s">
        <v>803</v>
      </c>
      <c r="C324" t="s">
        <v>10117</v>
      </c>
      <c r="D324" t="s">
        <v>620</v>
      </c>
      <c r="E324">
        <v>19359.097279360001</v>
      </c>
      <c r="F324">
        <v>617.6</v>
      </c>
      <c r="G324">
        <v>109.62687797136201</v>
      </c>
      <c r="H324">
        <f>(Table2[[#This Row],[1Y Return vs Nifty]]-AVERAGE(Table2[1Y Return vs Nifty]))/_xlfn.STDEV.P(Table2[1Y Return vs Nifty])</f>
        <v>0.71302838238798349</v>
      </c>
      <c r="I324">
        <v>-1.679857303126</v>
      </c>
      <c r="J324">
        <f>(Table2[[#This Row],[1M Return vs Nifty]]-AVERAGE(Table2[1M Return vs Nifty]))/_xlfn.STDEV.P(Table2[1M Return vs Nifty])</f>
        <v>-0.48283753299664639</v>
      </c>
      <c r="K324">
        <v>10.779036059266501</v>
      </c>
      <c r="L324">
        <f>(Table2[[#This Row],[6M Return vs Nifty]]-AVERAGE(Table2[6M Return vs Nifty]))/_xlfn.STDEV.P(Table2[6M Return vs Nifty])</f>
        <v>-5.2445331054400291E-3</v>
      </c>
      <c r="M324">
        <v>-3.5191869807456602</v>
      </c>
      <c r="N324">
        <f>(Table2[[#This Row],[1W Return vs Nifty]]-AVERAGE(Table2[1W Return vs Nifty]))/_xlfn.STDEV.P(Table2[1W Return vs Nifty])</f>
        <v>-0.64052365257589194</v>
      </c>
      <c r="O324">
        <v>615.41</v>
      </c>
      <c r="P324">
        <v>612.62491960278896</v>
      </c>
      <c r="Q324">
        <v>539.37169119727105</v>
      </c>
      <c r="R324">
        <v>50.542611631242302</v>
      </c>
      <c r="S324" s="2">
        <v>3.5586032076177746E-3</v>
      </c>
      <c r="T324" s="2">
        <v>8.1209239748797346E-3</v>
      </c>
      <c r="U324" s="2">
        <v>0.14503599295150543</v>
      </c>
      <c r="V324">
        <v>1.00729755711924</v>
      </c>
      <c r="W324">
        <v>616.85</v>
      </c>
      <c r="X324">
        <v>626.4</v>
      </c>
      <c r="Y324">
        <v>587.5</v>
      </c>
      <c r="Z324">
        <v>634</v>
      </c>
      <c r="AA324">
        <v>587.5</v>
      </c>
      <c r="AB324">
        <v>634</v>
      </c>
      <c r="AC324" s="2">
        <f>(Table2[[#This Row],[Close Price]]/Table2[[#This Row],[Day Low]])-1</f>
        <v>1.2158547458862579E-3</v>
      </c>
      <c r="AD324" s="2">
        <f>(Table2[[#This Row],[Day High]]/Table2[[#This Row],[Close Price]])-1</f>
        <v>1.4248704663212264E-2</v>
      </c>
      <c r="AE324" s="2">
        <f>(Table2[[#This Row],[Close Price]]/Table2[[#This Row],[Current Week Low]])-1</f>
        <v>5.1234042553191639E-2</v>
      </c>
      <c r="AF324" s="2">
        <f>(Table2[[#This Row],[Current Week High]]/Table2[[#This Row],[Close Price]])-1</f>
        <v>2.6554404145077593E-2</v>
      </c>
      <c r="AG324" s="2">
        <f>(Table2[[#This Row],[Close Price]]/Table2[[#This Row],[Current Month Low]])-1</f>
        <v>5.1234042553191639E-2</v>
      </c>
      <c r="AH324" s="2">
        <f>(Table2[[#This Row],[Current Month High]]/Table2[[#This Row],[Close Price]])-1</f>
        <v>2.6554404145077593E-2</v>
      </c>
      <c r="AI324">
        <v>26.659650259067298</v>
      </c>
      <c r="AJ324">
        <v>188.26137689614899</v>
      </c>
      <c r="AK324" t="str">
        <f>IF(AND(Table2[[#This Row],[20D EMA]]&gt;Table2[[#This Row],[50D EMA]],Table2[[#This Row],[50D EMA]]&gt;Table2[[#This Row],[200D EMA]]),"Uptrend","Downtrend/NoTrend")</f>
        <v>Uptrend</v>
      </c>
      <c r="AL324">
        <v>-0.13</v>
      </c>
      <c r="AM324" t="s">
        <v>10146</v>
      </c>
      <c r="AN324">
        <v>-3.08</v>
      </c>
      <c r="AO324" t="s">
        <v>10146</v>
      </c>
      <c r="AP324">
        <v>0.12730970967858701</v>
      </c>
      <c r="AQ324">
        <f>(Table2[[#This Row],[Sharpe Ratio]]-AVERAGE(Table2[Sharpe Ratio]))/_xlfn.STDEV.P(Table2[Sharpe Ratio])</f>
        <v>0.82276748693038548</v>
      </c>
      <c r="AR3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0.40719015064039077</v>
      </c>
    </row>
    <row r="325" spans="1:44" hidden="1" x14ac:dyDescent="0.3">
      <c r="A325" t="s">
        <v>804</v>
      </c>
      <c r="B325" t="s">
        <v>805</v>
      </c>
      <c r="C325" t="s">
        <v>620</v>
      </c>
      <c r="D325" t="s">
        <v>620</v>
      </c>
      <c r="E325">
        <v>19313.4351845399</v>
      </c>
      <c r="F325">
        <v>38.380000000000003</v>
      </c>
      <c r="G325">
        <v>-10.3898471904114</v>
      </c>
      <c r="H325">
        <f>(Table2[[#This Row],[1Y Return vs Nifty]]-AVERAGE(Table2[1Y Return vs Nifty]))/_xlfn.STDEV.P(Table2[1Y Return vs Nifty])</f>
        <v>-0.66888416514160909</v>
      </c>
      <c r="I325">
        <v>-1.18316057234537</v>
      </c>
      <c r="J325">
        <f>(Table2[[#This Row],[1M Return vs Nifty]]-AVERAGE(Table2[1M Return vs Nifty]))/_xlfn.STDEV.P(Table2[1M Return vs Nifty])</f>
        <v>-0.44133569612190948</v>
      </c>
      <c r="K325">
        <v>-11.622875258060899</v>
      </c>
      <c r="L325">
        <f>(Table2[[#This Row],[6M Return vs Nifty]]-AVERAGE(Table2[6M Return vs Nifty]))/_xlfn.STDEV.P(Table2[6M Return vs Nifty])</f>
        <v>-0.66692473979347322</v>
      </c>
      <c r="M325">
        <v>-1.2218345420505199</v>
      </c>
      <c r="N325">
        <f>(Table2[[#This Row],[1W Return vs Nifty]]-AVERAGE(Table2[1W Return vs Nifty]))/_xlfn.STDEV.P(Table2[1W Return vs Nifty])</f>
        <v>-0.1886418542370952</v>
      </c>
      <c r="O325">
        <v>38.42</v>
      </c>
      <c r="P325">
        <v>38.589830870786301</v>
      </c>
      <c r="Q325">
        <v>38.620116399982301</v>
      </c>
      <c r="R325">
        <v>48.427225393797301</v>
      </c>
      <c r="S325" s="2">
        <v>-1.0411244143674948E-3</v>
      </c>
      <c r="T325" s="2">
        <v>-5.4374654164433467E-3</v>
      </c>
      <c r="U325" s="2">
        <v>-6.2173919284823397E-3</v>
      </c>
      <c r="V325">
        <v>0.85946706327924505</v>
      </c>
      <c r="W325">
        <v>38.25</v>
      </c>
      <c r="X325">
        <v>38.700000000000003</v>
      </c>
      <c r="Y325">
        <v>38.119999999999997</v>
      </c>
      <c r="Z325">
        <v>40.19</v>
      </c>
      <c r="AA325">
        <v>38.119999999999997</v>
      </c>
      <c r="AB325">
        <v>40.19</v>
      </c>
      <c r="AC325" s="2">
        <f>(Table2[[#This Row],[Close Price]]/Table2[[#This Row],[Day Low]])-1</f>
        <v>3.3986928104576819E-3</v>
      </c>
      <c r="AD325" s="2">
        <f>(Table2[[#This Row],[Day High]]/Table2[[#This Row],[Close Price]])-1</f>
        <v>8.3376758728503919E-3</v>
      </c>
      <c r="AE325" s="2">
        <f>(Table2[[#This Row],[Close Price]]/Table2[[#This Row],[Current Week Low]])-1</f>
        <v>6.8205666316896174E-3</v>
      </c>
      <c r="AF325" s="2">
        <f>(Table2[[#This Row],[Current Week High]]/Table2[[#This Row],[Close Price]])-1</f>
        <v>4.7159979155810161E-2</v>
      </c>
      <c r="AG325" s="2">
        <f>(Table2[[#This Row],[Close Price]]/Table2[[#This Row],[Current Month Low]])-1</f>
        <v>6.8205666316896174E-3</v>
      </c>
      <c r="AH325" s="2">
        <f>(Table2[[#This Row],[Current Month High]]/Table2[[#This Row],[Close Price]])-1</f>
        <v>4.7159979155810161E-2</v>
      </c>
      <c r="AI325">
        <v>37.8322042730588</v>
      </c>
      <c r="AJ325">
        <v>21.455696202531598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-0.12</v>
      </c>
      <c r="AM325" t="s">
        <v>10146</v>
      </c>
      <c r="AN325">
        <v>-2.56</v>
      </c>
      <c r="AO325" t="s">
        <v>10146</v>
      </c>
      <c r="AP325">
        <v>6.8179562603187999E-2</v>
      </c>
      <c r="AQ325">
        <f>(Table2[[#This Row],[Sharpe Ratio]]-AVERAGE(Table2[Sharpe Ratio]))/_xlfn.STDEV.P(Table2[Sharpe Ratio])</f>
        <v>0.15140481320917606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6" spans="1:44" hidden="1" x14ac:dyDescent="0.3">
      <c r="A326" t="s">
        <v>806</v>
      </c>
      <c r="B326" t="s">
        <v>807</v>
      </c>
      <c r="C326" t="s">
        <v>10102</v>
      </c>
      <c r="D326" t="s">
        <v>390</v>
      </c>
      <c r="E326">
        <v>19241.412827336</v>
      </c>
      <c r="F326">
        <v>120.26</v>
      </c>
      <c r="G326">
        <v>-15.583980892791001</v>
      </c>
      <c r="H326">
        <f>(Table2[[#This Row],[1Y Return vs Nifty]]-AVERAGE(Table2[1Y Return vs Nifty]))/_xlfn.STDEV.P(Table2[1Y Return vs Nifty])</f>
        <v>-0.728691150602923</v>
      </c>
      <c r="I326">
        <v>-3.7342728988208198</v>
      </c>
      <c r="J326">
        <f>(Table2[[#This Row],[1M Return vs Nifty]]-AVERAGE(Table2[1M Return vs Nifty]))/_xlfn.STDEV.P(Table2[1M Return vs Nifty])</f>
        <v>-0.65449564073462241</v>
      </c>
      <c r="K326">
        <v>-15.827219130576999</v>
      </c>
      <c r="L326">
        <f>(Table2[[#This Row],[6M Return vs Nifty]]-AVERAGE(Table2[6M Return vs Nifty]))/_xlfn.STDEV.P(Table2[6M Return vs Nifty])</f>
        <v>-0.79110749737819119</v>
      </c>
      <c r="M326">
        <v>-6.4216251230715997</v>
      </c>
      <c r="N326">
        <f>(Table2[[#This Row],[1W Return vs Nifty]]-AVERAGE(Table2[1W Return vs Nifty]))/_xlfn.STDEV.P(Table2[1W Return vs Nifty])</f>
        <v>-1.2114238528369834</v>
      </c>
      <c r="O326">
        <v>119.18</v>
      </c>
      <c r="P326">
        <v>117.849192371802</v>
      </c>
      <c r="Q326">
        <v>115.468772599442</v>
      </c>
      <c r="R326">
        <v>52.1782849029643</v>
      </c>
      <c r="S326" s="2">
        <v>9.0619231414666747E-3</v>
      </c>
      <c r="T326" s="2">
        <v>2.0456717434194645E-2</v>
      </c>
      <c r="U326" s="2">
        <v>4.1493706849891239E-2</v>
      </c>
      <c r="V326">
        <v>1.15474449977149</v>
      </c>
      <c r="W326">
        <v>119.12</v>
      </c>
      <c r="X326">
        <v>120.8</v>
      </c>
      <c r="Y326">
        <v>115.75</v>
      </c>
      <c r="Z326">
        <v>122.9</v>
      </c>
      <c r="AA326">
        <v>115.75</v>
      </c>
      <c r="AB326">
        <v>122.9</v>
      </c>
      <c r="AC326" s="2">
        <f>(Table2[[#This Row],[Close Price]]/Table2[[#This Row],[Day Low]])-1</f>
        <v>9.5701813297515148E-3</v>
      </c>
      <c r="AD326" s="2">
        <f>(Table2[[#This Row],[Day High]]/Table2[[#This Row],[Close Price]])-1</f>
        <v>4.4902710793279788E-3</v>
      </c>
      <c r="AE326" s="2">
        <f>(Table2[[#This Row],[Close Price]]/Table2[[#This Row],[Current Week Low]])-1</f>
        <v>3.8963282937364951E-2</v>
      </c>
      <c r="AF326" s="2">
        <f>(Table2[[#This Row],[Current Week High]]/Table2[[#This Row],[Close Price]])-1</f>
        <v>2.1952436387826291E-2</v>
      </c>
      <c r="AG326" s="2">
        <f>(Table2[[#This Row],[Close Price]]/Table2[[#This Row],[Current Month Low]])-1</f>
        <v>3.8963282937364951E-2</v>
      </c>
      <c r="AH326" s="2">
        <f>(Table2[[#This Row],[Current Month High]]/Table2[[#This Row],[Close Price]])-1</f>
        <v>2.1952436387826291E-2</v>
      </c>
      <c r="AI326">
        <v>13.9198403459171</v>
      </c>
      <c r="AJ326">
        <v>15.857418111753301</v>
      </c>
      <c r="AK326" t="str">
        <f>IF(AND(Table2[[#This Row],[20D EMA]]&gt;Table2[[#This Row],[50D EMA]],Table2[[#This Row],[50D EMA]]&gt;Table2[[#This Row],[200D EMA]]),"Uptrend","Downtrend/NoTrend")</f>
        <v>Uptrend</v>
      </c>
      <c r="AL326">
        <v>-0.12</v>
      </c>
      <c r="AM326" t="s">
        <v>10146</v>
      </c>
      <c r="AN326">
        <v>4.6900000000000004</v>
      </c>
      <c r="AO326" t="s">
        <v>10145</v>
      </c>
      <c r="AP326">
        <v>0.103696896619663</v>
      </c>
      <c r="AQ326">
        <f>(Table2[[#This Row],[Sharpe Ratio]]-AVERAGE(Table2[Sharpe Ratio]))/_xlfn.STDEV.P(Table2[Sharpe Ratio])</f>
        <v>0.5546680132540579</v>
      </c>
      <c r="AR3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-2.8310501282986618</v>
      </c>
    </row>
    <row r="327" spans="1:44" hidden="1" x14ac:dyDescent="0.3">
      <c r="A327" t="s">
        <v>808</v>
      </c>
      <c r="B327" t="s">
        <v>809</v>
      </c>
      <c r="C327" t="s">
        <v>10114</v>
      </c>
      <c r="D327" t="s">
        <v>563</v>
      </c>
      <c r="E327">
        <v>19184.663258100001</v>
      </c>
      <c r="F327">
        <v>1492.65</v>
      </c>
      <c r="G327">
        <v>-35.1340145716241</v>
      </c>
      <c r="H327">
        <f>(Table2[[#This Row],[1Y Return vs Nifty]]-AVERAGE(Table2[1Y Return vs Nifty]))/_xlfn.STDEV.P(Table2[1Y Return vs Nifty])</f>
        <v>-0.95379674991826413</v>
      </c>
      <c r="I327">
        <v>4.5006499368356199</v>
      </c>
      <c r="J327">
        <f>(Table2[[#This Row],[1M Return vs Nifty]]-AVERAGE(Table2[1M Return vs Nifty]))/_xlfn.STDEV.P(Table2[1M Return vs Nifty])</f>
        <v>3.3578999225917977E-2</v>
      </c>
      <c r="K327">
        <v>-19.3180270061812</v>
      </c>
      <c r="L327">
        <f>(Table2[[#This Row],[6M Return vs Nifty]]-AVERAGE(Table2[6M Return vs Nifty]))/_xlfn.STDEV.P(Table2[6M Return vs Nifty])</f>
        <v>-0.89421470300539252</v>
      </c>
      <c r="M327">
        <v>0.73037372572815795</v>
      </c>
      <c r="N327">
        <f>(Table2[[#This Row],[1W Return vs Nifty]]-AVERAGE(Table2[1W Return vs Nifty]))/_xlfn.STDEV.P(Table2[1W Return vs Nifty])</f>
        <v>0.19535120138512066</v>
      </c>
      <c r="O327">
        <v>1456.26</v>
      </c>
      <c r="P327">
        <v>1422.3324603225201</v>
      </c>
      <c r="Q327">
        <v>1474.55552061452</v>
      </c>
      <c r="R327">
        <v>63.026833709598201</v>
      </c>
      <c r="S327" s="2">
        <v>2.4988669605702347E-2</v>
      </c>
      <c r="T327" s="2">
        <v>4.9438188074210999E-2</v>
      </c>
      <c r="U327" s="2">
        <v>1.2271141460946305E-2</v>
      </c>
      <c r="V327">
        <v>1.05674807152718</v>
      </c>
      <c r="W327">
        <v>1485.5</v>
      </c>
      <c r="X327">
        <v>1500</v>
      </c>
      <c r="Y327">
        <v>1482.75</v>
      </c>
      <c r="Z327">
        <v>1526</v>
      </c>
      <c r="AA327">
        <v>1482.75</v>
      </c>
      <c r="AB327">
        <v>1526</v>
      </c>
      <c r="AC327" s="2">
        <f>(Table2[[#This Row],[Close Price]]/Table2[[#This Row],[Day Low]])-1</f>
        <v>4.8131942107034753E-3</v>
      </c>
      <c r="AD327" s="2">
        <f>(Table2[[#This Row],[Day High]]/Table2[[#This Row],[Close Price]])-1</f>
        <v>4.9241282283187804E-3</v>
      </c>
      <c r="AE327" s="2">
        <f>(Table2[[#This Row],[Close Price]]/Table2[[#This Row],[Current Week Low]])-1</f>
        <v>6.6767830045524335E-3</v>
      </c>
      <c r="AF327" s="2">
        <f>(Table2[[#This Row],[Current Week High]]/Table2[[#This Row],[Close Price]])-1</f>
        <v>2.234281311760955E-2</v>
      </c>
      <c r="AG327" s="2">
        <f>(Table2[[#This Row],[Close Price]]/Table2[[#This Row],[Current Month Low]])-1</f>
        <v>6.6767830045524335E-3</v>
      </c>
      <c r="AH327" s="2">
        <f>(Table2[[#This Row],[Current Month High]]/Table2[[#This Row],[Close Price]])-1</f>
        <v>2.234281311760955E-2</v>
      </c>
      <c r="AI327">
        <v>18.678189796670299</v>
      </c>
      <c r="AJ327">
        <v>17.6241134751773</v>
      </c>
      <c r="AK327" t="str">
        <f>IF(AND(Table2[[#This Row],[20D EMA]]&gt;Table2[[#This Row],[50D EMA]],Table2[[#This Row],[50D EMA]]&gt;Table2[[#This Row],[200D EMA]]),"Uptrend","Downtrend/NoTrend")</f>
        <v>Downtrend/NoTrend</v>
      </c>
      <c r="AL327">
        <v>-0.01</v>
      </c>
      <c r="AM327" t="s">
        <v>10146</v>
      </c>
      <c r="AN327">
        <v>2.81</v>
      </c>
      <c r="AO327" t="s">
        <v>10145</v>
      </c>
      <c r="AP327">
        <v>-9.2341459431963993E-2</v>
      </c>
      <c r="AQ327">
        <f>(Table2[[#This Row],[Sharpe Ratio]]-AVERAGE(Table2[Sharpe Ratio]))/_xlfn.STDEV.P(Table2[Sharpe Ratio])</f>
        <v>-1.6711481123663703</v>
      </c>
      <c r="AR3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28" spans="1:44" hidden="1" x14ac:dyDescent="0.3">
      <c r="A328" t="s">
        <v>810</v>
      </c>
      <c r="B328" t="s">
        <v>811</v>
      </c>
      <c r="C328" t="s">
        <v>10101</v>
      </c>
      <c r="D328" t="s">
        <v>812</v>
      </c>
      <c r="E328">
        <v>19137.563523090001</v>
      </c>
      <c r="F328">
        <v>1365.95</v>
      </c>
      <c r="G328">
        <v>1.5402235334108501</v>
      </c>
      <c r="H328">
        <f>(Table2[[#This Row],[1Y Return vs Nifty]]-AVERAGE(Table2[1Y Return vs Nifty]))/_xlfn.STDEV.P(Table2[1Y Return vs Nifty])</f>
        <v>-0.53151735727426286</v>
      </c>
      <c r="I328">
        <v>12.363021517372401</v>
      </c>
      <c r="J328">
        <f>(Table2[[#This Row],[1M Return vs Nifty]]-AVERAGE(Table2[1M Return vs Nifty]))/_xlfn.STDEV.P(Table2[1M Return vs Nifty])</f>
        <v>0.69052486289442505</v>
      </c>
      <c r="K328">
        <v>-8.5785603722205703</v>
      </c>
      <c r="L328">
        <f>(Table2[[#This Row],[6M Return vs Nifty]]-AVERAGE(Table2[6M Return vs Nifty]))/_xlfn.STDEV.P(Table2[6M Return vs Nifty])</f>
        <v>-0.57700549699528314</v>
      </c>
      <c r="M328">
        <v>2.0134333158300399</v>
      </c>
      <c r="N328">
        <f>(Table2[[#This Row],[1W Return vs Nifty]]-AVERAGE(Table2[1W Return vs Nifty]))/_xlfn.STDEV.P(Table2[1W Return vs Nifty])</f>
        <v>0.44772487517824144</v>
      </c>
      <c r="O328">
        <v>1283.75</v>
      </c>
      <c r="P328">
        <v>1214.7836542929499</v>
      </c>
      <c r="Q328">
        <v>1145.5947246643</v>
      </c>
      <c r="R328">
        <v>67.875680724180299</v>
      </c>
      <c r="S328" s="2">
        <v>6.4031158714703051E-2</v>
      </c>
      <c r="T328" s="2">
        <v>0.12443890331652073</v>
      </c>
      <c r="U328" s="2">
        <v>0.19235011351878564</v>
      </c>
      <c r="V328">
        <v>2.2806082394176701</v>
      </c>
      <c r="W328">
        <v>1354.95</v>
      </c>
      <c r="X328">
        <v>1385.5</v>
      </c>
      <c r="Y328">
        <v>1338</v>
      </c>
      <c r="Z328">
        <v>1388</v>
      </c>
      <c r="AA328">
        <v>1338</v>
      </c>
      <c r="AB328">
        <v>1388</v>
      </c>
      <c r="AC328" s="2">
        <f>(Table2[[#This Row],[Close Price]]/Table2[[#This Row],[Day Low]])-1</f>
        <v>8.1183807520572859E-3</v>
      </c>
      <c r="AD328" s="2">
        <f>(Table2[[#This Row],[Day High]]/Table2[[#This Row],[Close Price]])-1</f>
        <v>1.4312383322961919E-2</v>
      </c>
      <c r="AE328" s="2">
        <f>(Table2[[#This Row],[Close Price]]/Table2[[#This Row],[Current Week Low]])-1</f>
        <v>2.0889387144992666E-2</v>
      </c>
      <c r="AF328" s="2">
        <f>(Table2[[#This Row],[Current Week High]]/Table2[[#This Row],[Close Price]])-1</f>
        <v>1.6142611369376558E-2</v>
      </c>
      <c r="AG328" s="2">
        <f>(Table2[[#This Row],[Close Price]]/Table2[[#This Row],[Current Month Low]])-1</f>
        <v>2.0889387144992666E-2</v>
      </c>
      <c r="AH328" s="2">
        <f>(Table2[[#This Row],[Current Month High]]/Table2[[#This Row],[Close Price]])-1</f>
        <v>1.6142611369376558E-2</v>
      </c>
      <c r="AI328">
        <v>2.0535158680771599</v>
      </c>
      <c r="AJ328">
        <v>38.233061782118099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0.2</v>
      </c>
      <c r="AM328" t="s">
        <v>10145</v>
      </c>
      <c r="AN328">
        <v>8.85</v>
      </c>
      <c r="AO328" t="s">
        <v>10145</v>
      </c>
      <c r="AP328">
        <v>2.7480055950094999E-2</v>
      </c>
      <c r="AQ328">
        <f>(Table2[[#This Row],[Sharpe Ratio]]-AVERAGE(Table2[Sharpe Ratio]))/_xlfn.STDEV.P(Table2[Sharpe Ratio])</f>
        <v>-0.31069668589436361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-0.28096980209124311</v>
      </c>
    </row>
    <row r="329" spans="1:44" hidden="1" x14ac:dyDescent="0.3">
      <c r="A329" t="s">
        <v>815</v>
      </c>
      <c r="B329" t="s">
        <v>816</v>
      </c>
      <c r="C329" t="s">
        <v>10108</v>
      </c>
      <c r="D329" t="s">
        <v>640</v>
      </c>
      <c r="E329">
        <v>19006.133355000002</v>
      </c>
      <c r="F329">
        <v>4563.8999999999996</v>
      </c>
      <c r="G329">
        <v>160.70957927489101</v>
      </c>
      <c r="H329">
        <f>(Table2[[#This Row],[1Y Return vs Nifty]]-AVERAGE(Table2[1Y Return vs Nifty]))/_xlfn.STDEV.P(Table2[1Y Return vs Nifty])</f>
        <v>1.3012116193318395</v>
      </c>
      <c r="I329">
        <v>-8.1667949511430908</v>
      </c>
      <c r="J329">
        <f>(Table2[[#This Row],[1M Return vs Nifty]]-AVERAGE(Table2[1M Return vs Nifty]))/_xlfn.STDEV.P(Table2[1M Return vs Nifty])</f>
        <v>-1.024858068669344</v>
      </c>
      <c r="K329">
        <v>49.224123009713097</v>
      </c>
      <c r="L329">
        <f>(Table2[[#This Row],[6M Return vs Nifty]]-AVERAGE(Table2[6M Return vs Nifty]))/_xlfn.STDEV.P(Table2[6M Return vs Nifty])</f>
        <v>1.1302993371997196</v>
      </c>
      <c r="M329">
        <v>-3.45409468311066</v>
      </c>
      <c r="N329">
        <f>(Table2[[#This Row],[1W Return vs Nifty]]-AVERAGE(Table2[1W Return vs Nifty]))/_xlfn.STDEV.P(Table2[1W Return vs Nifty])</f>
        <v>-0.62772020804649509</v>
      </c>
      <c r="O329">
        <v>4384.84</v>
      </c>
      <c r="P329">
        <v>4097.5727353774901</v>
      </c>
      <c r="Q329">
        <v>3230.3573589500102</v>
      </c>
      <c r="R329">
        <v>59.8844116108124</v>
      </c>
      <c r="S329" s="2">
        <v>4.0836153656689751E-2</v>
      </c>
      <c r="T329" s="2">
        <v>0.11380573201211254</v>
      </c>
      <c r="U329" s="2">
        <v>0.41281582588851468</v>
      </c>
      <c r="V329">
        <v>0.76234646754744695</v>
      </c>
      <c r="W329">
        <v>4565.05</v>
      </c>
      <c r="X329">
        <v>4749</v>
      </c>
      <c r="Y329">
        <v>4430</v>
      </c>
      <c r="Z329">
        <v>4670</v>
      </c>
      <c r="AA329">
        <v>4430</v>
      </c>
      <c r="AB329">
        <v>4670</v>
      </c>
      <c r="AC329" s="2">
        <f>(Table2[[#This Row],[Close Price]]/Table2[[#This Row],[Day Low]])-1</f>
        <v>-2.5191399875146292E-4</v>
      </c>
      <c r="AD329" s="2">
        <f>(Table2[[#This Row],[Day High]]/Table2[[#This Row],[Close Price]])-1</f>
        <v>4.0557417997765244E-2</v>
      </c>
      <c r="AE329" s="2">
        <f>(Table2[[#This Row],[Close Price]]/Table2[[#This Row],[Current Week Low]])-1</f>
        <v>3.0225733634311469E-2</v>
      </c>
      <c r="AF329" s="2">
        <f>(Table2[[#This Row],[Current Week High]]/Table2[[#This Row],[Close Price]])-1</f>
        <v>2.324766099169584E-2</v>
      </c>
      <c r="AG329" s="2">
        <f>(Table2[[#This Row],[Close Price]]/Table2[[#This Row],[Current Month Low]])-1</f>
        <v>3.0225733634311469E-2</v>
      </c>
      <c r="AH329" s="2">
        <f>(Table2[[#This Row],[Current Month High]]/Table2[[#This Row],[Close Price]])-1</f>
        <v>2.324766099169584E-2</v>
      </c>
      <c r="AI329">
        <v>6.2621880409298996</v>
      </c>
      <c r="AJ329">
        <v>200.45424621461399</v>
      </c>
      <c r="AK329" t="str">
        <f>IF(AND(Table2[[#This Row],[20D EMA]]&gt;Table2[[#This Row],[50D EMA]],Table2[[#This Row],[50D EMA]]&gt;Table2[[#This Row],[200D EMA]]),"Uptrend","Downtrend/NoTrend")</f>
        <v>Uptrend</v>
      </c>
      <c r="AL329">
        <v>0.23</v>
      </c>
      <c r="AM329" t="s">
        <v>10145</v>
      </c>
      <c r="AN329">
        <v>-3.23</v>
      </c>
      <c r="AO329" t="s">
        <v>10146</v>
      </c>
      <c r="AP329">
        <v>0.142551543883329</v>
      </c>
      <c r="AQ329">
        <f>(Table2[[#This Row],[Sharpe Ratio]]-AVERAGE(Table2[Sharpe Ratio]))/_xlfn.STDEV.P(Table2[Sharpe Ratio])</f>
        <v>0.99582301055461631</v>
      </c>
      <c r="AR3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1.7747556903703363</v>
      </c>
    </row>
    <row r="330" spans="1:44" x14ac:dyDescent="0.3">
      <c r="A330" t="s">
        <v>76</v>
      </c>
      <c r="B330" t="s">
        <v>77</v>
      </c>
      <c r="C330" t="s">
        <v>10106</v>
      </c>
      <c r="D330" t="s">
        <v>56</v>
      </c>
      <c r="E330">
        <v>344769.33294569998</v>
      </c>
      <c r="F330">
        <v>2877.95</v>
      </c>
      <c r="G330">
        <v>70.479782370297698</v>
      </c>
      <c r="H330">
        <f>(Table2[[#This Row],[1Y Return vs Nifty]]-AVERAGE(Table2[1Y Return vs Nifty]))/_xlfn.STDEV.P(Table2[1Y Return vs Nifty])</f>
        <v>0.2622756848991003</v>
      </c>
      <c r="I330">
        <v>5.7775845032891997</v>
      </c>
      <c r="J330">
        <f>(Table2[[#This Row],[1M Return vs Nifty]]-AVERAGE(Table2[1M Return vs Nifty]))/_xlfn.STDEV.P(Table2[1M Return vs Nifty])</f>
        <v>0.14027414496078106</v>
      </c>
      <c r="K330">
        <v>60.978629747799097</v>
      </c>
      <c r="L330">
        <f>(Table2[[#This Row],[6M Return vs Nifty]]-AVERAGE(Table2[6M Return vs Nifty]))/_xlfn.STDEV.P(Table2[6M Return vs Nifty])</f>
        <v>1.4774895540432582</v>
      </c>
      <c r="M330">
        <v>-2.9986721592387502</v>
      </c>
      <c r="N330">
        <f>(Table2[[#This Row],[1W Return vs Nifty]]-AVERAGE(Table2[1W Return vs Nifty]))/_xlfn.STDEV.P(Table2[1W Return vs Nifty])</f>
        <v>-0.53814006978607132</v>
      </c>
      <c r="O330">
        <v>2814.76</v>
      </c>
      <c r="P330">
        <v>2589.61820302049</v>
      </c>
      <c r="Q330">
        <v>2034.8143344990699</v>
      </c>
      <c r="R330">
        <v>55.739514373115398</v>
      </c>
      <c r="S330" s="2">
        <v>2.244951612215592E-2</v>
      </c>
      <c r="T330" s="2">
        <v>0.11134143119754261</v>
      </c>
      <c r="U330" s="2">
        <v>0.41435508449398301</v>
      </c>
      <c r="V330">
        <v>0.98433402052571295</v>
      </c>
      <c r="W330">
        <v>2885.05</v>
      </c>
      <c r="X330">
        <v>2922</v>
      </c>
      <c r="Y330">
        <v>2838.25</v>
      </c>
      <c r="Z330">
        <v>2895</v>
      </c>
      <c r="AA330">
        <v>2838.25</v>
      </c>
      <c r="AB330">
        <v>2895</v>
      </c>
      <c r="AC330" s="2">
        <f>(Table2[[#This Row],[Close Price]]/Table2[[#This Row],[Day Low]])-1</f>
        <v>-2.4609625483095199E-3</v>
      </c>
      <c r="AD330" s="2">
        <f>(Table2[[#This Row],[Day High]]/Table2[[#This Row],[Close Price]])-1</f>
        <v>1.5306033808787589E-2</v>
      </c>
      <c r="AE330" s="2">
        <f>(Table2[[#This Row],[Close Price]]/Table2[[#This Row],[Current Week Low]])-1</f>
        <v>1.3987492292786063E-2</v>
      </c>
      <c r="AF330" s="2">
        <f>(Table2[[#This Row],[Current Week High]]/Table2[[#This Row],[Close Price]])-1</f>
        <v>5.9243558783161898E-3</v>
      </c>
      <c r="AG330" s="2">
        <f>(Table2[[#This Row],[Close Price]]/Table2[[#This Row],[Current Month Low]])-1</f>
        <v>1.3987492292786063E-2</v>
      </c>
      <c r="AH330" s="2">
        <f>(Table2[[#This Row],[Current Month High]]/Table2[[#This Row],[Close Price]])-1</f>
        <v>5.9243558783161898E-3</v>
      </c>
      <c r="AI330">
        <v>4.7099497906496</v>
      </c>
      <c r="AJ330">
        <v>103.28094649479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0.21</v>
      </c>
      <c r="AM330" t="s">
        <v>10145</v>
      </c>
      <c r="AN330">
        <v>-1.73</v>
      </c>
      <c r="AO330" t="s">
        <v>10146</v>
      </c>
      <c r="AP330">
        <v>0.190492159879384</v>
      </c>
      <c r="AQ330">
        <f>(Table2[[#This Row],[Sharpe Ratio]]-AVERAGE(Table2[Sharpe Ratio]))/_xlfn.STDEV.P(Table2[Sharpe Ratio])</f>
        <v>1.540139940697075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2.8820392548141434</v>
      </c>
    </row>
    <row r="331" spans="1:44" hidden="1" x14ac:dyDescent="0.3">
      <c r="A331" t="s">
        <v>819</v>
      </c>
      <c r="B331" t="s">
        <v>820</v>
      </c>
      <c r="C331" t="s">
        <v>10107</v>
      </c>
      <c r="D331" t="s">
        <v>821</v>
      </c>
      <c r="E331">
        <v>18784.005592325</v>
      </c>
      <c r="F331">
        <v>1957.25</v>
      </c>
      <c r="G331">
        <v>44.5518533021583</v>
      </c>
      <c r="H331">
        <f>(Table2[[#This Row],[1Y Return vs Nifty]]-AVERAGE(Table2[1Y Return vs Nifty]))/_xlfn.STDEV.P(Table2[1Y Return vs Nifty])</f>
        <v>-3.6267126216790423E-2</v>
      </c>
      <c r="I331">
        <v>3.0939960982793</v>
      </c>
      <c r="J331">
        <f>(Table2[[#This Row],[1M Return vs Nifty]]-AVERAGE(Table2[1M Return vs Nifty]))/_xlfn.STDEV.P(Table2[1M Return vs Nifty])</f>
        <v>-8.3954929485946878E-2</v>
      </c>
      <c r="K331">
        <v>22.541716179922801</v>
      </c>
      <c r="L331">
        <f>(Table2[[#This Row],[6M Return vs Nifty]]-AVERAGE(Table2[6M Return vs Nifty]))/_xlfn.STDEV.P(Table2[6M Return vs Nifty])</f>
        <v>0.34218709909734407</v>
      </c>
      <c r="M331">
        <v>-3.91735905591494</v>
      </c>
      <c r="N331">
        <f>(Table2[[#This Row],[1W Return vs Nifty]]-AVERAGE(Table2[1W Return vs Nifty]))/_xlfn.STDEV.P(Table2[1W Return vs Nifty])</f>
        <v>-0.71884281264259042</v>
      </c>
      <c r="O331">
        <v>1927.25</v>
      </c>
      <c r="P331">
        <v>1816.8455053013699</v>
      </c>
      <c r="Q331">
        <v>1569.67278828914</v>
      </c>
      <c r="R331">
        <v>51.427468413277502</v>
      </c>
      <c r="S331" s="2">
        <v>1.5566221299779479E-2</v>
      </c>
      <c r="T331" s="2">
        <v>7.7279270190527521E-2</v>
      </c>
      <c r="U331" s="2">
        <v>0.24691592706611071</v>
      </c>
      <c r="V331">
        <v>2.4354078841873599</v>
      </c>
      <c r="W331">
        <v>1951</v>
      </c>
      <c r="X331">
        <v>2045</v>
      </c>
      <c r="Y331">
        <v>1935.05</v>
      </c>
      <c r="Z331">
        <v>2019.95</v>
      </c>
      <c r="AA331">
        <v>1935.05</v>
      </c>
      <c r="AB331">
        <v>2019.95</v>
      </c>
      <c r="AC331" s="2">
        <f>(Table2[[#This Row],[Close Price]]/Table2[[#This Row],[Day Low]])-1</f>
        <v>3.2034853921065753E-3</v>
      </c>
      <c r="AD331" s="2">
        <f>(Table2[[#This Row],[Day High]]/Table2[[#This Row],[Close Price]])-1</f>
        <v>4.4833312044961104E-2</v>
      </c>
      <c r="AE331" s="2">
        <f>(Table2[[#This Row],[Close Price]]/Table2[[#This Row],[Current Week Low]])-1</f>
        <v>1.1472571768171402E-2</v>
      </c>
      <c r="AF331" s="2">
        <f>(Table2[[#This Row],[Current Week High]]/Table2[[#This Row],[Close Price]])-1</f>
        <v>3.2034742623578971E-2</v>
      </c>
      <c r="AG331" s="2">
        <f>(Table2[[#This Row],[Close Price]]/Table2[[#This Row],[Current Month Low]])-1</f>
        <v>1.1472571768171402E-2</v>
      </c>
      <c r="AH331" s="2">
        <f>(Table2[[#This Row],[Current Month High]]/Table2[[#This Row],[Close Price]])-1</f>
        <v>3.2034742623578971E-2</v>
      </c>
      <c r="AI331">
        <v>7.1809937412185603</v>
      </c>
      <c r="AJ331">
        <v>82.069767441860407</v>
      </c>
      <c r="AK331" t="str">
        <f>IF(AND(Table2[[#This Row],[20D EMA]]&gt;Table2[[#This Row],[50D EMA]],Table2[[#This Row],[50D EMA]]&gt;Table2[[#This Row],[200D EMA]]),"Uptrend","Downtrend/NoTrend")</f>
        <v>Uptrend</v>
      </c>
      <c r="AL331">
        <v>0.19</v>
      </c>
      <c r="AM331" t="s">
        <v>10145</v>
      </c>
      <c r="AN331">
        <v>-1.42</v>
      </c>
      <c r="AO331" t="s">
        <v>10146</v>
      </c>
      <c r="AP331">
        <v>5.4979569849556001E-2</v>
      </c>
      <c r="AQ331">
        <f>(Table2[[#This Row],[Sharpe Ratio]]-AVERAGE(Table2[Sharpe Ratio]))/_xlfn.STDEV.P(Table2[Sharpe Ratio])</f>
        <v>1.5323223310673255E-3</v>
      </c>
      <c r="AR3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-0.49534544691691634</v>
      </c>
    </row>
    <row r="332" spans="1:44" x14ac:dyDescent="0.3">
      <c r="A332" t="s">
        <v>1443</v>
      </c>
      <c r="B332" t="s">
        <v>1444</v>
      </c>
      <c r="C332" t="s">
        <v>10106</v>
      </c>
      <c r="D332" t="s">
        <v>187</v>
      </c>
      <c r="E332">
        <v>6930.1018852999996</v>
      </c>
      <c r="F332">
        <v>482.45</v>
      </c>
      <c r="G332">
        <v>122.93157528099201</v>
      </c>
      <c r="H332">
        <f>(Table2[[#This Row],[1Y Return vs Nifty]]-AVERAGE(Table2[1Y Return vs Nifty]))/_xlfn.STDEV.P(Table2[1Y Return vs Nifty])</f>
        <v>0.86622309861172708</v>
      </c>
      <c r="I332">
        <v>21.75991626735</v>
      </c>
      <c r="J332">
        <f>(Table2[[#This Row],[1M Return vs Nifty]]-AVERAGE(Table2[1M Return vs Nifty]))/_xlfn.STDEV.P(Table2[1M Return vs Nifty])</f>
        <v>1.4756888651412676</v>
      </c>
      <c r="K332">
        <v>7.7080592986023397</v>
      </c>
      <c r="L332">
        <f>(Table2[[#This Row],[6M Return vs Nifty]]-AVERAGE(Table2[6M Return vs Nifty]))/_xlfn.STDEV.P(Table2[6M Return vs Nifty])</f>
        <v>-9.5951281692499057E-2</v>
      </c>
      <c r="M332">
        <v>-2.4882489131259198</v>
      </c>
      <c r="N332">
        <f>(Table2[[#This Row],[1W Return vs Nifty]]-AVERAGE(Table2[1W Return vs Nifty]))/_xlfn.STDEV.P(Table2[1W Return vs Nifty])</f>
        <v>-0.43774146725454238</v>
      </c>
      <c r="O332">
        <v>441.29</v>
      </c>
      <c r="P332">
        <v>406.96849388361397</v>
      </c>
      <c r="Q332">
        <v>354.98055273206</v>
      </c>
      <c r="R332">
        <v>76.292234544101703</v>
      </c>
      <c r="S332" s="2">
        <v>9.3271998005846415E-2</v>
      </c>
      <c r="T332" s="2">
        <v>0.18547260353272566</v>
      </c>
      <c r="U332" s="2">
        <v>0.35908853678571562</v>
      </c>
      <c r="V332">
        <v>1.8731555710021901</v>
      </c>
      <c r="W332">
        <v>483</v>
      </c>
      <c r="X332">
        <v>504.45</v>
      </c>
      <c r="Y332">
        <v>469.55</v>
      </c>
      <c r="Z332">
        <v>490</v>
      </c>
      <c r="AA332">
        <v>469.55</v>
      </c>
      <c r="AB332">
        <v>490</v>
      </c>
      <c r="AC332" s="2">
        <f>(Table2[[#This Row],[Close Price]]/Table2[[#This Row],[Day Low]])-1</f>
        <v>-1.1387163561077385E-3</v>
      </c>
      <c r="AD332" s="2">
        <f>(Table2[[#This Row],[Day High]]/Table2[[#This Row],[Close Price]])-1</f>
        <v>4.5600580371022881E-2</v>
      </c>
      <c r="AE332" s="2">
        <f>(Table2[[#This Row],[Close Price]]/Table2[[#This Row],[Current Week Low]])-1</f>
        <v>2.747311255457352E-2</v>
      </c>
      <c r="AF332" s="2">
        <f>(Table2[[#This Row],[Current Week High]]/Table2[[#This Row],[Close Price]])-1</f>
        <v>1.5649290081873879E-2</v>
      </c>
      <c r="AG332" s="2">
        <f>(Table2[[#This Row],[Close Price]]/Table2[[#This Row],[Current Month Low]])-1</f>
        <v>2.747311255457352E-2</v>
      </c>
      <c r="AH332" s="2">
        <f>(Table2[[#This Row],[Current Month High]]/Table2[[#This Row],[Close Price]])-1</f>
        <v>1.5649290081873879E-2</v>
      </c>
      <c r="AI332">
        <v>7.16136387190382</v>
      </c>
      <c r="AJ332">
        <v>151.86635343252399</v>
      </c>
      <c r="AK332" t="str">
        <f>IF(AND(Table2[[#This Row],[20D EMA]]&gt;Table2[[#This Row],[50D EMA]],Table2[[#This Row],[50D EMA]]&gt;Table2[[#This Row],[200D EMA]]),"Uptrend","Downtrend/NoTrend")</f>
        <v>Uptrend</v>
      </c>
      <c r="AL332">
        <v>0.16</v>
      </c>
      <c r="AM332" t="s">
        <v>10145</v>
      </c>
      <c r="AN332">
        <v>16.48</v>
      </c>
      <c r="AO332" t="s">
        <v>10145</v>
      </c>
      <c r="AP332">
        <v>0.146044268025874</v>
      </c>
      <c r="AQ332">
        <f>(Table2[[#This Row],[Sharpe Ratio]]-AVERAGE(Table2[Sharpe Ratio]))/_xlfn.STDEV.P(Table2[Sharpe Ratio])</f>
        <v>1.0354793404453502</v>
      </c>
      <c r="AR3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2.8436985552513034</v>
      </c>
    </row>
    <row r="333" spans="1:44" hidden="1" x14ac:dyDescent="0.3">
      <c r="A333" t="s">
        <v>828</v>
      </c>
      <c r="B333" t="s">
        <v>829</v>
      </c>
      <c r="C333" t="s">
        <v>10102</v>
      </c>
      <c r="D333" t="s">
        <v>390</v>
      </c>
      <c r="E333">
        <v>18691.050703954999</v>
      </c>
      <c r="F333">
        <v>3799.55</v>
      </c>
      <c r="G333">
        <v>39.865445873618903</v>
      </c>
      <c r="H333">
        <f>(Table2[[#This Row],[1Y Return vs Nifty]]-AVERAGE(Table2[1Y Return vs Nifty]))/_xlfn.STDEV.P(Table2[1Y Return vs Nifty])</f>
        <v>-9.0227982252522557E-2</v>
      </c>
      <c r="I333">
        <v>0.17180956891833099</v>
      </c>
      <c r="J333">
        <f>(Table2[[#This Row],[1M Return vs Nifty]]-AVERAGE(Table2[1M Return vs Nifty]))/_xlfn.STDEV.P(Table2[1M Return vs Nifty])</f>
        <v>-0.32812023427563169</v>
      </c>
      <c r="K333">
        <v>30.3763479392878</v>
      </c>
      <c r="L333">
        <f>(Table2[[#This Row],[6M Return vs Nifty]]-AVERAGE(Table2[6M Return vs Nifty]))/_xlfn.STDEV.P(Table2[6M Return vs Nifty])</f>
        <v>0.57359685197193611</v>
      </c>
      <c r="M333">
        <v>0.124746088290002</v>
      </c>
      <c r="N333">
        <f>(Table2[[#This Row],[1W Return vs Nifty]]-AVERAGE(Table2[1W Return vs Nifty]))/_xlfn.STDEV.P(Table2[1W Return vs Nifty])</f>
        <v>7.6226202834757992E-2</v>
      </c>
      <c r="O333">
        <v>3596.14</v>
      </c>
      <c r="P333">
        <v>3441.4978784139498</v>
      </c>
      <c r="Q333">
        <v>3008.5054506331498</v>
      </c>
      <c r="R333">
        <v>69.5008837990936</v>
      </c>
      <c r="S333" s="2">
        <v>5.6563426340465142E-2</v>
      </c>
      <c r="T333" s="2">
        <v>0.10403961711900354</v>
      </c>
      <c r="U333" s="2">
        <v>0.26293605324875591</v>
      </c>
      <c r="V333">
        <v>0.80655801102618097</v>
      </c>
      <c r="W333">
        <v>3715.1</v>
      </c>
      <c r="X333">
        <v>3829.5</v>
      </c>
      <c r="Y333">
        <v>3601.1</v>
      </c>
      <c r="Z333">
        <v>3840</v>
      </c>
      <c r="AA333">
        <v>3601.1</v>
      </c>
      <c r="AB333">
        <v>3840</v>
      </c>
      <c r="AC333" s="2">
        <f>(Table2[[#This Row],[Close Price]]/Table2[[#This Row],[Day Low]])-1</f>
        <v>2.2731555005248927E-2</v>
      </c>
      <c r="AD333" s="2">
        <f>(Table2[[#This Row],[Day High]]/Table2[[#This Row],[Close Price]])-1</f>
        <v>7.8825124027845916E-3</v>
      </c>
      <c r="AE333" s="2">
        <f>(Table2[[#This Row],[Close Price]]/Table2[[#This Row],[Current Week Low]])-1</f>
        <v>5.5108161395129418E-2</v>
      </c>
      <c r="AF333" s="2">
        <f>(Table2[[#This Row],[Current Week High]]/Table2[[#This Row],[Close Price]])-1</f>
        <v>1.0645997552341635E-2</v>
      </c>
      <c r="AG333" s="2">
        <f>(Table2[[#This Row],[Close Price]]/Table2[[#This Row],[Current Month Low]])-1</f>
        <v>5.5108161395129418E-2</v>
      </c>
      <c r="AH333" s="2">
        <f>(Table2[[#This Row],[Current Month High]]/Table2[[#This Row],[Close Price]])-1</f>
        <v>1.0645997552341635E-2</v>
      </c>
      <c r="AI333">
        <v>1.06459975523416</v>
      </c>
      <c r="AJ333">
        <v>71.139337432155401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0.1</v>
      </c>
      <c r="AM333" t="s">
        <v>10145</v>
      </c>
      <c r="AN333">
        <v>6.2</v>
      </c>
      <c r="AO333" t="s">
        <v>10145</v>
      </c>
      <c r="AP333">
        <v>-1.860366067809E-3</v>
      </c>
      <c r="AQ333">
        <f>(Table2[[#This Row],[Sharpe Ratio]]-AVERAGE(Table2[Sharpe Ratio]))/_xlfn.STDEV.P(Table2[Sharpe Ratio])</f>
        <v>-0.64382733325992725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-0.41235249498138749</v>
      </c>
    </row>
    <row r="334" spans="1:44" hidden="1" x14ac:dyDescent="0.3">
      <c r="A334" t="s">
        <v>830</v>
      </c>
      <c r="B334" t="s">
        <v>831</v>
      </c>
      <c r="C334" t="s">
        <v>10107</v>
      </c>
      <c r="D334" t="s">
        <v>59</v>
      </c>
      <c r="E334">
        <v>18680.37648934</v>
      </c>
      <c r="F334">
        <v>950.35</v>
      </c>
      <c r="G334">
        <v>27.040070909578201</v>
      </c>
      <c r="H334">
        <f>(Table2[[#This Row],[1Y Return vs Nifty]]-AVERAGE(Table2[1Y Return vs Nifty]))/_xlfn.STDEV.P(Table2[1Y Return vs Nifty])</f>
        <v>-0.23790362134107251</v>
      </c>
      <c r="I334">
        <v>0.74217384939753905</v>
      </c>
      <c r="J334">
        <f>(Table2[[#This Row],[1M Return vs Nifty]]-AVERAGE(Table2[1M Return vs Nifty]))/_xlfn.STDEV.P(Table2[1M Return vs Nifty])</f>
        <v>-0.28046305463117904</v>
      </c>
      <c r="K334">
        <v>4.7864635953906598</v>
      </c>
      <c r="L334">
        <f>(Table2[[#This Row],[6M Return vs Nifty]]-AVERAGE(Table2[6M Return vs Nifty]))/_xlfn.STDEV.P(Table2[6M Return vs Nifty])</f>
        <v>-0.18224579564607918</v>
      </c>
      <c r="M334">
        <v>5.3489304395064297</v>
      </c>
      <c r="N334">
        <f>(Table2[[#This Row],[1W Return vs Nifty]]-AVERAGE(Table2[1W Return vs Nifty]))/_xlfn.STDEV.P(Table2[1W Return vs Nifty])</f>
        <v>1.1038063771775017</v>
      </c>
      <c r="O334">
        <v>910.15</v>
      </c>
      <c r="P334">
        <v>926.68837539045103</v>
      </c>
      <c r="Q334">
        <v>879.22923872242302</v>
      </c>
      <c r="R334">
        <v>63.786431228283703</v>
      </c>
      <c r="S334" s="2">
        <v>4.4168543646651702E-2</v>
      </c>
      <c r="T334" s="2">
        <v>2.5533529110667221E-2</v>
      </c>
      <c r="U334" s="2">
        <v>8.0889895541827142E-2</v>
      </c>
      <c r="V334">
        <v>2.0683284822668</v>
      </c>
      <c r="W334">
        <v>955</v>
      </c>
      <c r="X334">
        <v>979</v>
      </c>
      <c r="Y334">
        <v>880.45</v>
      </c>
      <c r="Z334">
        <v>984</v>
      </c>
      <c r="AA334">
        <v>880.45</v>
      </c>
      <c r="AB334">
        <v>984</v>
      </c>
      <c r="AC334" s="2">
        <f>(Table2[[#This Row],[Close Price]]/Table2[[#This Row],[Day Low]])-1</f>
        <v>-4.8691099476440014E-3</v>
      </c>
      <c r="AD334" s="2">
        <f>(Table2[[#This Row],[Day High]]/Table2[[#This Row],[Close Price]])-1</f>
        <v>3.0146788025464222E-2</v>
      </c>
      <c r="AE334" s="2">
        <f>(Table2[[#This Row],[Close Price]]/Table2[[#This Row],[Current Week Low]])-1</f>
        <v>7.9391220398659756E-2</v>
      </c>
      <c r="AF334" s="2">
        <f>(Table2[[#This Row],[Current Week High]]/Table2[[#This Row],[Close Price]])-1</f>
        <v>3.5408007576156031E-2</v>
      </c>
      <c r="AG334" s="2">
        <f>(Table2[[#This Row],[Close Price]]/Table2[[#This Row],[Current Month Low]])-1</f>
        <v>7.9391220398659756E-2</v>
      </c>
      <c r="AH334" s="2">
        <f>(Table2[[#This Row],[Current Month High]]/Table2[[#This Row],[Close Price]])-1</f>
        <v>3.5408007576156031E-2</v>
      </c>
      <c r="AI334">
        <v>15.115483769137599</v>
      </c>
      <c r="AJ334">
        <v>52.875412209442601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-0.09</v>
      </c>
      <c r="AM334" t="s">
        <v>10146</v>
      </c>
      <c r="AN334">
        <v>7</v>
      </c>
      <c r="AO334" t="s">
        <v>10145</v>
      </c>
      <c r="AP334">
        <v>-5.8673525232217999E-2</v>
      </c>
      <c r="AQ334">
        <f>(Table2[[#This Row],[Sharpe Ratio]]-AVERAGE(Table2[Sharpe Ratio]))/_xlfn.STDEV.P(Table2[Sharpe Ratio])</f>
        <v>-1.2888829660580277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5" spans="1:44" x14ac:dyDescent="0.3">
      <c r="A335" t="s">
        <v>128</v>
      </c>
      <c r="B335" t="s">
        <v>129</v>
      </c>
      <c r="C335" t="s">
        <v>10108</v>
      </c>
      <c r="D335" t="s">
        <v>130</v>
      </c>
      <c r="E335">
        <v>229892.54417204999</v>
      </c>
      <c r="F335">
        <v>314.5</v>
      </c>
      <c r="G335">
        <v>128.34842003960901</v>
      </c>
      <c r="H335">
        <f>(Table2[[#This Row],[1Y Return vs Nifty]]-AVERAGE(Table2[1Y Return vs Nifty]))/_xlfn.STDEV.P(Table2[1Y Return vs Nifty])</f>
        <v>0.92859445335301594</v>
      </c>
      <c r="I335">
        <v>-6.8834676888596897</v>
      </c>
      <c r="J335">
        <f>(Table2[[#This Row],[1M Return vs Nifty]]-AVERAGE(Table2[1M Return vs Nifty]))/_xlfn.STDEV.P(Table2[1M Return vs Nifty])</f>
        <v>-0.91762877683872945</v>
      </c>
      <c r="K335">
        <v>59.581157694891999</v>
      </c>
      <c r="L335">
        <f>(Table2[[#This Row],[6M Return vs Nifty]]-AVERAGE(Table2[6M Return vs Nifty]))/_xlfn.STDEV.P(Table2[6M Return vs Nifty])</f>
        <v>1.4362127369132351</v>
      </c>
      <c r="M335">
        <v>-3.0260629073342802</v>
      </c>
      <c r="N335">
        <f>(Table2[[#This Row],[1W Return vs Nifty]]-AVERAGE(Table2[1W Return vs Nifty]))/_xlfn.STDEV.P(Table2[1W Return vs Nifty])</f>
        <v>-0.54352774139395188</v>
      </c>
      <c r="O335">
        <v>300.42</v>
      </c>
      <c r="P335">
        <v>277.05504594583402</v>
      </c>
      <c r="Q335">
        <v>211.36280957351801</v>
      </c>
      <c r="R335">
        <v>65.606227960508903</v>
      </c>
      <c r="S335" s="2">
        <v>4.6867718527394922E-2</v>
      </c>
      <c r="T335" s="2">
        <v>0.1351534815990563</v>
      </c>
      <c r="U335" s="2">
        <v>0.48796280970426797</v>
      </c>
      <c r="V335">
        <v>0.79270717298165405</v>
      </c>
      <c r="W335">
        <v>313.05</v>
      </c>
      <c r="X335">
        <v>317.89999999999998</v>
      </c>
      <c r="Y335">
        <v>303</v>
      </c>
      <c r="Z335">
        <v>315.45</v>
      </c>
      <c r="AA335">
        <v>303</v>
      </c>
      <c r="AB335">
        <v>315.45</v>
      </c>
      <c r="AC335" s="2">
        <f>(Table2[[#This Row],[Close Price]]/Table2[[#This Row],[Day Low]])-1</f>
        <v>4.6318479476121777E-3</v>
      </c>
      <c r="AD335" s="2">
        <f>(Table2[[#This Row],[Day High]]/Table2[[#This Row],[Close Price]])-1</f>
        <v>1.08108108108107E-2</v>
      </c>
      <c r="AE335" s="2">
        <f>(Table2[[#This Row],[Close Price]]/Table2[[#This Row],[Current Week Low]])-1</f>
        <v>3.7953795379537913E-2</v>
      </c>
      <c r="AF335" s="2">
        <f>(Table2[[#This Row],[Current Week High]]/Table2[[#This Row],[Close Price]])-1</f>
        <v>3.0206677265500748E-3</v>
      </c>
      <c r="AG335" s="2">
        <f>(Table2[[#This Row],[Close Price]]/Table2[[#This Row],[Current Month Low]])-1</f>
        <v>3.7953795379537913E-2</v>
      </c>
      <c r="AH335" s="2">
        <f>(Table2[[#This Row],[Current Month High]]/Table2[[#This Row],[Close Price]])-1</f>
        <v>3.0206677265500748E-3</v>
      </c>
      <c r="AI335">
        <v>2.7027027027026902</v>
      </c>
      <c r="AJ335">
        <v>159.80999586947499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0.24</v>
      </c>
      <c r="AM335" t="s">
        <v>10145</v>
      </c>
      <c r="AN335">
        <v>1.58</v>
      </c>
      <c r="AO335" t="s">
        <v>10145</v>
      </c>
      <c r="AP335">
        <v>0.22250285486749499</v>
      </c>
      <c r="AQ335">
        <f>(Table2[[#This Row],[Sharpe Ratio]]-AVERAGE(Table2[Sharpe Ratio]))/_xlfn.STDEV.P(Table2[Sharpe Ratio])</f>
        <v>1.9035888214767664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2.8072394935103366</v>
      </c>
    </row>
    <row r="336" spans="1:44" hidden="1" x14ac:dyDescent="0.3">
      <c r="A336" t="s">
        <v>834</v>
      </c>
      <c r="B336" t="s">
        <v>835</v>
      </c>
      <c r="C336" t="s">
        <v>10104</v>
      </c>
      <c r="D336" t="s">
        <v>119</v>
      </c>
      <c r="E336">
        <v>18190.265377</v>
      </c>
      <c r="F336">
        <v>726.5</v>
      </c>
      <c r="G336">
        <v>51.837337089788797</v>
      </c>
      <c r="H336">
        <f>(Table2[[#This Row],[1Y Return vs Nifty]]-AVERAGE(Table2[1Y Return vs Nifty]))/_xlfn.STDEV.P(Table2[1Y Return vs Nifty])</f>
        <v>4.7620360692881877E-2</v>
      </c>
      <c r="I336">
        <v>15.8201035189573</v>
      </c>
      <c r="J336">
        <f>(Table2[[#This Row],[1M Return vs Nifty]]-AVERAGE(Table2[1M Return vs Nifty]))/_xlfn.STDEV.P(Table2[1M Return vs Nifty])</f>
        <v>0.97938372666603368</v>
      </c>
      <c r="K336">
        <v>18.973779452763502</v>
      </c>
      <c r="L336">
        <f>(Table2[[#This Row],[6M Return vs Nifty]]-AVERAGE(Table2[6M Return vs Nifty]))/_xlfn.STDEV.P(Table2[6M Return vs Nifty])</f>
        <v>0.23680175596144229</v>
      </c>
      <c r="M336">
        <v>-1.0933565773229299</v>
      </c>
      <c r="N336">
        <f>(Table2[[#This Row],[1W Return vs Nifty]]-AVERAGE(Table2[1W Return vs Nifty]))/_xlfn.STDEV.P(Table2[1W Return vs Nifty])</f>
        <v>-0.16337065388919073</v>
      </c>
      <c r="O336">
        <v>694.77</v>
      </c>
      <c r="P336">
        <v>634.17893128278797</v>
      </c>
      <c r="Q336">
        <v>547.39904176483299</v>
      </c>
      <c r="R336">
        <v>67.353456794319598</v>
      </c>
      <c r="S336" s="2">
        <v>4.5669790002446878E-2</v>
      </c>
      <c r="T336" s="2">
        <v>0.14557574237048401</v>
      </c>
      <c r="U336" s="2">
        <v>0.32718537039768919</v>
      </c>
      <c r="V336">
        <v>0.77658595837804301</v>
      </c>
      <c r="W336">
        <v>713.1</v>
      </c>
      <c r="X336">
        <v>729.95</v>
      </c>
      <c r="Y336">
        <v>713</v>
      </c>
      <c r="Z336">
        <v>739</v>
      </c>
      <c r="AA336">
        <v>713</v>
      </c>
      <c r="AB336">
        <v>739</v>
      </c>
      <c r="AC336" s="2">
        <f>(Table2[[#This Row],[Close Price]]/Table2[[#This Row],[Day Low]])-1</f>
        <v>1.8791193381012539E-2</v>
      </c>
      <c r="AD336" s="2">
        <f>(Table2[[#This Row],[Day High]]/Table2[[#This Row],[Close Price]])-1</f>
        <v>4.7487955953200434E-3</v>
      </c>
      <c r="AE336" s="2">
        <f>(Table2[[#This Row],[Close Price]]/Table2[[#This Row],[Current Week Low]])-1</f>
        <v>1.8934081346423604E-2</v>
      </c>
      <c r="AF336" s="2">
        <f>(Table2[[#This Row],[Current Week High]]/Table2[[#This Row],[Close Price]])-1</f>
        <v>1.7205781142463961E-2</v>
      </c>
      <c r="AG336" s="2">
        <f>(Table2[[#This Row],[Close Price]]/Table2[[#This Row],[Current Month Low]])-1</f>
        <v>1.8934081346423604E-2</v>
      </c>
      <c r="AH336" s="2">
        <f>(Table2[[#This Row],[Current Month High]]/Table2[[#This Row],[Close Price]])-1</f>
        <v>1.7205781142463961E-2</v>
      </c>
      <c r="AI336">
        <v>2.8217481073640598</v>
      </c>
      <c r="AJ336">
        <v>80.138854450780997</v>
      </c>
      <c r="AK336" t="str">
        <f>IF(AND(Table2[[#This Row],[20D EMA]]&gt;Table2[[#This Row],[50D EMA]],Table2[[#This Row],[50D EMA]]&gt;Table2[[#This Row],[200D EMA]]),"Uptrend","Downtrend/NoTrend")</f>
        <v>Uptrend</v>
      </c>
      <c r="AL336">
        <v>0.27</v>
      </c>
      <c r="AM336" t="s">
        <v>10145</v>
      </c>
      <c r="AN336">
        <v>0.13</v>
      </c>
      <c r="AO336" t="s">
        <v>10145</v>
      </c>
      <c r="AQ336">
        <f>(Table2[[#This Row],[Sharpe Ratio]]-AVERAGE(Table2[Sharpe Ratio]))/_xlfn.STDEV.P(Table2[Sharpe Ratio])</f>
        <v>-0.62270476889708481</v>
      </c>
      <c r="AR3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0.47773042053408232</v>
      </c>
    </row>
    <row r="337" spans="1:44" x14ac:dyDescent="0.3">
      <c r="A337" t="s">
        <v>146</v>
      </c>
      <c r="B337" t="s">
        <v>147</v>
      </c>
      <c r="C337" t="s">
        <v>10108</v>
      </c>
      <c r="D337" t="s">
        <v>148</v>
      </c>
      <c r="E337">
        <v>182619.458949375</v>
      </c>
      <c r="F337">
        <v>8617.85</v>
      </c>
      <c r="G337">
        <v>69.521591253019096</v>
      </c>
      <c r="H337">
        <f>(Table2[[#This Row],[1Y Return vs Nifty]]-AVERAGE(Table2[1Y Return vs Nifty]))/_xlfn.STDEV.P(Table2[1Y Return vs Nifty])</f>
        <v>0.25124275322966955</v>
      </c>
      <c r="I337">
        <v>-3.3361856836182699</v>
      </c>
      <c r="J337">
        <f>(Table2[[#This Row],[1M Return vs Nifty]]-AVERAGE(Table2[1M Return vs Nifty]))/_xlfn.STDEV.P(Table2[1M Return vs Nifty])</f>
        <v>-0.6212331897390444</v>
      </c>
      <c r="K337">
        <v>67.568382298950297</v>
      </c>
      <c r="L337">
        <f>(Table2[[#This Row],[6M Return vs Nifty]]-AVERAGE(Table2[6M Return vs Nifty]))/_xlfn.STDEV.P(Table2[6M Return vs Nifty])</f>
        <v>1.6721295902573163</v>
      </c>
      <c r="M337">
        <v>-0.551262476988996</v>
      </c>
      <c r="N337">
        <f>(Table2[[#This Row],[1W Return vs Nifty]]-AVERAGE(Table2[1W Return vs Nifty]))/_xlfn.STDEV.P(Table2[1W Return vs Nifty])</f>
        <v>-5.6742496710623473E-2</v>
      </c>
      <c r="O337">
        <v>8421.94</v>
      </c>
      <c r="P337">
        <v>7903.1480376951404</v>
      </c>
      <c r="Q337">
        <v>6088.1290759658796</v>
      </c>
      <c r="R337">
        <v>57.513114139495997</v>
      </c>
      <c r="S337" s="2">
        <v>2.3261861281367459E-2</v>
      </c>
      <c r="T337" s="2">
        <v>9.0432566731129385E-2</v>
      </c>
      <c r="U337" s="2">
        <v>0.41551696629112311</v>
      </c>
      <c r="V337">
        <v>0.79494927765450396</v>
      </c>
      <c r="W337">
        <v>8580.15</v>
      </c>
      <c r="X337">
        <v>8699</v>
      </c>
      <c r="Y337">
        <v>8414.0499999999993</v>
      </c>
      <c r="Z337">
        <v>8670</v>
      </c>
      <c r="AA337">
        <v>8414.0499999999993</v>
      </c>
      <c r="AB337">
        <v>8670</v>
      </c>
      <c r="AC337" s="2">
        <f>(Table2[[#This Row],[Close Price]]/Table2[[#This Row],[Day Low]])-1</f>
        <v>4.3938625781601015E-3</v>
      </c>
      <c r="AD337" s="2">
        <f>(Table2[[#This Row],[Day High]]/Table2[[#This Row],[Close Price]])-1</f>
        <v>9.4165017956915342E-3</v>
      </c>
      <c r="AE337" s="2">
        <f>(Table2[[#This Row],[Close Price]]/Table2[[#This Row],[Current Week Low]])-1</f>
        <v>2.4221391600953268E-2</v>
      </c>
      <c r="AF337" s="2">
        <f>(Table2[[#This Row],[Current Week High]]/Table2[[#This Row],[Close Price]])-1</f>
        <v>6.0513933289625399E-3</v>
      </c>
      <c r="AG337" s="2">
        <f>(Table2[[#This Row],[Close Price]]/Table2[[#This Row],[Current Month Low]])-1</f>
        <v>2.4221391600953268E-2</v>
      </c>
      <c r="AH337" s="2">
        <f>(Table2[[#This Row],[Current Month High]]/Table2[[#This Row],[Close Price]])-1</f>
        <v>6.0513933289625399E-3</v>
      </c>
      <c r="AI337">
        <v>6.1743938453326397</v>
      </c>
      <c r="AJ337">
        <v>123.840259740259</v>
      </c>
      <c r="AK337" t="str">
        <f>IF(AND(Table2[[#This Row],[20D EMA]]&gt;Table2[[#This Row],[50D EMA]],Table2[[#This Row],[50D EMA]]&gt;Table2[[#This Row],[200D EMA]]),"Uptrend","Downtrend/NoTrend")</f>
        <v>Uptrend</v>
      </c>
      <c r="AL337">
        <v>0.17</v>
      </c>
      <c r="AM337" t="s">
        <v>10145</v>
      </c>
      <c r="AN337">
        <v>-4.46</v>
      </c>
      <c r="AO337" t="s">
        <v>10146</v>
      </c>
      <c r="AP337">
        <v>0.19192963382661901</v>
      </c>
      <c r="AQ337">
        <f>(Table2[[#This Row],[Sharpe Ratio]]-AVERAGE(Table2[Sharpe Ratio]))/_xlfn.STDEV.P(Table2[Sharpe Ratio])</f>
        <v>1.5564609951904735</v>
      </c>
      <c r="AR3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2.8018576522277914</v>
      </c>
    </row>
    <row r="338" spans="1:44" hidden="1" x14ac:dyDescent="0.3">
      <c r="A338" t="s">
        <v>839</v>
      </c>
      <c r="B338" t="s">
        <v>840</v>
      </c>
      <c r="C338" t="s">
        <v>10116</v>
      </c>
      <c r="D338" t="s">
        <v>541</v>
      </c>
      <c r="E338">
        <v>17970.511662000001</v>
      </c>
      <c r="F338">
        <v>3624.3</v>
      </c>
      <c r="G338">
        <v>-44.7229637143015</v>
      </c>
      <c r="H338">
        <f>(Table2[[#This Row],[1Y Return vs Nifty]]-AVERAGE(Table2[1Y Return vs Nifty]))/_xlfn.STDEV.P(Table2[1Y Return vs Nifty])</f>
        <v>-1.0642071041420407</v>
      </c>
      <c r="I338">
        <v>6.3637006225867401</v>
      </c>
      <c r="J338">
        <f>(Table2[[#This Row],[1M Return vs Nifty]]-AVERAGE(Table2[1M Return vs Nifty]))/_xlfn.STDEV.P(Table2[1M Return vs Nifty])</f>
        <v>0.18924748032884417</v>
      </c>
      <c r="K338">
        <v>-19.186145888015101</v>
      </c>
      <c r="L338">
        <f>(Table2[[#This Row],[6M Return vs Nifty]]-AVERAGE(Table2[6M Return vs Nifty]))/_xlfn.STDEV.P(Table2[6M Return vs Nifty])</f>
        <v>-0.89031936013530011</v>
      </c>
      <c r="M338">
        <v>0.14322581009527899</v>
      </c>
      <c r="N338">
        <f>(Table2[[#This Row],[1W Return vs Nifty]]-AVERAGE(Table2[1W Return vs Nifty]))/_xlfn.STDEV.P(Table2[1W Return vs Nifty])</f>
        <v>7.9861104376861961E-2</v>
      </c>
      <c r="O338">
        <v>3548.38</v>
      </c>
      <c r="P338">
        <v>3438.9041595540002</v>
      </c>
      <c r="Q338">
        <v>3545.6078223882901</v>
      </c>
      <c r="R338">
        <v>57.0811972319528</v>
      </c>
      <c r="S338" s="2">
        <v>2.1395679154994695E-2</v>
      </c>
      <c r="T338" s="2">
        <v>5.391131355927186E-2</v>
      </c>
      <c r="U338" s="2">
        <v>2.2194270081089727E-2</v>
      </c>
      <c r="V338">
        <v>1.1484141878637399</v>
      </c>
      <c r="W338">
        <v>3588.5</v>
      </c>
      <c r="X338">
        <v>3691</v>
      </c>
      <c r="Y338">
        <v>3569.05</v>
      </c>
      <c r="Z338">
        <v>3695</v>
      </c>
      <c r="AA338">
        <v>3569.05</v>
      </c>
      <c r="AB338">
        <v>3695</v>
      </c>
      <c r="AC338" s="2">
        <f>(Table2[[#This Row],[Close Price]]/Table2[[#This Row],[Day Low]])-1</f>
        <v>9.9763132227950191E-3</v>
      </c>
      <c r="AD338" s="2">
        <f>(Table2[[#This Row],[Day High]]/Table2[[#This Row],[Close Price]])-1</f>
        <v>1.840355378969738E-2</v>
      </c>
      <c r="AE338" s="2">
        <f>(Table2[[#This Row],[Close Price]]/Table2[[#This Row],[Current Week Low]])-1</f>
        <v>1.5480309886384269E-2</v>
      </c>
      <c r="AF338" s="2">
        <f>(Table2[[#This Row],[Current Week High]]/Table2[[#This Row],[Close Price]])-1</f>
        <v>1.9507215186380877E-2</v>
      </c>
      <c r="AG338" s="2">
        <f>(Table2[[#This Row],[Close Price]]/Table2[[#This Row],[Current Month Low]])-1</f>
        <v>1.5480309886384269E-2</v>
      </c>
      <c r="AH338" s="2">
        <f>(Table2[[#This Row],[Current Month High]]/Table2[[#This Row],[Close Price]])-1</f>
        <v>1.9507215186380877E-2</v>
      </c>
      <c r="AI338">
        <v>30.349308832050301</v>
      </c>
      <c r="AJ338">
        <v>26.020966984822401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0.02</v>
      </c>
      <c r="AM338" t="s">
        <v>10145</v>
      </c>
      <c r="AN338">
        <v>2.23</v>
      </c>
      <c r="AO338" t="s">
        <v>10145</v>
      </c>
      <c r="AP338">
        <v>-6.5400505909342002E-2</v>
      </c>
      <c r="AQ338">
        <f>(Table2[[#This Row],[Sharpe Ratio]]-AVERAGE(Table2[Sharpe Ratio]))/_xlfn.STDEV.P(Table2[Sharpe Ratio])</f>
        <v>-1.3652609890605083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39" spans="1:44" x14ac:dyDescent="0.3">
      <c r="A339" t="s">
        <v>533</v>
      </c>
      <c r="B339" t="s">
        <v>534</v>
      </c>
      <c r="C339" t="s">
        <v>10110</v>
      </c>
      <c r="D339" t="s">
        <v>156</v>
      </c>
      <c r="E339">
        <v>35852.876162303997</v>
      </c>
      <c r="F339">
        <v>258.56</v>
      </c>
      <c r="G339">
        <v>109.181044328844</v>
      </c>
      <c r="H339">
        <f>(Table2[[#This Row],[1Y Return vs Nifty]]-AVERAGE(Table2[1Y Return vs Nifty]))/_xlfn.STDEV.P(Table2[1Y Return vs Nifty])</f>
        <v>0.70789490533404786</v>
      </c>
      <c r="I339">
        <v>1.1286751184487001</v>
      </c>
      <c r="J339">
        <f>(Table2[[#This Row],[1M Return vs Nifty]]-AVERAGE(Table2[1M Return vs Nifty]))/_xlfn.STDEV.P(Table2[1M Return vs Nifty])</f>
        <v>-0.24816867533290965</v>
      </c>
      <c r="K339">
        <v>-7.9592899323161603E-2</v>
      </c>
      <c r="L339">
        <f>(Table2[[#This Row],[6M Return vs Nifty]]-AVERAGE(Table2[6M Return vs Nifty]))/_xlfn.STDEV.P(Table2[6M Return vs Nifty])</f>
        <v>-0.32597340984690237</v>
      </c>
      <c r="M339">
        <v>8.1330339439197292</v>
      </c>
      <c r="N339">
        <f>(Table2[[#This Row],[1W Return vs Nifty]]-AVERAGE(Table2[1W Return vs Nifty]))/_xlfn.STDEV.P(Table2[1W Return vs Nifty])</f>
        <v>1.6514305366861755</v>
      </c>
      <c r="O339">
        <v>238.78</v>
      </c>
      <c r="P339">
        <v>233.44645739508701</v>
      </c>
      <c r="Q339">
        <v>205.12127543450799</v>
      </c>
      <c r="R339">
        <v>79.5591757580479</v>
      </c>
      <c r="S339" s="2">
        <v>8.2837758606248438E-2</v>
      </c>
      <c r="T339" s="2">
        <v>0.10757731295279668</v>
      </c>
      <c r="U339" s="2">
        <v>0.26052258329757783</v>
      </c>
      <c r="V339">
        <v>1.46845368127112</v>
      </c>
      <c r="W339">
        <v>254.01</v>
      </c>
      <c r="X339">
        <v>260.86</v>
      </c>
      <c r="Y339">
        <v>236.25</v>
      </c>
      <c r="Z339">
        <v>266.64999999999998</v>
      </c>
      <c r="AA339">
        <v>236.25</v>
      </c>
      <c r="AB339">
        <v>266.64999999999998</v>
      </c>
      <c r="AC339" s="2">
        <f>(Table2[[#This Row],[Close Price]]/Table2[[#This Row],[Day Low]])-1</f>
        <v>1.7912680603126008E-2</v>
      </c>
      <c r="AD339" s="2">
        <f>(Table2[[#This Row],[Day High]]/Table2[[#This Row],[Close Price]])-1</f>
        <v>8.8954207920792783E-3</v>
      </c>
      <c r="AE339" s="2">
        <f>(Table2[[#This Row],[Close Price]]/Table2[[#This Row],[Current Week Low]])-1</f>
        <v>9.4433862433862537E-2</v>
      </c>
      <c r="AF339" s="2">
        <f>(Table2[[#This Row],[Current Week High]]/Table2[[#This Row],[Close Price]])-1</f>
        <v>3.1288675742574101E-2</v>
      </c>
      <c r="AG339" s="2">
        <f>(Table2[[#This Row],[Close Price]]/Table2[[#This Row],[Current Month Low]])-1</f>
        <v>9.4433862433862537E-2</v>
      </c>
      <c r="AH339" s="2">
        <f>(Table2[[#This Row],[Current Month High]]/Table2[[#This Row],[Close Price]])-1</f>
        <v>3.1288675742574101E-2</v>
      </c>
      <c r="AI339">
        <v>13.6099938118811</v>
      </c>
      <c r="AJ339">
        <v>143.924528301886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0.05</v>
      </c>
      <c r="AM339" t="s">
        <v>10145</v>
      </c>
      <c r="AN339">
        <v>11.48</v>
      </c>
      <c r="AO339" t="s">
        <v>10145</v>
      </c>
      <c r="AP339">
        <v>0.14312977942008501</v>
      </c>
      <c r="AQ339">
        <f>(Table2[[#This Row],[Sharpe Ratio]]-AVERAGE(Table2[Sharpe Ratio]))/_xlfn.STDEV.P(Table2[Sharpe Ratio])</f>
        <v>1.0023882869017582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2.7875716437421691</v>
      </c>
    </row>
    <row r="340" spans="1:44" hidden="1" x14ac:dyDescent="0.3">
      <c r="A340" t="s">
        <v>843</v>
      </c>
      <c r="B340" t="s">
        <v>844</v>
      </c>
      <c r="C340" t="s">
        <v>10112</v>
      </c>
      <c r="D340" t="s">
        <v>445</v>
      </c>
      <c r="E340">
        <v>17672.433024385002</v>
      </c>
      <c r="F340">
        <v>1237.8499999999999</v>
      </c>
      <c r="G340">
        <v>42.979785579222202</v>
      </c>
      <c r="H340">
        <f>(Table2[[#This Row],[1Y Return vs Nifty]]-AVERAGE(Table2[1Y Return vs Nifty]))/_xlfn.STDEV.P(Table2[1Y Return vs Nifty])</f>
        <v>-5.4368437587879383E-2</v>
      </c>
      <c r="I340">
        <v>6.5974703874271299</v>
      </c>
      <c r="J340">
        <f>(Table2[[#This Row],[1M Return vs Nifty]]-AVERAGE(Table2[1M Return vs Nifty]))/_xlfn.STDEV.P(Table2[1M Return vs Nifty])</f>
        <v>0.20878027377285091</v>
      </c>
      <c r="K340">
        <v>11.4614300991242</v>
      </c>
      <c r="L340">
        <f>(Table2[[#This Row],[6M Return vs Nifty]]-AVERAGE(Table2[6M Return vs Nifty]))/_xlfn.STDEV.P(Table2[6M Return vs Nifty])</f>
        <v>1.4911185883880249E-2</v>
      </c>
      <c r="M340">
        <v>-0.36566116249073499</v>
      </c>
      <c r="N340">
        <f>(Table2[[#This Row],[1W Return vs Nifty]]-AVERAGE(Table2[1W Return vs Nifty]))/_xlfn.STDEV.P(Table2[1W Return vs Nifty])</f>
        <v>-2.0235318118053878E-2</v>
      </c>
      <c r="O340">
        <v>1175.5</v>
      </c>
      <c r="P340">
        <v>1112.2869520593499</v>
      </c>
      <c r="Q340">
        <v>969.58763471916996</v>
      </c>
      <c r="R340">
        <v>69.547609430671798</v>
      </c>
      <c r="S340" s="2">
        <v>5.3041259038706857E-2</v>
      </c>
      <c r="T340" s="2">
        <v>0.11288727940948654</v>
      </c>
      <c r="U340" s="2">
        <v>0.27667675996974644</v>
      </c>
      <c r="V340">
        <v>0.67532820680447603</v>
      </c>
      <c r="W340">
        <v>1230.0999999999999</v>
      </c>
      <c r="X340">
        <v>1274.75</v>
      </c>
      <c r="Y340">
        <v>1206.05</v>
      </c>
      <c r="Z340">
        <v>1250</v>
      </c>
      <c r="AA340">
        <v>1206.05</v>
      </c>
      <c r="AB340">
        <v>1250</v>
      </c>
      <c r="AC340" s="2">
        <f>(Table2[[#This Row],[Close Price]]/Table2[[#This Row],[Day Low]])-1</f>
        <v>6.3003007885538143E-3</v>
      </c>
      <c r="AD340" s="2">
        <f>(Table2[[#This Row],[Day High]]/Table2[[#This Row],[Close Price]])-1</f>
        <v>2.9809750777557875E-2</v>
      </c>
      <c r="AE340" s="2">
        <f>(Table2[[#This Row],[Close Price]]/Table2[[#This Row],[Current Week Low]])-1</f>
        <v>2.636706604203809E-2</v>
      </c>
      <c r="AF340" s="2">
        <f>(Table2[[#This Row],[Current Week High]]/Table2[[#This Row],[Close Price]])-1</f>
        <v>9.8154057438299969E-3</v>
      </c>
      <c r="AG340" s="2">
        <f>(Table2[[#This Row],[Close Price]]/Table2[[#This Row],[Current Month Low]])-1</f>
        <v>2.636706604203809E-2</v>
      </c>
      <c r="AH340" s="2">
        <f>(Table2[[#This Row],[Current Month High]]/Table2[[#This Row],[Close Price]])-1</f>
        <v>9.8154057438299969E-3</v>
      </c>
      <c r="AI340">
        <v>1.38546673668054</v>
      </c>
      <c r="AJ340">
        <v>72.390502054174505</v>
      </c>
      <c r="AK340" t="str">
        <f>IF(AND(Table2[[#This Row],[20D EMA]]&gt;Table2[[#This Row],[50D EMA]],Table2[[#This Row],[50D EMA]]&gt;Table2[[#This Row],[200D EMA]]),"Uptrend","Downtrend/NoTrend")</f>
        <v>Uptrend</v>
      </c>
      <c r="AL340">
        <v>0.19</v>
      </c>
      <c r="AM340" t="s">
        <v>10145</v>
      </c>
      <c r="AN340">
        <v>1.81</v>
      </c>
      <c r="AO340" t="s">
        <v>10145</v>
      </c>
      <c r="AP340">
        <v>0.13431956659487301</v>
      </c>
      <c r="AQ340">
        <f>(Table2[[#This Row],[Sharpe Ratio]]-AVERAGE(Table2[Sharpe Ratio]))/_xlfn.STDEV.P(Table2[Sharpe Ratio])</f>
        <v>0.90235728189098119</v>
      </c>
      <c r="AR3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1.0514449858417789</v>
      </c>
    </row>
    <row r="341" spans="1:44" hidden="1" x14ac:dyDescent="0.3">
      <c r="A341" t="s">
        <v>847</v>
      </c>
      <c r="B341" t="s">
        <v>848</v>
      </c>
      <c r="C341" t="s">
        <v>10102</v>
      </c>
      <c r="D341" t="s">
        <v>49</v>
      </c>
      <c r="E341">
        <v>17638.866481304001</v>
      </c>
      <c r="F341">
        <v>213.82</v>
      </c>
      <c r="G341">
        <v>-12.6796211223899</v>
      </c>
      <c r="H341">
        <f>(Table2[[#This Row],[1Y Return vs Nifty]]-AVERAGE(Table2[1Y Return vs Nifty]))/_xlfn.STDEV.P(Table2[1Y Return vs Nifty])</f>
        <v>-0.69524938485029597</v>
      </c>
      <c r="I341">
        <v>-4.5908793912356503</v>
      </c>
      <c r="J341">
        <f>(Table2[[#This Row],[1M Return vs Nifty]]-AVERAGE(Table2[1M Return vs Nifty]))/_xlfn.STDEV.P(Table2[1M Return vs Nifty])</f>
        <v>-0.72606998522077959</v>
      </c>
      <c r="K341">
        <v>-2.5946984108783102</v>
      </c>
      <c r="L341">
        <f>(Table2[[#This Row],[6M Return vs Nifty]]-AVERAGE(Table2[6M Return vs Nifty]))/_xlfn.STDEV.P(Table2[6M Return vs Nifty])</f>
        <v>-0.40026151460521392</v>
      </c>
      <c r="M341">
        <v>-1.63269302098177</v>
      </c>
      <c r="N341">
        <f>(Table2[[#This Row],[1W Return vs Nifty]]-AVERAGE(Table2[1W Return vs Nifty]))/_xlfn.STDEV.P(Table2[1W Return vs Nifty])</f>
        <v>-0.26945638891408524</v>
      </c>
      <c r="O341">
        <v>216.21</v>
      </c>
      <c r="P341">
        <v>218.59359252589499</v>
      </c>
      <c r="Q341">
        <v>212.28313770341899</v>
      </c>
      <c r="R341">
        <v>43.696786352092097</v>
      </c>
      <c r="S341" s="2">
        <v>-1.1054067804449445E-2</v>
      </c>
      <c r="T341" s="2">
        <v>-2.1837751375669939E-2</v>
      </c>
      <c r="U341" s="2">
        <v>7.2396814613139848E-3</v>
      </c>
      <c r="V341">
        <v>0.68565696215722904</v>
      </c>
      <c r="W341">
        <v>213.2</v>
      </c>
      <c r="X341">
        <v>216.2</v>
      </c>
      <c r="Y341">
        <v>210.77</v>
      </c>
      <c r="Z341">
        <v>218.5</v>
      </c>
      <c r="AA341">
        <v>210.77</v>
      </c>
      <c r="AB341">
        <v>218.5</v>
      </c>
      <c r="AC341" s="2">
        <f>(Table2[[#This Row],[Close Price]]/Table2[[#This Row],[Day Low]])-1</f>
        <v>2.9080675422139546E-3</v>
      </c>
      <c r="AD341" s="2">
        <f>(Table2[[#This Row],[Day High]]/Table2[[#This Row],[Close Price]])-1</f>
        <v>1.113085773080158E-2</v>
      </c>
      <c r="AE341" s="2">
        <f>(Table2[[#This Row],[Close Price]]/Table2[[#This Row],[Current Week Low]])-1</f>
        <v>1.4470750106751362E-2</v>
      </c>
      <c r="AF341" s="2">
        <f>(Table2[[#This Row],[Current Week High]]/Table2[[#This Row],[Close Price]])-1</f>
        <v>2.1887568983256944E-2</v>
      </c>
      <c r="AG341" s="2">
        <f>(Table2[[#This Row],[Close Price]]/Table2[[#This Row],[Current Month Low]])-1</f>
        <v>1.4470750106751362E-2</v>
      </c>
      <c r="AH341" s="2">
        <f>(Table2[[#This Row],[Current Month High]]/Table2[[#This Row],[Close Price]])-1</f>
        <v>2.1887568983256944E-2</v>
      </c>
      <c r="AI341">
        <v>35.277336077074096</v>
      </c>
      <c r="AJ341">
        <v>16.825570277284498</v>
      </c>
      <c r="AK341" t="str">
        <f>IF(AND(Table2[[#This Row],[20D EMA]]&gt;Table2[[#This Row],[50D EMA]],Table2[[#This Row],[50D EMA]]&gt;Table2[[#This Row],[200D EMA]]),"Uptrend","Downtrend/NoTrend")</f>
        <v>Downtrend/NoTrend</v>
      </c>
      <c r="AL341">
        <v>-0.12</v>
      </c>
      <c r="AM341" t="s">
        <v>10146</v>
      </c>
      <c r="AN341">
        <v>-4.63</v>
      </c>
      <c r="AO341" t="s">
        <v>10146</v>
      </c>
      <c r="AP341">
        <v>3.0499088900626001E-2</v>
      </c>
      <c r="AQ341">
        <f>(Table2[[#This Row],[Sharpe Ratio]]-AVERAGE(Table2[Sharpe Ratio]))/_xlfn.STDEV.P(Table2[Sharpe Ratio])</f>
        <v>-0.27641863765720304</v>
      </c>
      <c r="AR3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2" spans="1:44" hidden="1" x14ac:dyDescent="0.3">
      <c r="A342" t="s">
        <v>849</v>
      </c>
      <c r="B342" t="s">
        <v>850</v>
      </c>
      <c r="C342" t="s">
        <v>10102</v>
      </c>
      <c r="D342" t="s">
        <v>49</v>
      </c>
      <c r="E342">
        <v>17635.467578715001</v>
      </c>
      <c r="F342">
        <v>208.35</v>
      </c>
      <c r="G342">
        <v>36.011416463475797</v>
      </c>
      <c r="H342">
        <f>(Table2[[#This Row],[1Y Return vs Nifty]]-AVERAGE(Table2[1Y Return vs Nifty]))/_xlfn.STDEV.P(Table2[1Y Return vs Nifty])</f>
        <v>-0.13460456054397218</v>
      </c>
      <c r="I342">
        <v>14.8571198555395</v>
      </c>
      <c r="J342">
        <f>(Table2[[#This Row],[1M Return vs Nifty]]-AVERAGE(Table2[1M Return vs Nifty]))/_xlfn.STDEV.P(Table2[1M Return vs Nifty])</f>
        <v>0.89892096451056236</v>
      </c>
      <c r="K342">
        <v>6.9208697444501501</v>
      </c>
      <c r="L342">
        <f>(Table2[[#This Row],[6M Return vs Nifty]]-AVERAGE(Table2[6M Return vs Nifty]))/_xlfn.STDEV.P(Table2[6M Return vs Nifty])</f>
        <v>-0.11920232217363878</v>
      </c>
      <c r="M342">
        <v>3.4462873230804498</v>
      </c>
      <c r="N342">
        <f>(Table2[[#This Row],[1W Return vs Nifty]]-AVERAGE(Table2[1W Return vs Nifty]))/_xlfn.STDEV.P(Table2[1W Return vs Nifty])</f>
        <v>0.72956262660354099</v>
      </c>
      <c r="O342">
        <v>194.99</v>
      </c>
      <c r="P342">
        <v>187.72431015216699</v>
      </c>
      <c r="Q342">
        <v>171.08699827229901</v>
      </c>
      <c r="R342">
        <v>68.217362810473404</v>
      </c>
      <c r="S342" s="2">
        <v>6.8516334170983045E-2</v>
      </c>
      <c r="T342" s="2">
        <v>0.10987223674501227</v>
      </c>
      <c r="U342" s="2">
        <v>0.21780148172565311</v>
      </c>
      <c r="V342">
        <v>1.22038483845857</v>
      </c>
      <c r="W342">
        <v>207.43</v>
      </c>
      <c r="X342">
        <v>209.64</v>
      </c>
      <c r="Y342">
        <v>204.9</v>
      </c>
      <c r="Z342">
        <v>214.63</v>
      </c>
      <c r="AA342">
        <v>204.9</v>
      </c>
      <c r="AB342">
        <v>214.63</v>
      </c>
      <c r="AC342" s="2">
        <f>(Table2[[#This Row],[Close Price]]/Table2[[#This Row],[Day Low]])-1</f>
        <v>4.4352311623196972E-3</v>
      </c>
      <c r="AD342" s="2">
        <f>(Table2[[#This Row],[Day High]]/Table2[[#This Row],[Close Price]])-1</f>
        <v>6.1915046796254813E-3</v>
      </c>
      <c r="AE342" s="2">
        <f>(Table2[[#This Row],[Close Price]]/Table2[[#This Row],[Current Week Low]])-1</f>
        <v>1.6837481698389389E-2</v>
      </c>
      <c r="AF342" s="2">
        <f>(Table2[[#This Row],[Current Week High]]/Table2[[#This Row],[Close Price]])-1</f>
        <v>3.0141588672906172E-2</v>
      </c>
      <c r="AG342" s="2">
        <f>(Table2[[#This Row],[Close Price]]/Table2[[#This Row],[Current Month Low]])-1</f>
        <v>1.6837481698389389E-2</v>
      </c>
      <c r="AH342" s="2">
        <f>(Table2[[#This Row],[Current Month High]]/Table2[[#This Row],[Close Price]])-1</f>
        <v>3.0141588672906172E-2</v>
      </c>
      <c r="AI342">
        <v>3.0141588672906101</v>
      </c>
      <c r="AJ342">
        <v>69.942903752039101</v>
      </c>
      <c r="AK342" t="str">
        <f>IF(AND(Table2[[#This Row],[20D EMA]]&gt;Table2[[#This Row],[50D EMA]],Table2[[#This Row],[50D EMA]]&gt;Table2[[#This Row],[200D EMA]]),"Uptrend","Downtrend/NoTrend")</f>
        <v>Uptrend</v>
      </c>
      <c r="AL342">
        <v>-0.04</v>
      </c>
      <c r="AM342" t="s">
        <v>10146</v>
      </c>
      <c r="AN342">
        <v>12.4</v>
      </c>
      <c r="AO342" t="s">
        <v>10145</v>
      </c>
      <c r="AP342">
        <v>-6.955342352648E-3</v>
      </c>
      <c r="AQ342">
        <f>(Table2[[#This Row],[Sharpe Ratio]]-AVERAGE(Table2[Sharpe Ratio]))/_xlfn.STDEV.P(Table2[Sharpe Ratio])</f>
        <v>-0.70167560643898708</v>
      </c>
      <c r="AR3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0.67300110195750529</v>
      </c>
    </row>
    <row r="343" spans="1:44" hidden="1" x14ac:dyDescent="0.3">
      <c r="A343" t="s">
        <v>851</v>
      </c>
      <c r="B343" t="s">
        <v>852</v>
      </c>
      <c r="C343" t="s">
        <v>10108</v>
      </c>
      <c r="D343" t="s">
        <v>380</v>
      </c>
      <c r="E343">
        <v>17626.293922860001</v>
      </c>
      <c r="F343">
        <v>553.95000000000005</v>
      </c>
      <c r="G343">
        <v>80.718503378559006</v>
      </c>
      <c r="H343">
        <f>(Table2[[#This Row],[1Y Return vs Nifty]]-AVERAGE(Table2[1Y Return vs Nifty]))/_xlfn.STDEV.P(Table2[1Y Return vs Nifty])</f>
        <v>0.38016772880297578</v>
      </c>
      <c r="I343">
        <v>-6.8995546758037696</v>
      </c>
      <c r="J343">
        <f>(Table2[[#This Row],[1M Return vs Nifty]]-AVERAGE(Table2[1M Return vs Nifty]))/_xlfn.STDEV.P(Table2[1M Return vs Nifty])</f>
        <v>-0.91897293609443853</v>
      </c>
      <c r="K343">
        <v>10.101308932362601</v>
      </c>
      <c r="L343">
        <f>(Table2[[#This Row],[6M Return vs Nifty]]-AVERAGE(Table2[6M Return vs Nifty]))/_xlfn.STDEV.P(Table2[6M Return vs Nifty])</f>
        <v>-2.5262406538453828E-2</v>
      </c>
      <c r="M343">
        <v>-4.9915068506887801</v>
      </c>
      <c r="N343">
        <f>(Table2[[#This Row],[1W Return vs Nifty]]-AVERAGE(Table2[1W Return vs Nifty]))/_xlfn.STDEV.P(Table2[1W Return vs Nifty])</f>
        <v>-0.93012421161668446</v>
      </c>
      <c r="O343">
        <v>550.26</v>
      </c>
      <c r="P343">
        <v>539.22900711014199</v>
      </c>
      <c r="Q343">
        <v>463.919474816079</v>
      </c>
      <c r="R343">
        <v>53.240196456051301</v>
      </c>
      <c r="S343" s="2">
        <v>6.705920837422409E-3</v>
      </c>
      <c r="T343" s="2">
        <v>2.7300076026605832E-2</v>
      </c>
      <c r="U343" s="2">
        <v>0.19406498341035083</v>
      </c>
      <c r="V343">
        <v>0.724408624869186</v>
      </c>
      <c r="W343">
        <v>553.29999999999995</v>
      </c>
      <c r="X343">
        <v>564.5</v>
      </c>
      <c r="Y343">
        <v>537.95000000000005</v>
      </c>
      <c r="Z343">
        <v>562.70000000000005</v>
      </c>
      <c r="AA343">
        <v>537.95000000000005</v>
      </c>
      <c r="AB343">
        <v>562.70000000000005</v>
      </c>
      <c r="AC343" s="2">
        <f>(Table2[[#This Row],[Close Price]]/Table2[[#This Row],[Day Low]])-1</f>
        <v>1.1747695644317435E-3</v>
      </c>
      <c r="AD343" s="2">
        <f>(Table2[[#This Row],[Day High]]/Table2[[#This Row],[Close Price]])-1</f>
        <v>1.9045040166079996E-2</v>
      </c>
      <c r="AE343" s="2">
        <f>(Table2[[#This Row],[Close Price]]/Table2[[#This Row],[Current Week Low]])-1</f>
        <v>2.9742541128357614E-2</v>
      </c>
      <c r="AF343" s="2">
        <f>(Table2[[#This Row],[Current Week High]]/Table2[[#This Row],[Close Price]])-1</f>
        <v>1.5795649426843639E-2</v>
      </c>
      <c r="AG343" s="2">
        <f>(Table2[[#This Row],[Close Price]]/Table2[[#This Row],[Current Month Low]])-1</f>
        <v>2.9742541128357614E-2</v>
      </c>
      <c r="AH343" s="2">
        <f>(Table2[[#This Row],[Current Month High]]/Table2[[#This Row],[Close Price]])-1</f>
        <v>1.5795649426843639E-2</v>
      </c>
      <c r="AI343">
        <v>7.9519812257423803</v>
      </c>
      <c r="AJ343">
        <v>115.502820462944</v>
      </c>
      <c r="AK343" t="str">
        <f>IF(AND(Table2[[#This Row],[20D EMA]]&gt;Table2[[#This Row],[50D EMA]],Table2[[#This Row],[50D EMA]]&gt;Table2[[#This Row],[200D EMA]]),"Uptrend","Downtrend/NoTrend")</f>
        <v>Uptrend</v>
      </c>
      <c r="AL343">
        <v>-0.03</v>
      </c>
      <c r="AM343" t="s">
        <v>10146</v>
      </c>
      <c r="AN343">
        <v>-1.21</v>
      </c>
      <c r="AO343" t="s">
        <v>10146</v>
      </c>
      <c r="AP343">
        <v>0.13782361711376601</v>
      </c>
      <c r="AQ343">
        <f>(Table2[[#This Row],[Sharpe Ratio]]-AVERAGE(Table2[Sharpe Ratio]))/_xlfn.STDEV.P(Table2[Sharpe Ratio])</f>
        <v>0.94214221126412223</v>
      </c>
      <c r="AR3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-0.55204961418247867</v>
      </c>
    </row>
    <row r="344" spans="1:44" hidden="1" x14ac:dyDescent="0.3">
      <c r="A344" t="s">
        <v>853</v>
      </c>
      <c r="B344" t="s">
        <v>854</v>
      </c>
      <c r="C344" t="s">
        <v>10104</v>
      </c>
      <c r="D344" t="s">
        <v>40</v>
      </c>
      <c r="E344">
        <v>17576.441745060001</v>
      </c>
      <c r="F344">
        <v>478.65</v>
      </c>
      <c r="G344">
        <v>89.389763340419904</v>
      </c>
      <c r="H344">
        <f>(Table2[[#This Row],[1Y Return vs Nifty]]-AVERAGE(Table2[1Y Return vs Nifty]))/_xlfn.STDEV.P(Table2[1Y Return vs Nifty])</f>
        <v>0.48001150414374166</v>
      </c>
      <c r="I344">
        <v>11.563993591894601</v>
      </c>
      <c r="J344">
        <f>(Table2[[#This Row],[1M Return vs Nifty]]-AVERAGE(Table2[1M Return vs Nifty]))/_xlfn.STDEV.P(Table2[1M Return vs Nifty])</f>
        <v>0.62376153516037358</v>
      </c>
      <c r="K344">
        <v>-14.096796363789601</v>
      </c>
      <c r="L344">
        <f>(Table2[[#This Row],[6M Return vs Nifty]]-AVERAGE(Table2[6M Return vs Nifty]))/_xlfn.STDEV.P(Table2[6M Return vs Nifty])</f>
        <v>-0.73999639003709827</v>
      </c>
      <c r="M344">
        <v>11.593046739436</v>
      </c>
      <c r="N344">
        <f>(Table2[[#This Row],[1W Return vs Nifty]]-AVERAGE(Table2[1W Return vs Nifty]))/_xlfn.STDEV.P(Table2[1W Return vs Nifty])</f>
        <v>2.332003868830717</v>
      </c>
      <c r="O344">
        <v>441.8</v>
      </c>
      <c r="P344">
        <v>438.33432089971501</v>
      </c>
      <c r="Q344">
        <v>414.07303512211399</v>
      </c>
      <c r="R344">
        <v>73.741890962393697</v>
      </c>
      <c r="S344" s="2">
        <v>8.3408782254413685E-2</v>
      </c>
      <c r="T344" s="2">
        <v>9.1974726089287112E-2</v>
      </c>
      <c r="U344" s="2">
        <v>0.15595549432201408</v>
      </c>
      <c r="V344">
        <v>1.10847328271437</v>
      </c>
      <c r="W344">
        <v>470.8</v>
      </c>
      <c r="X344">
        <v>480.3</v>
      </c>
      <c r="Y344">
        <v>430.2</v>
      </c>
      <c r="Z344">
        <v>491.45</v>
      </c>
      <c r="AA344">
        <v>430.2</v>
      </c>
      <c r="AB344">
        <v>491.45</v>
      </c>
      <c r="AC344" s="2">
        <f>(Table2[[#This Row],[Close Price]]/Table2[[#This Row],[Day Low]])-1</f>
        <v>1.6673746813933743E-2</v>
      </c>
      <c r="AD344" s="2">
        <f>(Table2[[#This Row],[Day High]]/Table2[[#This Row],[Close Price]])-1</f>
        <v>3.4471952366030845E-3</v>
      </c>
      <c r="AE344" s="2">
        <f>(Table2[[#This Row],[Close Price]]/Table2[[#This Row],[Current Week Low]])-1</f>
        <v>0.11262203626220368</v>
      </c>
      <c r="AF344" s="2">
        <f>(Table2[[#This Row],[Current Week High]]/Table2[[#This Row],[Close Price]])-1</f>
        <v>2.6741878199101565E-2</v>
      </c>
      <c r="AG344" s="2">
        <f>(Table2[[#This Row],[Close Price]]/Table2[[#This Row],[Current Month Low]])-1</f>
        <v>0.11262203626220368</v>
      </c>
      <c r="AH344" s="2">
        <f>(Table2[[#This Row],[Current Month High]]/Table2[[#This Row],[Close Price]])-1</f>
        <v>2.6741878199101565E-2</v>
      </c>
      <c r="AI344">
        <v>15.742191580486701</v>
      </c>
      <c r="AJ344">
        <v>122.67969295184901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0.03</v>
      </c>
      <c r="AM344" t="s">
        <v>10145</v>
      </c>
      <c r="AN344">
        <v>6.23</v>
      </c>
      <c r="AO344" t="s">
        <v>10145</v>
      </c>
      <c r="AP344">
        <v>0.10226098324985999</v>
      </c>
      <c r="AQ344">
        <f>(Table2[[#This Row],[Sharpe Ratio]]-AVERAGE(Table2[Sharpe Ratio]))/_xlfn.STDEV.P(Table2[Sharpe Ratio])</f>
        <v>0.53836467753000294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3.2341451956277369</v>
      </c>
    </row>
    <row r="345" spans="1:44" hidden="1" x14ac:dyDescent="0.3">
      <c r="A345" t="s">
        <v>857</v>
      </c>
      <c r="B345" t="s">
        <v>858</v>
      </c>
      <c r="C345" t="s">
        <v>10105</v>
      </c>
      <c r="D345" t="s">
        <v>46</v>
      </c>
      <c r="E345">
        <v>17475.5716674</v>
      </c>
      <c r="F345">
        <v>1807.4</v>
      </c>
      <c r="G345">
        <v>14.7917276828084</v>
      </c>
      <c r="H345">
        <f>(Table2[[#This Row],[1Y Return vs Nifty]]-AVERAGE(Table2[1Y Return vs Nifty]))/_xlfn.STDEV.P(Table2[1Y Return vs Nifty])</f>
        <v>-0.37893512481450203</v>
      </c>
      <c r="I345">
        <v>0.157988217823472</v>
      </c>
      <c r="J345">
        <f>(Table2[[#This Row],[1M Return vs Nifty]]-AVERAGE(Table2[1M Return vs Nifty]))/_xlfn.STDEV.P(Table2[1M Return vs Nifty])</f>
        <v>-0.32927508677008194</v>
      </c>
      <c r="K345">
        <v>51.891597645455199</v>
      </c>
      <c r="L345">
        <f>(Table2[[#This Row],[6M Return vs Nifty]]-AVERAGE(Table2[6M Return vs Nifty]))/_xlfn.STDEV.P(Table2[6M Return vs Nifty])</f>
        <v>1.2090879344453358</v>
      </c>
      <c r="M345">
        <v>-3.2599800635992899</v>
      </c>
      <c r="N345">
        <f>(Table2[[#This Row],[1W Return vs Nifty]]-AVERAGE(Table2[1W Return vs Nifty]))/_xlfn.STDEV.P(Table2[1W Return vs Nifty])</f>
        <v>-0.58953848987770108</v>
      </c>
      <c r="O345">
        <v>1703.23</v>
      </c>
      <c r="P345">
        <v>1585.9819758936901</v>
      </c>
      <c r="Q345">
        <v>1362.86200172596</v>
      </c>
      <c r="R345">
        <v>66.003498173548707</v>
      </c>
      <c r="S345" s="2">
        <v>6.1160266082678251E-2</v>
      </c>
      <c r="T345" s="2">
        <v>0.13960942020261133</v>
      </c>
      <c r="U345" s="2">
        <v>0.32617975826684353</v>
      </c>
      <c r="V345">
        <v>0.76665028564430604</v>
      </c>
      <c r="W345">
        <v>1776.7</v>
      </c>
      <c r="X345">
        <v>1841.95</v>
      </c>
      <c r="Y345">
        <v>1707.3</v>
      </c>
      <c r="Z345">
        <v>1844.85</v>
      </c>
      <c r="AA345">
        <v>1707.3</v>
      </c>
      <c r="AB345">
        <v>1844.85</v>
      </c>
      <c r="AC345" s="2">
        <f>(Table2[[#This Row],[Close Price]]/Table2[[#This Row],[Day Low]])-1</f>
        <v>1.7279225530477893E-2</v>
      </c>
      <c r="AD345" s="2">
        <f>(Table2[[#This Row],[Day High]]/Table2[[#This Row],[Close Price]])-1</f>
        <v>1.9115857032200978E-2</v>
      </c>
      <c r="AE345" s="2">
        <f>(Table2[[#This Row],[Close Price]]/Table2[[#This Row],[Current Week Low]])-1</f>
        <v>5.8630586305863153E-2</v>
      </c>
      <c r="AF345" s="2">
        <f>(Table2[[#This Row],[Current Week High]]/Table2[[#This Row],[Close Price]])-1</f>
        <v>2.0720371804802351E-2</v>
      </c>
      <c r="AG345" s="2">
        <f>(Table2[[#This Row],[Close Price]]/Table2[[#This Row],[Current Month Low]])-1</f>
        <v>5.8630586305863153E-2</v>
      </c>
      <c r="AH345" s="2">
        <f>(Table2[[#This Row],[Current Month High]]/Table2[[#This Row],[Close Price]])-1</f>
        <v>2.0720371804802351E-2</v>
      </c>
      <c r="AI345">
        <v>2.9102578289255301</v>
      </c>
      <c r="AJ345">
        <v>76.340309283379597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0.23</v>
      </c>
      <c r="AM345" t="s">
        <v>10145</v>
      </c>
      <c r="AN345">
        <v>7.24</v>
      </c>
      <c r="AO345" t="s">
        <v>10145</v>
      </c>
      <c r="AP345">
        <v>-2.8801592774552999E-2</v>
      </c>
      <c r="AQ345">
        <f>(Table2[[#This Row],[Sharpe Ratio]]-AVERAGE(Table2[Sharpe Ratio]))/_xlfn.STDEV.P(Table2[Sharpe Ratio])</f>
        <v>-0.94971755829361593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-1.0383783253105654</v>
      </c>
    </row>
    <row r="346" spans="1:44" hidden="1" x14ac:dyDescent="0.3">
      <c r="A346" t="s">
        <v>859</v>
      </c>
      <c r="B346" t="s">
        <v>860</v>
      </c>
      <c r="C346" t="s">
        <v>10101</v>
      </c>
      <c r="D346" t="s">
        <v>21</v>
      </c>
      <c r="E346">
        <v>17359.519611420001</v>
      </c>
      <c r="F346">
        <v>625.45000000000005</v>
      </c>
      <c r="G346">
        <v>-6.1144354329524399E-2</v>
      </c>
      <c r="H346">
        <f>(Table2[[#This Row],[1Y Return vs Nifty]]-AVERAGE(Table2[1Y Return vs Nifty]))/_xlfn.STDEV.P(Table2[1Y Return vs Nifty])</f>
        <v>-0.54995604050192548</v>
      </c>
      <c r="I346">
        <v>14.7275606072694</v>
      </c>
      <c r="J346">
        <f>(Table2[[#This Row],[1M Return vs Nifty]]-AVERAGE(Table2[1M Return vs Nifty]))/_xlfn.STDEV.P(Table2[1M Return vs Nifty])</f>
        <v>0.88809555243493088</v>
      </c>
      <c r="K346">
        <v>-24.279888088827001</v>
      </c>
      <c r="L346">
        <f>(Table2[[#This Row],[6M Return vs Nifty]]-AVERAGE(Table2[6M Return vs Nifty]))/_xlfn.STDEV.P(Table2[6M Return vs Nifty])</f>
        <v>-1.0407720757320187</v>
      </c>
      <c r="M346">
        <v>6.5137885503754998</v>
      </c>
      <c r="N346">
        <f>(Table2[[#This Row],[1W Return vs Nifty]]-AVERAGE(Table2[1W Return vs Nifty]))/_xlfn.STDEV.P(Table2[1W Return vs Nifty])</f>
        <v>1.3329302021000824</v>
      </c>
      <c r="O346">
        <v>587.75</v>
      </c>
      <c r="P346">
        <v>598.66301924445804</v>
      </c>
      <c r="Q346">
        <v>626.59363180195805</v>
      </c>
      <c r="R346">
        <v>71.261313775210397</v>
      </c>
      <c r="S346" s="2">
        <v>6.4142917907273583E-2</v>
      </c>
      <c r="T346" s="2">
        <v>4.4744672536059571E-2</v>
      </c>
      <c r="U346" s="2">
        <v>-1.8251570777525331E-3</v>
      </c>
      <c r="V346">
        <v>0.99268973094535695</v>
      </c>
      <c r="W346">
        <v>627.25</v>
      </c>
      <c r="X346">
        <v>646.5</v>
      </c>
      <c r="Y346">
        <v>592.35</v>
      </c>
      <c r="Z346">
        <v>642.4</v>
      </c>
      <c r="AA346">
        <v>592.35</v>
      </c>
      <c r="AB346">
        <v>642.4</v>
      </c>
      <c r="AC346" s="2">
        <f>(Table2[[#This Row],[Close Price]]/Table2[[#This Row],[Day Low]])-1</f>
        <v>-2.8696691909126937E-3</v>
      </c>
      <c r="AD346" s="2">
        <f>(Table2[[#This Row],[Day High]]/Table2[[#This Row],[Close Price]])-1</f>
        <v>3.3655767847150075E-2</v>
      </c>
      <c r="AE346" s="2">
        <f>(Table2[[#This Row],[Close Price]]/Table2[[#This Row],[Current Week Low]])-1</f>
        <v>5.5879125517008577E-2</v>
      </c>
      <c r="AF346" s="2">
        <f>(Table2[[#This Row],[Current Week High]]/Table2[[#This Row],[Close Price]])-1</f>
        <v>2.7100487648892724E-2</v>
      </c>
      <c r="AG346" s="2">
        <f>(Table2[[#This Row],[Close Price]]/Table2[[#This Row],[Current Month Low]])-1</f>
        <v>5.5879125517008577E-2</v>
      </c>
      <c r="AH346" s="2">
        <f>(Table2[[#This Row],[Current Month High]]/Table2[[#This Row],[Close Price]])-1</f>
        <v>2.7100487648892724E-2</v>
      </c>
      <c r="AI346">
        <v>39.099848109361197</v>
      </c>
      <c r="AJ346">
        <v>33.187819420783597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-0.19</v>
      </c>
      <c r="AM346" t="s">
        <v>10146</v>
      </c>
      <c r="AN346">
        <v>10.81</v>
      </c>
      <c r="AO346" t="s">
        <v>10145</v>
      </c>
      <c r="AP346">
        <v>8.0357935268007996E-2</v>
      </c>
      <c r="AQ346">
        <f>(Table2[[#This Row],[Sharpe Ratio]]-AVERAGE(Table2[Sharpe Ratio]))/_xlfn.STDEV.P(Table2[Sharpe Ratio])</f>
        <v>0.28967784715582245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7" spans="1:44" x14ac:dyDescent="0.3">
      <c r="A347" t="s">
        <v>1166</v>
      </c>
      <c r="B347" t="s">
        <v>1167</v>
      </c>
      <c r="C347" t="s">
        <v>620</v>
      </c>
      <c r="D347" t="s">
        <v>496</v>
      </c>
      <c r="E347">
        <v>9996.9004115400003</v>
      </c>
      <c r="F347">
        <v>382.1</v>
      </c>
      <c r="G347">
        <v>145.47305173627799</v>
      </c>
      <c r="H347">
        <f>(Table2[[#This Row],[1Y Return vs Nifty]]-AVERAGE(Table2[1Y Return vs Nifty]))/_xlfn.STDEV.P(Table2[1Y Return vs Nifty])</f>
        <v>1.1257731664161459</v>
      </c>
      <c r="I347">
        <v>-6.4552151690181097</v>
      </c>
      <c r="J347">
        <f>(Table2[[#This Row],[1M Return vs Nifty]]-AVERAGE(Table2[1M Return vs Nifty]))/_xlfn.STDEV.P(Table2[1M Return vs Nifty])</f>
        <v>-0.88184584307202829</v>
      </c>
      <c r="K347">
        <v>35.240116434608197</v>
      </c>
      <c r="L347">
        <f>(Table2[[#This Row],[6M Return vs Nifty]]-AVERAGE(Table2[6M Return vs Nifty]))/_xlfn.STDEV.P(Table2[6M Return vs Nifty])</f>
        <v>0.71725688605023785</v>
      </c>
      <c r="M347">
        <v>2.7818430537140801</v>
      </c>
      <c r="N347">
        <f>(Table2[[#This Row],[1W Return vs Nifty]]-AVERAGE(Table2[1W Return vs Nifty]))/_xlfn.STDEV.P(Table2[1W Return vs Nifty])</f>
        <v>0.59886858668177767</v>
      </c>
      <c r="O347">
        <v>370.03</v>
      </c>
      <c r="P347">
        <v>354.96411713827098</v>
      </c>
      <c r="Q347">
        <v>283.03756280406401</v>
      </c>
      <c r="R347">
        <v>61.964203578373301</v>
      </c>
      <c r="S347" s="2">
        <v>3.2618976839715839E-2</v>
      </c>
      <c r="T347" s="2">
        <v>7.6446833782803647E-2</v>
      </c>
      <c r="U347" s="2">
        <v>0.349997492256931</v>
      </c>
      <c r="V347">
        <v>1.06797471734644</v>
      </c>
      <c r="W347">
        <v>382.1</v>
      </c>
      <c r="X347">
        <v>398.8</v>
      </c>
      <c r="Y347">
        <v>368.65</v>
      </c>
      <c r="Z347">
        <v>388.8</v>
      </c>
      <c r="AA347">
        <v>368.65</v>
      </c>
      <c r="AB347">
        <v>388.8</v>
      </c>
      <c r="AC347" s="2">
        <f>(Table2[[#This Row],[Close Price]]/Table2[[#This Row],[Day Low]])-1</f>
        <v>0</v>
      </c>
      <c r="AD347" s="2">
        <f>(Table2[[#This Row],[Day High]]/Table2[[#This Row],[Close Price]])-1</f>
        <v>4.3705836168542289E-2</v>
      </c>
      <c r="AE347" s="2">
        <f>(Table2[[#This Row],[Close Price]]/Table2[[#This Row],[Current Week Low]])-1</f>
        <v>3.6484470364844812E-2</v>
      </c>
      <c r="AF347" s="2">
        <f>(Table2[[#This Row],[Current Week High]]/Table2[[#This Row],[Close Price]])-1</f>
        <v>1.7534676786181702E-2</v>
      </c>
      <c r="AG347" s="2">
        <f>(Table2[[#This Row],[Close Price]]/Table2[[#This Row],[Current Month Low]])-1</f>
        <v>3.6484470364844812E-2</v>
      </c>
      <c r="AH347" s="2">
        <f>(Table2[[#This Row],[Current Month High]]/Table2[[#This Row],[Close Price]])-1</f>
        <v>1.7534676786181702E-2</v>
      </c>
      <c r="AI347">
        <v>3.0096833289714602</v>
      </c>
      <c r="AJ347">
        <v>206.538307260328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0.13</v>
      </c>
      <c r="AM347" t="s">
        <v>10145</v>
      </c>
      <c r="AN347">
        <v>1.18</v>
      </c>
      <c r="AO347" t="s">
        <v>10145</v>
      </c>
      <c r="AP347">
        <v>0.15639052760376801</v>
      </c>
      <c r="AQ347">
        <f>(Table2[[#This Row],[Sharpe Ratio]]-AVERAGE(Table2[Sharpe Ratio]))/_xlfn.STDEV.P(Table2[Sharpe Ratio])</f>
        <v>1.152950593888562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2.7130033899646953</v>
      </c>
    </row>
    <row r="348" spans="1:44" hidden="1" x14ac:dyDescent="0.3">
      <c r="A348" t="s">
        <v>863</v>
      </c>
      <c r="B348" t="s">
        <v>864</v>
      </c>
      <c r="C348" t="s">
        <v>10107</v>
      </c>
      <c r="D348" t="s">
        <v>293</v>
      </c>
      <c r="E348">
        <v>17260.278532274999</v>
      </c>
      <c r="F348">
        <v>346.75</v>
      </c>
      <c r="G348">
        <v>-4.9245923635645701</v>
      </c>
      <c r="H348">
        <f>(Table2[[#This Row],[1Y Return vs Nifty]]-AVERAGE(Table2[1Y Return vs Nifty]))/_xlfn.STDEV.P(Table2[1Y Return vs Nifty])</f>
        <v>-0.60595540075076182</v>
      </c>
      <c r="I348">
        <v>-8.0504988415527805</v>
      </c>
      <c r="J348">
        <f>(Table2[[#This Row],[1M Return vs Nifty]]-AVERAGE(Table2[1M Return vs Nifty]))/_xlfn.STDEV.P(Table2[1M Return vs Nifty])</f>
        <v>-1.0151408672659887</v>
      </c>
      <c r="K348">
        <v>-25.842798933989201</v>
      </c>
      <c r="L348">
        <f>(Table2[[#This Row],[6M Return vs Nifty]]-AVERAGE(Table2[6M Return vs Nifty]))/_xlfn.STDEV.P(Table2[6M Return vs Nifty])</f>
        <v>-1.0869354211900468</v>
      </c>
      <c r="M348">
        <v>-2.9544390691713498</v>
      </c>
      <c r="N348">
        <f>(Table2[[#This Row],[1W Return vs Nifty]]-AVERAGE(Table2[1W Return vs Nifty]))/_xlfn.STDEV.P(Table2[1W Return vs Nifty])</f>
        <v>-0.52943956395637293</v>
      </c>
      <c r="O348">
        <v>354.49</v>
      </c>
      <c r="P348">
        <v>368.40315371271203</v>
      </c>
      <c r="Q348">
        <v>374.50481995526599</v>
      </c>
      <c r="R348">
        <v>38.664835875698699</v>
      </c>
      <c r="S348" s="2">
        <v>-2.1834184321137432E-2</v>
      </c>
      <c r="T348" s="2">
        <v>-5.8775701278598658E-2</v>
      </c>
      <c r="U348" s="2">
        <v>-7.4110714939746983E-2</v>
      </c>
      <c r="V348">
        <v>1.44723296222408</v>
      </c>
      <c r="W348">
        <v>343.35</v>
      </c>
      <c r="X348">
        <v>349.9</v>
      </c>
      <c r="Y348">
        <v>344.05</v>
      </c>
      <c r="Z348">
        <v>353.95</v>
      </c>
      <c r="AA348">
        <v>344.05</v>
      </c>
      <c r="AB348">
        <v>353.95</v>
      </c>
      <c r="AC348" s="2">
        <f>(Table2[[#This Row],[Close Price]]/Table2[[#This Row],[Day Low]])-1</f>
        <v>9.9024319207805522E-3</v>
      </c>
      <c r="AD348" s="2">
        <f>(Table2[[#This Row],[Day High]]/Table2[[#This Row],[Close Price]])-1</f>
        <v>9.0843547224224164E-3</v>
      </c>
      <c r="AE348" s="2">
        <f>(Table2[[#This Row],[Close Price]]/Table2[[#This Row],[Current Week Low]])-1</f>
        <v>7.8476965557332523E-3</v>
      </c>
      <c r="AF348" s="2">
        <f>(Table2[[#This Row],[Current Week High]]/Table2[[#This Row],[Close Price]])-1</f>
        <v>2.0764239365537174E-2</v>
      </c>
      <c r="AG348" s="2">
        <f>(Table2[[#This Row],[Close Price]]/Table2[[#This Row],[Current Month Low]])-1</f>
        <v>7.8476965557332523E-3</v>
      </c>
      <c r="AH348" s="2">
        <f>(Table2[[#This Row],[Current Month High]]/Table2[[#This Row],[Close Price]])-1</f>
        <v>2.0764239365537174E-2</v>
      </c>
      <c r="AI348">
        <v>60.922855082912697</v>
      </c>
      <c r="AJ348">
        <v>23.3766233766233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-0.33</v>
      </c>
      <c r="AM348" t="s">
        <v>10146</v>
      </c>
      <c r="AN348">
        <v>-3.17</v>
      </c>
      <c r="AO348" t="s">
        <v>10146</v>
      </c>
      <c r="AP348">
        <v>0.10831488452471701</v>
      </c>
      <c r="AQ348">
        <f>(Table2[[#This Row],[Sharpe Ratio]]-AVERAGE(Table2[Sharpe Ratio]))/_xlfn.STDEV.P(Table2[Sharpe Ratio])</f>
        <v>0.60710056856625594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49" spans="1:44" hidden="1" x14ac:dyDescent="0.3">
      <c r="A349" t="s">
        <v>865</v>
      </c>
      <c r="B349" t="s">
        <v>866</v>
      </c>
      <c r="C349" t="s">
        <v>10100</v>
      </c>
      <c r="D349" t="s">
        <v>179</v>
      </c>
      <c r="E349">
        <v>17202.804854239999</v>
      </c>
      <c r="F349">
        <v>304.89999999999998</v>
      </c>
      <c r="G349">
        <v>-21.2601312264756</v>
      </c>
      <c r="H349">
        <f>(Table2[[#This Row],[1Y Return vs Nifty]]-AVERAGE(Table2[1Y Return vs Nifty]))/_xlfn.STDEV.P(Table2[1Y Return vs Nifty])</f>
        <v>-0.79404823610254816</v>
      </c>
      <c r="I349">
        <v>-2.55665462430431</v>
      </c>
      <c r="J349">
        <f>(Table2[[#This Row],[1M Return vs Nifty]]-AVERAGE(Table2[1M Return vs Nifty]))/_xlfn.STDEV.P(Table2[1M Return vs Nifty])</f>
        <v>-0.55609893606358118</v>
      </c>
      <c r="K349">
        <v>-19.361758661269199</v>
      </c>
      <c r="L349">
        <f>(Table2[[#This Row],[6M Return vs Nifty]]-AVERAGE(Table2[6M Return vs Nifty]))/_xlfn.STDEV.P(Table2[6M Return vs Nifty])</f>
        <v>-0.89550639504753771</v>
      </c>
      <c r="M349">
        <v>-2.19718294056146</v>
      </c>
      <c r="N349">
        <f>(Table2[[#This Row],[1W Return vs Nifty]]-AVERAGE(Table2[1W Return vs Nifty]))/_xlfn.STDEV.P(Table2[1W Return vs Nifty])</f>
        <v>-0.38048973134223962</v>
      </c>
      <c r="O349">
        <v>299.55</v>
      </c>
      <c r="P349">
        <v>305.16918790839799</v>
      </c>
      <c r="Q349">
        <v>311.52380412908201</v>
      </c>
      <c r="R349">
        <v>62.725900164783198</v>
      </c>
      <c r="S349" s="2">
        <v>1.7860123518611135E-2</v>
      </c>
      <c r="T349" s="2">
        <v>-8.8209399593385993E-4</v>
      </c>
      <c r="U349" s="2">
        <v>-2.1262593873363891E-2</v>
      </c>
      <c r="V349">
        <v>0.42861418298696502</v>
      </c>
      <c r="W349">
        <v>301.89999999999998</v>
      </c>
      <c r="X349">
        <v>306</v>
      </c>
      <c r="Y349">
        <v>295.10000000000002</v>
      </c>
      <c r="Z349">
        <v>307</v>
      </c>
      <c r="AA349">
        <v>295.10000000000002</v>
      </c>
      <c r="AB349">
        <v>307</v>
      </c>
      <c r="AC349" s="2">
        <f>(Table2[[#This Row],[Close Price]]/Table2[[#This Row],[Day Low]])-1</f>
        <v>9.9370652533952164E-3</v>
      </c>
      <c r="AD349" s="2">
        <f>(Table2[[#This Row],[Day High]]/Table2[[#This Row],[Close Price]])-1</f>
        <v>3.6077402427026062E-3</v>
      </c>
      <c r="AE349" s="2">
        <f>(Table2[[#This Row],[Close Price]]/Table2[[#This Row],[Current Week Low]])-1</f>
        <v>3.3209081667231244E-2</v>
      </c>
      <c r="AF349" s="2">
        <f>(Table2[[#This Row],[Current Week High]]/Table2[[#This Row],[Close Price]])-1</f>
        <v>6.8875040997049553E-3</v>
      </c>
      <c r="AG349" s="2">
        <f>(Table2[[#This Row],[Close Price]]/Table2[[#This Row],[Current Month Low]])-1</f>
        <v>3.3209081667231244E-2</v>
      </c>
      <c r="AH349" s="2">
        <f>(Table2[[#This Row],[Current Month High]]/Table2[[#This Row],[Close Price]])-1</f>
        <v>6.8875040997049553E-3</v>
      </c>
      <c r="AI349">
        <v>33.404394883568301</v>
      </c>
      <c r="AJ349">
        <v>19.803536345775999</v>
      </c>
      <c r="AK349" t="str">
        <f>IF(AND(Table2[[#This Row],[20D EMA]]&gt;Table2[[#This Row],[50D EMA]],Table2[[#This Row],[50D EMA]]&gt;Table2[[#This Row],[200D EMA]]),"Uptrend","Downtrend/NoTrend")</f>
        <v>Downtrend/NoTrend</v>
      </c>
      <c r="AL349">
        <v>-0.23</v>
      </c>
      <c r="AM349" t="s">
        <v>10146</v>
      </c>
      <c r="AN349">
        <v>0.03</v>
      </c>
      <c r="AO349" t="s">
        <v>10145</v>
      </c>
      <c r="AP349">
        <v>-5.0239008248821999E-2</v>
      </c>
      <c r="AQ349">
        <f>(Table2[[#This Row],[Sharpe Ratio]]-AVERAGE(Table2[Sharpe Ratio]))/_xlfn.STDEV.P(Table2[Sharpe Ratio])</f>
        <v>-1.1931176051787613</v>
      </c>
      <c r="AR3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0" spans="1:44" hidden="1" x14ac:dyDescent="0.3">
      <c r="A350" t="s">
        <v>867</v>
      </c>
      <c r="B350" t="s">
        <v>868</v>
      </c>
      <c r="C350" t="s">
        <v>10112</v>
      </c>
      <c r="D350" t="s">
        <v>869</v>
      </c>
      <c r="E350">
        <v>17198.255707568998</v>
      </c>
      <c r="F350">
        <v>219.99</v>
      </c>
      <c r="G350">
        <v>-10.894858254816601</v>
      </c>
      <c r="H350">
        <f>(Table2[[#This Row],[1Y Return vs Nifty]]-AVERAGE(Table2[1Y Return vs Nifty]))/_xlfn.STDEV.P(Table2[1Y Return vs Nifty])</f>
        <v>-0.67469903074140047</v>
      </c>
      <c r="I350">
        <v>3.841247125917</v>
      </c>
      <c r="J350">
        <f>(Table2[[#This Row],[1M Return vs Nifty]]-AVERAGE(Table2[1M Return vs Nifty]))/_xlfn.STDEV.P(Table2[1M Return vs Nifty])</f>
        <v>-2.1517856053313054E-2</v>
      </c>
      <c r="K350">
        <v>12.389677256949801</v>
      </c>
      <c r="L350">
        <f>(Table2[[#This Row],[6M Return vs Nifty]]-AVERAGE(Table2[6M Return vs Nifty]))/_xlfn.STDEV.P(Table2[6M Return vs Nifty])</f>
        <v>4.2328613019776015E-2</v>
      </c>
      <c r="M350">
        <v>-0.96147244411335697</v>
      </c>
      <c r="N350">
        <f>(Table2[[#This Row],[1W Return vs Nifty]]-AVERAGE(Table2[1W Return vs Nifty]))/_xlfn.STDEV.P(Table2[1W Return vs Nifty])</f>
        <v>-0.13742947121155819</v>
      </c>
      <c r="O350">
        <v>215.31</v>
      </c>
      <c r="P350">
        <v>212.499946958138</v>
      </c>
      <c r="Q350">
        <v>195.38009354978701</v>
      </c>
      <c r="R350">
        <v>59.363946209383101</v>
      </c>
      <c r="S350" s="2">
        <v>2.1736101435140064E-2</v>
      </c>
      <c r="T350" s="2">
        <v>3.5247317230331053E-2</v>
      </c>
      <c r="U350" s="2">
        <v>0.12595912921877006</v>
      </c>
      <c r="V350">
        <v>0.747449675181863</v>
      </c>
      <c r="W350">
        <v>220.51</v>
      </c>
      <c r="X350">
        <v>223.39</v>
      </c>
      <c r="Y350">
        <v>215</v>
      </c>
      <c r="Z350">
        <v>225.9</v>
      </c>
      <c r="AA350">
        <v>215</v>
      </c>
      <c r="AB350">
        <v>225.9</v>
      </c>
      <c r="AC350" s="2">
        <f>(Table2[[#This Row],[Close Price]]/Table2[[#This Row],[Day Low]])-1</f>
        <v>-2.3581696975193411E-3</v>
      </c>
      <c r="AD350" s="2">
        <f>(Table2[[#This Row],[Day High]]/Table2[[#This Row],[Close Price]])-1</f>
        <v>1.5455247965816543E-2</v>
      </c>
      <c r="AE350" s="2">
        <f>(Table2[[#This Row],[Close Price]]/Table2[[#This Row],[Current Week Low]])-1</f>
        <v>2.3209302325581493E-2</v>
      </c>
      <c r="AF350" s="2">
        <f>(Table2[[#This Row],[Current Week High]]/Table2[[#This Row],[Close Price]])-1</f>
        <v>2.6864857493522409E-2</v>
      </c>
      <c r="AG350" s="2">
        <f>(Table2[[#This Row],[Close Price]]/Table2[[#This Row],[Current Month Low]])-1</f>
        <v>2.3209302325581493E-2</v>
      </c>
      <c r="AH350" s="2">
        <f>(Table2[[#This Row],[Current Month High]]/Table2[[#This Row],[Close Price]])-1</f>
        <v>2.6864857493522409E-2</v>
      </c>
      <c r="AI350">
        <v>7.9821810082276503</v>
      </c>
      <c r="AJ350">
        <v>61.519823788546198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-0.08</v>
      </c>
      <c r="AM350" t="s">
        <v>10146</v>
      </c>
      <c r="AN350">
        <v>1.6</v>
      </c>
      <c r="AO350" t="s">
        <v>10145</v>
      </c>
      <c r="AP350">
        <v>8.1902156512229998E-3</v>
      </c>
      <c r="AQ350">
        <f>(Table2[[#This Row],[Sharpe Ratio]]-AVERAGE(Table2[Sharpe Ratio]))/_xlfn.STDEV.P(Table2[Sharpe Ratio])</f>
        <v>-0.52971320114490417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-1.3210309461314</v>
      </c>
    </row>
    <row r="351" spans="1:44" x14ac:dyDescent="0.3">
      <c r="A351" t="s">
        <v>664</v>
      </c>
      <c r="B351" t="s">
        <v>665</v>
      </c>
      <c r="C351" t="s">
        <v>10105</v>
      </c>
      <c r="D351" t="s">
        <v>46</v>
      </c>
      <c r="E351">
        <v>25986.4498962</v>
      </c>
      <c r="F351">
        <v>276.3</v>
      </c>
      <c r="G351">
        <v>205.10768232131301</v>
      </c>
      <c r="H351">
        <f>(Table2[[#This Row],[1Y Return vs Nifty]]-AVERAGE(Table2[1Y Return vs Nifty]))/_xlfn.STDEV.P(Table2[1Y Return vs Nifty])</f>
        <v>1.8124261655016458</v>
      </c>
      <c r="I351">
        <v>-8.5757232253876392</v>
      </c>
      <c r="J351">
        <f>(Table2[[#This Row],[1M Return vs Nifty]]-AVERAGE(Table2[1M Return vs Nifty]))/_xlfn.STDEV.P(Table2[1M Return vs Nifty])</f>
        <v>-1.0590263518076126</v>
      </c>
      <c r="K351">
        <v>34.785674062283299</v>
      </c>
      <c r="L351">
        <f>(Table2[[#This Row],[6M Return vs Nifty]]-AVERAGE(Table2[6M Return vs Nifty]))/_xlfn.STDEV.P(Table2[6M Return vs Nifty])</f>
        <v>0.70383412409978063</v>
      </c>
      <c r="M351">
        <v>-0.59152780296996499</v>
      </c>
      <c r="N351">
        <f>(Table2[[#This Row],[1W Return vs Nifty]]-AVERAGE(Table2[1W Return vs Nifty]))/_xlfn.STDEV.P(Table2[1W Return vs Nifty])</f>
        <v>-6.4662556170595895E-2</v>
      </c>
      <c r="O351">
        <v>269.29000000000002</v>
      </c>
      <c r="P351">
        <v>259.02439810575902</v>
      </c>
      <c r="Q351">
        <v>208.04205002790599</v>
      </c>
      <c r="R351">
        <v>61.399534926998797</v>
      </c>
      <c r="S351" s="2">
        <v>2.6031415945634781E-2</v>
      </c>
      <c r="T351" s="2">
        <v>6.6694882878127207E-2</v>
      </c>
      <c r="U351" s="2">
        <v>0.3280968917723035</v>
      </c>
      <c r="V351">
        <v>0.79388637959473896</v>
      </c>
      <c r="W351">
        <v>277.05</v>
      </c>
      <c r="X351">
        <v>284</v>
      </c>
      <c r="Y351">
        <v>267.7</v>
      </c>
      <c r="Z351">
        <v>278.8</v>
      </c>
      <c r="AA351">
        <v>267.7</v>
      </c>
      <c r="AB351">
        <v>278.8</v>
      </c>
      <c r="AC351" s="2">
        <f>(Table2[[#This Row],[Close Price]]/Table2[[#This Row],[Day Low]])-1</f>
        <v>-2.707092582566295E-3</v>
      </c>
      <c r="AD351" s="2">
        <f>(Table2[[#This Row],[Day High]]/Table2[[#This Row],[Close Price]])-1</f>
        <v>2.7868259138617457E-2</v>
      </c>
      <c r="AE351" s="2">
        <f>(Table2[[#This Row],[Close Price]]/Table2[[#This Row],[Current Week Low]])-1</f>
        <v>3.2125513634665648E-2</v>
      </c>
      <c r="AF351" s="2">
        <f>(Table2[[#This Row],[Current Week High]]/Table2[[#This Row],[Close Price]])-1</f>
        <v>9.0481360839667069E-3</v>
      </c>
      <c r="AG351" s="2">
        <f>(Table2[[#This Row],[Close Price]]/Table2[[#This Row],[Current Month Low]])-1</f>
        <v>3.2125513634665648E-2</v>
      </c>
      <c r="AH351" s="2">
        <f>(Table2[[#This Row],[Current Month High]]/Table2[[#This Row],[Close Price]])-1</f>
        <v>9.0481360839667069E-3</v>
      </c>
      <c r="AI351">
        <v>9.1024249004704796</v>
      </c>
      <c r="AJ351">
        <v>249.74683544303701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0.12</v>
      </c>
      <c r="AM351" t="s">
        <v>10145</v>
      </c>
      <c r="AN351">
        <v>2.66</v>
      </c>
      <c r="AO351" t="s">
        <v>10145</v>
      </c>
      <c r="AP351">
        <v>0.171072366425292</v>
      </c>
      <c r="AQ351">
        <f>(Table2[[#This Row],[Sharpe Ratio]]-AVERAGE(Table2[Sharpe Ratio]))/_xlfn.STDEV.P(Table2[Sharpe Ratio])</f>
        <v>1.3196479395554581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2.7122193211786758</v>
      </c>
    </row>
    <row r="352" spans="1:44" hidden="1" x14ac:dyDescent="0.3">
      <c r="A352" t="s">
        <v>872</v>
      </c>
      <c r="B352" t="s">
        <v>873</v>
      </c>
      <c r="C352" t="s">
        <v>10102</v>
      </c>
      <c r="D352" t="s">
        <v>484</v>
      </c>
      <c r="E352">
        <v>17134.767194339998</v>
      </c>
      <c r="F352">
        <v>343.4</v>
      </c>
      <c r="G352">
        <v>11.928715750340301</v>
      </c>
      <c r="H352">
        <f>(Table2[[#This Row],[1Y Return vs Nifty]]-AVERAGE(Table2[1Y Return vs Nifty]))/_xlfn.STDEV.P(Table2[1Y Return vs Nifty])</f>
        <v>-0.41190079778942817</v>
      </c>
      <c r="I352">
        <v>3.3880802387023299</v>
      </c>
      <c r="J352">
        <f>(Table2[[#This Row],[1M Return vs Nifty]]-AVERAGE(Table2[1M Return vs Nifty]))/_xlfn.STDEV.P(Table2[1M Return vs Nifty])</f>
        <v>-5.9382526917277148E-2</v>
      </c>
      <c r="K352">
        <v>-6.9180652980356996</v>
      </c>
      <c r="L352">
        <f>(Table2[[#This Row],[6M Return vs Nifty]]-AVERAGE(Table2[6M Return vs Nifty]))/_xlfn.STDEV.P(Table2[6M Return vs Nifty])</f>
        <v>-0.52795982815356812</v>
      </c>
      <c r="M352">
        <v>-1.85727082090322</v>
      </c>
      <c r="N352">
        <f>(Table2[[#This Row],[1W Return vs Nifty]]-AVERAGE(Table2[1W Return vs Nifty]))/_xlfn.STDEV.P(Table2[1W Return vs Nifty])</f>
        <v>-0.31363011619517922</v>
      </c>
      <c r="O352">
        <v>332.53</v>
      </c>
      <c r="P352">
        <v>327.24967082762402</v>
      </c>
      <c r="Q352">
        <v>317.922286274219</v>
      </c>
      <c r="R352">
        <v>59.499496324855201</v>
      </c>
      <c r="S352" s="2">
        <v>3.2688779959702902E-2</v>
      </c>
      <c r="T352" s="2">
        <v>4.9351704866597131E-2</v>
      </c>
      <c r="U352" s="2">
        <v>8.0138181013851797E-2</v>
      </c>
      <c r="V352">
        <v>0.38291477702671201</v>
      </c>
      <c r="W352">
        <v>343</v>
      </c>
      <c r="X352">
        <v>350</v>
      </c>
      <c r="Y352">
        <v>334.4</v>
      </c>
      <c r="Z352">
        <v>349.8</v>
      </c>
      <c r="AA352">
        <v>334.4</v>
      </c>
      <c r="AB352">
        <v>349.8</v>
      </c>
      <c r="AC352" s="2">
        <f>(Table2[[#This Row],[Close Price]]/Table2[[#This Row],[Day Low]])-1</f>
        <v>1.1661807580174433E-3</v>
      </c>
      <c r="AD352" s="2">
        <f>(Table2[[#This Row],[Day High]]/Table2[[#This Row],[Close Price]])-1</f>
        <v>1.921956901572508E-2</v>
      </c>
      <c r="AE352" s="2">
        <f>(Table2[[#This Row],[Close Price]]/Table2[[#This Row],[Current Week Low]])-1</f>
        <v>2.6913875598086223E-2</v>
      </c>
      <c r="AF352" s="2">
        <f>(Table2[[#This Row],[Current Week High]]/Table2[[#This Row],[Close Price]])-1</f>
        <v>1.8637157833430562E-2</v>
      </c>
      <c r="AG352" s="2">
        <f>(Table2[[#This Row],[Close Price]]/Table2[[#This Row],[Current Month Low]])-1</f>
        <v>2.6913875598086223E-2</v>
      </c>
      <c r="AH352" s="2">
        <f>(Table2[[#This Row],[Current Month High]]/Table2[[#This Row],[Close Price]])-1</f>
        <v>1.8637157833430562E-2</v>
      </c>
      <c r="AI352">
        <v>14.1525917297612</v>
      </c>
      <c r="AJ352">
        <v>40.392477514309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-0.05</v>
      </c>
      <c r="AM352" t="s">
        <v>10146</v>
      </c>
      <c r="AN352">
        <v>-1.8</v>
      </c>
      <c r="AO352" t="s">
        <v>10146</v>
      </c>
      <c r="AP352">
        <v>-3.6007928611273998E-2</v>
      </c>
      <c r="AQ352">
        <f>(Table2[[#This Row],[Sharpe Ratio]]-AVERAGE(Table2[Sharpe Ratio]))/_xlfn.STDEV.P(Table2[Sharpe Ratio])</f>
        <v>-1.0315381715402696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-2.3444114405957222</v>
      </c>
    </row>
    <row r="353" spans="1:44" hidden="1" x14ac:dyDescent="0.3">
      <c r="A353" t="s">
        <v>874</v>
      </c>
      <c r="B353" t="s">
        <v>875</v>
      </c>
      <c r="C353" t="s">
        <v>10103</v>
      </c>
      <c r="D353" t="s">
        <v>629</v>
      </c>
      <c r="E353">
        <v>17115.061876452</v>
      </c>
      <c r="F353">
        <v>118.71</v>
      </c>
      <c r="G353">
        <v>48.646788337978101</v>
      </c>
      <c r="H353">
        <f>(Table2[[#This Row],[1Y Return vs Nifty]]-AVERAGE(Table2[1Y Return vs Nifty]))/_xlfn.STDEV.P(Table2[1Y Return vs Nifty])</f>
        <v>1.088331968723035E-2</v>
      </c>
      <c r="I353">
        <v>0.58120496256481402</v>
      </c>
      <c r="J353">
        <f>(Table2[[#This Row],[1M Return vs Nifty]]-AVERAGE(Table2[1M Return vs Nifty]))/_xlfn.STDEV.P(Table2[1M Return vs Nifty])</f>
        <v>-0.29391292065453778</v>
      </c>
      <c r="K353">
        <v>21.931758337925999</v>
      </c>
      <c r="L353">
        <f>(Table2[[#This Row],[6M Return vs Nifty]]-AVERAGE(Table2[6M Return vs Nifty]))/_xlfn.STDEV.P(Table2[6M Return vs Nifty])</f>
        <v>0.32417091176196894</v>
      </c>
      <c r="M353">
        <v>-4.5215590299622601</v>
      </c>
      <c r="N353">
        <f>(Table2[[#This Row],[1W Return vs Nifty]]-AVERAGE(Table2[1W Return vs Nifty]))/_xlfn.STDEV.P(Table2[1W Return vs Nifty])</f>
        <v>-0.83768699441899752</v>
      </c>
      <c r="O353">
        <v>112.54</v>
      </c>
      <c r="P353">
        <v>106.53629363530101</v>
      </c>
      <c r="Q353">
        <v>92.713763522936603</v>
      </c>
      <c r="R353">
        <v>60.781140769096602</v>
      </c>
      <c r="S353" s="2">
        <v>5.4824951128487537E-2</v>
      </c>
      <c r="T353" s="2">
        <v>0.11426816110547706</v>
      </c>
      <c r="U353" s="2">
        <v>0.28039241952066957</v>
      </c>
      <c r="V353">
        <v>1.5073269433829899</v>
      </c>
      <c r="W353">
        <v>120.58</v>
      </c>
      <c r="X353">
        <v>126.4</v>
      </c>
      <c r="Y353">
        <v>111.8</v>
      </c>
      <c r="Z353">
        <v>120.62</v>
      </c>
      <c r="AA353">
        <v>111.8</v>
      </c>
      <c r="AB353">
        <v>120.62</v>
      </c>
      <c r="AC353" s="2">
        <f>(Table2[[#This Row],[Close Price]]/Table2[[#This Row],[Day Low]])-1</f>
        <v>-1.5508376181788019E-2</v>
      </c>
      <c r="AD353" s="2">
        <f>(Table2[[#This Row],[Day High]]/Table2[[#This Row],[Close Price]])-1</f>
        <v>6.4779715272512917E-2</v>
      </c>
      <c r="AE353" s="2">
        <f>(Table2[[#This Row],[Close Price]]/Table2[[#This Row],[Current Week Low]])-1</f>
        <v>6.1806797853309448E-2</v>
      </c>
      <c r="AF353" s="2">
        <f>(Table2[[#This Row],[Current Week High]]/Table2[[#This Row],[Close Price]])-1</f>
        <v>1.6089630191222337E-2</v>
      </c>
      <c r="AG353" s="2">
        <f>(Table2[[#This Row],[Close Price]]/Table2[[#This Row],[Current Month Low]])-1</f>
        <v>6.1806797853309448E-2</v>
      </c>
      <c r="AH353" s="2">
        <f>(Table2[[#This Row],[Current Month High]]/Table2[[#This Row],[Close Price]])-1</f>
        <v>1.6089630191222337E-2</v>
      </c>
      <c r="AI353">
        <v>9.9317664897649696</v>
      </c>
      <c r="AJ353">
        <v>93.024390243902403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0.1</v>
      </c>
      <c r="AM353" t="s">
        <v>10145</v>
      </c>
      <c r="AN353">
        <v>0.64</v>
      </c>
      <c r="AO353" t="s">
        <v>10145</v>
      </c>
      <c r="AP353">
        <v>1.5587554743240001E-2</v>
      </c>
      <c r="AQ353">
        <f>(Table2[[#This Row],[Sharpe Ratio]]-AVERAGE(Table2[Sharpe Ratio]))/_xlfn.STDEV.P(Table2[Sharpe Ratio])</f>
        <v>-0.44572394022007933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-1.2422696238444153</v>
      </c>
    </row>
    <row r="354" spans="1:44" hidden="1" x14ac:dyDescent="0.3">
      <c r="A354" t="s">
        <v>876</v>
      </c>
      <c r="B354" t="s">
        <v>877</v>
      </c>
      <c r="C354" t="s">
        <v>10106</v>
      </c>
      <c r="D354" t="s">
        <v>187</v>
      </c>
      <c r="E354">
        <v>17010.217921725001</v>
      </c>
      <c r="F354">
        <v>699.75</v>
      </c>
      <c r="G354">
        <v>11.6491568669983</v>
      </c>
      <c r="H354">
        <f>(Table2[[#This Row],[1Y Return vs Nifty]]-AVERAGE(Table2[1Y Return vs Nifty]))/_xlfn.STDEV.P(Table2[1Y Return vs Nifty])</f>
        <v>-0.41511973188501305</v>
      </c>
      <c r="I354">
        <v>9.7520433572742604</v>
      </c>
      <c r="J354">
        <f>(Table2[[#This Row],[1M Return vs Nifty]]-AVERAGE(Table2[1M Return vs Nifty]))/_xlfn.STDEV.P(Table2[1M Return vs Nifty])</f>
        <v>0.47236278738893522</v>
      </c>
      <c r="K354">
        <v>7.5598981130959997</v>
      </c>
      <c r="L354">
        <f>(Table2[[#This Row],[6M Return vs Nifty]]-AVERAGE(Table2[6M Return vs Nifty]))/_xlfn.STDEV.P(Table2[6M Return vs Nifty])</f>
        <v>-0.10032748524318229</v>
      </c>
      <c r="M354">
        <v>-5.0020409443967297</v>
      </c>
      <c r="N354">
        <f>(Table2[[#This Row],[1W Return vs Nifty]]-AVERAGE(Table2[1W Return vs Nifty]))/_xlfn.STDEV.P(Table2[1W Return vs Nifty])</f>
        <v>-0.93219623379684302</v>
      </c>
      <c r="O354">
        <v>660.28</v>
      </c>
      <c r="P354">
        <v>627.12641179554601</v>
      </c>
      <c r="Q354">
        <v>578.70916370118596</v>
      </c>
      <c r="R354">
        <v>69.159091707339599</v>
      </c>
      <c r="S354" s="2">
        <v>5.9777670079360315E-2</v>
      </c>
      <c r="T354" s="2">
        <v>0.11580374680205709</v>
      </c>
      <c r="U354" s="2">
        <v>0.20915659175791618</v>
      </c>
      <c r="V354">
        <v>1.18489923539481</v>
      </c>
      <c r="W354">
        <v>689</v>
      </c>
      <c r="X354">
        <v>706.45</v>
      </c>
      <c r="Y354">
        <v>674.5</v>
      </c>
      <c r="Z354">
        <v>701.5</v>
      </c>
      <c r="AA354">
        <v>674.5</v>
      </c>
      <c r="AB354">
        <v>701.5</v>
      </c>
      <c r="AC354" s="2">
        <f>(Table2[[#This Row],[Close Price]]/Table2[[#This Row],[Day Low]])-1</f>
        <v>1.5602322206095698E-2</v>
      </c>
      <c r="AD354" s="2">
        <f>(Table2[[#This Row],[Day High]]/Table2[[#This Row],[Close Price]])-1</f>
        <v>9.5748481600572699E-3</v>
      </c>
      <c r="AE354" s="2">
        <f>(Table2[[#This Row],[Close Price]]/Table2[[#This Row],[Current Week Low]])-1</f>
        <v>3.7435137138621233E-2</v>
      </c>
      <c r="AF354" s="2">
        <f>(Table2[[#This Row],[Current Week High]]/Table2[[#This Row],[Close Price]])-1</f>
        <v>2.5008931761343334E-3</v>
      </c>
      <c r="AG354" s="2">
        <f>(Table2[[#This Row],[Close Price]]/Table2[[#This Row],[Current Month Low]])-1</f>
        <v>3.7435137138621233E-2</v>
      </c>
      <c r="AH354" s="2">
        <f>(Table2[[#This Row],[Current Month High]]/Table2[[#This Row],[Close Price]])-1</f>
        <v>2.5008931761343334E-3</v>
      </c>
      <c r="AI354">
        <v>3.17970703822794</v>
      </c>
      <c r="AJ354">
        <v>43.098159509202397</v>
      </c>
      <c r="AK354" t="str">
        <f>IF(AND(Table2[[#This Row],[20D EMA]]&gt;Table2[[#This Row],[50D EMA]],Table2[[#This Row],[50D EMA]]&gt;Table2[[#This Row],[200D EMA]]),"Uptrend","Downtrend/NoTrend")</f>
        <v>Uptrend</v>
      </c>
      <c r="AL354">
        <v>0.1</v>
      </c>
      <c r="AM354" t="s">
        <v>10145</v>
      </c>
      <c r="AN354">
        <v>12.84</v>
      </c>
      <c r="AO354" t="s">
        <v>10145</v>
      </c>
      <c r="AP354">
        <v>5.5760230733760997E-2</v>
      </c>
      <c r="AQ354">
        <f>(Table2[[#This Row],[Sharpe Ratio]]-AVERAGE(Table2[Sharpe Ratio]))/_xlfn.STDEV.P(Table2[Sharpe Ratio])</f>
        <v>1.0395932594392433E-2</v>
      </c>
      <c r="AR3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-0.96488473094171068</v>
      </c>
    </row>
    <row r="355" spans="1:44" hidden="1" x14ac:dyDescent="0.3">
      <c r="A355" t="s">
        <v>878</v>
      </c>
      <c r="B355" t="s">
        <v>879</v>
      </c>
      <c r="C355" t="s">
        <v>10107</v>
      </c>
      <c r="D355" t="s">
        <v>293</v>
      </c>
      <c r="E355">
        <v>16983.096818204998</v>
      </c>
      <c r="F355">
        <v>2122.15</v>
      </c>
      <c r="G355">
        <v>-5.2885681880519302</v>
      </c>
      <c r="H355">
        <f>(Table2[[#This Row],[1Y Return vs Nifty]]-AVERAGE(Table2[1Y Return vs Nifty]))/_xlfn.STDEV.P(Table2[1Y Return vs Nifty])</f>
        <v>-0.61014633962347753</v>
      </c>
      <c r="I355">
        <v>8.3156825557196292</v>
      </c>
      <c r="J355">
        <f>(Table2[[#This Row],[1M Return vs Nifty]]-AVERAGE(Table2[1M Return vs Nifty]))/_xlfn.STDEV.P(Table2[1M Return vs Nifty])</f>
        <v>0.35234667295689842</v>
      </c>
      <c r="K355">
        <v>-3.7813968715614599</v>
      </c>
      <c r="L355">
        <f>(Table2[[#This Row],[6M Return vs Nifty]]-AVERAGE(Table2[6M Return vs Nifty]))/_xlfn.STDEV.P(Table2[6M Return vs Nifty])</f>
        <v>-0.43531275963598282</v>
      </c>
      <c r="M355">
        <v>-4.6933576865228197</v>
      </c>
      <c r="N355">
        <f>(Table2[[#This Row],[1W Return vs Nifty]]-AVERAGE(Table2[1W Return vs Nifty]))/_xlfn.STDEV.P(Table2[1W Return vs Nifty])</f>
        <v>-0.87147923481327905</v>
      </c>
      <c r="O355">
        <v>2045.3</v>
      </c>
      <c r="P355">
        <v>2006.1203033519901</v>
      </c>
      <c r="Q355">
        <v>1960.6873017325699</v>
      </c>
      <c r="R355">
        <v>63.507711844563097</v>
      </c>
      <c r="S355" s="2">
        <v>3.7573950031780247E-2</v>
      </c>
      <c r="T355" s="2">
        <v>5.7837855712909197E-2</v>
      </c>
      <c r="U355" s="2">
        <v>8.2350050477071446E-2</v>
      </c>
      <c r="V355">
        <v>1.0796498915286099</v>
      </c>
      <c r="W355">
        <v>2115.0500000000002</v>
      </c>
      <c r="X355">
        <v>2145.9499999999998</v>
      </c>
      <c r="Y355">
        <v>2080</v>
      </c>
      <c r="Z355">
        <v>2140</v>
      </c>
      <c r="AA355">
        <v>2080</v>
      </c>
      <c r="AB355">
        <v>2140</v>
      </c>
      <c r="AC355" s="2">
        <f>(Table2[[#This Row],[Close Price]]/Table2[[#This Row],[Day Low]])-1</f>
        <v>3.3568946360604812E-3</v>
      </c>
      <c r="AD355" s="2">
        <f>(Table2[[#This Row],[Day High]]/Table2[[#This Row],[Close Price]])-1</f>
        <v>1.1215041349574628E-2</v>
      </c>
      <c r="AE355" s="2">
        <f>(Table2[[#This Row],[Close Price]]/Table2[[#This Row],[Current Week Low]])-1</f>
        <v>2.026442307692311E-2</v>
      </c>
      <c r="AF355" s="2">
        <f>(Table2[[#This Row],[Current Week High]]/Table2[[#This Row],[Close Price]])-1</f>
        <v>8.4112810121810266E-3</v>
      </c>
      <c r="AG355" s="2">
        <f>(Table2[[#This Row],[Close Price]]/Table2[[#This Row],[Current Month Low]])-1</f>
        <v>2.026442307692311E-2</v>
      </c>
      <c r="AH355" s="2">
        <f>(Table2[[#This Row],[Current Month High]]/Table2[[#This Row],[Close Price]])-1</f>
        <v>8.4112810121810266E-3</v>
      </c>
      <c r="AI355">
        <v>11.0383337652852</v>
      </c>
      <c r="AJ355">
        <v>23.3808139534883</v>
      </c>
      <c r="AK355" t="str">
        <f>IF(AND(Table2[[#This Row],[20D EMA]]&gt;Table2[[#This Row],[50D EMA]],Table2[[#This Row],[50D EMA]]&gt;Table2[[#This Row],[200D EMA]]),"Uptrend","Downtrend/NoTrend")</f>
        <v>Uptrend</v>
      </c>
      <c r="AL355">
        <v>0.01</v>
      </c>
      <c r="AM355" t="s">
        <v>10145</v>
      </c>
      <c r="AN355">
        <v>4.2</v>
      </c>
      <c r="AO355" t="s">
        <v>10145</v>
      </c>
      <c r="AP355">
        <v>5.1022881857194002E-2</v>
      </c>
      <c r="AQ355">
        <f>(Table2[[#This Row],[Sharpe Ratio]]-AVERAGE(Table2[Sharpe Ratio]))/_xlfn.STDEV.P(Table2[Sharpe Ratio])</f>
        <v>-4.33918451371028E-2</v>
      </c>
      <c r="AR3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-1.607983506252944</v>
      </c>
    </row>
    <row r="356" spans="1:44" hidden="1" x14ac:dyDescent="0.3">
      <c r="A356" t="s">
        <v>880</v>
      </c>
      <c r="B356" t="s">
        <v>881</v>
      </c>
      <c r="C356" t="s">
        <v>10109</v>
      </c>
      <c r="D356" t="s">
        <v>124</v>
      </c>
      <c r="E356">
        <v>16909.595754499998</v>
      </c>
      <c r="F356">
        <v>57.7</v>
      </c>
      <c r="G356">
        <v>5.3332685244583402</v>
      </c>
      <c r="H356">
        <f>(Table2[[#This Row],[1Y Return vs Nifty]]-AVERAGE(Table2[1Y Return vs Nifty]))/_xlfn.STDEV.P(Table2[1Y Return vs Nifty])</f>
        <v>-0.48784297389638415</v>
      </c>
      <c r="I356">
        <v>-13.658367504314</v>
      </c>
      <c r="J356">
        <f>(Table2[[#This Row],[1M Return vs Nifty]]-AVERAGE(Table2[1M Return vs Nifty]))/_xlfn.STDEV.P(Table2[1M Return vs Nifty])</f>
        <v>-1.4837101894177289</v>
      </c>
      <c r="K356">
        <v>1.5947609608945701</v>
      </c>
      <c r="L356">
        <f>(Table2[[#This Row],[6M Return vs Nifty]]-AVERAGE(Table2[6M Return vs Nifty]))/_xlfn.STDEV.P(Table2[6M Return vs Nifty])</f>
        <v>-0.27651839716497789</v>
      </c>
      <c r="M356">
        <v>-3.03163003392639</v>
      </c>
      <c r="N356">
        <f>(Table2[[#This Row],[1W Return vs Nifty]]-AVERAGE(Table2[1W Return vs Nifty]))/_xlfn.STDEV.P(Table2[1W Return vs Nifty])</f>
        <v>-0.54462277719849361</v>
      </c>
      <c r="O356">
        <v>58.5</v>
      </c>
      <c r="P356">
        <v>59.851846379942202</v>
      </c>
      <c r="Q356">
        <v>55.6505562113595</v>
      </c>
      <c r="R356">
        <v>46.613448258295001</v>
      </c>
      <c r="S356" s="2">
        <v>-1.3675213675213627E-2</v>
      </c>
      <c r="T356" s="2">
        <v>-3.5952882159761328E-2</v>
      </c>
      <c r="U356" s="2">
        <v>3.6827013567605024E-2</v>
      </c>
      <c r="V356">
        <v>0.37724923385117698</v>
      </c>
      <c r="W356">
        <v>57.55</v>
      </c>
      <c r="X356">
        <v>58.62</v>
      </c>
      <c r="Y356">
        <v>56.8</v>
      </c>
      <c r="Z356">
        <v>58.25</v>
      </c>
      <c r="AA356">
        <v>56.8</v>
      </c>
      <c r="AB356">
        <v>58.25</v>
      </c>
      <c r="AC356" s="2">
        <f>(Table2[[#This Row],[Close Price]]/Table2[[#This Row],[Day Low]])-1</f>
        <v>2.6064291920071536E-3</v>
      </c>
      <c r="AD356" s="2">
        <f>(Table2[[#This Row],[Day High]]/Table2[[#This Row],[Close Price]])-1</f>
        <v>1.5944540727902856E-2</v>
      </c>
      <c r="AE356" s="2">
        <f>(Table2[[#This Row],[Close Price]]/Table2[[#This Row],[Current Week Low]])-1</f>
        <v>1.5845070422535246E-2</v>
      </c>
      <c r="AF356" s="2">
        <f>(Table2[[#This Row],[Current Week High]]/Table2[[#This Row],[Close Price]])-1</f>
        <v>9.5320623916810288E-3</v>
      </c>
      <c r="AG356" s="2">
        <f>(Table2[[#This Row],[Close Price]]/Table2[[#This Row],[Current Month Low]])-1</f>
        <v>1.5845070422535246E-2</v>
      </c>
      <c r="AH356" s="2">
        <f>(Table2[[#This Row],[Current Month High]]/Table2[[#This Row],[Close Price]])-1</f>
        <v>9.5320623916810288E-3</v>
      </c>
      <c r="AI356">
        <v>27.7296360485268</v>
      </c>
      <c r="AJ356">
        <v>47.381864623243899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-0.19</v>
      </c>
      <c r="AM356" t="s">
        <v>10146</v>
      </c>
      <c r="AN356">
        <v>-3.25</v>
      </c>
      <c r="AO356" t="s">
        <v>10146</v>
      </c>
      <c r="AQ356">
        <f>(Table2[[#This Row],[Sharpe Ratio]]-AVERAGE(Table2[Sharpe Ratio]))/_xlfn.STDEV.P(Table2[Sharpe Ratio])</f>
        <v>-0.62270476889708481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57" spans="1:44" hidden="1" x14ac:dyDescent="0.3">
      <c r="A357" t="s">
        <v>882</v>
      </c>
      <c r="B357" t="s">
        <v>883</v>
      </c>
      <c r="C357" t="s">
        <v>10101</v>
      </c>
      <c r="D357" t="s">
        <v>21</v>
      </c>
      <c r="E357">
        <v>16887.984275700001</v>
      </c>
      <c r="F357">
        <v>745.05</v>
      </c>
      <c r="G357">
        <v>67.651391425536502</v>
      </c>
      <c r="H357">
        <f>(Table2[[#This Row],[1Y Return vs Nifty]]-AVERAGE(Table2[1Y Return vs Nifty]))/_xlfn.STDEV.P(Table2[1Y Return vs Nifty])</f>
        <v>0.22970864950785719</v>
      </c>
      <c r="I357">
        <v>16.234548160257201</v>
      </c>
      <c r="J357">
        <f>(Table2[[#This Row],[1M Return vs Nifty]]-AVERAGE(Table2[1M Return vs Nifty]))/_xlfn.STDEV.P(Table2[1M Return vs Nifty])</f>
        <v>1.0140129336467294</v>
      </c>
      <c r="K357">
        <v>16.067795378757999</v>
      </c>
      <c r="L357">
        <f>(Table2[[#This Row],[6M Return vs Nifty]]-AVERAGE(Table2[6M Return vs Nifty]))/_xlfn.STDEV.P(Table2[6M Return vs Nifty])</f>
        <v>0.1509683591819084</v>
      </c>
      <c r="M357">
        <v>-3.41721305089112</v>
      </c>
      <c r="N357">
        <f>(Table2[[#This Row],[1W Return vs Nifty]]-AVERAGE(Table2[1W Return vs Nifty]))/_xlfn.STDEV.P(Table2[1W Return vs Nifty])</f>
        <v>-0.62046571021136876</v>
      </c>
      <c r="O357">
        <v>716.37</v>
      </c>
      <c r="P357">
        <v>663.948398295998</v>
      </c>
      <c r="Q357">
        <v>571.01235799411404</v>
      </c>
      <c r="R357">
        <v>63.908797027851598</v>
      </c>
      <c r="S357" s="2">
        <v>4.0035177352485379E-2</v>
      </c>
      <c r="T357" s="2">
        <v>0.12215045915035955</v>
      </c>
      <c r="U357" s="2">
        <v>0.30478787292319842</v>
      </c>
      <c r="V357">
        <v>0.56800656071490296</v>
      </c>
      <c r="W357">
        <v>743</v>
      </c>
      <c r="X357">
        <v>769.45</v>
      </c>
      <c r="Y357">
        <v>738</v>
      </c>
      <c r="Z357">
        <v>767.8</v>
      </c>
      <c r="AA357">
        <v>738</v>
      </c>
      <c r="AB357">
        <v>767.8</v>
      </c>
      <c r="AC357" s="2">
        <f>(Table2[[#This Row],[Close Price]]/Table2[[#This Row],[Day Low]])-1</f>
        <v>2.7590847913863126E-3</v>
      </c>
      <c r="AD357" s="2">
        <f>(Table2[[#This Row],[Day High]]/Table2[[#This Row],[Close Price]])-1</f>
        <v>3.2749479900678002E-2</v>
      </c>
      <c r="AE357" s="2">
        <f>(Table2[[#This Row],[Close Price]]/Table2[[#This Row],[Current Week Low]])-1</f>
        <v>9.552845528455256E-3</v>
      </c>
      <c r="AF357" s="2">
        <f>(Table2[[#This Row],[Current Week High]]/Table2[[#This Row],[Close Price]])-1</f>
        <v>3.0534863431984416E-2</v>
      </c>
      <c r="AG357" s="2">
        <f>(Table2[[#This Row],[Close Price]]/Table2[[#This Row],[Current Month Low]])-1</f>
        <v>9.552845528455256E-3</v>
      </c>
      <c r="AH357" s="2">
        <f>(Table2[[#This Row],[Current Month High]]/Table2[[#This Row],[Close Price]])-1</f>
        <v>3.0534863431984416E-2</v>
      </c>
      <c r="AI357">
        <v>3.21454935910341</v>
      </c>
      <c r="AJ357">
        <v>95.499868800839593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0.15</v>
      </c>
      <c r="AM357" t="s">
        <v>10145</v>
      </c>
      <c r="AN357">
        <v>6.98</v>
      </c>
      <c r="AO357" t="s">
        <v>10145</v>
      </c>
      <c r="AP357">
        <v>7.5231893787767998E-2</v>
      </c>
      <c r="AQ357">
        <f>(Table2[[#This Row],[Sharpe Ratio]]-AVERAGE(Table2[Sharpe Ratio]))/_xlfn.STDEV.P(Table2[Sharpe Ratio])</f>
        <v>0.23147686028204634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1.0057010924071728</v>
      </c>
    </row>
    <row r="358" spans="1:44" hidden="1" x14ac:dyDescent="0.3">
      <c r="A358" t="s">
        <v>884</v>
      </c>
      <c r="B358" t="s">
        <v>885</v>
      </c>
      <c r="C358" t="s">
        <v>10105</v>
      </c>
      <c r="D358" t="s">
        <v>337</v>
      </c>
      <c r="E358">
        <v>16884.637103179899</v>
      </c>
      <c r="F358">
        <v>723.8</v>
      </c>
      <c r="G358">
        <v>123.016336315773</v>
      </c>
      <c r="H358">
        <f>(Table2[[#This Row],[1Y Return vs Nifty]]-AVERAGE(Table2[1Y Return vs Nifty]))/_xlfn.STDEV.P(Table2[1Y Return vs Nifty])</f>
        <v>0.86719906539758596</v>
      </c>
      <c r="I358">
        <v>-10.866842492473699</v>
      </c>
      <c r="J358">
        <f>(Table2[[#This Row],[1M Return vs Nifty]]-AVERAGE(Table2[1M Return vs Nifty]))/_xlfn.STDEV.P(Table2[1M Return vs Nifty])</f>
        <v>-1.2504623975688394</v>
      </c>
      <c r="K358">
        <v>48.385143780689098</v>
      </c>
      <c r="L358">
        <f>(Table2[[#This Row],[6M Return vs Nifty]]-AVERAGE(Table2[6M Return vs Nifty]))/_xlfn.STDEV.P(Table2[6M Return vs Nifty])</f>
        <v>1.1055185967618186</v>
      </c>
      <c r="M358">
        <v>-6.6852397705155902</v>
      </c>
      <c r="N358">
        <f>(Table2[[#This Row],[1W Return vs Nifty]]-AVERAGE(Table2[1W Return vs Nifty]))/_xlfn.STDEV.P(Table2[1W Return vs Nifty])</f>
        <v>-1.2632760018364195</v>
      </c>
      <c r="O358">
        <v>726.48</v>
      </c>
      <c r="P358">
        <v>702.91629630059595</v>
      </c>
      <c r="Q358">
        <v>554.97904937758699</v>
      </c>
      <c r="R358">
        <v>49.753585766851202</v>
      </c>
      <c r="S358" s="2">
        <v>-3.6890210329259768E-3</v>
      </c>
      <c r="T358" s="2">
        <v>2.9710086121652924E-2</v>
      </c>
      <c r="U358" s="2">
        <v>0.3041933759693215</v>
      </c>
      <c r="V358">
        <v>0.39615844630746799</v>
      </c>
      <c r="W358">
        <v>705.55</v>
      </c>
      <c r="X358">
        <v>734</v>
      </c>
      <c r="Y358">
        <v>686.9</v>
      </c>
      <c r="Z358">
        <v>724.15</v>
      </c>
      <c r="AA358">
        <v>686.9</v>
      </c>
      <c r="AB358">
        <v>724.15</v>
      </c>
      <c r="AC358" s="2">
        <f>(Table2[[#This Row],[Close Price]]/Table2[[#This Row],[Day Low]])-1</f>
        <v>2.5866345404294444E-2</v>
      </c>
      <c r="AD358" s="2">
        <f>(Table2[[#This Row],[Day High]]/Table2[[#This Row],[Close Price]])-1</f>
        <v>1.4092290688035414E-2</v>
      </c>
      <c r="AE358" s="2">
        <f>(Table2[[#This Row],[Close Price]]/Table2[[#This Row],[Current Week Low]])-1</f>
        <v>5.3719609841315963E-2</v>
      </c>
      <c r="AF358" s="2">
        <f>(Table2[[#This Row],[Current Week High]]/Table2[[#This Row],[Close Price]])-1</f>
        <v>4.8355899419738613E-4</v>
      </c>
      <c r="AG358" s="2">
        <f>(Table2[[#This Row],[Close Price]]/Table2[[#This Row],[Current Month Low]])-1</f>
        <v>5.3719609841315963E-2</v>
      </c>
      <c r="AH358" s="2">
        <f>(Table2[[#This Row],[Current Month High]]/Table2[[#This Row],[Close Price]])-1</f>
        <v>4.8355899419738613E-4</v>
      </c>
      <c r="AI358">
        <v>14.396242055816501</v>
      </c>
      <c r="AJ358">
        <v>186.08695652173901</v>
      </c>
      <c r="AK358" t="str">
        <f>IF(AND(Table2[[#This Row],[20D EMA]]&gt;Table2[[#This Row],[50D EMA]],Table2[[#This Row],[50D EMA]]&gt;Table2[[#This Row],[200D EMA]]),"Uptrend","Downtrend/NoTrend")</f>
        <v>Uptrend</v>
      </c>
      <c r="AL358">
        <v>0.33</v>
      </c>
      <c r="AM358" t="s">
        <v>10145</v>
      </c>
      <c r="AN358">
        <v>-3.7</v>
      </c>
      <c r="AO358" t="s">
        <v>10146</v>
      </c>
      <c r="AP358">
        <v>8.8507775696468005E-2</v>
      </c>
      <c r="AQ358">
        <f>(Table2[[#This Row],[Sharpe Ratio]]-AVERAGE(Table2[Sharpe Ratio]))/_xlfn.STDEV.P(Table2[Sharpe Ratio])</f>
        <v>0.38221099532261477</v>
      </c>
      <c r="AR3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-0.15880974192323949</v>
      </c>
    </row>
    <row r="359" spans="1:44" hidden="1" x14ac:dyDescent="0.3">
      <c r="A359" t="s">
        <v>886</v>
      </c>
      <c r="B359" t="s">
        <v>887</v>
      </c>
      <c r="C359" t="s">
        <v>10105</v>
      </c>
      <c r="D359" t="s">
        <v>659</v>
      </c>
      <c r="E359">
        <v>16781.482278644999</v>
      </c>
      <c r="F359">
        <v>698.35</v>
      </c>
      <c r="G359">
        <v>62.149474589957897</v>
      </c>
      <c r="H359">
        <f>(Table2[[#This Row],[1Y Return vs Nifty]]-AVERAGE(Table2[1Y Return vs Nifty]))/_xlfn.STDEV.P(Table2[1Y Return vs Nifty])</f>
        <v>0.16635774653744292</v>
      </c>
      <c r="I359">
        <v>-8.5020563226911996</v>
      </c>
      <c r="J359">
        <f>(Table2[[#This Row],[1M Return vs Nifty]]-AVERAGE(Table2[1M Return vs Nifty]))/_xlfn.STDEV.P(Table2[1M Return vs Nifty])</f>
        <v>-1.0528710630986056</v>
      </c>
      <c r="K359">
        <v>21.706374556896701</v>
      </c>
      <c r="L359">
        <f>(Table2[[#This Row],[6M Return vs Nifty]]-AVERAGE(Table2[6M Return vs Nifty]))/_xlfn.STDEV.P(Table2[6M Return vs Nifty])</f>
        <v>0.3175138018081301</v>
      </c>
      <c r="M359">
        <v>-1.5103217753581299</v>
      </c>
      <c r="N359">
        <f>(Table2[[#This Row],[1W Return vs Nifty]]-AVERAGE(Table2[1W Return vs Nifty]))/_xlfn.STDEV.P(Table2[1W Return vs Nifty])</f>
        <v>-0.2453863604735308</v>
      </c>
      <c r="O359">
        <v>692.77</v>
      </c>
      <c r="P359">
        <v>687.79427260317095</v>
      </c>
      <c r="Q359">
        <v>613.84258199017904</v>
      </c>
      <c r="R359">
        <v>54.3505460493299</v>
      </c>
      <c r="S359" s="2">
        <v>8.0546213028855774E-3</v>
      </c>
      <c r="T359" s="2">
        <v>1.5347216191373102E-2</v>
      </c>
      <c r="U359" s="2">
        <v>0.13766952715439515</v>
      </c>
      <c r="V359">
        <v>0.75558126758621402</v>
      </c>
      <c r="W359">
        <v>700.05</v>
      </c>
      <c r="X359">
        <v>743.55</v>
      </c>
      <c r="Y359">
        <v>686.05</v>
      </c>
      <c r="Z359">
        <v>711.6</v>
      </c>
      <c r="AA359">
        <v>686.05</v>
      </c>
      <c r="AB359">
        <v>711.6</v>
      </c>
      <c r="AC359" s="2">
        <f>(Table2[[#This Row],[Close Price]]/Table2[[#This Row],[Day Low]])-1</f>
        <v>-2.4283979715733484E-3</v>
      </c>
      <c r="AD359" s="2">
        <f>(Table2[[#This Row],[Day High]]/Table2[[#This Row],[Close Price]])-1</f>
        <v>6.4723992267487596E-2</v>
      </c>
      <c r="AE359" s="2">
        <f>(Table2[[#This Row],[Close Price]]/Table2[[#This Row],[Current Week Low]])-1</f>
        <v>1.7928722396326924E-2</v>
      </c>
      <c r="AF359" s="2">
        <f>(Table2[[#This Row],[Current Week High]]/Table2[[#This Row],[Close Price]])-1</f>
        <v>1.8973294193455947E-2</v>
      </c>
      <c r="AG359" s="2">
        <f>(Table2[[#This Row],[Close Price]]/Table2[[#This Row],[Current Month Low]])-1</f>
        <v>1.7928722396326924E-2</v>
      </c>
      <c r="AH359" s="2">
        <f>(Table2[[#This Row],[Current Month High]]/Table2[[#This Row],[Close Price]])-1</f>
        <v>1.8973294193455947E-2</v>
      </c>
      <c r="AI359">
        <v>18.271640294981001</v>
      </c>
      <c r="AJ359">
        <v>91.433662280701697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-0.08</v>
      </c>
      <c r="AM359" t="s">
        <v>10146</v>
      </c>
      <c r="AN359">
        <v>-0.97</v>
      </c>
      <c r="AO359" t="s">
        <v>10146</v>
      </c>
      <c r="AP359">
        <v>8.5445564610831998E-2</v>
      </c>
      <c r="AQ359">
        <f>(Table2[[#This Row],[Sharpe Ratio]]-AVERAGE(Table2[Sharpe Ratio]))/_xlfn.STDEV.P(Table2[Sharpe Ratio])</f>
        <v>0.34744270328150378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-0.46694317194505958</v>
      </c>
    </row>
    <row r="360" spans="1:44" hidden="1" x14ac:dyDescent="0.3">
      <c r="A360" t="s">
        <v>888</v>
      </c>
      <c r="B360" t="s">
        <v>889</v>
      </c>
      <c r="C360" t="s">
        <v>10100</v>
      </c>
      <c r="D360" t="s">
        <v>179</v>
      </c>
      <c r="E360">
        <v>16766.046148829999</v>
      </c>
      <c r="F360">
        <v>1697.35</v>
      </c>
      <c r="G360">
        <v>31.2608469592526</v>
      </c>
      <c r="H360">
        <f>(Table2[[#This Row],[1Y Return vs Nifty]]-AVERAGE(Table2[1Y Return vs Nifty]))/_xlfn.STDEV.P(Table2[1Y Return vs Nifty])</f>
        <v>-0.1893042000896149</v>
      </c>
      <c r="I360">
        <v>23.779647838794499</v>
      </c>
      <c r="J360">
        <f>(Table2[[#This Row],[1M Return vs Nifty]]-AVERAGE(Table2[1M Return vs Nifty]))/_xlfn.STDEV.P(Table2[1M Return vs Nifty])</f>
        <v>1.6444489253838757</v>
      </c>
      <c r="K360">
        <v>26.0099793122831</v>
      </c>
      <c r="L360">
        <f>(Table2[[#This Row],[6M Return vs Nifty]]-AVERAGE(Table2[6M Return vs Nifty]))/_xlfn.STDEV.P(Table2[6M Return vs Nifty])</f>
        <v>0.44462840572342677</v>
      </c>
      <c r="M360">
        <v>12.4967074911476</v>
      </c>
      <c r="N360">
        <f>(Table2[[#This Row],[1W Return vs Nifty]]-AVERAGE(Table2[1W Return vs Nifty]))/_xlfn.STDEV.P(Table2[1W Return vs Nifty])</f>
        <v>2.5097510175457662</v>
      </c>
      <c r="O360">
        <v>1521.29</v>
      </c>
      <c r="P360">
        <v>1442.00849844198</v>
      </c>
      <c r="Q360">
        <v>1302.13644321995</v>
      </c>
      <c r="R360">
        <v>77.255848413133805</v>
      </c>
      <c r="S360" s="2">
        <v>0.11573072852644792</v>
      </c>
      <c r="T360" s="2">
        <v>0.17707350673307679</v>
      </c>
      <c r="U360" s="2">
        <v>0.30351163185538194</v>
      </c>
      <c r="V360">
        <v>2.3973113572973999</v>
      </c>
      <c r="W360">
        <v>1657.4</v>
      </c>
      <c r="X360">
        <v>1701.8</v>
      </c>
      <c r="Y360">
        <v>1596.1</v>
      </c>
      <c r="Z360">
        <v>1858.35</v>
      </c>
      <c r="AA360">
        <v>1596.1</v>
      </c>
      <c r="AB360">
        <v>1858.35</v>
      </c>
      <c r="AC360" s="2">
        <f>(Table2[[#This Row],[Close Price]]/Table2[[#This Row],[Day Low]])-1</f>
        <v>2.4104018341981392E-2</v>
      </c>
      <c r="AD360" s="2">
        <f>(Table2[[#This Row],[Day High]]/Table2[[#This Row],[Close Price]])-1</f>
        <v>2.6217338792824396E-3</v>
      </c>
      <c r="AE360" s="2">
        <f>(Table2[[#This Row],[Close Price]]/Table2[[#This Row],[Current Week Low]])-1</f>
        <v>6.3435874945178883E-2</v>
      </c>
      <c r="AF360" s="2">
        <f>(Table2[[#This Row],[Current Week High]]/Table2[[#This Row],[Close Price]])-1</f>
        <v>9.4853742598756785E-2</v>
      </c>
      <c r="AG360" s="2">
        <f>(Table2[[#This Row],[Close Price]]/Table2[[#This Row],[Current Month Low]])-1</f>
        <v>6.3435874945178883E-2</v>
      </c>
      <c r="AH360" s="2">
        <f>(Table2[[#This Row],[Current Month High]]/Table2[[#This Row],[Close Price]])-1</f>
        <v>9.4853742598756785E-2</v>
      </c>
      <c r="AI360">
        <v>9.4853742598756696</v>
      </c>
      <c r="AJ360">
        <v>74.885374272319794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0.13</v>
      </c>
      <c r="AM360" t="s">
        <v>10145</v>
      </c>
      <c r="AN360">
        <v>15.79</v>
      </c>
      <c r="AO360" t="s">
        <v>10145</v>
      </c>
      <c r="AP360">
        <v>8.3854969928810006E-3</v>
      </c>
      <c r="AQ360">
        <f>(Table2[[#This Row],[Sharpe Ratio]]-AVERAGE(Table2[Sharpe Ratio]))/_xlfn.STDEV.P(Table2[Sharpe Ratio])</f>
        <v>-0.52749598014769949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3.8820281684157543</v>
      </c>
    </row>
    <row r="361" spans="1:44" x14ac:dyDescent="0.3">
      <c r="A361" t="s">
        <v>335</v>
      </c>
      <c r="B361" t="s">
        <v>336</v>
      </c>
      <c r="C361" t="s">
        <v>10108</v>
      </c>
      <c r="D361" t="s">
        <v>337</v>
      </c>
      <c r="E361">
        <v>72985.765582516004</v>
      </c>
      <c r="F361">
        <v>53.53</v>
      </c>
      <c r="G361">
        <v>193.037813979003</v>
      </c>
      <c r="H361">
        <f>(Table2[[#This Row],[1Y Return vs Nifty]]-AVERAGE(Table2[1Y Return vs Nifty]))/_xlfn.STDEV.P(Table2[1Y Return vs Nifty])</f>
        <v>1.673449681292585</v>
      </c>
      <c r="I361">
        <v>1.64586479481085</v>
      </c>
      <c r="J361">
        <f>(Table2[[#This Row],[1M Return vs Nifty]]-AVERAGE(Table2[1M Return vs Nifty]))/_xlfn.STDEV.P(Table2[1M Return vs Nifty])</f>
        <v>-0.20495453629892471</v>
      </c>
      <c r="K361">
        <v>28.724390590524202</v>
      </c>
      <c r="L361">
        <f>(Table2[[#This Row],[6M Return vs Nifty]]-AVERAGE(Table2[6M Return vs Nifty]))/_xlfn.STDEV.P(Table2[6M Return vs Nifty])</f>
        <v>0.52480336000215733</v>
      </c>
      <c r="M361">
        <v>-2.7945008174837098</v>
      </c>
      <c r="N361">
        <f>(Table2[[#This Row],[1W Return vs Nifty]]-AVERAGE(Table2[1W Return vs Nifty]))/_xlfn.STDEV.P(Table2[1W Return vs Nifty])</f>
        <v>-0.49798022686100596</v>
      </c>
      <c r="O361">
        <v>51.1</v>
      </c>
      <c r="P361">
        <v>47.737148269422399</v>
      </c>
      <c r="Q361">
        <v>39.139866591957599</v>
      </c>
      <c r="R361">
        <v>64.896509550523405</v>
      </c>
      <c r="S361" s="2">
        <v>4.7553816046966728E-2</v>
      </c>
      <c r="T361" s="2">
        <v>0.12134892721038726</v>
      </c>
      <c r="U361" s="2">
        <v>0.36765923497039371</v>
      </c>
      <c r="V361">
        <v>1.3882303273752401</v>
      </c>
      <c r="W361">
        <v>53.37</v>
      </c>
      <c r="X361">
        <v>54</v>
      </c>
      <c r="Y361">
        <v>52.43</v>
      </c>
      <c r="Z361">
        <v>53.95</v>
      </c>
      <c r="AA361">
        <v>52.43</v>
      </c>
      <c r="AB361">
        <v>53.95</v>
      </c>
      <c r="AC361" s="2">
        <f>(Table2[[#This Row],[Close Price]]/Table2[[#This Row],[Day Low]])-1</f>
        <v>2.9979389169947357E-3</v>
      </c>
      <c r="AD361" s="2">
        <f>(Table2[[#This Row],[Day High]]/Table2[[#This Row],[Close Price]])-1</f>
        <v>8.7801232953483854E-3</v>
      </c>
      <c r="AE361" s="2">
        <f>(Table2[[#This Row],[Close Price]]/Table2[[#This Row],[Current Week Low]])-1</f>
        <v>2.098035475872595E-2</v>
      </c>
      <c r="AF361" s="2">
        <f>(Table2[[#This Row],[Current Week High]]/Table2[[#This Row],[Close Price]])-1</f>
        <v>7.8460676256304485E-3</v>
      </c>
      <c r="AG361" s="2">
        <f>(Table2[[#This Row],[Close Price]]/Table2[[#This Row],[Current Month Low]])-1</f>
        <v>2.098035475872595E-2</v>
      </c>
      <c r="AH361" s="2">
        <f>(Table2[[#This Row],[Current Month High]]/Table2[[#This Row],[Close Price]])-1</f>
        <v>7.8460676256304485E-3</v>
      </c>
      <c r="AI361">
        <v>4.0538016065757496</v>
      </c>
      <c r="AJ361">
        <v>239.87301587301499</v>
      </c>
      <c r="AK361" t="str">
        <f>IF(AND(Table2[[#This Row],[20D EMA]]&gt;Table2[[#This Row],[50D EMA]],Table2[[#This Row],[50D EMA]]&gt;Table2[[#This Row],[200D EMA]]),"Uptrend","Downtrend/NoTrend")</f>
        <v>Uptrend</v>
      </c>
      <c r="AL361">
        <v>0.17</v>
      </c>
      <c r="AM361" t="s">
        <v>10145</v>
      </c>
      <c r="AN361">
        <v>8.19</v>
      </c>
      <c r="AO361" t="s">
        <v>10145</v>
      </c>
      <c r="AP361">
        <v>0.16158566781136</v>
      </c>
      <c r="AQ361">
        <f>(Table2[[#This Row],[Sharpe Ratio]]-AVERAGE(Table2[Sharpe Ratio]))/_xlfn.STDEV.P(Table2[Sharpe Ratio])</f>
        <v>1.2119361265252062</v>
      </c>
      <c r="AR3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2.7072544046600178</v>
      </c>
    </row>
    <row r="362" spans="1:44" x14ac:dyDescent="0.3">
      <c r="A362" t="s">
        <v>1350</v>
      </c>
      <c r="B362" t="s">
        <v>1351</v>
      </c>
      <c r="C362" t="s">
        <v>10102</v>
      </c>
      <c r="D362" t="s">
        <v>552</v>
      </c>
      <c r="E362">
        <v>7915.3463000000002</v>
      </c>
      <c r="F362">
        <v>397</v>
      </c>
      <c r="G362">
        <v>99.089625983533793</v>
      </c>
      <c r="H362">
        <f>(Table2[[#This Row],[1Y Return vs Nifty]]-AVERAGE(Table2[1Y Return vs Nifty]))/_xlfn.STDEV.P(Table2[1Y Return vs Nifty])</f>
        <v>0.59169895335354628</v>
      </c>
      <c r="I362">
        <v>3.0776320835046</v>
      </c>
      <c r="J362">
        <f>(Table2[[#This Row],[1M Return vs Nifty]]-AVERAGE(Table2[1M Return vs Nifty]))/_xlfn.STDEV.P(Table2[1M Return vs Nifty])</f>
        <v>-8.5322235992530929E-2</v>
      </c>
      <c r="K362">
        <v>55.4379606674608</v>
      </c>
      <c r="L362">
        <f>(Table2[[#This Row],[6M Return vs Nifty]]-AVERAGE(Table2[6M Return vs Nifty]))/_xlfn.STDEV.P(Table2[6M Return vs Nifty])</f>
        <v>1.3138360599133825</v>
      </c>
      <c r="M362">
        <v>-12.4611128462896</v>
      </c>
      <c r="N362">
        <f>(Table2[[#This Row],[1W Return vs Nifty]]-AVERAGE(Table2[1W Return vs Nifty]))/_xlfn.STDEV.P(Table2[1W Return vs Nifty])</f>
        <v>-2.3993715649272276</v>
      </c>
      <c r="O362">
        <v>375.79</v>
      </c>
      <c r="P362">
        <v>351.87582045154699</v>
      </c>
      <c r="Q362">
        <v>281.81006469949699</v>
      </c>
      <c r="R362">
        <v>88.642105374134999</v>
      </c>
      <c r="S362" s="2">
        <v>5.6441097421432128E-2</v>
      </c>
      <c r="T362" s="2">
        <v>0.12823893238969108</v>
      </c>
      <c r="U362" s="2">
        <v>0.40875025320097663</v>
      </c>
      <c r="V362">
        <v>0.80099385904893405</v>
      </c>
      <c r="W362">
        <v>393</v>
      </c>
      <c r="X362">
        <v>401</v>
      </c>
      <c r="Y362">
        <v>387.35</v>
      </c>
      <c r="Z362">
        <v>400</v>
      </c>
      <c r="AA362">
        <v>387.35</v>
      </c>
      <c r="AB362">
        <v>400</v>
      </c>
      <c r="AC362" s="2">
        <f>(Table2[[#This Row],[Close Price]]/Table2[[#This Row],[Day Low]])-1</f>
        <v>1.0178117048346147E-2</v>
      </c>
      <c r="AD362" s="2">
        <f>(Table2[[#This Row],[Day High]]/Table2[[#This Row],[Close Price]])-1</f>
        <v>1.0075566750629816E-2</v>
      </c>
      <c r="AE362" s="2">
        <f>(Table2[[#This Row],[Close Price]]/Table2[[#This Row],[Current Week Low]])-1</f>
        <v>2.4912869497870194E-2</v>
      </c>
      <c r="AF362" s="2">
        <f>(Table2[[#This Row],[Current Week High]]/Table2[[#This Row],[Close Price]])-1</f>
        <v>7.5566750629723067E-3</v>
      </c>
      <c r="AG362" s="2">
        <f>(Table2[[#This Row],[Close Price]]/Table2[[#This Row],[Current Month Low]])-1</f>
        <v>2.4912869497870194E-2</v>
      </c>
      <c r="AH362" s="2">
        <f>(Table2[[#This Row],[Current Month High]]/Table2[[#This Row],[Close Price]])-1</f>
        <v>7.5566750629723067E-3</v>
      </c>
      <c r="AI362">
        <v>13.6523929471032</v>
      </c>
      <c r="AJ362">
        <v>138.97667419112099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0.18</v>
      </c>
      <c r="AM362" t="s">
        <v>10145</v>
      </c>
      <c r="AN362">
        <v>7.3</v>
      </c>
      <c r="AO362" t="s">
        <v>10145</v>
      </c>
      <c r="AP362">
        <v>0.33971905000506403</v>
      </c>
      <c r="AQ362">
        <f>(Table2[[#This Row],[Sharpe Ratio]]-AVERAGE(Table2[Sharpe Ratio]))/_xlfn.STDEV.P(Table2[Sharpe Ratio])</f>
        <v>3.2344594866662009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2.6553006990133716</v>
      </c>
    </row>
    <row r="363" spans="1:44" x14ac:dyDescent="0.3">
      <c r="A363" t="s">
        <v>965</v>
      </c>
      <c r="B363" t="s">
        <v>966</v>
      </c>
      <c r="C363" t="s">
        <v>10100</v>
      </c>
      <c r="D363" t="s">
        <v>18</v>
      </c>
      <c r="E363">
        <v>14496.524789999999</v>
      </c>
      <c r="F363">
        <v>973.5</v>
      </c>
      <c r="G363">
        <v>116.813972424444</v>
      </c>
      <c r="H363">
        <f>(Table2[[#This Row],[1Y Return vs Nifty]]-AVERAGE(Table2[1Y Return vs Nifty]))/_xlfn.STDEV.P(Table2[1Y Return vs Nifty])</f>
        <v>0.7957829817290909</v>
      </c>
      <c r="I363">
        <v>1.00815602638677E-2</v>
      </c>
      <c r="J363">
        <f>(Table2[[#This Row],[1M Return vs Nifty]]-AVERAGE(Table2[1M Return vs Nifty]))/_xlfn.STDEV.P(Table2[1M Return vs Nifty])</f>
        <v>-0.34163352924478657</v>
      </c>
      <c r="K363">
        <v>21.6091142199286</v>
      </c>
      <c r="L363">
        <f>(Table2[[#This Row],[6M Return vs Nifty]]-AVERAGE(Table2[6M Return vs Nifty]))/_xlfn.STDEV.P(Table2[6M Return vs Nifty])</f>
        <v>0.31464104515107538</v>
      </c>
      <c r="M363">
        <v>1.9536164111496599</v>
      </c>
      <c r="N363">
        <f>(Table2[[#This Row],[1W Return vs Nifty]]-AVERAGE(Table2[1W Return vs Nifty]))/_xlfn.STDEV.P(Table2[1W Return vs Nifty])</f>
        <v>0.43595908338994133</v>
      </c>
      <c r="O363">
        <v>964.56</v>
      </c>
      <c r="P363">
        <v>946.90182317725396</v>
      </c>
      <c r="Q363">
        <v>795.87419860525995</v>
      </c>
      <c r="R363">
        <v>53.318206476200203</v>
      </c>
      <c r="S363" s="2">
        <v>9.2684747449614906E-3</v>
      </c>
      <c r="T363" s="2">
        <v>2.8089688045480753E-2</v>
      </c>
      <c r="U363" s="2">
        <v>0.22318326402090014</v>
      </c>
      <c r="V363">
        <v>0.42266669248808297</v>
      </c>
      <c r="W363">
        <v>967</v>
      </c>
      <c r="X363">
        <v>982.2</v>
      </c>
      <c r="Y363">
        <v>968.3</v>
      </c>
      <c r="Z363">
        <v>1003</v>
      </c>
      <c r="AA363">
        <v>968.3</v>
      </c>
      <c r="AB363">
        <v>1003</v>
      </c>
      <c r="AC363" s="2">
        <f>(Table2[[#This Row],[Close Price]]/Table2[[#This Row],[Day Low]])-1</f>
        <v>6.7218200620475788E-3</v>
      </c>
      <c r="AD363" s="2">
        <f>(Table2[[#This Row],[Day High]]/Table2[[#This Row],[Close Price]])-1</f>
        <v>8.9368258859785499E-3</v>
      </c>
      <c r="AE363" s="2">
        <f>(Table2[[#This Row],[Close Price]]/Table2[[#This Row],[Current Week Low]])-1</f>
        <v>5.3702364969534511E-3</v>
      </c>
      <c r="AF363" s="2">
        <f>(Table2[[#This Row],[Current Week High]]/Table2[[#This Row],[Close Price]])-1</f>
        <v>3.0303030303030276E-2</v>
      </c>
      <c r="AG363" s="2">
        <f>(Table2[[#This Row],[Close Price]]/Table2[[#This Row],[Current Month Low]])-1</f>
        <v>5.3702364969534511E-3</v>
      </c>
      <c r="AH363" s="2">
        <f>(Table2[[#This Row],[Current Month High]]/Table2[[#This Row],[Close Price]])-1</f>
        <v>3.0303030303030276E-2</v>
      </c>
      <c r="AI363">
        <v>15.305598356445801</v>
      </c>
      <c r="AJ363">
        <v>179.821787870077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0.03</v>
      </c>
      <c r="AM363" t="s">
        <v>10145</v>
      </c>
      <c r="AN363">
        <v>-1.36</v>
      </c>
      <c r="AO363" t="s">
        <v>10146</v>
      </c>
      <c r="AP363">
        <v>0.170059970938536</v>
      </c>
      <c r="AQ363">
        <f>(Table2[[#This Row],[Sharpe Ratio]]-AVERAGE(Table2[Sharpe Ratio]))/_xlfn.STDEV.P(Table2[Sharpe Ratio])</f>
        <v>1.3081532185972116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2.5129027996225322</v>
      </c>
    </row>
    <row r="364" spans="1:44" hidden="1" x14ac:dyDescent="0.3">
      <c r="A364" t="s">
        <v>896</v>
      </c>
      <c r="B364" t="s">
        <v>897</v>
      </c>
      <c r="C364" t="s">
        <v>10107</v>
      </c>
      <c r="D364" t="s">
        <v>59</v>
      </c>
      <c r="E364">
        <v>16631.884111920001</v>
      </c>
      <c r="F364">
        <v>1589.8</v>
      </c>
      <c r="G364">
        <v>42.404063448668602</v>
      </c>
      <c r="H364">
        <f>(Table2[[#This Row],[1Y Return vs Nifty]]-AVERAGE(Table2[1Y Return vs Nifty]))/_xlfn.STDEV.P(Table2[1Y Return vs Nifty])</f>
        <v>-6.0997493955065589E-2</v>
      </c>
      <c r="I364">
        <v>-0.33532544843329798</v>
      </c>
      <c r="J364">
        <f>(Table2[[#This Row],[1M Return vs Nifty]]-AVERAGE(Table2[1M Return vs Nifty]))/_xlfn.STDEV.P(Table2[1M Return vs Nifty])</f>
        <v>-0.37049424936229375</v>
      </c>
      <c r="K364">
        <v>-10.4999797927951</v>
      </c>
      <c r="L364">
        <f>(Table2[[#This Row],[6M Return vs Nifty]]-AVERAGE(Table2[6M Return vs Nifty]))/_xlfn.STDEV.P(Table2[6M Return vs Nifty])</f>
        <v>-0.63375802946142057</v>
      </c>
      <c r="M364">
        <v>-2.88979326300012</v>
      </c>
      <c r="N364">
        <f>(Table2[[#This Row],[1W Return vs Nifty]]-AVERAGE(Table2[1W Return vs Nifty]))/_xlfn.STDEV.P(Table2[1W Return vs Nifty])</f>
        <v>-0.51672394285458467</v>
      </c>
      <c r="O364">
        <v>1525.84</v>
      </c>
      <c r="P364">
        <v>1509.70506253195</v>
      </c>
      <c r="Q364">
        <v>1370.88620932139</v>
      </c>
      <c r="R364">
        <v>64.681836308329594</v>
      </c>
      <c r="S364" s="2">
        <v>4.1917894405704426E-2</v>
      </c>
      <c r="T364" s="2">
        <v>5.3053367479421076E-2</v>
      </c>
      <c r="U364" s="2">
        <v>0.15968779114568213</v>
      </c>
      <c r="V364">
        <v>0.27652474632090901</v>
      </c>
      <c r="W364">
        <v>1551.05</v>
      </c>
      <c r="X364">
        <v>1618.15</v>
      </c>
      <c r="Y364">
        <v>1513.8</v>
      </c>
      <c r="Z364">
        <v>1597.95</v>
      </c>
      <c r="AA364">
        <v>1513.8</v>
      </c>
      <c r="AB364">
        <v>1597.95</v>
      </c>
      <c r="AC364" s="2">
        <f>(Table2[[#This Row],[Close Price]]/Table2[[#This Row],[Day Low]])-1</f>
        <v>2.4983075980787195E-2</v>
      </c>
      <c r="AD364" s="2">
        <f>(Table2[[#This Row],[Day High]]/Table2[[#This Row],[Close Price]])-1</f>
        <v>1.7832431752421884E-2</v>
      </c>
      <c r="AE364" s="2">
        <f>(Table2[[#This Row],[Close Price]]/Table2[[#This Row],[Current Week Low]])-1</f>
        <v>5.0204782666138259E-2</v>
      </c>
      <c r="AF364" s="2">
        <f>(Table2[[#This Row],[Current Week High]]/Table2[[#This Row],[Close Price]])-1</f>
        <v>5.1264309976097877E-3</v>
      </c>
      <c r="AG364" s="2">
        <f>(Table2[[#This Row],[Close Price]]/Table2[[#This Row],[Current Month Low]])-1</f>
        <v>5.0204782666138259E-2</v>
      </c>
      <c r="AH364" s="2">
        <f>(Table2[[#This Row],[Current Month High]]/Table2[[#This Row],[Close Price]])-1</f>
        <v>5.1264309976097877E-3</v>
      </c>
      <c r="AI364">
        <v>8.5042143665869894</v>
      </c>
      <c r="AJ364">
        <v>76.634631409366094</v>
      </c>
      <c r="AK364" t="str">
        <f>IF(AND(Table2[[#This Row],[20D EMA]]&gt;Table2[[#This Row],[50D EMA]],Table2[[#This Row],[50D EMA]]&gt;Table2[[#This Row],[200D EMA]]),"Uptrend","Downtrend/NoTrend")</f>
        <v>Uptrend</v>
      </c>
      <c r="AL364">
        <v>-0.04</v>
      </c>
      <c r="AM364" t="s">
        <v>10146</v>
      </c>
      <c r="AN364">
        <v>3.87</v>
      </c>
      <c r="AO364" t="s">
        <v>10145</v>
      </c>
      <c r="AQ364">
        <f>(Table2[[#This Row],[Sharpe Ratio]]-AVERAGE(Table2[Sharpe Ratio]))/_xlfn.STDEV.P(Table2[Sharpe Ratio])</f>
        <v>-0.62270476889708481</v>
      </c>
      <c r="AR3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-2.204678484530449</v>
      </c>
    </row>
    <row r="365" spans="1:44" x14ac:dyDescent="0.3">
      <c r="A365" t="s">
        <v>1556</v>
      </c>
      <c r="B365" t="s">
        <v>1557</v>
      </c>
      <c r="C365" t="s">
        <v>10106</v>
      </c>
      <c r="D365" t="s">
        <v>187</v>
      </c>
      <c r="E365">
        <v>5925.2690252699904</v>
      </c>
      <c r="F365">
        <v>486.15</v>
      </c>
      <c r="G365">
        <v>86.566599209504105</v>
      </c>
      <c r="H365">
        <f>(Table2[[#This Row],[1Y Return vs Nifty]]-AVERAGE(Table2[1Y Return vs Nifty]))/_xlfn.STDEV.P(Table2[1Y Return vs Nifty])</f>
        <v>0.44750465202801132</v>
      </c>
      <c r="I365">
        <v>6.7591116352090097</v>
      </c>
      <c r="J365">
        <f>(Table2[[#This Row],[1M Return vs Nifty]]-AVERAGE(Table2[1M Return vs Nifty]))/_xlfn.STDEV.P(Table2[1M Return vs Nifty])</f>
        <v>0.22228631937763932</v>
      </c>
      <c r="K365">
        <v>16.871744346445901</v>
      </c>
      <c r="L365">
        <f>(Table2[[#This Row],[6M Return vs Nifty]]-AVERAGE(Table2[6M Return vs Nifty]))/_xlfn.STDEV.P(Table2[6M Return vs Nifty])</f>
        <v>0.17471441868420204</v>
      </c>
      <c r="M365">
        <v>1.46182817437788</v>
      </c>
      <c r="N365">
        <f>(Table2[[#This Row],[1W Return vs Nifty]]-AVERAGE(Table2[1W Return vs Nifty]))/_xlfn.STDEV.P(Table2[1W Return vs Nifty])</f>
        <v>0.33922592695682519</v>
      </c>
      <c r="O365">
        <v>477.52</v>
      </c>
      <c r="P365">
        <v>453.97165287132799</v>
      </c>
      <c r="Q365">
        <v>387.93089394899499</v>
      </c>
      <c r="R365">
        <v>51.8982164512352</v>
      </c>
      <c r="S365" s="2">
        <v>1.8072541464231855E-2</v>
      </c>
      <c r="T365" s="2">
        <v>7.0881842346646462E-2</v>
      </c>
      <c r="U365" s="2">
        <v>0.2531871206522644</v>
      </c>
      <c r="V365">
        <v>1.15367595251359</v>
      </c>
      <c r="W365">
        <v>487.3</v>
      </c>
      <c r="X365">
        <v>500.7</v>
      </c>
      <c r="Y365">
        <v>483.95</v>
      </c>
      <c r="Z365">
        <v>514.95000000000005</v>
      </c>
      <c r="AA365">
        <v>483.95</v>
      </c>
      <c r="AB365">
        <v>514.95000000000005</v>
      </c>
      <c r="AC365" s="2">
        <f>(Table2[[#This Row],[Close Price]]/Table2[[#This Row],[Day Low]])-1</f>
        <v>-2.3599425405295138E-3</v>
      </c>
      <c r="AD365" s="2">
        <f>(Table2[[#This Row],[Day High]]/Table2[[#This Row],[Close Price]])-1</f>
        <v>2.9929034248688646E-2</v>
      </c>
      <c r="AE365" s="2">
        <f>(Table2[[#This Row],[Close Price]]/Table2[[#This Row],[Current Week Low]])-1</f>
        <v>4.5459241657195282E-3</v>
      </c>
      <c r="AF365" s="2">
        <f>(Table2[[#This Row],[Current Week High]]/Table2[[#This Row],[Close Price]])-1</f>
        <v>5.9240975007713859E-2</v>
      </c>
      <c r="AG365" s="2">
        <f>(Table2[[#This Row],[Close Price]]/Table2[[#This Row],[Current Month Low]])-1</f>
        <v>4.5459241657195282E-3</v>
      </c>
      <c r="AH365" s="2">
        <f>(Table2[[#This Row],[Current Month High]]/Table2[[#This Row],[Close Price]])-1</f>
        <v>5.9240975007713859E-2</v>
      </c>
      <c r="AI365">
        <v>5.9343823922657499</v>
      </c>
      <c r="AJ365">
        <v>130.402843601895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7.0000000000000007E-2</v>
      </c>
      <c r="AM365" t="s">
        <v>10145</v>
      </c>
      <c r="AN365">
        <v>6.81</v>
      </c>
      <c r="AO365" t="s">
        <v>10145</v>
      </c>
      <c r="AP365">
        <v>0.17061509163623301</v>
      </c>
      <c r="AQ365">
        <f>(Table2[[#This Row],[Sharpe Ratio]]-AVERAGE(Table2[Sharpe Ratio]))/_xlfn.STDEV.P(Table2[Sharpe Ratio])</f>
        <v>1.3144560494589144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2.4981873665055927</v>
      </c>
    </row>
    <row r="366" spans="1:44" hidden="1" x14ac:dyDescent="0.3">
      <c r="A366" t="s">
        <v>900</v>
      </c>
      <c r="B366" t="s">
        <v>901</v>
      </c>
      <c r="C366" t="s">
        <v>10102</v>
      </c>
      <c r="D366" t="s">
        <v>902</v>
      </c>
      <c r="E366">
        <v>16476.494957825002</v>
      </c>
      <c r="F366">
        <v>185.29</v>
      </c>
      <c r="G366">
        <v>20.423460666700901</v>
      </c>
      <c r="H366">
        <f>(Table2[[#This Row],[1Y Return vs Nifty]]-AVERAGE(Table2[1Y Return vs Nifty]))/_xlfn.STDEV.P(Table2[1Y Return vs Nifty])</f>
        <v>-0.31408947547448701</v>
      </c>
      <c r="I366">
        <v>14.0937098156241</v>
      </c>
      <c r="J366">
        <f>(Table2[[#This Row],[1M Return vs Nifty]]-AVERAGE(Table2[1M Return vs Nifty]))/_xlfn.STDEV.P(Table2[1M Return vs Nifty])</f>
        <v>0.83513371369594336</v>
      </c>
      <c r="K366">
        <v>0.68096802518927102</v>
      </c>
      <c r="L366">
        <f>(Table2[[#This Row],[6M Return vs Nifty]]-AVERAGE(Table2[6M Return vs Nifty]))/_xlfn.STDEV.P(Table2[6M Return vs Nifty])</f>
        <v>-0.30350889319912083</v>
      </c>
      <c r="M366">
        <v>0.93485431164744903</v>
      </c>
      <c r="N366">
        <f>(Table2[[#This Row],[1W Return vs Nifty]]-AVERAGE(Table2[1W Return vs Nifty]))/_xlfn.STDEV.P(Table2[1W Return vs Nifty])</f>
        <v>0.23557187163764076</v>
      </c>
      <c r="O366">
        <v>176.83</v>
      </c>
      <c r="P366">
        <v>165.99473007543401</v>
      </c>
      <c r="Q366">
        <v>151.58578971422801</v>
      </c>
      <c r="R366">
        <v>64.131056965404099</v>
      </c>
      <c r="S366" s="2">
        <v>4.7842560651473048E-2</v>
      </c>
      <c r="T366" s="2">
        <v>0.11624025603582426</v>
      </c>
      <c r="U366" s="2">
        <v>0.22234412835999801</v>
      </c>
      <c r="V366">
        <v>1.06380115549696</v>
      </c>
      <c r="W366">
        <v>182.8</v>
      </c>
      <c r="X366">
        <v>186.6</v>
      </c>
      <c r="Y366">
        <v>181</v>
      </c>
      <c r="Z366">
        <v>191.2</v>
      </c>
      <c r="AA366">
        <v>181</v>
      </c>
      <c r="AB366">
        <v>191.2</v>
      </c>
      <c r="AC366" s="2">
        <f>(Table2[[#This Row],[Close Price]]/Table2[[#This Row],[Day Low]])-1</f>
        <v>1.3621444201312727E-2</v>
      </c>
      <c r="AD366" s="2">
        <f>(Table2[[#This Row],[Day High]]/Table2[[#This Row],[Close Price]])-1</f>
        <v>7.0699983809163758E-3</v>
      </c>
      <c r="AE366" s="2">
        <f>(Table2[[#This Row],[Close Price]]/Table2[[#This Row],[Current Week Low]])-1</f>
        <v>2.3701657458563563E-2</v>
      </c>
      <c r="AF366" s="2">
        <f>(Table2[[#This Row],[Current Week High]]/Table2[[#This Row],[Close Price]])-1</f>
        <v>3.1895946894057836E-2</v>
      </c>
      <c r="AG366" s="2">
        <f>(Table2[[#This Row],[Close Price]]/Table2[[#This Row],[Current Month Low]])-1</f>
        <v>2.3701657458563563E-2</v>
      </c>
      <c r="AH366" s="2">
        <f>(Table2[[#This Row],[Current Month High]]/Table2[[#This Row],[Close Price]])-1</f>
        <v>3.1895946894057836E-2</v>
      </c>
      <c r="AI366">
        <v>3.1895946894057801</v>
      </c>
      <c r="AJ366">
        <v>55.705882352941103</v>
      </c>
      <c r="AK366" t="str">
        <f>IF(AND(Table2[[#This Row],[20D EMA]]&gt;Table2[[#This Row],[50D EMA]],Table2[[#This Row],[50D EMA]]&gt;Table2[[#This Row],[200D EMA]]),"Uptrend","Downtrend/NoTrend")</f>
        <v>Uptrend</v>
      </c>
      <c r="AL366">
        <v>0.16</v>
      </c>
      <c r="AM366" t="s">
        <v>10145</v>
      </c>
      <c r="AN366">
        <v>3.13</v>
      </c>
      <c r="AO366" t="s">
        <v>10145</v>
      </c>
      <c r="AP366">
        <v>1.7333972856850999E-2</v>
      </c>
      <c r="AQ366">
        <f>(Table2[[#This Row],[Sharpe Ratio]]-AVERAGE(Table2[Sharpe Ratio]))/_xlfn.STDEV.P(Table2[Sharpe Ratio])</f>
        <v>-0.42589513897096432</v>
      </c>
      <c r="AR3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2.7212077689011904E-2</v>
      </c>
    </row>
    <row r="367" spans="1:44" hidden="1" x14ac:dyDescent="0.3">
      <c r="A367" t="s">
        <v>903</v>
      </c>
      <c r="B367" t="s">
        <v>904</v>
      </c>
      <c r="C367" t="s">
        <v>10102</v>
      </c>
      <c r="D367" t="s">
        <v>24</v>
      </c>
      <c r="E367">
        <v>16345.99778301</v>
      </c>
      <c r="F367">
        <v>269.55</v>
      </c>
      <c r="G367">
        <v>20.053286291707298</v>
      </c>
      <c r="H367">
        <f>(Table2[[#This Row],[1Y Return vs Nifty]]-AVERAGE(Table2[1Y Return vs Nifty]))/_xlfn.STDEV.P(Table2[1Y Return vs Nifty])</f>
        <v>-0.31835178652228519</v>
      </c>
      <c r="I367">
        <v>-3.7318739966121401</v>
      </c>
      <c r="J367">
        <f>(Table2[[#This Row],[1M Return vs Nifty]]-AVERAGE(Table2[1M Return vs Nifty]))/_xlfn.STDEV.P(Table2[1M Return vs Nifty])</f>
        <v>-0.65429519881106357</v>
      </c>
      <c r="K367">
        <v>-18.277221411087702</v>
      </c>
      <c r="L367">
        <f>(Table2[[#This Row],[6M Return vs Nifty]]-AVERAGE(Table2[6M Return vs Nifty]))/_xlfn.STDEV.P(Table2[6M Return vs Nifty])</f>
        <v>-0.86347266267105505</v>
      </c>
      <c r="M367">
        <v>-1.0307538912832701</v>
      </c>
      <c r="N367">
        <f>(Table2[[#This Row],[1W Return vs Nifty]]-AVERAGE(Table2[1W Return vs Nifty]))/_xlfn.STDEV.P(Table2[1W Return vs Nifty])</f>
        <v>-0.15105690791275347</v>
      </c>
      <c r="O367">
        <v>259.02999999999997</v>
      </c>
      <c r="P367">
        <v>255.73191391912101</v>
      </c>
      <c r="Q367">
        <v>244.56749498637399</v>
      </c>
      <c r="R367">
        <v>63.874934801020501</v>
      </c>
      <c r="S367" s="2">
        <v>4.0613056402733425E-2</v>
      </c>
      <c r="T367" s="2">
        <v>5.4033483225129159E-2</v>
      </c>
      <c r="U367" s="2">
        <v>0.10214973586337758</v>
      </c>
      <c r="V367">
        <v>0.92382126208533799</v>
      </c>
      <c r="W367">
        <v>262.55</v>
      </c>
      <c r="X367">
        <v>270.3</v>
      </c>
      <c r="Y367">
        <v>257.5</v>
      </c>
      <c r="Z367">
        <v>270.3</v>
      </c>
      <c r="AA367">
        <v>257.5</v>
      </c>
      <c r="AB367">
        <v>270.3</v>
      </c>
      <c r="AC367" s="2">
        <f>(Table2[[#This Row],[Close Price]]/Table2[[#This Row],[Day Low]])-1</f>
        <v>2.6661588268901193E-2</v>
      </c>
      <c r="AD367" s="2">
        <f>(Table2[[#This Row],[Day High]]/Table2[[#This Row],[Close Price]])-1</f>
        <v>2.7824151363382565E-3</v>
      </c>
      <c r="AE367" s="2">
        <f>(Table2[[#This Row],[Close Price]]/Table2[[#This Row],[Current Week Low]])-1</f>
        <v>4.679611650485449E-2</v>
      </c>
      <c r="AF367" s="2">
        <f>(Table2[[#This Row],[Current Week High]]/Table2[[#This Row],[Close Price]])-1</f>
        <v>2.7824151363382565E-3</v>
      </c>
      <c r="AG367" s="2">
        <f>(Table2[[#This Row],[Close Price]]/Table2[[#This Row],[Current Month Low]])-1</f>
        <v>4.679611650485449E-2</v>
      </c>
      <c r="AH367" s="2">
        <f>(Table2[[#This Row],[Current Month High]]/Table2[[#This Row],[Close Price]])-1</f>
        <v>2.7824151363382565E-3</v>
      </c>
      <c r="AI367">
        <v>11.5562975329252</v>
      </c>
      <c r="AJ367">
        <v>49.087389380530901</v>
      </c>
      <c r="AK367" t="str">
        <f>IF(AND(Table2[[#This Row],[20D EMA]]&gt;Table2[[#This Row],[50D EMA]],Table2[[#This Row],[50D EMA]]&gt;Table2[[#This Row],[200D EMA]]),"Uptrend","Downtrend/NoTrend")</f>
        <v>Uptrend</v>
      </c>
      <c r="AL367">
        <v>-0.05</v>
      </c>
      <c r="AM367" t="s">
        <v>10146</v>
      </c>
      <c r="AN367">
        <v>4.63</v>
      </c>
      <c r="AO367" t="s">
        <v>10145</v>
      </c>
      <c r="AP367">
        <v>1.352715062101E-2</v>
      </c>
      <c r="AQ367">
        <f>(Table2[[#This Row],[Sharpe Ratio]]-AVERAGE(Table2[Sharpe Ratio]))/_xlfn.STDEV.P(Table2[Sharpe Ratio])</f>
        <v>-0.46911773321509193</v>
      </c>
      <c r="AR3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-2.4562942891322495</v>
      </c>
    </row>
    <row r="368" spans="1:44" x14ac:dyDescent="0.3">
      <c r="A368" t="s">
        <v>841</v>
      </c>
      <c r="B368" t="s">
        <v>842</v>
      </c>
      <c r="C368" t="s">
        <v>10108</v>
      </c>
      <c r="D368" t="s">
        <v>62</v>
      </c>
      <c r="E368">
        <v>17775.190077345</v>
      </c>
      <c r="F368">
        <v>3175.05</v>
      </c>
      <c r="G368">
        <v>41.959452612241897</v>
      </c>
      <c r="H368">
        <f>(Table2[[#This Row],[1Y Return vs Nifty]]-AVERAGE(Table2[1Y Return vs Nifty]))/_xlfn.STDEV.P(Table2[1Y Return vs Nifty])</f>
        <v>-6.6116891212385426E-2</v>
      </c>
      <c r="I368">
        <v>-2.8460878679110402</v>
      </c>
      <c r="J368">
        <f>(Table2[[#This Row],[1M Return vs Nifty]]-AVERAGE(Table2[1M Return vs Nifty]))/_xlfn.STDEV.P(Table2[1M Return vs Nifty])</f>
        <v>-0.58028272975075512</v>
      </c>
      <c r="K368">
        <v>58.1847469647252</v>
      </c>
      <c r="L368">
        <f>(Table2[[#This Row],[6M Return vs Nifty]]-AVERAGE(Table2[6M Return vs Nifty]))/_xlfn.STDEV.P(Table2[6M Return vs Nifty])</f>
        <v>1.3949672678338412</v>
      </c>
      <c r="M368">
        <v>1.91320966248601</v>
      </c>
      <c r="N368">
        <f>(Table2[[#This Row],[1W Return vs Nifty]]-AVERAGE(Table2[1W Return vs Nifty]))/_xlfn.STDEV.P(Table2[1W Return vs Nifty])</f>
        <v>0.42801120654544439</v>
      </c>
      <c r="O368">
        <v>2964.16</v>
      </c>
      <c r="P368">
        <v>2865.6395392367299</v>
      </c>
      <c r="Q368">
        <v>2416.8766292534601</v>
      </c>
      <c r="R368">
        <v>75.868254040188802</v>
      </c>
      <c r="S368" s="2">
        <v>7.1146631760768769E-2</v>
      </c>
      <c r="T368" s="2">
        <v>0.10797256826156248</v>
      </c>
      <c r="U368" s="2">
        <v>0.31369965747102674</v>
      </c>
      <c r="V368">
        <v>0.90348224154781898</v>
      </c>
      <c r="W368">
        <v>3120.05</v>
      </c>
      <c r="X368">
        <v>3224.95</v>
      </c>
      <c r="Y368">
        <v>2984</v>
      </c>
      <c r="Z368">
        <v>3210</v>
      </c>
      <c r="AA368">
        <v>2984</v>
      </c>
      <c r="AB368">
        <v>3210</v>
      </c>
      <c r="AC368" s="2">
        <f>(Table2[[#This Row],[Close Price]]/Table2[[#This Row],[Day Low]])-1</f>
        <v>1.7627922629445125E-2</v>
      </c>
      <c r="AD368" s="2">
        <f>(Table2[[#This Row],[Day High]]/Table2[[#This Row],[Close Price]])-1</f>
        <v>1.5716287932473483E-2</v>
      </c>
      <c r="AE368" s="2">
        <f>(Table2[[#This Row],[Close Price]]/Table2[[#This Row],[Current Week Low]])-1</f>
        <v>6.4024798927613924E-2</v>
      </c>
      <c r="AF368" s="2">
        <f>(Table2[[#This Row],[Current Week High]]/Table2[[#This Row],[Close Price]])-1</f>
        <v>1.1007700666131104E-2</v>
      </c>
      <c r="AG368" s="2">
        <f>(Table2[[#This Row],[Close Price]]/Table2[[#This Row],[Current Month Low]])-1</f>
        <v>6.4024798927613924E-2</v>
      </c>
      <c r="AH368" s="2">
        <f>(Table2[[#This Row],[Current Month High]]/Table2[[#This Row],[Close Price]])-1</f>
        <v>1.1007700666131104E-2</v>
      </c>
      <c r="AI368">
        <v>8.4675831876663299</v>
      </c>
      <c r="AJ368">
        <v>83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</v>
      </c>
      <c r="AM368">
        <v>0</v>
      </c>
      <c r="AN368">
        <v>8.1300000000000008</v>
      </c>
      <c r="AO368" t="s">
        <v>10145</v>
      </c>
      <c r="AP368">
        <v>0.16724909427047399</v>
      </c>
      <c r="AQ368">
        <f>(Table2[[#This Row],[Sharpe Ratio]]-AVERAGE(Table2[Sharpe Ratio]))/_xlfn.STDEV.P(Table2[Sharpe Ratio])</f>
        <v>1.2762385732139632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2.4528174266301082</v>
      </c>
    </row>
    <row r="369" spans="1:44" hidden="1" x14ac:dyDescent="0.3">
      <c r="A369" t="s">
        <v>907</v>
      </c>
      <c r="B369" t="s">
        <v>908</v>
      </c>
      <c r="C369" t="s">
        <v>10113</v>
      </c>
      <c r="D369" t="s">
        <v>151</v>
      </c>
      <c r="E369">
        <v>16167.930991470001</v>
      </c>
      <c r="F369">
        <v>2696.95</v>
      </c>
      <c r="G369">
        <v>-28.458387890289899</v>
      </c>
      <c r="H369">
        <f>(Table2[[#This Row],[1Y Return vs Nifty]]-AVERAGE(Table2[1Y Return vs Nifty]))/_xlfn.STDEV.P(Table2[1Y Return vs Nifty])</f>
        <v>-0.8769313608558289</v>
      </c>
      <c r="I369">
        <v>3.59628945843362</v>
      </c>
      <c r="J369">
        <f>(Table2[[#This Row],[1M Return vs Nifty]]-AVERAGE(Table2[1M Return vs Nifty]))/_xlfn.STDEV.P(Table2[1M Return vs Nifty])</f>
        <v>-4.198546239558483E-2</v>
      </c>
      <c r="K369">
        <v>-13.207231152318901</v>
      </c>
      <c r="L369">
        <f>(Table2[[#This Row],[6M Return vs Nifty]]-AVERAGE(Table2[6M Return vs Nifty]))/_xlfn.STDEV.P(Table2[6M Return vs Nifty])</f>
        <v>-0.71372150283436486</v>
      </c>
      <c r="M369">
        <v>-3.11139489615995</v>
      </c>
      <c r="N369">
        <f>(Table2[[#This Row],[1W Return vs Nifty]]-AVERAGE(Table2[1W Return vs Nifty]))/_xlfn.STDEV.P(Table2[1W Return vs Nifty])</f>
        <v>-0.5603122677543354</v>
      </c>
      <c r="O369">
        <v>2633.94</v>
      </c>
      <c r="P369">
        <v>2614.5037394158999</v>
      </c>
      <c r="Q369">
        <v>2653.0660596614698</v>
      </c>
      <c r="R369">
        <v>69.152820116464795</v>
      </c>
      <c r="S369" s="2">
        <v>2.3922336879351757E-2</v>
      </c>
      <c r="T369" s="2">
        <v>3.153419111288748E-2</v>
      </c>
      <c r="U369" s="2">
        <v>1.6540839674429209E-2</v>
      </c>
      <c r="V369">
        <v>0.96092093607604601</v>
      </c>
      <c r="W369">
        <v>2678.35</v>
      </c>
      <c r="X369">
        <v>2720.75</v>
      </c>
      <c r="Y369">
        <v>2638.2</v>
      </c>
      <c r="Z369">
        <v>2742.75</v>
      </c>
      <c r="AA369">
        <v>2638.2</v>
      </c>
      <c r="AB369">
        <v>2742.75</v>
      </c>
      <c r="AC369" s="2">
        <f>(Table2[[#This Row],[Close Price]]/Table2[[#This Row],[Day Low]])-1</f>
        <v>6.9445740847908777E-3</v>
      </c>
      <c r="AD369" s="2">
        <f>(Table2[[#This Row],[Day High]]/Table2[[#This Row],[Close Price]])-1</f>
        <v>8.8247835517900608E-3</v>
      </c>
      <c r="AE369" s="2">
        <f>(Table2[[#This Row],[Close Price]]/Table2[[#This Row],[Current Week Low]])-1</f>
        <v>2.2268971268289084E-2</v>
      </c>
      <c r="AF369" s="2">
        <f>(Table2[[#This Row],[Current Week High]]/Table2[[#This Row],[Close Price]])-1</f>
        <v>1.6982146498822903E-2</v>
      </c>
      <c r="AG369" s="2">
        <f>(Table2[[#This Row],[Close Price]]/Table2[[#This Row],[Current Month Low]])-1</f>
        <v>2.2268971268289084E-2</v>
      </c>
      <c r="AH369" s="2">
        <f>(Table2[[#This Row],[Current Month High]]/Table2[[#This Row],[Close Price]])-1</f>
        <v>1.6982146498822903E-2</v>
      </c>
      <c r="AI369">
        <v>23.678599899886901</v>
      </c>
      <c r="AJ369">
        <v>20.939461883408001</v>
      </c>
      <c r="AK369" t="str">
        <f>IF(AND(Table2[[#This Row],[20D EMA]]&gt;Table2[[#This Row],[50D EMA]],Table2[[#This Row],[50D EMA]]&gt;Table2[[#This Row],[200D EMA]]),"Uptrend","Downtrend/NoTrend")</f>
        <v>Downtrend/NoTrend</v>
      </c>
      <c r="AL369">
        <v>-0.02</v>
      </c>
      <c r="AM369" t="s">
        <v>10146</v>
      </c>
      <c r="AN369">
        <v>4.63</v>
      </c>
      <c r="AO369" t="s">
        <v>10145</v>
      </c>
      <c r="AP369">
        <v>-9.1327330636783E-2</v>
      </c>
      <c r="AQ369">
        <f>(Table2[[#This Row],[Sharpe Ratio]]-AVERAGE(Table2[Sharpe Ratio]))/_xlfn.STDEV.P(Table2[Sharpe Ratio])</f>
        <v>-1.6596337114540536</v>
      </c>
      <c r="AR3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0" spans="1:44" hidden="1" x14ac:dyDescent="0.3">
      <c r="A370" t="s">
        <v>909</v>
      </c>
      <c r="B370" t="s">
        <v>910</v>
      </c>
      <c r="C370" t="s">
        <v>10107</v>
      </c>
      <c r="D370" t="s">
        <v>59</v>
      </c>
      <c r="E370">
        <v>15995.25</v>
      </c>
      <c r="F370">
        <v>6398.1</v>
      </c>
      <c r="G370">
        <v>43.703422347028202</v>
      </c>
      <c r="H370">
        <f>(Table2[[#This Row],[1Y Return vs Nifty]]-AVERAGE(Table2[1Y Return vs Nifty]))/_xlfn.STDEV.P(Table2[1Y Return vs Nifty])</f>
        <v>-4.6036242821383792E-2</v>
      </c>
      <c r="I370">
        <v>-3.39984949090343</v>
      </c>
      <c r="J370">
        <f>(Table2[[#This Row],[1M Return vs Nifty]]-AVERAGE(Table2[1M Return vs Nifty]))/_xlfn.STDEV.P(Table2[1M Return vs Nifty])</f>
        <v>-0.62655266293271916</v>
      </c>
      <c r="K370">
        <v>-0.37254943614227998</v>
      </c>
      <c r="L370">
        <f>(Table2[[#This Row],[6M Return vs Nifty]]-AVERAGE(Table2[6M Return vs Nifty]))/_xlfn.STDEV.P(Table2[6M Return vs Nifty])</f>
        <v>-0.33462640106212749</v>
      </c>
      <c r="M370">
        <v>0.274814083740621</v>
      </c>
      <c r="N370">
        <f>(Table2[[#This Row],[1W Return vs Nifty]]-AVERAGE(Table2[1W Return vs Nifty]))/_xlfn.STDEV.P(Table2[1W Return vs Nifty])</f>
        <v>0.10574409243459701</v>
      </c>
      <c r="O370">
        <v>6285.97</v>
      </c>
      <c r="P370">
        <v>6023.9782525794699</v>
      </c>
      <c r="Q370">
        <v>5344.1700659963299</v>
      </c>
      <c r="R370">
        <v>57.737918220898898</v>
      </c>
      <c r="S370" s="2">
        <v>1.7838137948478931E-2</v>
      </c>
      <c r="T370" s="2">
        <v>6.2105427963710096E-2</v>
      </c>
      <c r="U370" s="2">
        <v>0.19721115177632043</v>
      </c>
      <c r="V370">
        <v>0.599403791291099</v>
      </c>
      <c r="W370">
        <v>6398.1</v>
      </c>
      <c r="X370">
        <v>6900</v>
      </c>
      <c r="Y370">
        <v>6150</v>
      </c>
      <c r="Z370">
        <v>6540.9</v>
      </c>
      <c r="AA370">
        <v>6150</v>
      </c>
      <c r="AB370">
        <v>6540.9</v>
      </c>
      <c r="AC370" s="2">
        <f>(Table2[[#This Row],[Close Price]]/Table2[[#This Row],[Day Low]])-1</f>
        <v>0</v>
      </c>
      <c r="AD370" s="2">
        <f>(Table2[[#This Row],[Day High]]/Table2[[#This Row],[Close Price]])-1</f>
        <v>7.8445163407886653E-2</v>
      </c>
      <c r="AE370" s="2">
        <f>(Table2[[#This Row],[Close Price]]/Table2[[#This Row],[Current Week Low]])-1</f>
        <v>4.0341463414634182E-2</v>
      </c>
      <c r="AF370" s="2">
        <f>(Table2[[#This Row],[Current Week High]]/Table2[[#This Row],[Close Price]])-1</f>
        <v>2.2319125990528432E-2</v>
      </c>
      <c r="AG370" s="2">
        <f>(Table2[[#This Row],[Close Price]]/Table2[[#This Row],[Current Month Low]])-1</f>
        <v>4.0341463414634182E-2</v>
      </c>
      <c r="AH370" s="2">
        <f>(Table2[[#This Row],[Current Month High]]/Table2[[#This Row],[Close Price]])-1</f>
        <v>2.2319125990528432E-2</v>
      </c>
      <c r="AI370">
        <v>12.8608493146402</v>
      </c>
      <c r="AJ370">
        <v>73.012804045375205</v>
      </c>
      <c r="AK370" t="str">
        <f>IF(AND(Table2[[#This Row],[20D EMA]]&gt;Table2[[#This Row],[50D EMA]],Table2[[#This Row],[50D EMA]]&gt;Table2[[#This Row],[200D EMA]]),"Uptrend","Downtrend/NoTrend")</f>
        <v>Uptrend</v>
      </c>
      <c r="AL370">
        <v>0.14000000000000001</v>
      </c>
      <c r="AM370" t="s">
        <v>10145</v>
      </c>
      <c r="AN370">
        <v>-0.94</v>
      </c>
      <c r="AO370" t="s">
        <v>10146</v>
      </c>
      <c r="AP370">
        <v>4.1752764065299E-2</v>
      </c>
      <c r="AQ370">
        <f>(Table2[[#This Row],[Sharpe Ratio]]-AVERAGE(Table2[Sharpe Ratio]))/_xlfn.STDEV.P(Table2[Sharpe Ratio])</f>
        <v>-0.14864460323596612</v>
      </c>
      <c r="AR3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-1.0501158176175998</v>
      </c>
    </row>
    <row r="371" spans="1:44" hidden="1" x14ac:dyDescent="0.3">
      <c r="A371" t="s">
        <v>911</v>
      </c>
      <c r="B371" t="s">
        <v>912</v>
      </c>
      <c r="C371" t="s">
        <v>10116</v>
      </c>
      <c r="D371" t="s">
        <v>541</v>
      </c>
      <c r="E371">
        <v>15988.5642844799</v>
      </c>
      <c r="F371">
        <v>5214.8</v>
      </c>
      <c r="G371">
        <v>-18.5201080259984</v>
      </c>
      <c r="H371">
        <f>(Table2[[#This Row],[1Y Return vs Nifty]]-AVERAGE(Table2[1Y Return vs Nifty]))/_xlfn.STDEV.P(Table2[1Y Return vs Nifty])</f>
        <v>-0.76249869635166967</v>
      </c>
      <c r="I371">
        <v>12.401021993810399</v>
      </c>
      <c r="J371">
        <f>(Table2[[#This Row],[1M Return vs Nifty]]-AVERAGE(Table2[1M Return vs Nifty]))/_xlfn.STDEV.P(Table2[1M Return vs Nifty])</f>
        <v>0.69370001883276478</v>
      </c>
      <c r="K371">
        <v>-5.4651735380643096</v>
      </c>
      <c r="L371">
        <f>(Table2[[#This Row],[6M Return vs Nifty]]-AVERAGE(Table2[6M Return vs Nifty]))/_xlfn.STDEV.P(Table2[6M Return vs Nifty])</f>
        <v>-0.48504609162388085</v>
      </c>
      <c r="M371">
        <v>7.4936975152274901</v>
      </c>
      <c r="N371">
        <f>(Table2[[#This Row],[1W Return vs Nifty]]-AVERAGE(Table2[1W Return vs Nifty]))/_xlfn.STDEV.P(Table2[1W Return vs Nifty])</f>
        <v>1.5256751278621614</v>
      </c>
      <c r="O371">
        <v>4822.3500000000004</v>
      </c>
      <c r="P371">
        <v>4615.4971204055</v>
      </c>
      <c r="Q371">
        <v>4538.1821610563902</v>
      </c>
      <c r="R371">
        <v>86.998958004615304</v>
      </c>
      <c r="S371" s="2">
        <v>8.1381484131180806E-2</v>
      </c>
      <c r="T371" s="2">
        <v>0.12984579211303846</v>
      </c>
      <c r="U371" s="2">
        <v>0.14909446446418273</v>
      </c>
      <c r="V371">
        <v>2.1023014575299501</v>
      </c>
      <c r="W371">
        <v>5170.05</v>
      </c>
      <c r="X371">
        <v>5379.1</v>
      </c>
      <c r="Y371">
        <v>4914.05</v>
      </c>
      <c r="Z371">
        <v>5339</v>
      </c>
      <c r="AA371">
        <v>4914.05</v>
      </c>
      <c r="AB371">
        <v>5339</v>
      </c>
      <c r="AC371" s="2">
        <f>(Table2[[#This Row],[Close Price]]/Table2[[#This Row],[Day Low]])-1</f>
        <v>8.6556222860514342E-3</v>
      </c>
      <c r="AD371" s="2">
        <f>(Table2[[#This Row],[Day High]]/Table2[[#This Row],[Close Price]])-1</f>
        <v>3.1506481552504351E-2</v>
      </c>
      <c r="AE371" s="2">
        <f>(Table2[[#This Row],[Close Price]]/Table2[[#This Row],[Current Week Low]])-1</f>
        <v>6.1202063471067714E-2</v>
      </c>
      <c r="AF371" s="2">
        <f>(Table2[[#This Row],[Current Week High]]/Table2[[#This Row],[Close Price]])-1</f>
        <v>2.381682902508242E-2</v>
      </c>
      <c r="AG371" s="2">
        <f>(Table2[[#This Row],[Close Price]]/Table2[[#This Row],[Current Month Low]])-1</f>
        <v>6.1202063471067714E-2</v>
      </c>
      <c r="AH371" s="2">
        <f>(Table2[[#This Row],[Current Month High]]/Table2[[#This Row],[Close Price]])-1</f>
        <v>2.381682902508242E-2</v>
      </c>
      <c r="AI371">
        <v>2.3816829025082402</v>
      </c>
      <c r="AJ371">
        <v>29.689132056702299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0.11</v>
      </c>
      <c r="AM371" t="s">
        <v>10145</v>
      </c>
      <c r="AN371">
        <v>11.58</v>
      </c>
      <c r="AO371" t="s">
        <v>10145</v>
      </c>
      <c r="AP371">
        <v>3.5290423703100003E-2</v>
      </c>
      <c r="AQ371">
        <f>(Table2[[#This Row],[Sharpe Ratio]]-AVERAGE(Table2[Sharpe Ratio]))/_xlfn.STDEV.P(Table2[Sharpe Ratio])</f>
        <v>-0.22201790465072721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0.74981245406864838</v>
      </c>
    </row>
    <row r="372" spans="1:44" hidden="1" x14ac:dyDescent="0.3">
      <c r="A372" t="s">
        <v>913</v>
      </c>
      <c r="B372" t="s">
        <v>914</v>
      </c>
      <c r="C372" t="s">
        <v>10114</v>
      </c>
      <c r="D372" t="s">
        <v>915</v>
      </c>
      <c r="E372">
        <v>15932.025112900001</v>
      </c>
      <c r="F372">
        <v>717.1</v>
      </c>
      <c r="G372">
        <v>-18.0959200133574</v>
      </c>
      <c r="H372">
        <f>(Table2[[#This Row],[1Y Return vs Nifty]]-AVERAGE(Table2[1Y Return vs Nifty]))/_xlfn.STDEV.P(Table2[1Y Return vs Nifty])</f>
        <v>-0.75761445428965613</v>
      </c>
      <c r="I372">
        <v>4.78014190324458</v>
      </c>
      <c r="J372">
        <f>(Table2[[#This Row],[1M Return vs Nifty]]-AVERAGE(Table2[1M Return vs Nifty]))/_xlfn.STDEV.P(Table2[1M Return vs Nifty])</f>
        <v>5.6932142661096106E-2</v>
      </c>
      <c r="K372">
        <v>-20.216840822922201</v>
      </c>
      <c r="L372">
        <f>(Table2[[#This Row],[6M Return vs Nifty]]-AVERAGE(Table2[6M Return vs Nifty]))/_xlfn.STDEV.P(Table2[6M Return vs Nifty])</f>
        <v>-0.92076276417797798</v>
      </c>
      <c r="M372">
        <v>1.4787086219666801</v>
      </c>
      <c r="N372">
        <f>(Table2[[#This Row],[1W Return vs Nifty]]-AVERAGE(Table2[1W Return vs Nifty]))/_xlfn.STDEV.P(Table2[1W Return vs Nifty])</f>
        <v>0.342546256430314</v>
      </c>
      <c r="O372">
        <v>710.83</v>
      </c>
      <c r="P372">
        <v>689.962043145439</v>
      </c>
      <c r="Q372">
        <v>675.75585695021095</v>
      </c>
      <c r="R372">
        <v>48.899540217884699</v>
      </c>
      <c r="S372" s="2">
        <v>8.8206744228577598E-3</v>
      </c>
      <c r="T372" s="2">
        <v>3.9332535933198486E-2</v>
      </c>
      <c r="U372" s="2">
        <v>6.1182071342128622E-2</v>
      </c>
      <c r="V372">
        <v>1.2018943016511401</v>
      </c>
      <c r="W372">
        <v>707.5</v>
      </c>
      <c r="X372">
        <v>723</v>
      </c>
      <c r="Y372">
        <v>712</v>
      </c>
      <c r="Z372">
        <v>766.05</v>
      </c>
      <c r="AA372">
        <v>712</v>
      </c>
      <c r="AB372">
        <v>766.05</v>
      </c>
      <c r="AC372" s="2">
        <f>(Table2[[#This Row],[Close Price]]/Table2[[#This Row],[Day Low]])-1</f>
        <v>1.3568904593639575E-2</v>
      </c>
      <c r="AD372" s="2">
        <f>(Table2[[#This Row],[Day High]]/Table2[[#This Row],[Close Price]])-1</f>
        <v>8.2275833217124728E-3</v>
      </c>
      <c r="AE372" s="2">
        <f>(Table2[[#This Row],[Close Price]]/Table2[[#This Row],[Current Week Low]])-1</f>
        <v>7.1629213483146437E-3</v>
      </c>
      <c r="AF372" s="2">
        <f>(Table2[[#This Row],[Current Week High]]/Table2[[#This Row],[Close Price]])-1</f>
        <v>6.8261051457258359E-2</v>
      </c>
      <c r="AG372" s="2">
        <f>(Table2[[#This Row],[Close Price]]/Table2[[#This Row],[Current Month Low]])-1</f>
        <v>7.1629213483146437E-3</v>
      </c>
      <c r="AH372" s="2">
        <f>(Table2[[#This Row],[Current Month High]]/Table2[[#This Row],[Close Price]])-1</f>
        <v>6.8261051457258359E-2</v>
      </c>
      <c r="AI372">
        <v>18.463254776181799</v>
      </c>
      <c r="AJ372">
        <v>20.723905723905698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0.02</v>
      </c>
      <c r="AM372" t="s">
        <v>10145</v>
      </c>
      <c r="AN372">
        <v>2.46</v>
      </c>
      <c r="AO372" t="s">
        <v>10145</v>
      </c>
      <c r="AP372">
        <v>4.6231431087454998E-2</v>
      </c>
      <c r="AQ372">
        <f>(Table2[[#This Row],[Sharpe Ratio]]-AVERAGE(Table2[Sharpe Ratio]))/_xlfn.STDEV.P(Table2[Sharpe Ratio])</f>
        <v>-9.7793894833912515E-2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-1.3766927142101366</v>
      </c>
    </row>
    <row r="373" spans="1:44" hidden="1" x14ac:dyDescent="0.3">
      <c r="A373" t="s">
        <v>916</v>
      </c>
      <c r="B373" t="s">
        <v>917</v>
      </c>
      <c r="C373" t="s">
        <v>10116</v>
      </c>
      <c r="D373" t="s">
        <v>541</v>
      </c>
      <c r="E373">
        <v>15917.42072079</v>
      </c>
      <c r="F373">
        <v>1497.95</v>
      </c>
      <c r="G373">
        <v>-19.0797329756275</v>
      </c>
      <c r="H373">
        <f>(Table2[[#This Row],[1Y Return vs Nifty]]-AVERAGE(Table2[1Y Return vs Nifty]))/_xlfn.STDEV.P(Table2[1Y Return vs Nifty])</f>
        <v>-0.76894240441619688</v>
      </c>
      <c r="I373">
        <v>10.3628094286062</v>
      </c>
      <c r="J373">
        <f>(Table2[[#This Row],[1M Return vs Nifty]]-AVERAGE(Table2[1M Return vs Nifty]))/_xlfn.STDEV.P(Table2[1M Return vs Nifty])</f>
        <v>0.52339576644882191</v>
      </c>
      <c r="K373">
        <v>-17.511950468172</v>
      </c>
      <c r="L373">
        <f>(Table2[[#This Row],[6M Return vs Nifty]]-AVERAGE(Table2[6M Return vs Nifty]))/_xlfn.STDEV.P(Table2[6M Return vs Nifty])</f>
        <v>-0.8408690272710192</v>
      </c>
      <c r="M373">
        <v>2.74234643638095</v>
      </c>
      <c r="N373">
        <f>(Table2[[#This Row],[1W Return vs Nifty]]-AVERAGE(Table2[1W Return vs Nifty]))/_xlfn.STDEV.P(Table2[1W Return vs Nifty])</f>
        <v>0.59109972972793057</v>
      </c>
      <c r="O373">
        <v>1420.2</v>
      </c>
      <c r="P373">
        <v>1380.8092778008399</v>
      </c>
      <c r="Q373">
        <v>1391.1507717547399</v>
      </c>
      <c r="R373">
        <v>69.263706348988705</v>
      </c>
      <c r="S373" s="2">
        <v>5.4745810449232497E-2</v>
      </c>
      <c r="T373" s="2">
        <v>8.4834831343055195E-2</v>
      </c>
      <c r="U373" s="2">
        <v>7.6770419435233453E-2</v>
      </c>
      <c r="V373">
        <v>2.0011521100458198</v>
      </c>
      <c r="W373">
        <v>1467.1</v>
      </c>
      <c r="X373">
        <v>1507.75</v>
      </c>
      <c r="Y373">
        <v>1446.1</v>
      </c>
      <c r="Z373">
        <v>1550</v>
      </c>
      <c r="AA373">
        <v>1446.1</v>
      </c>
      <c r="AB373">
        <v>1550</v>
      </c>
      <c r="AC373" s="2">
        <f>(Table2[[#This Row],[Close Price]]/Table2[[#This Row],[Day Low]])-1</f>
        <v>2.1027878126917088E-2</v>
      </c>
      <c r="AD373" s="2">
        <f>(Table2[[#This Row],[Day High]]/Table2[[#This Row],[Close Price]])-1</f>
        <v>6.5422744417369394E-3</v>
      </c>
      <c r="AE373" s="2">
        <f>(Table2[[#This Row],[Close Price]]/Table2[[#This Row],[Current Week Low]])-1</f>
        <v>3.5855058433026832E-2</v>
      </c>
      <c r="AF373" s="2">
        <f>(Table2[[#This Row],[Current Week High]]/Table2[[#This Row],[Close Price]])-1</f>
        <v>3.4747488233919599E-2</v>
      </c>
      <c r="AG373" s="2">
        <f>(Table2[[#This Row],[Close Price]]/Table2[[#This Row],[Current Month Low]])-1</f>
        <v>3.5855058433026832E-2</v>
      </c>
      <c r="AH373" s="2">
        <f>(Table2[[#This Row],[Current Month High]]/Table2[[#This Row],[Close Price]])-1</f>
        <v>3.4747488233919599E-2</v>
      </c>
      <c r="AI373">
        <v>8.28131780099468</v>
      </c>
      <c r="AJ373">
        <v>20.510860820595301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0.02</v>
      </c>
      <c r="AM373" t="s">
        <v>10145</v>
      </c>
      <c r="AN373">
        <v>10.94</v>
      </c>
      <c r="AO373" t="s">
        <v>10145</v>
      </c>
      <c r="AP373">
        <v>-5.5812878550281997E-2</v>
      </c>
      <c r="AQ373">
        <f>(Table2[[#This Row],[Sharpe Ratio]]-AVERAGE(Table2[Sharpe Ratio]))/_xlfn.STDEV.P(Table2[Sharpe Ratio])</f>
        <v>-1.2564032327925696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4" spans="1:44" hidden="1" x14ac:dyDescent="0.3">
      <c r="A374" t="s">
        <v>918</v>
      </c>
      <c r="B374" t="s">
        <v>919</v>
      </c>
      <c r="C374" t="s">
        <v>10102</v>
      </c>
      <c r="D374" t="s">
        <v>127</v>
      </c>
      <c r="E374">
        <v>15867.111270620901</v>
      </c>
      <c r="F374">
        <v>60.71</v>
      </c>
      <c r="G374">
        <v>375.11426025999498</v>
      </c>
      <c r="H374">
        <f>(Table2[[#This Row],[1Y Return vs Nifty]]-AVERAGE(Table2[1Y Return vs Nifty]))/_xlfn.STDEV.P(Table2[1Y Return vs Nifty])</f>
        <v>3.7699385280441065</v>
      </c>
      <c r="I374">
        <v>-7.1716372327641604</v>
      </c>
      <c r="J374">
        <f>(Table2[[#This Row],[1M Return vs Nifty]]-AVERAGE(Table2[1M Return vs Nifty]))/_xlfn.STDEV.P(Table2[1M Return vs Nifty])</f>
        <v>-0.94170698122834662</v>
      </c>
      <c r="K374">
        <v>96.455461562974406</v>
      </c>
      <c r="L374">
        <f>(Table2[[#This Row],[6M Return vs Nifty]]-AVERAGE(Table2[6M Return vs Nifty]))/_xlfn.STDEV.P(Table2[6M Return vs Nifty])</f>
        <v>2.5253607412640067</v>
      </c>
      <c r="M374">
        <v>-5.5091673057845698</v>
      </c>
      <c r="N374">
        <f>(Table2[[#This Row],[1W Return vs Nifty]]-AVERAGE(Table2[1W Return vs Nifty]))/_xlfn.STDEV.P(Table2[1W Return vs Nifty])</f>
        <v>-1.0319463497603769</v>
      </c>
      <c r="O374">
        <v>60.79</v>
      </c>
      <c r="P374">
        <v>57.140053210770198</v>
      </c>
      <c r="Q374">
        <v>42.4339032675094</v>
      </c>
      <c r="R374">
        <v>47.151458147653301</v>
      </c>
      <c r="S374" s="2">
        <v>-1.3160059220266212E-3</v>
      </c>
      <c r="T374" s="2">
        <v>6.2477134490258261E-2</v>
      </c>
      <c r="U374" s="2">
        <v>0.43069563073836198</v>
      </c>
      <c r="V374">
        <v>0.75116819841410198</v>
      </c>
      <c r="W374">
        <v>60.93</v>
      </c>
      <c r="X374">
        <v>62.69</v>
      </c>
      <c r="Y374">
        <v>59.35</v>
      </c>
      <c r="Z374">
        <v>62.4</v>
      </c>
      <c r="AA374">
        <v>59.35</v>
      </c>
      <c r="AB374">
        <v>62.4</v>
      </c>
      <c r="AC374" s="2">
        <f>(Table2[[#This Row],[Close Price]]/Table2[[#This Row],[Day Low]])-1</f>
        <v>-3.6107008042015609E-3</v>
      </c>
      <c r="AD374" s="2">
        <f>(Table2[[#This Row],[Day High]]/Table2[[#This Row],[Close Price]])-1</f>
        <v>3.2614066875308767E-2</v>
      </c>
      <c r="AE374" s="2">
        <f>(Table2[[#This Row],[Close Price]]/Table2[[#This Row],[Current Week Low]])-1</f>
        <v>2.2914911541701777E-2</v>
      </c>
      <c r="AF374" s="2">
        <f>(Table2[[#This Row],[Current Week High]]/Table2[[#This Row],[Close Price]])-1</f>
        <v>2.7837259100642386E-2</v>
      </c>
      <c r="AG374" s="2">
        <f>(Table2[[#This Row],[Close Price]]/Table2[[#This Row],[Current Month Low]])-1</f>
        <v>2.2914911541701777E-2</v>
      </c>
      <c r="AH374" s="2">
        <f>(Table2[[#This Row],[Current Month High]]/Table2[[#This Row],[Close Price]])-1</f>
        <v>2.7837259100642386E-2</v>
      </c>
      <c r="AI374">
        <v>18.267171800362298</v>
      </c>
      <c r="AJ374">
        <v>423.36206896551698</v>
      </c>
      <c r="AK374" t="str">
        <f>IF(AND(Table2[[#This Row],[20D EMA]]&gt;Table2[[#This Row],[50D EMA]],Table2[[#This Row],[50D EMA]]&gt;Table2[[#This Row],[200D EMA]]),"Uptrend","Downtrend/NoTrend")</f>
        <v>Uptrend</v>
      </c>
      <c r="AL374">
        <v>0.21</v>
      </c>
      <c r="AM374" t="s">
        <v>10145</v>
      </c>
      <c r="AN374">
        <v>-6.3</v>
      </c>
      <c r="AO374" t="s">
        <v>10146</v>
      </c>
      <c r="AP374">
        <v>0.118097561902389</v>
      </c>
      <c r="AQ374">
        <f>(Table2[[#This Row],[Sharpe Ratio]]-AVERAGE(Table2[Sharpe Ratio]))/_xlfn.STDEV.P(Table2[Sharpe Ratio])</f>
        <v>0.71817291939351013</v>
      </c>
      <c r="AR3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5.0398188577129002</v>
      </c>
    </row>
    <row r="375" spans="1:44" hidden="1" x14ac:dyDescent="0.3">
      <c r="A375" t="s">
        <v>920</v>
      </c>
      <c r="B375" t="s">
        <v>921</v>
      </c>
      <c r="C375" t="s">
        <v>10117</v>
      </c>
      <c r="D375" t="s">
        <v>166</v>
      </c>
      <c r="E375">
        <v>15693.81400629</v>
      </c>
      <c r="F375">
        <v>1015.7</v>
      </c>
      <c r="G375">
        <v>-13.1716333864733</v>
      </c>
      <c r="H375">
        <f>(Table2[[#This Row],[1Y Return vs Nifty]]-AVERAGE(Table2[1Y Return vs Nifty]))/_xlfn.STDEV.P(Table2[1Y Return vs Nifty])</f>
        <v>-0.70091457793366674</v>
      </c>
      <c r="I375">
        <v>-4.0249136483029204</v>
      </c>
      <c r="J375">
        <f>(Table2[[#This Row],[1M Return vs Nifty]]-AVERAGE(Table2[1M Return vs Nifty]))/_xlfn.STDEV.P(Table2[1M Return vs Nifty])</f>
        <v>-0.67878032840550784</v>
      </c>
      <c r="K375">
        <v>-15.070711426997899</v>
      </c>
      <c r="L375">
        <f>(Table2[[#This Row],[6M Return vs Nifty]]-AVERAGE(Table2[6M Return vs Nifty]))/_xlfn.STDEV.P(Table2[6M Return vs Nifty])</f>
        <v>-0.76876269980379275</v>
      </c>
      <c r="M375">
        <v>-1.14277956461594</v>
      </c>
      <c r="N375">
        <f>(Table2[[#This Row],[1W Return vs Nifty]]-AVERAGE(Table2[1W Return vs Nifty]))/_xlfn.STDEV.P(Table2[1W Return vs Nifty])</f>
        <v>-0.17309199572646053</v>
      </c>
      <c r="O375">
        <v>1002.35</v>
      </c>
      <c r="P375">
        <v>987.035107712539</v>
      </c>
      <c r="Q375">
        <v>965.55914732793303</v>
      </c>
      <c r="R375">
        <v>56.073192849823698</v>
      </c>
      <c r="S375" s="2">
        <v>1.3318701052526584E-2</v>
      </c>
      <c r="T375" s="2">
        <v>2.9041411053647461E-2</v>
      </c>
      <c r="U375" s="2">
        <v>5.1929343542366821E-2</v>
      </c>
      <c r="V375">
        <v>0.58216712052373099</v>
      </c>
      <c r="W375">
        <v>1004.5</v>
      </c>
      <c r="X375">
        <v>1019.9</v>
      </c>
      <c r="Y375">
        <v>986.35</v>
      </c>
      <c r="Z375">
        <v>1033.95</v>
      </c>
      <c r="AA375">
        <v>986.35</v>
      </c>
      <c r="AB375">
        <v>1033.95</v>
      </c>
      <c r="AC375" s="2">
        <f>(Table2[[#This Row],[Close Price]]/Table2[[#This Row],[Day Low]])-1</f>
        <v>1.1149825783972167E-2</v>
      </c>
      <c r="AD375" s="2">
        <f>(Table2[[#This Row],[Day High]]/Table2[[#This Row],[Close Price]])-1</f>
        <v>4.1350792556855698E-3</v>
      </c>
      <c r="AE375" s="2">
        <f>(Table2[[#This Row],[Close Price]]/Table2[[#This Row],[Current Week Low]])-1</f>
        <v>2.9756171744309778E-2</v>
      </c>
      <c r="AF375" s="2">
        <f>(Table2[[#This Row],[Current Week High]]/Table2[[#This Row],[Close Price]])-1</f>
        <v>1.7967903908634453E-2</v>
      </c>
      <c r="AG375" s="2">
        <f>(Table2[[#This Row],[Close Price]]/Table2[[#This Row],[Current Month Low]])-1</f>
        <v>2.9756171744309778E-2</v>
      </c>
      <c r="AH375" s="2">
        <f>(Table2[[#This Row],[Current Month High]]/Table2[[#This Row],[Close Price]])-1</f>
        <v>1.7967903908634453E-2</v>
      </c>
      <c r="AI375">
        <v>15.683764891208</v>
      </c>
      <c r="AJ375">
        <v>22.921457097906298</v>
      </c>
      <c r="AK375" t="str">
        <f>IF(AND(Table2[[#This Row],[20D EMA]]&gt;Table2[[#This Row],[50D EMA]],Table2[[#This Row],[50D EMA]]&gt;Table2[[#This Row],[200D EMA]]),"Uptrend","Downtrend/NoTrend")</f>
        <v>Uptrend</v>
      </c>
      <c r="AL375">
        <v>0</v>
      </c>
      <c r="AM375">
        <v>0</v>
      </c>
      <c r="AN375">
        <v>-2.39</v>
      </c>
      <c r="AO375" t="s">
        <v>10146</v>
      </c>
      <c r="AP375">
        <v>-1.3476209357697E-2</v>
      </c>
      <c r="AQ375">
        <f>(Table2[[#This Row],[Sharpe Ratio]]-AVERAGE(Table2[Sharpe Ratio]))/_xlfn.STDEV.P(Table2[Sharpe Ratio])</f>
        <v>-0.77571341835086571</v>
      </c>
      <c r="AR3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-3.0972630202202938</v>
      </c>
    </row>
    <row r="376" spans="1:44" x14ac:dyDescent="0.3">
      <c r="A376" t="s">
        <v>374</v>
      </c>
      <c r="B376" t="s">
        <v>375</v>
      </c>
      <c r="C376" t="s">
        <v>10115</v>
      </c>
      <c r="D376" t="s">
        <v>140</v>
      </c>
      <c r="E376">
        <v>65356.1704331199</v>
      </c>
      <c r="F376">
        <v>3656.8</v>
      </c>
      <c r="G376">
        <v>104.071963971126</v>
      </c>
      <c r="H376">
        <f>(Table2[[#This Row],[1Y Return vs Nifty]]-AVERAGE(Table2[1Y Return vs Nifty]))/_xlfn.STDEV.P(Table2[1Y Return vs Nifty])</f>
        <v>0.64906725241191776</v>
      </c>
      <c r="I376">
        <v>5.3650058991053298</v>
      </c>
      <c r="J376">
        <f>(Table2[[#This Row],[1M Return vs Nifty]]-AVERAGE(Table2[1M Return vs Nifty]))/_xlfn.STDEV.P(Table2[1M Return vs Nifty])</f>
        <v>0.10580085599442378</v>
      </c>
      <c r="K376">
        <v>46.764850397121599</v>
      </c>
      <c r="L376">
        <f>(Table2[[#This Row],[6M Return vs Nifty]]-AVERAGE(Table2[6M Return vs Nifty]))/_xlfn.STDEV.P(Table2[6M Return vs Nifty])</f>
        <v>1.0576603561970979</v>
      </c>
      <c r="M376">
        <v>-4.9651852995092796</v>
      </c>
      <c r="N376">
        <f>(Table2[[#This Row],[1W Return vs Nifty]]-AVERAGE(Table2[1W Return vs Nifty]))/_xlfn.STDEV.P(Table2[1W Return vs Nifty])</f>
        <v>-0.92494684758593293</v>
      </c>
      <c r="O376">
        <v>3515.93</v>
      </c>
      <c r="P376">
        <v>3305.4879046073502</v>
      </c>
      <c r="Q376">
        <v>2689.1587841656701</v>
      </c>
      <c r="R376">
        <v>62.154283847841199</v>
      </c>
      <c r="S376" s="2">
        <v>4.0066212922327905E-2</v>
      </c>
      <c r="T376" s="2">
        <v>0.10628146450119333</v>
      </c>
      <c r="U376" s="2">
        <v>0.35983045015117893</v>
      </c>
      <c r="V376">
        <v>0.42198165271395399</v>
      </c>
      <c r="W376">
        <v>3673.05</v>
      </c>
      <c r="X376">
        <v>3760</v>
      </c>
      <c r="Y376">
        <v>3519</v>
      </c>
      <c r="Z376">
        <v>3680</v>
      </c>
      <c r="AA376">
        <v>3519</v>
      </c>
      <c r="AB376">
        <v>3680</v>
      </c>
      <c r="AC376" s="2">
        <f>(Table2[[#This Row],[Close Price]]/Table2[[#This Row],[Day Low]])-1</f>
        <v>-4.424116197710326E-3</v>
      </c>
      <c r="AD376" s="2">
        <f>(Table2[[#This Row],[Day High]]/Table2[[#This Row],[Close Price]])-1</f>
        <v>2.8221395755852141E-2</v>
      </c>
      <c r="AE376" s="2">
        <f>(Table2[[#This Row],[Close Price]]/Table2[[#This Row],[Current Week Low]])-1</f>
        <v>3.9158851946575757E-2</v>
      </c>
      <c r="AF376" s="2">
        <f>(Table2[[#This Row],[Current Week High]]/Table2[[#This Row],[Close Price]])-1</f>
        <v>6.3443447823232635E-3</v>
      </c>
      <c r="AG376" s="2">
        <f>(Table2[[#This Row],[Close Price]]/Table2[[#This Row],[Current Month Low]])-1</f>
        <v>3.9158851946575757E-2</v>
      </c>
      <c r="AH376" s="2">
        <f>(Table2[[#This Row],[Current Month High]]/Table2[[#This Row],[Close Price]])-1</f>
        <v>6.3443447823232635E-3</v>
      </c>
      <c r="AI376">
        <v>7.8812076132137303</v>
      </c>
      <c r="AJ376">
        <v>135.466838377334</v>
      </c>
      <c r="AK376" t="str">
        <f>IF(AND(Table2[[#This Row],[20D EMA]]&gt;Table2[[#This Row],[50D EMA]],Table2[[#This Row],[50D EMA]]&gt;Table2[[#This Row],[200D EMA]]),"Uptrend","Downtrend/NoTrend")</f>
        <v>Uptrend</v>
      </c>
      <c r="AL376">
        <v>0.04</v>
      </c>
      <c r="AM376" t="s">
        <v>10145</v>
      </c>
      <c r="AN376">
        <v>2.67</v>
      </c>
      <c r="AO376" t="s">
        <v>10145</v>
      </c>
      <c r="AP376">
        <v>0.18762901582341401</v>
      </c>
      <c r="AQ376">
        <f>(Table2[[#This Row],[Sharpe Ratio]]-AVERAGE(Table2[Sharpe Ratio]))/_xlfn.STDEV.P(Table2[Sharpe Ratio])</f>
        <v>1.5076318522897534</v>
      </c>
      <c r="AR3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2.3952134693072598</v>
      </c>
    </row>
    <row r="377" spans="1:44" hidden="1" x14ac:dyDescent="0.3">
      <c r="A377" t="s">
        <v>925</v>
      </c>
      <c r="B377" t="s">
        <v>926</v>
      </c>
      <c r="C377" t="s">
        <v>10108</v>
      </c>
      <c r="D377" t="s">
        <v>124</v>
      </c>
      <c r="E377">
        <v>15527.7549738299</v>
      </c>
      <c r="F377">
        <v>592.35</v>
      </c>
      <c r="G377">
        <v>93.078270794243195</v>
      </c>
      <c r="H377">
        <f>(Table2[[#This Row],[1Y Return vs Nifty]]-AVERAGE(Table2[1Y Return vs Nifty]))/_xlfn.STDEV.P(Table2[1Y Return vs Nifty])</f>
        <v>0.52248220749966312</v>
      </c>
      <c r="I377">
        <v>-3.5911263556316202</v>
      </c>
      <c r="J377">
        <f>(Table2[[#This Row],[1M Return vs Nifty]]-AVERAGE(Table2[1M Return vs Nifty]))/_xlfn.STDEV.P(Table2[1M Return vs Nifty])</f>
        <v>-0.64253493288924612</v>
      </c>
      <c r="K377">
        <v>-6.9896610084831501</v>
      </c>
      <c r="L377">
        <f>(Table2[[#This Row],[6M Return vs Nifty]]-AVERAGE(Table2[6M Return vs Nifty]))/_xlfn.STDEV.P(Table2[6M Return vs Nifty])</f>
        <v>-0.53007453452017206</v>
      </c>
      <c r="M377">
        <v>3.36257280008383</v>
      </c>
      <c r="N377">
        <f>(Table2[[#This Row],[1W Return vs Nifty]]-AVERAGE(Table2[1W Return vs Nifty]))/_xlfn.STDEV.P(Table2[1W Return vs Nifty])</f>
        <v>0.71309625054316017</v>
      </c>
      <c r="O377">
        <v>551.89</v>
      </c>
      <c r="P377">
        <v>557.09164803197405</v>
      </c>
      <c r="Q377">
        <v>505.41576479817599</v>
      </c>
      <c r="R377">
        <v>72.473427241736005</v>
      </c>
      <c r="S377" s="2">
        <v>7.3311710666980806E-2</v>
      </c>
      <c r="T377" s="2">
        <v>6.3290038708321006E-2</v>
      </c>
      <c r="U377" s="2">
        <v>0.17200538894258444</v>
      </c>
      <c r="V377">
        <v>1.8861620748825001</v>
      </c>
      <c r="W377">
        <v>591.4</v>
      </c>
      <c r="X377">
        <v>609.04999999999995</v>
      </c>
      <c r="Y377">
        <v>544.85</v>
      </c>
      <c r="Z377">
        <v>602</v>
      </c>
      <c r="AA377">
        <v>544.85</v>
      </c>
      <c r="AB377">
        <v>602</v>
      </c>
      <c r="AC377" s="2">
        <f>(Table2[[#This Row],[Close Price]]/Table2[[#This Row],[Day Low]])-1</f>
        <v>1.6063577950626851E-3</v>
      </c>
      <c r="AD377" s="2">
        <f>(Table2[[#This Row],[Day High]]/Table2[[#This Row],[Close Price]])-1</f>
        <v>2.8192791423989005E-2</v>
      </c>
      <c r="AE377" s="2">
        <f>(Table2[[#This Row],[Close Price]]/Table2[[#This Row],[Current Week Low]])-1</f>
        <v>8.7179957786546858E-2</v>
      </c>
      <c r="AF377" s="2">
        <f>(Table2[[#This Row],[Current Week High]]/Table2[[#This Row],[Close Price]])-1</f>
        <v>1.629104414619742E-2</v>
      </c>
      <c r="AG377" s="2">
        <f>(Table2[[#This Row],[Close Price]]/Table2[[#This Row],[Current Month Low]])-1</f>
        <v>8.7179957786546858E-2</v>
      </c>
      <c r="AH377" s="2">
        <f>(Table2[[#This Row],[Current Month High]]/Table2[[#This Row],[Close Price]])-1</f>
        <v>1.629104414619742E-2</v>
      </c>
      <c r="AI377">
        <v>6.6767958132860601</v>
      </c>
      <c r="AJ377">
        <v>126.08778625954101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-0.06</v>
      </c>
      <c r="AM377" t="s">
        <v>10146</v>
      </c>
      <c r="AN377">
        <v>10.08</v>
      </c>
      <c r="AO377" t="s">
        <v>10145</v>
      </c>
      <c r="AP377">
        <v>0.13216531077098101</v>
      </c>
      <c r="AQ377">
        <f>(Table2[[#This Row],[Sharpe Ratio]]-AVERAGE(Table2[Sharpe Ratio]))/_xlfn.STDEV.P(Table2[Sharpe Ratio])</f>
        <v>0.87789789828817355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78" spans="1:44" hidden="1" x14ac:dyDescent="0.3">
      <c r="A378" t="s">
        <v>929</v>
      </c>
      <c r="B378" t="s">
        <v>930</v>
      </c>
      <c r="C378" t="s">
        <v>10104</v>
      </c>
      <c r="D378" t="s">
        <v>931</v>
      </c>
      <c r="E378">
        <v>15441.417156719999</v>
      </c>
      <c r="F378">
        <v>803.15</v>
      </c>
      <c r="G378">
        <v>43.6039539219273</v>
      </c>
      <c r="H378">
        <f>(Table2[[#This Row],[1Y Return vs Nifty]]-AVERAGE(Table2[1Y Return vs Nifty]))/_xlfn.STDEV.P(Table2[1Y Return vs Nifty])</f>
        <v>-4.7181555397982279E-2</v>
      </c>
      <c r="I378">
        <v>49.279046612992602</v>
      </c>
      <c r="J378">
        <f>(Table2[[#This Row],[1M Return vs Nifty]]-AVERAGE(Table2[1M Return vs Nifty]))/_xlfn.STDEV.P(Table2[1M Return vs Nifty])</f>
        <v>3.7750687236406719</v>
      </c>
      <c r="K378">
        <v>30.2108566939167</v>
      </c>
      <c r="L378">
        <f>(Table2[[#This Row],[6M Return vs Nifty]]-AVERAGE(Table2[6M Return vs Nifty]))/_xlfn.STDEV.P(Table2[6M Return vs Nifty])</f>
        <v>0.56870877434806344</v>
      </c>
      <c r="M378">
        <v>18.6415275380179</v>
      </c>
      <c r="N378">
        <f>(Table2[[#This Row],[1W Return vs Nifty]]-AVERAGE(Table2[1W Return vs Nifty]))/_xlfn.STDEV.P(Table2[1W Return vs Nifty])</f>
        <v>3.7184172572043104</v>
      </c>
      <c r="O378">
        <v>659.12</v>
      </c>
      <c r="P378">
        <v>601.66613193301203</v>
      </c>
      <c r="Q378">
        <v>539.84792178505199</v>
      </c>
      <c r="R378">
        <v>87.266268021108502</v>
      </c>
      <c r="S378" s="2">
        <v>0.21851863090180842</v>
      </c>
      <c r="T378" s="2">
        <v>0.33487653263724115</v>
      </c>
      <c r="U378" s="2">
        <v>0.48773379981591442</v>
      </c>
      <c r="V378">
        <v>3.1034364553371798</v>
      </c>
      <c r="W378">
        <v>781.05</v>
      </c>
      <c r="X378">
        <v>809.9</v>
      </c>
      <c r="Y378">
        <v>675</v>
      </c>
      <c r="Z378">
        <v>841.95</v>
      </c>
      <c r="AA378">
        <v>675</v>
      </c>
      <c r="AB378">
        <v>841.95</v>
      </c>
      <c r="AC378" s="2">
        <f>(Table2[[#This Row],[Close Price]]/Table2[[#This Row],[Day Low]])-1</f>
        <v>2.8295243582357132E-2</v>
      </c>
      <c r="AD378" s="2">
        <f>(Table2[[#This Row],[Day High]]/Table2[[#This Row],[Close Price]])-1</f>
        <v>8.4044076448981375E-3</v>
      </c>
      <c r="AE378" s="2">
        <f>(Table2[[#This Row],[Close Price]]/Table2[[#This Row],[Current Week Low]])-1</f>
        <v>0.18985185185185172</v>
      </c>
      <c r="AF378" s="2">
        <f>(Table2[[#This Row],[Current Week High]]/Table2[[#This Row],[Close Price]])-1</f>
        <v>4.8309780240303857E-2</v>
      </c>
      <c r="AG378" s="2">
        <f>(Table2[[#This Row],[Close Price]]/Table2[[#This Row],[Current Month Low]])-1</f>
        <v>0.18985185185185172</v>
      </c>
      <c r="AH378" s="2">
        <f>(Table2[[#This Row],[Current Month High]]/Table2[[#This Row],[Close Price]])-1</f>
        <v>4.8309780240303857E-2</v>
      </c>
      <c r="AI378">
        <v>4.8309780240303803</v>
      </c>
      <c r="AJ378">
        <v>79.937268959336805</v>
      </c>
      <c r="AK378" t="str">
        <f>IF(AND(Table2[[#This Row],[20D EMA]]&gt;Table2[[#This Row],[50D EMA]],Table2[[#This Row],[50D EMA]]&gt;Table2[[#This Row],[200D EMA]]),"Uptrend","Downtrend/NoTrend")</f>
        <v>Uptrend</v>
      </c>
      <c r="AL378">
        <v>0.41</v>
      </c>
      <c r="AM378" t="s">
        <v>10145</v>
      </c>
      <c r="AN378">
        <v>36.83</v>
      </c>
      <c r="AO378" t="s">
        <v>10145</v>
      </c>
      <c r="AP378">
        <v>-2.6285374389028001E-2</v>
      </c>
      <c r="AQ378">
        <f>(Table2[[#This Row],[Sharpe Ratio]]-AVERAGE(Table2[Sharpe Ratio]))/_xlfn.STDEV.P(Table2[Sharpe Ratio])</f>
        <v>-0.92114845798648415</v>
      </c>
      <c r="AR3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7.093864741808579</v>
      </c>
    </row>
    <row r="379" spans="1:44" hidden="1" x14ac:dyDescent="0.3">
      <c r="A379" t="s">
        <v>932</v>
      </c>
      <c r="B379" t="s">
        <v>933</v>
      </c>
      <c r="C379" t="s">
        <v>10112</v>
      </c>
      <c r="D379" t="s">
        <v>924</v>
      </c>
      <c r="E379">
        <v>15439.9915094399</v>
      </c>
      <c r="F379">
        <v>224.16</v>
      </c>
      <c r="G379">
        <v>47.1900464655318</v>
      </c>
      <c r="H379">
        <f>(Table2[[#This Row],[1Y Return vs Nifty]]-AVERAGE(Table2[1Y Return vs Nifty]))/_xlfn.STDEV.P(Table2[1Y Return vs Nifty])</f>
        <v>-5.890091429693602E-3</v>
      </c>
      <c r="I379">
        <v>15.9473746300049</v>
      </c>
      <c r="J379">
        <f>(Table2[[#This Row],[1M Return vs Nifty]]-AVERAGE(Table2[1M Return vs Nifty]))/_xlfn.STDEV.P(Table2[1M Return vs Nifty])</f>
        <v>0.99001795186268982</v>
      </c>
      <c r="K379">
        <v>7.6267630090256402</v>
      </c>
      <c r="L379">
        <f>(Table2[[#This Row],[6M Return vs Nifty]]-AVERAGE(Table2[6M Return vs Nifty]))/_xlfn.STDEV.P(Table2[6M Return vs Nifty])</f>
        <v>-9.8352511878982016E-2</v>
      </c>
      <c r="M379">
        <v>4.6429811162209598</v>
      </c>
      <c r="N379">
        <f>(Table2[[#This Row],[1W Return vs Nifty]]-AVERAGE(Table2[1W Return vs Nifty]))/_xlfn.STDEV.P(Table2[1W Return vs Nifty])</f>
        <v>0.96494842731784281</v>
      </c>
      <c r="O379">
        <v>207.89</v>
      </c>
      <c r="P379">
        <v>202.09082050142101</v>
      </c>
      <c r="Q379">
        <v>186.004988126749</v>
      </c>
      <c r="R379">
        <v>74.501931086211698</v>
      </c>
      <c r="S379" s="2">
        <v>7.8262542690846176E-2</v>
      </c>
      <c r="T379" s="2">
        <v>0.10920426491327848</v>
      </c>
      <c r="U379" s="2">
        <v>0.20512897131151722</v>
      </c>
      <c r="V379">
        <v>1.7624793043835101</v>
      </c>
      <c r="W379">
        <v>224.76</v>
      </c>
      <c r="X379">
        <v>234.96</v>
      </c>
      <c r="Y379">
        <v>208.45</v>
      </c>
      <c r="Z379">
        <v>229.48</v>
      </c>
      <c r="AA379">
        <v>208.45</v>
      </c>
      <c r="AB379">
        <v>229.48</v>
      </c>
      <c r="AC379" s="2">
        <f>(Table2[[#This Row],[Close Price]]/Table2[[#This Row],[Day Low]])-1</f>
        <v>-2.6695141484249785E-3</v>
      </c>
      <c r="AD379" s="2">
        <f>(Table2[[#This Row],[Day High]]/Table2[[#This Row],[Close Price]])-1</f>
        <v>4.8179871520342754E-2</v>
      </c>
      <c r="AE379" s="2">
        <f>(Table2[[#This Row],[Close Price]]/Table2[[#This Row],[Current Week Low]])-1</f>
        <v>7.5365795154713311E-2</v>
      </c>
      <c r="AF379" s="2">
        <f>(Table2[[#This Row],[Current Week High]]/Table2[[#This Row],[Close Price]])-1</f>
        <v>2.3733047822983577E-2</v>
      </c>
      <c r="AG379" s="2">
        <f>(Table2[[#This Row],[Close Price]]/Table2[[#This Row],[Current Month Low]])-1</f>
        <v>7.5365795154713311E-2</v>
      </c>
      <c r="AH379" s="2">
        <f>(Table2[[#This Row],[Current Month High]]/Table2[[#This Row],[Close Price]])-1</f>
        <v>2.3733047822983577E-2</v>
      </c>
      <c r="AI379">
        <v>2.3733047822983502</v>
      </c>
      <c r="AJ379">
        <v>80.048192771084302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0.03</v>
      </c>
      <c r="AM379" t="s">
        <v>10145</v>
      </c>
      <c r="AN379">
        <v>10.199999999999999</v>
      </c>
      <c r="AO379" t="s">
        <v>10145</v>
      </c>
      <c r="AP379">
        <v>-1.6544457257408999E-2</v>
      </c>
      <c r="AQ379">
        <f>(Table2[[#This Row],[Sharpe Ratio]]-AVERAGE(Table2[Sharpe Ratio]))/_xlfn.STDEV.P(Table2[Sharpe Ratio])</f>
        <v>-0.81055025227525068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1.0401735235966063</v>
      </c>
    </row>
    <row r="380" spans="1:44" hidden="1" x14ac:dyDescent="0.3">
      <c r="A380" t="s">
        <v>934</v>
      </c>
      <c r="B380" t="s">
        <v>935</v>
      </c>
      <c r="C380" t="s">
        <v>10103</v>
      </c>
      <c r="D380" t="s">
        <v>936</v>
      </c>
      <c r="E380">
        <v>15437.1373767</v>
      </c>
      <c r="F380">
        <v>481</v>
      </c>
      <c r="G380">
        <v>245.03742758024001</v>
      </c>
      <c r="H380">
        <f>(Table2[[#This Row],[1Y Return vs Nifty]]-AVERAGE(Table2[1Y Return vs Nifty]))/_xlfn.STDEV.P(Table2[1Y Return vs Nifty])</f>
        <v>2.2721905518285834</v>
      </c>
      <c r="I380">
        <v>6.9210525555897204</v>
      </c>
      <c r="J380">
        <f>(Table2[[#This Row],[1M Return vs Nifty]]-AVERAGE(Table2[1M Return vs Nifty]))/_xlfn.STDEV.P(Table2[1M Return vs Nifty])</f>
        <v>0.23581740433248138</v>
      </c>
      <c r="K380">
        <v>19.5263256491695</v>
      </c>
      <c r="L380">
        <f>(Table2[[#This Row],[6M Return vs Nifty]]-AVERAGE(Table2[6M Return vs Nifty]))/_xlfn.STDEV.P(Table2[6M Return vs Nifty])</f>
        <v>0.25312218845774526</v>
      </c>
      <c r="M380">
        <v>-1.0972794643555399</v>
      </c>
      <c r="N380">
        <f>(Table2[[#This Row],[1W Return vs Nifty]]-AVERAGE(Table2[1W Return vs Nifty]))/_xlfn.STDEV.P(Table2[1W Return vs Nifty])</f>
        <v>-0.16414227308749824</v>
      </c>
      <c r="O380">
        <v>448.97</v>
      </c>
      <c r="P380">
        <v>423.05573860273802</v>
      </c>
      <c r="Q380">
        <v>347.318166798704</v>
      </c>
      <c r="R380">
        <v>67.779360895136307</v>
      </c>
      <c r="S380" s="2">
        <v>7.1341069559213252E-2</v>
      </c>
      <c r="T380" s="2">
        <v>0.13696602151914875</v>
      </c>
      <c r="U380" s="2">
        <v>0.38489732464462273</v>
      </c>
      <c r="V380">
        <v>2.1156107560395601</v>
      </c>
      <c r="W380">
        <v>480.5</v>
      </c>
      <c r="X380">
        <v>495</v>
      </c>
      <c r="Y380">
        <v>463.5</v>
      </c>
      <c r="Z380">
        <v>488</v>
      </c>
      <c r="AA380">
        <v>463.5</v>
      </c>
      <c r="AB380">
        <v>488</v>
      </c>
      <c r="AC380" s="2">
        <f>(Table2[[#This Row],[Close Price]]/Table2[[#This Row],[Day Low]])-1</f>
        <v>1.0405827263266776E-3</v>
      </c>
      <c r="AD380" s="2">
        <f>(Table2[[#This Row],[Day High]]/Table2[[#This Row],[Close Price]])-1</f>
        <v>2.9106029106028997E-2</v>
      </c>
      <c r="AE380" s="2">
        <f>(Table2[[#This Row],[Close Price]]/Table2[[#This Row],[Current Week Low]])-1</f>
        <v>3.7756202804746453E-2</v>
      </c>
      <c r="AF380" s="2">
        <f>(Table2[[#This Row],[Current Week High]]/Table2[[#This Row],[Close Price]])-1</f>
        <v>1.4553014553014609E-2</v>
      </c>
      <c r="AG380" s="2">
        <f>(Table2[[#This Row],[Close Price]]/Table2[[#This Row],[Current Month Low]])-1</f>
        <v>3.7756202804746453E-2</v>
      </c>
      <c r="AH380" s="2">
        <f>(Table2[[#This Row],[Current Month High]]/Table2[[#This Row],[Close Price]])-1</f>
        <v>1.4553014553014609E-2</v>
      </c>
      <c r="AI380">
        <v>6.6528066528066496</v>
      </c>
      <c r="AJ380">
        <v>278.14465408805</v>
      </c>
      <c r="AK380" t="str">
        <f>IF(AND(Table2[[#This Row],[20D EMA]]&gt;Table2[[#This Row],[50D EMA]],Table2[[#This Row],[50D EMA]]&gt;Table2[[#This Row],[200D EMA]]),"Uptrend","Downtrend/NoTrend")</f>
        <v>Uptrend</v>
      </c>
      <c r="AL380">
        <v>0.17</v>
      </c>
      <c r="AM380" t="s">
        <v>10145</v>
      </c>
      <c r="AN380">
        <v>14.35</v>
      </c>
      <c r="AO380" t="s">
        <v>10145</v>
      </c>
      <c r="AP380">
        <v>0.106234070787287</v>
      </c>
      <c r="AQ380">
        <f>(Table2[[#This Row],[Sharpe Ratio]]-AVERAGE(Table2[Sharpe Ratio]))/_xlfn.STDEV.P(Table2[Sharpe Ratio])</f>
        <v>0.58347504515100901</v>
      </c>
      <c r="AR3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3.1804629166823206</v>
      </c>
    </row>
    <row r="381" spans="1:44" hidden="1" x14ac:dyDescent="0.3">
      <c r="A381" t="s">
        <v>937</v>
      </c>
      <c r="B381" t="s">
        <v>938</v>
      </c>
      <c r="C381" t="s">
        <v>10107</v>
      </c>
      <c r="D381" t="s">
        <v>59</v>
      </c>
      <c r="E381">
        <v>15164.628209009999</v>
      </c>
      <c r="F381">
        <v>6584.55</v>
      </c>
      <c r="G381">
        <v>27.190890211018001</v>
      </c>
      <c r="H381">
        <f>(Table2[[#This Row],[1Y Return vs Nifty]]-AVERAGE(Table2[1Y Return vs Nifty]))/_xlfn.STDEV.P(Table2[1Y Return vs Nifty])</f>
        <v>-0.23616703767085176</v>
      </c>
      <c r="I381">
        <v>17.851881515712101</v>
      </c>
      <c r="J381">
        <f>(Table2[[#This Row],[1M Return vs Nifty]]-AVERAGE(Table2[1M Return vs Nifty]))/_xlfn.STDEV.P(Table2[1M Return vs Nifty])</f>
        <v>1.1491503342587042</v>
      </c>
      <c r="K381">
        <v>12.9613123865988</v>
      </c>
      <c r="L381">
        <f>(Table2[[#This Row],[6M Return vs Nifty]]-AVERAGE(Table2[6M Return vs Nifty]))/_xlfn.STDEV.P(Table2[6M Return vs Nifty])</f>
        <v>5.9212871035909234E-2</v>
      </c>
      <c r="M381">
        <v>-4.1254269203120399</v>
      </c>
      <c r="N381">
        <f>(Table2[[#This Row],[1W Return vs Nifty]]-AVERAGE(Table2[1W Return vs Nifty]))/_xlfn.STDEV.P(Table2[1W Return vs Nifty])</f>
        <v>-0.75976908897556683</v>
      </c>
      <c r="O381">
        <v>7292.02</v>
      </c>
      <c r="P381">
        <v>6010.5326114253003</v>
      </c>
      <c r="Q381">
        <v>5293.1753724507098</v>
      </c>
      <c r="R381">
        <v>52.1431828074452</v>
      </c>
      <c r="S381" s="2">
        <v>-9.7019755842688335E-2</v>
      </c>
      <c r="T381" s="2">
        <v>9.5501917331512656E-2</v>
      </c>
      <c r="U381" s="2">
        <v>0.2439697415412464</v>
      </c>
      <c r="V381">
        <v>0.44177449272331298</v>
      </c>
      <c r="W381">
        <v>6584.1</v>
      </c>
      <c r="X381">
        <v>6680</v>
      </c>
      <c r="Y381">
        <v>6511.1</v>
      </c>
      <c r="Z381">
        <v>6679</v>
      </c>
      <c r="AA381">
        <v>6511.1</v>
      </c>
      <c r="AB381">
        <v>6679</v>
      </c>
      <c r="AC381" s="2">
        <f>(Table2[[#This Row],[Close Price]]/Table2[[#This Row],[Day Low]])-1</f>
        <v>6.8346471043811974E-5</v>
      </c>
      <c r="AD381" s="2">
        <f>(Table2[[#This Row],[Day High]]/Table2[[#This Row],[Close Price]])-1</f>
        <v>1.4496055159426202E-2</v>
      </c>
      <c r="AE381" s="2">
        <f>(Table2[[#This Row],[Close Price]]/Table2[[#This Row],[Current Week Low]])-1</f>
        <v>1.1280735973952183E-2</v>
      </c>
      <c r="AF381" s="2">
        <f>(Table2[[#This Row],[Current Week High]]/Table2[[#This Row],[Close Price]])-1</f>
        <v>1.434418449248609E-2</v>
      </c>
      <c r="AG381" s="2">
        <f>(Table2[[#This Row],[Close Price]]/Table2[[#This Row],[Current Month Low]])-1</f>
        <v>1.1280735973952183E-2</v>
      </c>
      <c r="AH381" s="2">
        <f>(Table2[[#This Row],[Current Month High]]/Table2[[#This Row],[Close Price]])-1</f>
        <v>1.434418449248609E-2</v>
      </c>
      <c r="AI381">
        <v>14.504408046107899</v>
      </c>
      <c r="AJ381">
        <v>53.687562408759099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-0.27</v>
      </c>
      <c r="AM381" t="s">
        <v>10146</v>
      </c>
      <c r="AN381">
        <v>-3.72</v>
      </c>
      <c r="AO381" t="s">
        <v>10146</v>
      </c>
      <c r="AP381">
        <v>6.5959064579260004E-3</v>
      </c>
      <c r="AQ381">
        <f>(Table2[[#This Row],[Sharpe Ratio]]-AVERAGE(Table2[Sharpe Ratio]))/_xlfn.STDEV.P(Table2[Sharpe Ratio])</f>
        <v>-0.54781496032682075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-0.33538788167862599</v>
      </c>
    </row>
    <row r="382" spans="1:44" hidden="1" x14ac:dyDescent="0.3">
      <c r="A382" t="s">
        <v>939</v>
      </c>
      <c r="B382" t="s">
        <v>940</v>
      </c>
      <c r="C382" t="s">
        <v>10108</v>
      </c>
      <c r="D382" t="s">
        <v>124</v>
      </c>
      <c r="E382">
        <v>15040.953472319999</v>
      </c>
      <c r="F382">
        <v>1106.4000000000001</v>
      </c>
      <c r="G382">
        <v>87.173075620866399</v>
      </c>
      <c r="H382">
        <f>(Table2[[#This Row],[1Y Return vs Nifty]]-AVERAGE(Table2[1Y Return vs Nifty]))/_xlfn.STDEV.P(Table2[1Y Return vs Nifty])</f>
        <v>0.454487823427769</v>
      </c>
      <c r="I382">
        <v>3.8089271766634001</v>
      </c>
      <c r="J382">
        <f>(Table2[[#This Row],[1M Return vs Nifty]]-AVERAGE(Table2[1M Return vs Nifty]))/_xlfn.STDEV.P(Table2[1M Return vs Nifty])</f>
        <v>-2.4218371636764904E-2</v>
      </c>
      <c r="K382">
        <v>29.239222839250701</v>
      </c>
      <c r="L382">
        <f>(Table2[[#This Row],[6M Return vs Nifty]]-AVERAGE(Table2[6M Return vs Nifty]))/_xlfn.STDEV.P(Table2[6M Return vs Nifty])</f>
        <v>0.54000984412405129</v>
      </c>
      <c r="M382">
        <v>-5.32343572773049</v>
      </c>
      <c r="N382">
        <f>(Table2[[#This Row],[1W Return vs Nifty]]-AVERAGE(Table2[1W Return vs Nifty]))/_xlfn.STDEV.P(Table2[1W Return vs Nifty])</f>
        <v>-0.99541354874746379</v>
      </c>
      <c r="O382">
        <v>1061.9100000000001</v>
      </c>
      <c r="P382">
        <v>982.82434701413297</v>
      </c>
      <c r="Q382">
        <v>789.65513249909998</v>
      </c>
      <c r="R382">
        <v>61.681834532092303</v>
      </c>
      <c r="S382" s="2">
        <v>4.1896205893154792E-2</v>
      </c>
      <c r="T382" s="2">
        <v>0.12573523779838769</v>
      </c>
      <c r="U382" s="2">
        <v>0.40111797475242922</v>
      </c>
      <c r="V382">
        <v>0.67611020476789896</v>
      </c>
      <c r="W382">
        <v>1108.95</v>
      </c>
      <c r="X382">
        <v>1129</v>
      </c>
      <c r="Y382">
        <v>1066</v>
      </c>
      <c r="Z382">
        <v>1114.9000000000001</v>
      </c>
      <c r="AA382">
        <v>1066</v>
      </c>
      <c r="AB382">
        <v>1114.9000000000001</v>
      </c>
      <c r="AC382" s="2">
        <f>(Table2[[#This Row],[Close Price]]/Table2[[#This Row],[Day Low]])-1</f>
        <v>-2.2994724739617833E-3</v>
      </c>
      <c r="AD382" s="2">
        <f>(Table2[[#This Row],[Day High]]/Table2[[#This Row],[Close Price]])-1</f>
        <v>2.0426608821402681E-2</v>
      </c>
      <c r="AE382" s="2">
        <f>(Table2[[#This Row],[Close Price]]/Table2[[#This Row],[Current Week Low]])-1</f>
        <v>3.789868667917462E-2</v>
      </c>
      <c r="AF382" s="2">
        <f>(Table2[[#This Row],[Current Week High]]/Table2[[#This Row],[Close Price]])-1</f>
        <v>7.6825741142443338E-3</v>
      </c>
      <c r="AG382" s="2">
        <f>(Table2[[#This Row],[Close Price]]/Table2[[#This Row],[Current Month Low]])-1</f>
        <v>3.789868667917462E-2</v>
      </c>
      <c r="AH382" s="2">
        <f>(Table2[[#This Row],[Current Month High]]/Table2[[#This Row],[Close Price]])-1</f>
        <v>7.6825741142443338E-3</v>
      </c>
      <c r="AI382">
        <v>6.1550976138828597</v>
      </c>
      <c r="AJ382">
        <v>117.988375529504</v>
      </c>
      <c r="AK382" t="str">
        <f>IF(AND(Table2[[#This Row],[20D EMA]]&gt;Table2[[#This Row],[50D EMA]],Table2[[#This Row],[50D EMA]]&gt;Table2[[#This Row],[200D EMA]]),"Uptrend","Downtrend/NoTrend")</f>
        <v>Uptrend</v>
      </c>
      <c r="AL382">
        <v>0.22</v>
      </c>
      <c r="AM382" t="s">
        <v>10145</v>
      </c>
      <c r="AN382">
        <v>2.5499999999999998</v>
      </c>
      <c r="AO382" t="s">
        <v>10145</v>
      </c>
      <c r="AP382">
        <v>0.101254685396067</v>
      </c>
      <c r="AQ382">
        <f>(Table2[[#This Row],[Sharpe Ratio]]-AVERAGE(Table2[Sharpe Ratio]))/_xlfn.STDEV.P(Table2[Sharpe Ratio])</f>
        <v>0.52693918899162817</v>
      </c>
      <c r="AR3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0.50180493615921962</v>
      </c>
    </row>
    <row r="383" spans="1:44" hidden="1" x14ac:dyDescent="0.3">
      <c r="A383" t="s">
        <v>941</v>
      </c>
      <c r="B383" t="s">
        <v>942</v>
      </c>
      <c r="C383" t="s">
        <v>10101</v>
      </c>
      <c r="D383" t="s">
        <v>287</v>
      </c>
      <c r="E383">
        <v>14999.332670100001</v>
      </c>
      <c r="F383">
        <v>1093</v>
      </c>
      <c r="G383">
        <v>49.720339930560797</v>
      </c>
      <c r="H383">
        <f>(Table2[[#This Row],[1Y Return vs Nifty]]-AVERAGE(Table2[1Y Return vs Nifty]))/_xlfn.STDEV.P(Table2[1Y Return vs Nifty])</f>
        <v>2.3244550292470464E-2</v>
      </c>
      <c r="I383">
        <v>13.3079309283747</v>
      </c>
      <c r="J383">
        <f>(Table2[[#This Row],[1M Return vs Nifty]]-AVERAGE(Table2[1M Return vs Nifty]))/_xlfn.STDEV.P(Table2[1M Return vs Nifty])</f>
        <v>0.76947741846125639</v>
      </c>
      <c r="K383">
        <v>19.307053909036501</v>
      </c>
      <c r="L383">
        <f>(Table2[[#This Row],[6M Return vs Nifty]]-AVERAGE(Table2[6M Return vs Nifty]))/_xlfn.STDEV.P(Table2[6M Return vs Nifty])</f>
        <v>0.2466456084786153</v>
      </c>
      <c r="M383">
        <v>-1.2605715068063199</v>
      </c>
      <c r="N383">
        <f>(Table2[[#This Row],[1W Return vs Nifty]]-AVERAGE(Table2[1W Return vs Nifty]))/_xlfn.STDEV.P(Table2[1W Return vs Nifty])</f>
        <v>-0.19626128998461151</v>
      </c>
      <c r="O383">
        <v>1037.9000000000001</v>
      </c>
      <c r="P383">
        <v>1006.88053451361</v>
      </c>
      <c r="Q383">
        <v>896.90060694297597</v>
      </c>
      <c r="R383">
        <v>67.901297001249404</v>
      </c>
      <c r="S383" s="2">
        <v>5.3087966085364584E-2</v>
      </c>
      <c r="T383" s="2">
        <v>8.5530966717905055E-2</v>
      </c>
      <c r="U383" s="2">
        <v>0.21864116440439851</v>
      </c>
      <c r="V383">
        <v>1.0816718861860499</v>
      </c>
      <c r="W383">
        <v>1080</v>
      </c>
      <c r="X383">
        <v>1102.5999999999999</v>
      </c>
      <c r="Y383">
        <v>1070</v>
      </c>
      <c r="Z383">
        <v>1143.1500000000001</v>
      </c>
      <c r="AA383">
        <v>1070</v>
      </c>
      <c r="AB383">
        <v>1143.1500000000001</v>
      </c>
      <c r="AC383" s="2">
        <f>(Table2[[#This Row],[Close Price]]/Table2[[#This Row],[Day Low]])-1</f>
        <v>1.2037037037037068E-2</v>
      </c>
      <c r="AD383" s="2">
        <f>(Table2[[#This Row],[Day High]]/Table2[[#This Row],[Close Price]])-1</f>
        <v>8.7831655992680613E-3</v>
      </c>
      <c r="AE383" s="2">
        <f>(Table2[[#This Row],[Close Price]]/Table2[[#This Row],[Current Week Low]])-1</f>
        <v>2.1495327102803774E-2</v>
      </c>
      <c r="AF383" s="2">
        <f>(Table2[[#This Row],[Current Week High]]/Table2[[#This Row],[Close Price]])-1</f>
        <v>4.5882891125343273E-2</v>
      </c>
      <c r="AG383" s="2">
        <f>(Table2[[#This Row],[Close Price]]/Table2[[#This Row],[Current Month Low]])-1</f>
        <v>2.1495327102803774E-2</v>
      </c>
      <c r="AH383" s="2">
        <f>(Table2[[#This Row],[Current Month High]]/Table2[[#This Row],[Close Price]])-1</f>
        <v>4.5882891125343273E-2</v>
      </c>
      <c r="AI383">
        <v>9.6980786825251606</v>
      </c>
      <c r="AJ383">
        <v>91.083916083915994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0.03</v>
      </c>
      <c r="AM383" t="s">
        <v>10145</v>
      </c>
      <c r="AN383">
        <v>1.64</v>
      </c>
      <c r="AO383" t="s">
        <v>10145</v>
      </c>
      <c r="AP383">
        <v>2.8592718997530998E-2</v>
      </c>
      <c r="AQ383">
        <f>(Table2[[#This Row],[Sharpe Ratio]]-AVERAGE(Table2[Sharpe Ratio]))/_xlfn.STDEV.P(Table2[Sharpe Ratio])</f>
        <v>-0.29806352877529041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0.54504275847244021</v>
      </c>
    </row>
    <row r="384" spans="1:44" x14ac:dyDescent="0.3">
      <c r="A384" t="s">
        <v>1226</v>
      </c>
      <c r="B384" t="s">
        <v>1227</v>
      </c>
      <c r="C384" t="s">
        <v>10108</v>
      </c>
      <c r="D384" t="s">
        <v>936</v>
      </c>
      <c r="E384">
        <v>9005.0592837599997</v>
      </c>
      <c r="F384">
        <v>948.45</v>
      </c>
      <c r="G384">
        <v>125.351643766237</v>
      </c>
      <c r="H384">
        <f>(Table2[[#This Row],[1Y Return vs Nifty]]-AVERAGE(Table2[1Y Return vs Nifty]))/_xlfn.STDEV.P(Table2[1Y Return vs Nifty])</f>
        <v>0.89408857320398161</v>
      </c>
      <c r="I384">
        <v>0.64185769868046405</v>
      </c>
      <c r="J384">
        <f>(Table2[[#This Row],[1M Return vs Nifty]]-AVERAGE(Table2[1M Return vs Nifty]))/_xlfn.STDEV.P(Table2[1M Return vs Nifty])</f>
        <v>-0.28884503958287855</v>
      </c>
      <c r="K384">
        <v>47.919382705150099</v>
      </c>
      <c r="L384">
        <f>(Table2[[#This Row],[6M Return vs Nifty]]-AVERAGE(Table2[6M Return vs Nifty]))/_xlfn.STDEV.P(Table2[6M Return vs Nifty])</f>
        <v>1.091761516825005</v>
      </c>
      <c r="M384">
        <v>-3.3775518699176099</v>
      </c>
      <c r="N384">
        <f>(Table2[[#This Row],[1W Return vs Nifty]]-AVERAGE(Table2[1W Return vs Nifty]))/_xlfn.STDEV.P(Table2[1W Return vs Nifty])</f>
        <v>-0.61266448412142249</v>
      </c>
      <c r="O384">
        <v>923.17</v>
      </c>
      <c r="P384">
        <v>837.85908081831599</v>
      </c>
      <c r="Q384">
        <v>646.90573495879596</v>
      </c>
      <c r="R384">
        <v>52.987844739877197</v>
      </c>
      <c r="S384" s="2">
        <v>2.7383905456199929E-2</v>
      </c>
      <c r="T384" s="2">
        <v>0.13199226661561353</v>
      </c>
      <c r="U384" s="2">
        <v>0.46613323819182195</v>
      </c>
      <c r="V384">
        <v>0.86402459425429401</v>
      </c>
      <c r="W384">
        <v>943.25</v>
      </c>
      <c r="X384">
        <v>965</v>
      </c>
      <c r="Y384">
        <v>929</v>
      </c>
      <c r="Z384">
        <v>976.45</v>
      </c>
      <c r="AA384">
        <v>929</v>
      </c>
      <c r="AB384">
        <v>976.45</v>
      </c>
      <c r="AC384" s="2">
        <f>(Table2[[#This Row],[Close Price]]/Table2[[#This Row],[Day Low]])-1</f>
        <v>5.5128544924463174E-3</v>
      </c>
      <c r="AD384" s="2">
        <f>(Table2[[#This Row],[Day High]]/Table2[[#This Row],[Close Price]])-1</f>
        <v>1.7449522905793602E-2</v>
      </c>
      <c r="AE384" s="2">
        <f>(Table2[[#This Row],[Close Price]]/Table2[[#This Row],[Current Week Low]])-1</f>
        <v>2.0936490850376854E-2</v>
      </c>
      <c r="AF384" s="2">
        <f>(Table2[[#This Row],[Current Week High]]/Table2[[#This Row],[Close Price]])-1</f>
        <v>2.9521851441826064E-2</v>
      </c>
      <c r="AG384" s="2">
        <f>(Table2[[#This Row],[Close Price]]/Table2[[#This Row],[Current Month Low]])-1</f>
        <v>2.0936490850376854E-2</v>
      </c>
      <c r="AH384" s="2">
        <f>(Table2[[#This Row],[Current Month High]]/Table2[[#This Row],[Close Price]])-1</f>
        <v>2.9521851441826064E-2</v>
      </c>
      <c r="AI384">
        <v>11.6558595603352</v>
      </c>
      <c r="AJ384">
        <v>177.689942907334</v>
      </c>
      <c r="AK384" t="str">
        <f>IF(AND(Table2[[#This Row],[20D EMA]]&gt;Table2[[#This Row],[50D EMA]],Table2[[#This Row],[50D EMA]]&gt;Table2[[#This Row],[200D EMA]]),"Uptrend","Downtrend/NoTrend")</f>
        <v>Uptrend</v>
      </c>
      <c r="AL384">
        <v>0</v>
      </c>
      <c r="AM384">
        <v>0</v>
      </c>
      <c r="AN384">
        <v>-1.76</v>
      </c>
      <c r="AO384" t="s">
        <v>10146</v>
      </c>
      <c r="AP384">
        <v>0.167985399304762</v>
      </c>
      <c r="AQ384">
        <f>(Table2[[#This Row],[Sharpe Ratio]]-AVERAGE(Table2[Sharpe Ratio]))/_xlfn.STDEV.P(Table2[Sharpe Ratio])</f>
        <v>1.2845985679196021</v>
      </c>
      <c r="AR3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2.3689391342442878</v>
      </c>
    </row>
    <row r="385" spans="1:44" hidden="1" x14ac:dyDescent="0.3">
      <c r="A385" t="s">
        <v>945</v>
      </c>
      <c r="B385" t="s">
        <v>946</v>
      </c>
      <c r="C385" t="s">
        <v>10103</v>
      </c>
      <c r="D385" t="s">
        <v>27</v>
      </c>
      <c r="E385">
        <v>14976.701316547</v>
      </c>
      <c r="F385">
        <v>76.61</v>
      </c>
      <c r="G385">
        <v>-17.807825964737301</v>
      </c>
      <c r="H385">
        <f>(Table2[[#This Row],[1Y Return vs Nifty]]-AVERAGE(Table2[1Y Return vs Nifty]))/_xlfn.STDEV.P(Table2[1Y Return vs Nifty])</f>
        <v>-0.75429724345824845</v>
      </c>
      <c r="I385">
        <v>-4.5704869967200903</v>
      </c>
      <c r="J385">
        <f>(Table2[[#This Row],[1M Return vs Nifty]]-AVERAGE(Table2[1M Return vs Nifty]))/_xlfn.STDEV.P(Table2[1M Return vs Nifty])</f>
        <v>-0.72436608467498775</v>
      </c>
      <c r="K385">
        <v>-28.4240959019534</v>
      </c>
      <c r="L385">
        <f>(Table2[[#This Row],[6M Return vs Nifty]]-AVERAGE(Table2[6M Return vs Nifty]))/_xlfn.STDEV.P(Table2[6M Return vs Nifty])</f>
        <v>-1.1631786080811872</v>
      </c>
      <c r="M385">
        <v>-2.82674597028854</v>
      </c>
      <c r="N385">
        <f>(Table2[[#This Row],[1W Return vs Nifty]]-AVERAGE(Table2[1W Return vs Nifty]))/_xlfn.STDEV.P(Table2[1W Return vs Nifty])</f>
        <v>-0.50432274418300294</v>
      </c>
      <c r="O385">
        <v>77.47</v>
      </c>
      <c r="P385">
        <v>78.035094498746602</v>
      </c>
      <c r="Q385">
        <v>82.7331113218045</v>
      </c>
      <c r="R385">
        <v>43.598932600773701</v>
      </c>
      <c r="S385" s="2">
        <v>-1.1101071382470627E-2</v>
      </c>
      <c r="T385" s="2">
        <v>-1.8262225578127449E-2</v>
      </c>
      <c r="U385" s="2">
        <v>-7.4010407973025674E-2</v>
      </c>
      <c r="V385">
        <v>1.09579013103666</v>
      </c>
      <c r="W385">
        <v>76.61</v>
      </c>
      <c r="X385">
        <v>77.930000000000007</v>
      </c>
      <c r="Y385">
        <v>76.5</v>
      </c>
      <c r="Z385">
        <v>79</v>
      </c>
      <c r="AA385">
        <v>76.5</v>
      </c>
      <c r="AB385">
        <v>79</v>
      </c>
      <c r="AC385" s="2">
        <f>(Table2[[#This Row],[Close Price]]/Table2[[#This Row],[Day Low]])-1</f>
        <v>0</v>
      </c>
      <c r="AD385" s="2">
        <f>(Table2[[#This Row],[Day High]]/Table2[[#This Row],[Close Price]])-1</f>
        <v>1.7230126615324526E-2</v>
      </c>
      <c r="AE385" s="2">
        <f>(Table2[[#This Row],[Close Price]]/Table2[[#This Row],[Current Week Low]])-1</f>
        <v>1.4379084967319766E-3</v>
      </c>
      <c r="AF385" s="2">
        <f>(Table2[[#This Row],[Current Week High]]/Table2[[#This Row],[Close Price]])-1</f>
        <v>3.1196971674716023E-2</v>
      </c>
      <c r="AG385" s="2">
        <f>(Table2[[#This Row],[Close Price]]/Table2[[#This Row],[Current Month Low]])-1</f>
        <v>1.4379084967319766E-3</v>
      </c>
      <c r="AH385" s="2">
        <f>(Table2[[#This Row],[Current Month High]]/Table2[[#This Row],[Close Price]])-1</f>
        <v>3.1196971674716023E-2</v>
      </c>
      <c r="AI385">
        <v>42.409607100900601</v>
      </c>
      <c r="AJ385">
        <v>17.770945426594899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</v>
      </c>
      <c r="AM385" t="s">
        <v>10146</v>
      </c>
      <c r="AN385">
        <v>-2.79</v>
      </c>
      <c r="AO385" t="s">
        <v>10146</v>
      </c>
      <c r="AP385">
        <v>5.3237366391077998E-2</v>
      </c>
      <c r="AQ385">
        <f>(Table2[[#This Row],[Sharpe Ratio]]-AVERAGE(Table2[Sharpe Ratio]))/_xlfn.STDEV.P(Table2[Sharpe Ratio])</f>
        <v>-1.8248625796098098E-2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86" spans="1:44" hidden="1" x14ac:dyDescent="0.3">
      <c r="A386" t="s">
        <v>947</v>
      </c>
      <c r="B386" t="s">
        <v>948</v>
      </c>
      <c r="C386" t="s">
        <v>10114</v>
      </c>
      <c r="D386" t="s">
        <v>325</v>
      </c>
      <c r="E386">
        <v>14970.46162061</v>
      </c>
      <c r="F386">
        <v>4443.1000000000004</v>
      </c>
      <c r="G386">
        <v>70.917649456517495</v>
      </c>
      <c r="H386">
        <f>(Table2[[#This Row],[1Y Return vs Nifty]]-AVERAGE(Table2[1Y Return vs Nifty]))/_xlfn.STDEV.P(Table2[1Y Return vs Nifty])</f>
        <v>0.26731743237039435</v>
      </c>
      <c r="I386">
        <v>17.017908217888799</v>
      </c>
      <c r="J386">
        <f>(Table2[[#This Row],[1M Return vs Nifty]]-AVERAGE(Table2[1M Return vs Nifty]))/_xlfn.STDEV.P(Table2[1M Return vs Nifty])</f>
        <v>1.079467121909486</v>
      </c>
      <c r="K386">
        <v>29.879182545258299</v>
      </c>
      <c r="L386">
        <f>(Table2[[#This Row],[6M Return vs Nifty]]-AVERAGE(Table2[6M Return vs Nifty]))/_xlfn.STDEV.P(Table2[6M Return vs Nifty])</f>
        <v>0.55891218975630053</v>
      </c>
      <c r="M386">
        <v>8.4464623931084706</v>
      </c>
      <c r="N386">
        <f>(Table2[[#This Row],[1W Return vs Nifty]]-AVERAGE(Table2[1W Return vs Nifty]))/_xlfn.STDEV.P(Table2[1W Return vs Nifty])</f>
        <v>1.7130808994622038</v>
      </c>
      <c r="O386">
        <v>4144.24</v>
      </c>
      <c r="P386">
        <v>3953.01282416501</v>
      </c>
      <c r="Q386">
        <v>3518.5280687198501</v>
      </c>
      <c r="R386">
        <v>72.568034312662206</v>
      </c>
      <c r="S386" s="2">
        <v>7.211454935042387E-2</v>
      </c>
      <c r="T386" s="2">
        <v>0.12397813962025557</v>
      </c>
      <c r="U386" s="2">
        <v>0.26277236197139059</v>
      </c>
      <c r="V386">
        <v>1.3887435782573401</v>
      </c>
      <c r="W386">
        <v>4456.05</v>
      </c>
      <c r="X386">
        <v>4548.95</v>
      </c>
      <c r="Y386">
        <v>4416.1499999999996</v>
      </c>
      <c r="Z386">
        <v>4665</v>
      </c>
      <c r="AA386">
        <v>4416.1499999999996</v>
      </c>
      <c r="AB386">
        <v>4665</v>
      </c>
      <c r="AC386" s="2">
        <f>(Table2[[#This Row],[Close Price]]/Table2[[#This Row],[Day Low]])-1</f>
        <v>-2.9061612863410247E-3</v>
      </c>
      <c r="AD386" s="2">
        <f>(Table2[[#This Row],[Day High]]/Table2[[#This Row],[Close Price]])-1</f>
        <v>2.3823456595620129E-2</v>
      </c>
      <c r="AE386" s="2">
        <f>(Table2[[#This Row],[Close Price]]/Table2[[#This Row],[Current Week Low]])-1</f>
        <v>6.1026006815894096E-3</v>
      </c>
      <c r="AF386" s="2">
        <f>(Table2[[#This Row],[Current Week High]]/Table2[[#This Row],[Close Price]])-1</f>
        <v>4.9942607638810754E-2</v>
      </c>
      <c r="AG386" s="2">
        <f>(Table2[[#This Row],[Close Price]]/Table2[[#This Row],[Current Month Low]])-1</f>
        <v>6.1026006815894096E-3</v>
      </c>
      <c r="AH386" s="2">
        <f>(Table2[[#This Row],[Current Month High]]/Table2[[#This Row],[Close Price]])-1</f>
        <v>4.9942607638810754E-2</v>
      </c>
      <c r="AI386">
        <v>4.9942607638810701</v>
      </c>
      <c r="AJ386">
        <v>104.656840165822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0.1</v>
      </c>
      <c r="AM386" t="s">
        <v>10145</v>
      </c>
      <c r="AN386">
        <v>10.02</v>
      </c>
      <c r="AO386" t="s">
        <v>10145</v>
      </c>
      <c r="AP386">
        <v>1.9492758568994999E-2</v>
      </c>
      <c r="AQ386">
        <f>(Table2[[#This Row],[Sharpe Ratio]]-AVERAGE(Table2[Sharpe Ratio]))/_xlfn.STDEV.P(Table2[Sharpe Ratio])</f>
        <v>-0.40138432309479111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3.2173933204035938</v>
      </c>
    </row>
    <row r="387" spans="1:44" x14ac:dyDescent="0.3">
      <c r="A387" t="s">
        <v>1542</v>
      </c>
      <c r="B387" t="s">
        <v>1543</v>
      </c>
      <c r="C387" t="s">
        <v>10108</v>
      </c>
      <c r="D387" t="s">
        <v>148</v>
      </c>
      <c r="E387">
        <v>6016.1927342400004</v>
      </c>
      <c r="F387">
        <v>385.2</v>
      </c>
      <c r="G387">
        <v>33.344885939301498</v>
      </c>
      <c r="H387">
        <f>(Table2[[#This Row],[1Y Return vs Nifty]]-AVERAGE(Table2[1Y Return vs Nifty]))/_xlfn.STDEV.P(Table2[1Y Return vs Nifty])</f>
        <v>-0.16530788114166509</v>
      </c>
      <c r="I387">
        <v>4.3171862129180898</v>
      </c>
      <c r="J387">
        <f>(Table2[[#This Row],[1M Return vs Nifty]]-AVERAGE(Table2[1M Return vs Nifty]))/_xlfn.STDEV.P(Table2[1M Return vs Nifty])</f>
        <v>1.8249561622230747E-2</v>
      </c>
      <c r="K387">
        <v>31.029931566903901</v>
      </c>
      <c r="L387">
        <f>(Table2[[#This Row],[6M Return vs Nifty]]-AVERAGE(Table2[6M Return vs Nifty]))/_xlfn.STDEV.P(Table2[6M Return vs Nifty])</f>
        <v>0.59290160430681549</v>
      </c>
      <c r="M387">
        <v>-2.7079953919436999E-2</v>
      </c>
      <c r="N387">
        <f>(Table2[[#This Row],[1W Return vs Nifty]]-AVERAGE(Table2[1W Return vs Nifty]))/_xlfn.STDEV.P(Table2[1W Return vs Nifty])</f>
        <v>4.6362511120468269E-2</v>
      </c>
      <c r="O387">
        <v>358.1</v>
      </c>
      <c r="P387">
        <v>340.01020961834701</v>
      </c>
      <c r="Q387">
        <v>292.93533515229899</v>
      </c>
      <c r="R387">
        <v>66.399851187509995</v>
      </c>
      <c r="S387" s="2">
        <v>7.5677185143814482E-2</v>
      </c>
      <c r="T387" s="2">
        <v>0.13290715720677151</v>
      </c>
      <c r="U387" s="2">
        <v>0.31496597977752328</v>
      </c>
      <c r="V387">
        <v>0.81109294885375804</v>
      </c>
      <c r="W387">
        <v>381.65</v>
      </c>
      <c r="X387">
        <v>389.85</v>
      </c>
      <c r="Y387">
        <v>348.85</v>
      </c>
      <c r="Z387">
        <v>386.7</v>
      </c>
      <c r="AA387">
        <v>348.85</v>
      </c>
      <c r="AB387">
        <v>386.7</v>
      </c>
      <c r="AC387" s="2">
        <f>(Table2[[#This Row],[Close Price]]/Table2[[#This Row],[Day Low]])-1</f>
        <v>9.3017162321498148E-3</v>
      </c>
      <c r="AD387" s="2">
        <f>(Table2[[#This Row],[Day High]]/Table2[[#This Row],[Close Price]])-1</f>
        <v>1.2071651090342694E-2</v>
      </c>
      <c r="AE387" s="2">
        <f>(Table2[[#This Row],[Close Price]]/Table2[[#This Row],[Current Week Low]])-1</f>
        <v>0.10419951268453476</v>
      </c>
      <c r="AF387" s="2">
        <f>(Table2[[#This Row],[Current Week High]]/Table2[[#This Row],[Close Price]])-1</f>
        <v>3.8940809968848189E-3</v>
      </c>
      <c r="AG387" s="2">
        <f>(Table2[[#This Row],[Close Price]]/Table2[[#This Row],[Current Month Low]])-1</f>
        <v>0.10419951268453476</v>
      </c>
      <c r="AH387" s="2">
        <f>(Table2[[#This Row],[Current Month High]]/Table2[[#This Row],[Close Price]])-1</f>
        <v>3.8940809968848189E-3</v>
      </c>
      <c r="AI387">
        <v>3.19314641744548</v>
      </c>
      <c r="AJ387">
        <v>70.404777704047703</v>
      </c>
      <c r="AK387" t="str">
        <f>IF(AND(Table2[[#This Row],[20D EMA]]&gt;Table2[[#This Row],[50D EMA]],Table2[[#This Row],[50D EMA]]&gt;Table2[[#This Row],[200D EMA]]),"Uptrend","Downtrend/NoTrend")</f>
        <v>Uptrend</v>
      </c>
      <c r="AL387">
        <v>0.22</v>
      </c>
      <c r="AM387" t="s">
        <v>10145</v>
      </c>
      <c r="AN387">
        <v>4.8899999999999997</v>
      </c>
      <c r="AO387" t="s">
        <v>10145</v>
      </c>
      <c r="AP387">
        <v>0.213323045147119</v>
      </c>
      <c r="AQ387">
        <f>(Table2[[#This Row],[Sharpe Ratio]]-AVERAGE(Table2[Sharpe Ratio]))/_xlfn.STDEV.P(Table2[Sharpe Ratio])</f>
        <v>1.7993614196699528</v>
      </c>
      <c r="AR3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2.2915672155778024</v>
      </c>
    </row>
    <row r="388" spans="1:44" hidden="1" x14ac:dyDescent="0.3">
      <c r="A388" t="s">
        <v>951</v>
      </c>
      <c r="B388" t="s">
        <v>952</v>
      </c>
      <c r="C388" t="s">
        <v>10116</v>
      </c>
      <c r="D388" t="s">
        <v>541</v>
      </c>
      <c r="E388">
        <v>14817.657749600001</v>
      </c>
      <c r="F388">
        <v>788</v>
      </c>
      <c r="G388">
        <v>55.937917977154903</v>
      </c>
      <c r="H388">
        <f>(Table2[[#This Row],[1Y Return vs Nifty]]-AVERAGE(Table2[1Y Return vs Nifty]))/_xlfn.STDEV.P(Table2[1Y Return vs Nifty])</f>
        <v>9.4835814812072761E-2</v>
      </c>
      <c r="I388">
        <v>13.9329597118625</v>
      </c>
      <c r="J388">
        <f>(Table2[[#This Row],[1M Return vs Nifty]]-AVERAGE(Table2[1M Return vs Nifty]))/_xlfn.STDEV.P(Table2[1M Return vs Nifty])</f>
        <v>0.82170212824253031</v>
      </c>
      <c r="K388">
        <v>27.9255017394552</v>
      </c>
      <c r="L388">
        <f>(Table2[[#This Row],[6M Return vs Nifty]]-AVERAGE(Table2[6M Return vs Nifty]))/_xlfn.STDEV.P(Table2[6M Return vs Nifty])</f>
        <v>0.50120676002422448</v>
      </c>
      <c r="M388">
        <v>-0.97445000410848404</v>
      </c>
      <c r="N388">
        <f>(Table2[[#This Row],[1W Return vs Nifty]]-AVERAGE(Table2[1W Return vs Nifty]))/_xlfn.STDEV.P(Table2[1W Return vs Nifty])</f>
        <v>-0.13998211531172877</v>
      </c>
      <c r="O388">
        <v>753.83</v>
      </c>
      <c r="P388">
        <v>717.18459413719404</v>
      </c>
      <c r="Q388">
        <v>623.13903005932104</v>
      </c>
      <c r="R388">
        <v>66.584319456421298</v>
      </c>
      <c r="S388" s="2">
        <v>4.5328522345886947E-2</v>
      </c>
      <c r="T388" s="2">
        <v>9.8740835262921586E-2</v>
      </c>
      <c r="U388" s="2">
        <v>0.26456530884445589</v>
      </c>
      <c r="V388">
        <v>1.5327413789308499</v>
      </c>
      <c r="W388">
        <v>770.15</v>
      </c>
      <c r="X388">
        <v>793.75</v>
      </c>
      <c r="Y388">
        <v>749</v>
      </c>
      <c r="Z388">
        <v>793.3</v>
      </c>
      <c r="AA388">
        <v>749</v>
      </c>
      <c r="AB388">
        <v>793.3</v>
      </c>
      <c r="AC388" s="2">
        <f>(Table2[[#This Row],[Close Price]]/Table2[[#This Row],[Day Low]])-1</f>
        <v>2.3177303122768222E-2</v>
      </c>
      <c r="AD388" s="2">
        <f>(Table2[[#This Row],[Day High]]/Table2[[#This Row],[Close Price]])-1</f>
        <v>7.2969543147207716E-3</v>
      </c>
      <c r="AE388" s="2">
        <f>(Table2[[#This Row],[Close Price]]/Table2[[#This Row],[Current Week Low]])-1</f>
        <v>5.206942590120156E-2</v>
      </c>
      <c r="AF388" s="2">
        <f>(Table2[[#This Row],[Current Week High]]/Table2[[#This Row],[Close Price]])-1</f>
        <v>6.7258883248730861E-3</v>
      </c>
      <c r="AG388" s="2">
        <f>(Table2[[#This Row],[Close Price]]/Table2[[#This Row],[Current Month Low]])-1</f>
        <v>5.206942590120156E-2</v>
      </c>
      <c r="AH388" s="2">
        <f>(Table2[[#This Row],[Current Month High]]/Table2[[#This Row],[Close Price]])-1</f>
        <v>6.7258883248730861E-3</v>
      </c>
      <c r="AI388">
        <v>4.1624365482233401</v>
      </c>
      <c r="AJ388">
        <v>92.665036674816605</v>
      </c>
      <c r="AK388" t="str">
        <f>IF(AND(Table2[[#This Row],[20D EMA]]&gt;Table2[[#This Row],[50D EMA]],Table2[[#This Row],[50D EMA]]&gt;Table2[[#This Row],[200D EMA]]),"Uptrend","Downtrend/NoTrend")</f>
        <v>Uptrend</v>
      </c>
      <c r="AL388">
        <v>0.14000000000000001</v>
      </c>
      <c r="AM388" t="s">
        <v>10145</v>
      </c>
      <c r="AN388">
        <v>6.74</v>
      </c>
      <c r="AO388" t="s">
        <v>10145</v>
      </c>
      <c r="AP388">
        <v>9.3895556632092994E-2</v>
      </c>
      <c r="AQ388">
        <f>(Table2[[#This Row],[Sharpe Ratio]]-AVERAGE(Table2[Sharpe Ratio]))/_xlfn.STDEV.P(Table2[Sharpe Ratio])</f>
        <v>0.44338376747474534</v>
      </c>
      <c r="AR3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1.721146355241844</v>
      </c>
    </row>
    <row r="389" spans="1:44" hidden="1" x14ac:dyDescent="0.3">
      <c r="A389" t="s">
        <v>953</v>
      </c>
      <c r="B389" t="s">
        <v>954</v>
      </c>
      <c r="C389" t="s">
        <v>10105</v>
      </c>
      <c r="D389" t="s">
        <v>46</v>
      </c>
      <c r="E389">
        <v>14784.524621765</v>
      </c>
      <c r="F389">
        <v>263.05</v>
      </c>
      <c r="G389">
        <v>103.363664022595</v>
      </c>
      <c r="H389">
        <f>(Table2[[#This Row],[1Y Return vs Nifty]]-AVERAGE(Table2[1Y Return vs Nifty]))/_xlfn.STDEV.P(Table2[1Y Return vs Nifty])</f>
        <v>0.64091165089079494</v>
      </c>
      <c r="I389">
        <v>-4.7813559241686496</v>
      </c>
      <c r="J389">
        <f>(Table2[[#This Row],[1M Return vs Nifty]]-AVERAGE(Table2[1M Return vs Nifty]))/_xlfn.STDEV.P(Table2[1M Return vs Nifty])</f>
        <v>-0.74198538290384208</v>
      </c>
      <c r="K389">
        <v>16.151595468060201</v>
      </c>
      <c r="L389">
        <f>(Table2[[#This Row],[6M Return vs Nifty]]-AVERAGE(Table2[6M Return vs Nifty]))/_xlfn.STDEV.P(Table2[6M Return vs Nifty])</f>
        <v>0.15344354353669457</v>
      </c>
      <c r="M389">
        <v>0.50968900215215396</v>
      </c>
      <c r="N389">
        <f>(Table2[[#This Row],[1W Return vs Nifty]]-AVERAGE(Table2[1W Return vs Nifty]))/_xlfn.STDEV.P(Table2[1W Return vs Nifty])</f>
        <v>0.15194322963653417</v>
      </c>
      <c r="O389">
        <v>253.46</v>
      </c>
      <c r="P389">
        <v>245.37974310683001</v>
      </c>
      <c r="Q389">
        <v>203.82077751186199</v>
      </c>
      <c r="R389">
        <v>62.180122865488201</v>
      </c>
      <c r="S389" s="2">
        <v>3.7836344985402046E-2</v>
      </c>
      <c r="T389" s="2">
        <v>7.2011881133468209E-2</v>
      </c>
      <c r="U389" s="2">
        <v>0.29059462539186415</v>
      </c>
      <c r="V389">
        <v>0.63807044638545796</v>
      </c>
      <c r="W389">
        <v>260</v>
      </c>
      <c r="X389">
        <v>269</v>
      </c>
      <c r="Y389">
        <v>248.4</v>
      </c>
      <c r="Z389">
        <v>265</v>
      </c>
      <c r="AA389">
        <v>248.4</v>
      </c>
      <c r="AB389">
        <v>265</v>
      </c>
      <c r="AC389" s="2">
        <f>(Table2[[#This Row],[Close Price]]/Table2[[#This Row],[Day Low]])-1</f>
        <v>1.1730769230769322E-2</v>
      </c>
      <c r="AD389" s="2">
        <f>(Table2[[#This Row],[Day High]]/Table2[[#This Row],[Close Price]])-1</f>
        <v>2.2619273902299897E-2</v>
      </c>
      <c r="AE389" s="2">
        <f>(Table2[[#This Row],[Close Price]]/Table2[[#This Row],[Current Week Low]])-1</f>
        <v>5.897745571658608E-2</v>
      </c>
      <c r="AF389" s="2">
        <f>(Table2[[#This Row],[Current Week High]]/Table2[[#This Row],[Close Price]])-1</f>
        <v>7.4130393461318E-3</v>
      </c>
      <c r="AG389" s="2">
        <f>(Table2[[#This Row],[Close Price]]/Table2[[#This Row],[Current Month Low]])-1</f>
        <v>5.897745571658608E-2</v>
      </c>
      <c r="AH389" s="2">
        <f>(Table2[[#This Row],[Current Month High]]/Table2[[#This Row],[Close Price]])-1</f>
        <v>7.4130393461318E-3</v>
      </c>
      <c r="AI389">
        <v>10.2071849458277</v>
      </c>
      <c r="AJ389">
        <v>133.097031457687</v>
      </c>
      <c r="AK389" t="str">
        <f>IF(AND(Table2[[#This Row],[20D EMA]]&gt;Table2[[#This Row],[50D EMA]],Table2[[#This Row],[50D EMA]]&gt;Table2[[#This Row],[200D EMA]]),"Uptrend","Downtrend/NoTrend")</f>
        <v>Uptrend</v>
      </c>
      <c r="AL389">
        <v>0.11</v>
      </c>
      <c r="AM389" t="s">
        <v>10145</v>
      </c>
      <c r="AN389">
        <v>-1</v>
      </c>
      <c r="AO389" t="s">
        <v>10146</v>
      </c>
      <c r="AP389">
        <v>0.11931542648395201</v>
      </c>
      <c r="AQ389">
        <f>(Table2[[#This Row],[Sharpe Ratio]]-AVERAGE(Table2[Sharpe Ratio]))/_xlfn.STDEV.P(Table2[Sharpe Ratio])</f>
        <v>0.73200053292313505</v>
      </c>
      <c r="AR3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0.93631357408331661</v>
      </c>
    </row>
    <row r="390" spans="1:44" hidden="1" x14ac:dyDescent="0.3">
      <c r="A390" t="s">
        <v>955</v>
      </c>
      <c r="B390" t="s">
        <v>956</v>
      </c>
      <c r="C390" t="s">
        <v>620</v>
      </c>
      <c r="D390" t="s">
        <v>620</v>
      </c>
      <c r="E390">
        <v>14753.844182448</v>
      </c>
      <c r="F390">
        <v>153.36000000000001</v>
      </c>
      <c r="G390">
        <v>36.9006658111864</v>
      </c>
      <c r="H390">
        <f>(Table2[[#This Row],[1Y Return vs Nifty]]-AVERAGE(Table2[1Y Return vs Nifty]))/_xlfn.STDEV.P(Table2[1Y Return vs Nifty])</f>
        <v>-0.12436544737180914</v>
      </c>
      <c r="I390">
        <v>3.8869400636280602</v>
      </c>
      <c r="J390">
        <f>(Table2[[#This Row],[1M Return vs Nifty]]-AVERAGE(Table2[1M Return vs Nifty]))/_xlfn.STDEV.P(Table2[1M Return vs Nifty])</f>
        <v>-1.7699951223878071E-2</v>
      </c>
      <c r="K390">
        <v>-8.8459467559325393</v>
      </c>
      <c r="L390">
        <f>(Table2[[#This Row],[6M Return vs Nifty]]-AVERAGE(Table2[6M Return vs Nifty]))/_xlfn.STDEV.P(Table2[6M Return vs Nifty])</f>
        <v>-0.58490322835998387</v>
      </c>
      <c r="M390">
        <v>1.5275027711084399</v>
      </c>
      <c r="N390">
        <f>(Table2[[#This Row],[1W Return vs Nifty]]-AVERAGE(Table2[1W Return vs Nifty]))/_xlfn.STDEV.P(Table2[1W Return vs Nifty])</f>
        <v>0.35214390783599619</v>
      </c>
      <c r="O390">
        <v>147.07</v>
      </c>
      <c r="P390">
        <v>145.499183026205</v>
      </c>
      <c r="Q390">
        <v>139.38842701097701</v>
      </c>
      <c r="R390">
        <v>65.296000876307502</v>
      </c>
      <c r="S390" s="2">
        <v>4.276874957503244E-2</v>
      </c>
      <c r="T390" s="2">
        <v>5.4026536852645045E-2</v>
      </c>
      <c r="U390" s="2">
        <v>0.10023481352524857</v>
      </c>
      <c r="V390">
        <v>1.4734326051754401</v>
      </c>
      <c r="W390">
        <v>150.80000000000001</v>
      </c>
      <c r="X390">
        <v>154.94999999999999</v>
      </c>
      <c r="Y390">
        <v>149.80000000000001</v>
      </c>
      <c r="Z390">
        <v>156.5</v>
      </c>
      <c r="AA390">
        <v>149.80000000000001</v>
      </c>
      <c r="AB390">
        <v>156.5</v>
      </c>
      <c r="AC390" s="2">
        <f>(Table2[[#This Row],[Close Price]]/Table2[[#This Row],[Day Low]])-1</f>
        <v>1.6976127320954992E-2</v>
      </c>
      <c r="AD390" s="2">
        <f>(Table2[[#This Row],[Day High]]/Table2[[#This Row],[Close Price]])-1</f>
        <v>1.0367762128325353E-2</v>
      </c>
      <c r="AE390" s="2">
        <f>(Table2[[#This Row],[Close Price]]/Table2[[#This Row],[Current Week Low]])-1</f>
        <v>2.3765020026702333E-2</v>
      </c>
      <c r="AF390" s="2">
        <f>(Table2[[#This Row],[Current Week High]]/Table2[[#This Row],[Close Price]])-1</f>
        <v>2.0474700052164785E-2</v>
      </c>
      <c r="AG390" s="2">
        <f>(Table2[[#This Row],[Close Price]]/Table2[[#This Row],[Current Month Low]])-1</f>
        <v>2.3765020026702333E-2</v>
      </c>
      <c r="AH390" s="2">
        <f>(Table2[[#This Row],[Current Month High]]/Table2[[#This Row],[Close Price]])-1</f>
        <v>2.0474700052164785E-2</v>
      </c>
      <c r="AI390">
        <v>11.6653625456442</v>
      </c>
      <c r="AJ390">
        <v>65.794594594594599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-7.0000000000000007E-2</v>
      </c>
      <c r="AM390" t="s">
        <v>10146</v>
      </c>
      <c r="AN390">
        <v>6.4</v>
      </c>
      <c r="AO390" t="s">
        <v>10145</v>
      </c>
      <c r="AP390">
        <v>2.0224300414754998E-2</v>
      </c>
      <c r="AQ390">
        <f>(Table2[[#This Row],[Sharpe Ratio]]-AVERAGE(Table2[Sharpe Ratio]))/_xlfn.STDEV.P(Table2[Sharpe Ratio])</f>
        <v>-0.39307840954984224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-0.76790312866951704</v>
      </c>
    </row>
    <row r="391" spans="1:44" hidden="1" x14ac:dyDescent="0.3">
      <c r="A391" t="s">
        <v>957</v>
      </c>
      <c r="B391" t="s">
        <v>958</v>
      </c>
      <c r="C391" t="s">
        <v>10102</v>
      </c>
      <c r="D391" t="s">
        <v>484</v>
      </c>
      <c r="E391">
        <v>14712.071159499999</v>
      </c>
      <c r="F391">
        <v>1859</v>
      </c>
      <c r="G391">
        <v>-4.5338006043295298</v>
      </c>
      <c r="H391">
        <f>(Table2[[#This Row],[1Y Return vs Nifty]]-AVERAGE(Table2[1Y Return vs Nifty]))/_xlfn.STDEV.P(Table2[1Y Return vs Nifty])</f>
        <v>-0.60145569427376755</v>
      </c>
      <c r="I391">
        <v>8.3268615208930505</v>
      </c>
      <c r="J391">
        <f>(Table2[[#This Row],[1M Return vs Nifty]]-AVERAGE(Table2[1M Return vs Nifty]))/_xlfn.STDEV.P(Table2[1M Return vs Nifty])</f>
        <v>0.35328073907874813</v>
      </c>
      <c r="K391">
        <v>5.6919952065947097</v>
      </c>
      <c r="L391">
        <f>(Table2[[#This Row],[6M Return vs Nifty]]-AVERAGE(Table2[6M Return vs Nifty]))/_xlfn.STDEV.P(Table2[6M Return vs Nifty])</f>
        <v>-0.15549931249217988</v>
      </c>
      <c r="M391">
        <v>-1.6684128822425599</v>
      </c>
      <c r="N391">
        <f>(Table2[[#This Row],[1W Return vs Nifty]]-AVERAGE(Table2[1W Return vs Nifty]))/_xlfn.STDEV.P(Table2[1W Return vs Nifty])</f>
        <v>-0.27648237015713123</v>
      </c>
      <c r="O391">
        <v>1817.78</v>
      </c>
      <c r="P391">
        <v>1712.7102184269399</v>
      </c>
      <c r="Q391">
        <v>1600.64367895743</v>
      </c>
      <c r="R391">
        <v>55.798194966918203</v>
      </c>
      <c r="S391" s="2">
        <v>2.2676011398519089E-2</v>
      </c>
      <c r="T391" s="2">
        <v>8.5414204924532847E-2</v>
      </c>
      <c r="U391" s="2">
        <v>0.16140776641235288</v>
      </c>
      <c r="V391">
        <v>0.69857016697824503</v>
      </c>
      <c r="W391">
        <v>1785</v>
      </c>
      <c r="X391">
        <v>1861</v>
      </c>
      <c r="Y391">
        <v>1840</v>
      </c>
      <c r="Z391">
        <v>1917.75</v>
      </c>
      <c r="AA391">
        <v>1840</v>
      </c>
      <c r="AB391">
        <v>1917.75</v>
      </c>
      <c r="AC391" s="2">
        <f>(Table2[[#This Row],[Close Price]]/Table2[[#This Row],[Day Low]])-1</f>
        <v>4.1456582633053296E-2</v>
      </c>
      <c r="AD391" s="2">
        <f>(Table2[[#This Row],[Day High]]/Table2[[#This Row],[Close Price]])-1</f>
        <v>1.0758472296934496E-3</v>
      </c>
      <c r="AE391" s="2">
        <f>(Table2[[#This Row],[Close Price]]/Table2[[#This Row],[Current Week Low]])-1</f>
        <v>1.0326086956521818E-2</v>
      </c>
      <c r="AF391" s="2">
        <f>(Table2[[#This Row],[Current Week High]]/Table2[[#This Row],[Close Price]])-1</f>
        <v>3.1603012372243056E-2</v>
      </c>
      <c r="AG391" s="2">
        <f>(Table2[[#This Row],[Close Price]]/Table2[[#This Row],[Current Month Low]])-1</f>
        <v>1.0326086956521818E-2</v>
      </c>
      <c r="AH391" s="2">
        <f>(Table2[[#This Row],[Current Month High]]/Table2[[#This Row],[Close Price]])-1</f>
        <v>3.1603012372243056E-2</v>
      </c>
      <c r="AI391">
        <v>6.4523937600860597</v>
      </c>
      <c r="AJ391">
        <v>42.2341239479724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7.0000000000000007E-2</v>
      </c>
      <c r="AM391" t="s">
        <v>10145</v>
      </c>
      <c r="AN391">
        <v>0.28000000000000003</v>
      </c>
      <c r="AO391" t="s">
        <v>10145</v>
      </c>
      <c r="AP391">
        <v>-0.104068711361959</v>
      </c>
      <c r="AQ391">
        <f>(Table2[[#This Row],[Sharpe Ratio]]-AVERAGE(Table2[Sharpe Ratio]))/_xlfn.STDEV.P(Table2[Sharpe Ratio])</f>
        <v>-1.8042991292424857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-2.4844557670868164</v>
      </c>
    </row>
    <row r="392" spans="1:44" hidden="1" x14ac:dyDescent="0.3">
      <c r="A392" t="s">
        <v>959</v>
      </c>
      <c r="B392" t="s">
        <v>960</v>
      </c>
      <c r="C392" t="s">
        <v>10101</v>
      </c>
      <c r="D392" t="s">
        <v>21</v>
      </c>
      <c r="E392">
        <v>14711.77337734</v>
      </c>
      <c r="F392">
        <v>2610.0500000000002</v>
      </c>
      <c r="G392">
        <v>161.96356090343201</v>
      </c>
      <c r="H392">
        <f>(Table2[[#This Row],[1Y Return vs Nifty]]-AVERAGE(Table2[1Y Return vs Nifty]))/_xlfn.STDEV.P(Table2[1Y Return vs Nifty])</f>
        <v>1.3156503814670051</v>
      </c>
      <c r="I392">
        <v>4.2638446749043402</v>
      </c>
      <c r="J392">
        <f>(Table2[[#This Row],[1M Return vs Nifty]]-AVERAGE(Table2[1M Return vs Nifty]))/_xlfn.STDEV.P(Table2[1M Return vs Nifty])</f>
        <v>1.3792572735239371E-2</v>
      </c>
      <c r="K392">
        <v>105.533998971118</v>
      </c>
      <c r="L392">
        <f>(Table2[[#This Row],[6M Return vs Nifty]]-AVERAGE(Table2[6M Return vs Nifty]))/_xlfn.STDEV.P(Table2[6M Return vs Nifty])</f>
        <v>2.7935114549934705</v>
      </c>
      <c r="M392">
        <v>1.8657225390273</v>
      </c>
      <c r="N392">
        <f>(Table2[[#This Row],[1W Return vs Nifty]]-AVERAGE(Table2[1W Return vs Nifty]))/_xlfn.STDEV.P(Table2[1W Return vs Nifty])</f>
        <v>0.41867064286656602</v>
      </c>
      <c r="O392">
        <v>2517.8000000000002</v>
      </c>
      <c r="P392">
        <v>2272.84349785317</v>
      </c>
      <c r="Q392">
        <v>1547.3356496240301</v>
      </c>
      <c r="R392">
        <v>56.772395757851399</v>
      </c>
      <c r="S392" s="2">
        <v>3.6639129398681386E-2</v>
      </c>
      <c r="T392" s="2">
        <v>0.14836327378692854</v>
      </c>
      <c r="U392" s="2">
        <v>0.68680273128470037</v>
      </c>
      <c r="V392">
        <v>0.85225136343589403</v>
      </c>
      <c r="W392">
        <v>2612.6</v>
      </c>
      <c r="X392">
        <v>2676.75</v>
      </c>
      <c r="Y392">
        <v>2598.0500000000002</v>
      </c>
      <c r="Z392">
        <v>2771.95</v>
      </c>
      <c r="AA392">
        <v>2598.0500000000002</v>
      </c>
      <c r="AB392">
        <v>2771.95</v>
      </c>
      <c r="AC392" s="2">
        <f>(Table2[[#This Row],[Close Price]]/Table2[[#This Row],[Day Low]])-1</f>
        <v>-9.7603919467181832E-4</v>
      </c>
      <c r="AD392" s="2">
        <f>(Table2[[#This Row],[Day High]]/Table2[[#This Row],[Close Price]])-1</f>
        <v>2.5555065994904202E-2</v>
      </c>
      <c r="AE392" s="2">
        <f>(Table2[[#This Row],[Close Price]]/Table2[[#This Row],[Current Week Low]])-1</f>
        <v>4.6188487519485122E-3</v>
      </c>
      <c r="AF392" s="2">
        <f>(Table2[[#This Row],[Current Week High]]/Table2[[#This Row],[Close Price]])-1</f>
        <v>6.2029463037106325E-2</v>
      </c>
      <c r="AG392" s="2">
        <f>(Table2[[#This Row],[Close Price]]/Table2[[#This Row],[Current Month Low]])-1</f>
        <v>4.6188487519485122E-3</v>
      </c>
      <c r="AH392" s="2">
        <f>(Table2[[#This Row],[Current Month High]]/Table2[[#This Row],[Close Price]])-1</f>
        <v>6.2029463037106325E-2</v>
      </c>
      <c r="AI392">
        <v>6.2029463037106298</v>
      </c>
      <c r="AJ392">
        <v>253.37801245599701</v>
      </c>
      <c r="AK392" t="str">
        <f>IF(AND(Table2[[#This Row],[20D EMA]]&gt;Table2[[#This Row],[50D EMA]],Table2[[#This Row],[50D EMA]]&gt;Table2[[#This Row],[200D EMA]]),"Uptrend","Downtrend/NoTrend")</f>
        <v>Uptrend</v>
      </c>
      <c r="AL392">
        <v>0.48</v>
      </c>
      <c r="AM392" t="s">
        <v>10145</v>
      </c>
      <c r="AN392">
        <v>0.54</v>
      </c>
      <c r="AO392" t="s">
        <v>10145</v>
      </c>
      <c r="AQ392">
        <f>(Table2[[#This Row],[Sharpe Ratio]]-AVERAGE(Table2[Sharpe Ratio]))/_xlfn.STDEV.P(Table2[Sharpe Ratio])</f>
        <v>-0.62270476889708481</v>
      </c>
      <c r="AR3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3.9189202831651961</v>
      </c>
    </row>
    <row r="393" spans="1:44" hidden="1" x14ac:dyDescent="0.3">
      <c r="A393" t="s">
        <v>961</v>
      </c>
      <c r="B393" t="s">
        <v>962</v>
      </c>
      <c r="C393" t="s">
        <v>10104</v>
      </c>
      <c r="D393" t="s">
        <v>237</v>
      </c>
      <c r="E393">
        <v>14616.166471500001</v>
      </c>
      <c r="F393">
        <v>2094.85</v>
      </c>
      <c r="G393">
        <v>81.451993083481398</v>
      </c>
      <c r="H393">
        <f>(Table2[[#This Row],[1Y Return vs Nifty]]-AVERAGE(Table2[1Y Return vs Nifty]))/_xlfn.STDEV.P(Table2[1Y Return vs Nifty])</f>
        <v>0.38861337356915104</v>
      </c>
      <c r="I393">
        <v>35.964893238834897</v>
      </c>
      <c r="J393">
        <f>(Table2[[#This Row],[1M Return vs Nifty]]-AVERAGE(Table2[1M Return vs Nifty]))/_xlfn.STDEV.P(Table2[1M Return vs Nifty])</f>
        <v>2.6625954834985608</v>
      </c>
      <c r="K393">
        <v>27.577325229659198</v>
      </c>
      <c r="L393">
        <f>(Table2[[#This Row],[6M Return vs Nifty]]-AVERAGE(Table2[6M Return vs Nifty]))/_xlfn.STDEV.P(Table2[6M Return vs Nifty])</f>
        <v>0.49092274891006815</v>
      </c>
      <c r="M393">
        <v>5.4900869403385002</v>
      </c>
      <c r="N393">
        <f>(Table2[[#This Row],[1W Return vs Nifty]]-AVERAGE(Table2[1W Return vs Nifty]))/_xlfn.STDEV.P(Table2[1W Return vs Nifty])</f>
        <v>1.1315714045929022</v>
      </c>
      <c r="O393">
        <v>1828.28</v>
      </c>
      <c r="P393">
        <v>1695.8823695583401</v>
      </c>
      <c r="Q393">
        <v>1514.33227610064</v>
      </c>
      <c r="R393">
        <v>77.961218837402299</v>
      </c>
      <c r="S393" s="2">
        <v>0.14580370621567809</v>
      </c>
      <c r="T393" s="2">
        <v>0.23525666496878747</v>
      </c>
      <c r="U393" s="2">
        <v>0.38334897371016591</v>
      </c>
      <c r="V393">
        <v>4.2932707604819003</v>
      </c>
      <c r="W393">
        <v>2054.0500000000002</v>
      </c>
      <c r="X393">
        <v>2117.9</v>
      </c>
      <c r="Y393">
        <v>2018.45</v>
      </c>
      <c r="Z393">
        <v>2131.9499999999998</v>
      </c>
      <c r="AA393">
        <v>2018.45</v>
      </c>
      <c r="AB393">
        <v>2131.9499999999998</v>
      </c>
      <c r="AC393" s="2">
        <f>(Table2[[#This Row],[Close Price]]/Table2[[#This Row],[Day Low]])-1</f>
        <v>1.9863197098415108E-2</v>
      </c>
      <c r="AD393" s="2">
        <f>(Table2[[#This Row],[Day High]]/Table2[[#This Row],[Close Price]])-1</f>
        <v>1.1003174451631459E-2</v>
      </c>
      <c r="AE393" s="2">
        <f>(Table2[[#This Row],[Close Price]]/Table2[[#This Row],[Current Week Low]])-1</f>
        <v>3.7850826128960291E-2</v>
      </c>
      <c r="AF393" s="2">
        <f>(Table2[[#This Row],[Current Week High]]/Table2[[#This Row],[Close Price]])-1</f>
        <v>1.7710098575076882E-2</v>
      </c>
      <c r="AG393" s="2">
        <f>(Table2[[#This Row],[Close Price]]/Table2[[#This Row],[Current Month Low]])-1</f>
        <v>3.7850826128960291E-2</v>
      </c>
      <c r="AH393" s="2">
        <f>(Table2[[#This Row],[Current Month High]]/Table2[[#This Row],[Close Price]])-1</f>
        <v>1.7710098575076882E-2</v>
      </c>
      <c r="AI393">
        <v>3.4775759600925902</v>
      </c>
      <c r="AJ393">
        <v>115.952785938869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0.23</v>
      </c>
      <c r="AM393" t="s">
        <v>10145</v>
      </c>
      <c r="AN393">
        <v>26.87</v>
      </c>
      <c r="AO393" t="s">
        <v>10145</v>
      </c>
      <c r="AP393">
        <v>3.2582506156144997E-2</v>
      </c>
      <c r="AQ393">
        <f>(Table2[[#This Row],[Sharpe Ratio]]-AVERAGE(Table2[Sharpe Ratio]))/_xlfn.STDEV.P(Table2[Sharpe Ratio])</f>
        <v>-0.25276355394231614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4.420939456628366</v>
      </c>
    </row>
    <row r="394" spans="1:44" x14ac:dyDescent="0.3">
      <c r="A394" t="s">
        <v>1896</v>
      </c>
      <c r="B394" t="s">
        <v>1897</v>
      </c>
      <c r="C394" t="s">
        <v>10108</v>
      </c>
      <c r="D394" t="s">
        <v>124</v>
      </c>
      <c r="E394">
        <v>3478.4296169999998</v>
      </c>
      <c r="F394">
        <v>603.85</v>
      </c>
      <c r="G394">
        <v>-30.8012044549019</v>
      </c>
      <c r="H394">
        <f>(Table2[[#This Row],[1Y Return vs Nifty]]-AVERAGE(Table2[1Y Return vs Nifty]))/_xlfn.STDEV.P(Table2[1Y Return vs Nifty])</f>
        <v>-0.90390733110358823</v>
      </c>
      <c r="I394">
        <v>11.0569517720424</v>
      </c>
      <c r="J394">
        <f>(Table2[[#This Row],[1M Return vs Nifty]]-AVERAGE(Table2[1M Return vs Nifty]))/_xlfn.STDEV.P(Table2[1M Return vs Nifty])</f>
        <v>0.58139530725485977</v>
      </c>
      <c r="K394">
        <v>-11.995464603015201</v>
      </c>
      <c r="L394">
        <f>(Table2[[#This Row],[6M Return vs Nifty]]-AVERAGE(Table2[6M Return vs Nifty]))/_xlfn.STDEV.P(Table2[6M Return vs Nifty])</f>
        <v>-0.67792982731868057</v>
      </c>
      <c r="M394">
        <v>8.2528784355170597</v>
      </c>
      <c r="N394">
        <f>(Table2[[#This Row],[1W Return vs Nifty]]-AVERAGE(Table2[1W Return vs Nifty]))/_xlfn.STDEV.P(Table2[1W Return vs Nifty])</f>
        <v>1.6750035607776639</v>
      </c>
      <c r="O394">
        <v>559.78</v>
      </c>
      <c r="P394">
        <v>548.37177379608499</v>
      </c>
      <c r="Q394">
        <v>544.51714038223804</v>
      </c>
      <c r="R394">
        <v>79.196423411356193</v>
      </c>
      <c r="S394" s="2">
        <v>7.8727357176033533E-2</v>
      </c>
      <c r="T394" s="2">
        <v>0.10116900404969587</v>
      </c>
      <c r="U394" s="2">
        <v>0.10896417250724511</v>
      </c>
      <c r="V394">
        <v>2.1867234892358001</v>
      </c>
      <c r="W394">
        <v>598.25</v>
      </c>
      <c r="X394">
        <v>613.85</v>
      </c>
      <c r="Y394">
        <v>580.4</v>
      </c>
      <c r="Z394">
        <v>614.4</v>
      </c>
      <c r="AA394">
        <v>580.4</v>
      </c>
      <c r="AB394">
        <v>614.4</v>
      </c>
      <c r="AC394" s="2">
        <f>(Table2[[#This Row],[Close Price]]/Table2[[#This Row],[Day Low]])-1</f>
        <v>9.3606351859589765E-3</v>
      </c>
      <c r="AD394" s="2">
        <f>(Table2[[#This Row],[Day High]]/Table2[[#This Row],[Close Price]])-1</f>
        <v>1.6560404073859392E-2</v>
      </c>
      <c r="AE394" s="2">
        <f>(Table2[[#This Row],[Close Price]]/Table2[[#This Row],[Current Week Low]])-1</f>
        <v>4.0403170227429452E-2</v>
      </c>
      <c r="AF394" s="2">
        <f>(Table2[[#This Row],[Current Week High]]/Table2[[#This Row],[Close Price]])-1</f>
        <v>1.7471226297921527E-2</v>
      </c>
      <c r="AG394" s="2">
        <f>(Table2[[#This Row],[Close Price]]/Table2[[#This Row],[Current Month Low]])-1</f>
        <v>4.0403170227429452E-2</v>
      </c>
      <c r="AH394" s="2">
        <f>(Table2[[#This Row],[Current Month High]]/Table2[[#This Row],[Close Price]])-1</f>
        <v>1.7471226297921527E-2</v>
      </c>
      <c r="AI394">
        <v>24.203030553945499</v>
      </c>
      <c r="AJ394">
        <v>31.2717391304347</v>
      </c>
      <c r="AK394" t="str">
        <f>IF(AND(Table2[[#This Row],[20D EMA]]&gt;Table2[[#This Row],[50D EMA]],Table2[[#This Row],[50D EMA]]&gt;Table2[[#This Row],[200D EMA]]),"Uptrend","Downtrend/NoTrend")</f>
        <v>Uptrend</v>
      </c>
      <c r="AL394">
        <v>-0.04</v>
      </c>
      <c r="AM394" t="s">
        <v>10146</v>
      </c>
      <c r="AN394">
        <v>12.33</v>
      </c>
      <c r="AO394" t="s">
        <v>10145</v>
      </c>
      <c r="AP394">
        <v>0.18984691246044799</v>
      </c>
      <c r="AQ394">
        <f>(Table2[[#This Row],[Sharpe Ratio]]-AVERAGE(Table2[Sharpe Ratio]))/_xlfn.STDEV.P(Table2[Sharpe Ratio])</f>
        <v>1.5328138125912849</v>
      </c>
      <c r="AR3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2.2073755222015397</v>
      </c>
    </row>
    <row r="395" spans="1:44" x14ac:dyDescent="0.3">
      <c r="A395" t="s">
        <v>462</v>
      </c>
      <c r="B395" t="s">
        <v>463</v>
      </c>
      <c r="C395" t="s">
        <v>10101</v>
      </c>
      <c r="D395" t="s">
        <v>21</v>
      </c>
      <c r="E395">
        <v>46683.206158499997</v>
      </c>
      <c r="F395">
        <v>1721.25</v>
      </c>
      <c r="G395">
        <v>34.087135760952002</v>
      </c>
      <c r="H395">
        <f>(Table2[[#This Row],[1Y Return vs Nifty]]-AVERAGE(Table2[1Y Return vs Nifty]))/_xlfn.STDEV.P(Table2[1Y Return vs Nifty])</f>
        <v>-0.15676136947374686</v>
      </c>
      <c r="I395">
        <v>6.6443113384204402</v>
      </c>
      <c r="J395">
        <f>(Table2[[#This Row],[1M Return vs Nifty]]-AVERAGE(Table2[1M Return vs Nifty]))/_xlfn.STDEV.P(Table2[1M Return vs Nifty])</f>
        <v>0.21269410164147137</v>
      </c>
      <c r="K395">
        <v>4.78684919519924</v>
      </c>
      <c r="L395">
        <f>(Table2[[#This Row],[6M Return vs Nifty]]-AVERAGE(Table2[6M Return vs Nifty]))/_xlfn.STDEV.P(Table2[6M Return vs Nifty])</f>
        <v>-0.18223440627142154</v>
      </c>
      <c r="M395">
        <v>2.4055824973635702</v>
      </c>
      <c r="N395">
        <f>(Table2[[#This Row],[1W Return vs Nifty]]-AVERAGE(Table2[1W Return vs Nifty]))/_xlfn.STDEV.P(Table2[1W Return vs Nifty])</f>
        <v>0.52485935153621321</v>
      </c>
      <c r="O395">
        <v>1576.74</v>
      </c>
      <c r="P395">
        <v>1529.36194447818</v>
      </c>
      <c r="Q395">
        <v>1411.7123288493301</v>
      </c>
      <c r="R395">
        <v>80.458488662815299</v>
      </c>
      <c r="S395" s="2">
        <v>9.1651128277331698E-2</v>
      </c>
      <c r="T395" s="2">
        <v>0.12546935420659522</v>
      </c>
      <c r="U395" s="2">
        <v>0.21926398517959417</v>
      </c>
      <c r="V395">
        <v>1.3580663743197099</v>
      </c>
      <c r="W395">
        <v>1725</v>
      </c>
      <c r="X395">
        <v>1774.1</v>
      </c>
      <c r="Y395">
        <v>1636</v>
      </c>
      <c r="Z395">
        <v>1735.9</v>
      </c>
      <c r="AA395">
        <v>1636</v>
      </c>
      <c r="AB395">
        <v>1735.9</v>
      </c>
      <c r="AC395" s="2">
        <f>(Table2[[#This Row],[Close Price]]/Table2[[#This Row],[Day Low]])-1</f>
        <v>-2.1739130434782483E-3</v>
      </c>
      <c r="AD395" s="2">
        <f>(Table2[[#This Row],[Day High]]/Table2[[#This Row],[Close Price]])-1</f>
        <v>3.0704429920116239E-2</v>
      </c>
      <c r="AE395" s="2">
        <f>(Table2[[#This Row],[Close Price]]/Table2[[#This Row],[Current Week Low]])-1</f>
        <v>5.2108801955990325E-2</v>
      </c>
      <c r="AF395" s="2">
        <f>(Table2[[#This Row],[Current Week High]]/Table2[[#This Row],[Close Price]])-1</f>
        <v>8.5112563543936481E-3</v>
      </c>
      <c r="AG395" s="2">
        <f>(Table2[[#This Row],[Close Price]]/Table2[[#This Row],[Current Month Low]])-1</f>
        <v>5.2108801955990325E-2</v>
      </c>
      <c r="AH395" s="2">
        <f>(Table2[[#This Row],[Current Month High]]/Table2[[#This Row],[Close Price]])-1</f>
        <v>8.5112563543936481E-3</v>
      </c>
      <c r="AI395">
        <v>2.4836601307189401</v>
      </c>
      <c r="AJ395">
        <v>79.110301768990595</v>
      </c>
      <c r="AK395" t="str">
        <f>IF(AND(Table2[[#This Row],[20D EMA]]&gt;Table2[[#This Row],[50D EMA]],Table2[[#This Row],[50D EMA]]&gt;Table2[[#This Row],[200D EMA]]),"Uptrend","Downtrend/NoTrend")</f>
        <v>Uptrend</v>
      </c>
      <c r="AL395">
        <v>0.1</v>
      </c>
      <c r="AM395" t="s">
        <v>10145</v>
      </c>
      <c r="AN395">
        <v>16.3</v>
      </c>
      <c r="AO395" t="s">
        <v>10145</v>
      </c>
      <c r="AP395">
        <v>0.20694739698930401</v>
      </c>
      <c r="AQ395">
        <f>(Table2[[#This Row],[Sharpe Ratio]]-AVERAGE(Table2[Sharpe Ratio]))/_xlfn.STDEV.P(Table2[Sharpe Ratio])</f>
        <v>1.7269724200539309</v>
      </c>
      <c r="AR3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2.1255300974864468</v>
      </c>
    </row>
    <row r="396" spans="1:44" hidden="1" x14ac:dyDescent="0.3">
      <c r="A396" t="s">
        <v>967</v>
      </c>
      <c r="B396" t="s">
        <v>968</v>
      </c>
      <c r="C396" t="s">
        <v>10118</v>
      </c>
      <c r="D396" t="s">
        <v>602</v>
      </c>
      <c r="E396">
        <v>14486.553892439901</v>
      </c>
      <c r="F396">
        <v>150.82</v>
      </c>
      <c r="G396">
        <v>-42.3558133364509</v>
      </c>
      <c r="H396">
        <f>(Table2[[#This Row],[1Y Return vs Nifty]]-AVERAGE(Table2[1Y Return vs Nifty]))/_xlfn.STDEV.P(Table2[1Y Return vs Nifty])</f>
        <v>-1.0369509462637796</v>
      </c>
      <c r="I396">
        <v>-5.6391513238222899</v>
      </c>
      <c r="J396">
        <f>(Table2[[#This Row],[1M Return vs Nifty]]-AVERAGE(Table2[1M Return vs Nifty]))/_xlfn.STDEV.P(Table2[1M Return vs Nifty])</f>
        <v>-0.81365906735184435</v>
      </c>
      <c r="K396">
        <v>-60.090486275289102</v>
      </c>
      <c r="L396">
        <f>(Table2[[#This Row],[6M Return vs Nifty]]-AVERAGE(Table2[6M Return vs Nifty]))/_xlfn.STDEV.P(Table2[6M Return vs Nifty])</f>
        <v>-2.0985016450528584</v>
      </c>
      <c r="M396">
        <v>0.44028768525081402</v>
      </c>
      <c r="N396">
        <f>(Table2[[#This Row],[1W Return vs Nifty]]-AVERAGE(Table2[1W Return vs Nifty]))/_xlfn.STDEV.P(Table2[1W Return vs Nifty])</f>
        <v>0.1382922149466545</v>
      </c>
      <c r="O396">
        <v>153.29</v>
      </c>
      <c r="P396">
        <v>152.330321533025</v>
      </c>
      <c r="Q396">
        <v>184.86862865108901</v>
      </c>
      <c r="R396">
        <v>42.353527884585802</v>
      </c>
      <c r="S396" s="2">
        <v>-1.611324939656859E-2</v>
      </c>
      <c r="T396" s="2">
        <v>-9.9147793940523588E-3</v>
      </c>
      <c r="U396" s="2">
        <v>-0.1841774285855203</v>
      </c>
      <c r="V396">
        <v>1.2522052615182599</v>
      </c>
      <c r="W396">
        <v>148.4</v>
      </c>
      <c r="X396">
        <v>152.29</v>
      </c>
      <c r="Y396">
        <v>150.5</v>
      </c>
      <c r="Z396">
        <v>156.29</v>
      </c>
      <c r="AA396">
        <v>150.5</v>
      </c>
      <c r="AB396">
        <v>156.29</v>
      </c>
      <c r="AC396" s="2">
        <f>(Table2[[#This Row],[Close Price]]/Table2[[#This Row],[Day Low]])-1</f>
        <v>1.6307277628032191E-2</v>
      </c>
      <c r="AD396" s="2">
        <f>(Table2[[#This Row],[Day High]]/Table2[[#This Row],[Close Price]])-1</f>
        <v>9.7467179419175043E-3</v>
      </c>
      <c r="AE396" s="2">
        <f>(Table2[[#This Row],[Close Price]]/Table2[[#This Row],[Current Week Low]])-1</f>
        <v>2.1262458471760226E-3</v>
      </c>
      <c r="AF396" s="2">
        <f>(Table2[[#This Row],[Current Week High]]/Table2[[#This Row],[Close Price]])-1</f>
        <v>3.6268399416522934E-2</v>
      </c>
      <c r="AG396" s="2">
        <f>(Table2[[#This Row],[Close Price]]/Table2[[#This Row],[Current Month Low]])-1</f>
        <v>2.1262458471760226E-3</v>
      </c>
      <c r="AH396" s="2">
        <f>(Table2[[#This Row],[Current Month High]]/Table2[[#This Row],[Close Price]])-1</f>
        <v>3.6268399416522934E-2</v>
      </c>
      <c r="AI396">
        <v>98.713698448481594</v>
      </c>
      <c r="AJ396">
        <v>20.175298804780802</v>
      </c>
      <c r="AK396" t="str">
        <f>IF(AND(Table2[[#This Row],[20D EMA]]&gt;Table2[[#This Row],[50D EMA]],Table2[[#This Row],[50D EMA]]&gt;Table2[[#This Row],[200D EMA]]),"Uptrend","Downtrend/NoTrend")</f>
        <v>Downtrend/NoTrend</v>
      </c>
      <c r="AL396">
        <v>-0.05</v>
      </c>
      <c r="AM396" t="s">
        <v>10146</v>
      </c>
      <c r="AN396">
        <v>-8.0299999999999994</v>
      </c>
      <c r="AO396" t="s">
        <v>10146</v>
      </c>
      <c r="AP396">
        <v>-4.2892969873204997E-2</v>
      </c>
      <c r="AQ396">
        <f>(Table2[[#This Row],[Sharpe Ratio]]-AVERAGE(Table2[Sharpe Ratio]))/_xlfn.STDEV.P(Table2[Sharpe Ratio])</f>
        <v>-1.1097108117063208</v>
      </c>
      <c r="AR3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7" spans="1:44" x14ac:dyDescent="0.3">
      <c r="A397" t="s">
        <v>595</v>
      </c>
      <c r="B397" t="s">
        <v>596</v>
      </c>
      <c r="C397" t="s">
        <v>10115</v>
      </c>
      <c r="D397" t="s">
        <v>140</v>
      </c>
      <c r="E397">
        <v>31621.688934809899</v>
      </c>
      <c r="F397">
        <v>1368.1</v>
      </c>
      <c r="G397">
        <v>117.88667599891799</v>
      </c>
      <c r="H397">
        <f>(Table2[[#This Row],[1Y Return vs Nifty]]-AVERAGE(Table2[1Y Return vs Nifty]))/_xlfn.STDEV.P(Table2[1Y Return vs Nifty])</f>
        <v>0.80813444797137768</v>
      </c>
      <c r="I397">
        <v>-3.0993203903743298</v>
      </c>
      <c r="J397">
        <f>(Table2[[#This Row],[1M Return vs Nifty]]-AVERAGE(Table2[1M Return vs Nifty]))/_xlfn.STDEV.P(Table2[1M Return vs Nifty])</f>
        <v>-0.60144174729075828</v>
      </c>
      <c r="K397">
        <v>44.481083162941097</v>
      </c>
      <c r="L397">
        <f>(Table2[[#This Row],[6M Return vs Nifty]]-AVERAGE(Table2[6M Return vs Nifty]))/_xlfn.STDEV.P(Table2[6M Return vs Nifty])</f>
        <v>0.99020523800943272</v>
      </c>
      <c r="M397">
        <v>-2.5118300312633099</v>
      </c>
      <c r="N397">
        <f>(Table2[[#This Row],[1W Return vs Nifty]]-AVERAGE(Table2[1W Return vs Nifty]))/_xlfn.STDEV.P(Table2[1W Return vs Nifty])</f>
        <v>-0.44237979696455237</v>
      </c>
      <c r="O397">
        <v>1338.13</v>
      </c>
      <c r="P397">
        <v>1242.3154193758501</v>
      </c>
      <c r="Q397">
        <v>978.88540852703602</v>
      </c>
      <c r="R397">
        <v>55.426392164119399</v>
      </c>
      <c r="S397" s="2">
        <v>2.2396927054919774E-2</v>
      </c>
      <c r="T397" s="2">
        <v>0.10125011624450825</v>
      </c>
      <c r="U397" s="2">
        <v>0.39760996341607446</v>
      </c>
      <c r="V397">
        <v>0.62384626307195101</v>
      </c>
      <c r="W397">
        <v>1395</v>
      </c>
      <c r="X397">
        <v>1429</v>
      </c>
      <c r="Y397">
        <v>1338.35</v>
      </c>
      <c r="Z397">
        <v>1405.85</v>
      </c>
      <c r="AA397">
        <v>1338.35</v>
      </c>
      <c r="AB397">
        <v>1405.85</v>
      </c>
      <c r="AC397" s="2">
        <f>(Table2[[#This Row],[Close Price]]/Table2[[#This Row],[Day Low]])-1</f>
        <v>-1.9283154121863877E-2</v>
      </c>
      <c r="AD397" s="2">
        <f>(Table2[[#This Row],[Day High]]/Table2[[#This Row],[Close Price]])-1</f>
        <v>4.4514289891089964E-2</v>
      </c>
      <c r="AE397" s="2">
        <f>(Table2[[#This Row],[Close Price]]/Table2[[#This Row],[Current Week Low]])-1</f>
        <v>2.2228863899577789E-2</v>
      </c>
      <c r="AF397" s="2">
        <f>(Table2[[#This Row],[Current Week High]]/Table2[[#This Row],[Close Price]])-1</f>
        <v>2.7593012206710066E-2</v>
      </c>
      <c r="AG397" s="2">
        <f>(Table2[[#This Row],[Close Price]]/Table2[[#This Row],[Current Month Low]])-1</f>
        <v>2.2228863899577789E-2</v>
      </c>
      <c r="AH397" s="2">
        <f>(Table2[[#This Row],[Current Month High]]/Table2[[#This Row],[Close Price]])-1</f>
        <v>2.7593012206710066E-2</v>
      </c>
      <c r="AI397">
        <v>6.2129961260141799</v>
      </c>
      <c r="AJ397">
        <v>148.70023632066801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0.17</v>
      </c>
      <c r="AM397" t="s">
        <v>10145</v>
      </c>
      <c r="AN397">
        <v>0.87</v>
      </c>
      <c r="AO397" t="s">
        <v>10145</v>
      </c>
      <c r="AP397">
        <v>0.17540346976644999</v>
      </c>
      <c r="AQ397">
        <f>(Table2[[#This Row],[Sharpe Ratio]]-AVERAGE(Table2[Sharpe Ratio]))/_xlfn.STDEV.P(Table2[Sharpe Ratio])</f>
        <v>1.3688232124593953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2.1233413541848951</v>
      </c>
    </row>
    <row r="398" spans="1:44" hidden="1" x14ac:dyDescent="0.3">
      <c r="A398" t="s">
        <v>971</v>
      </c>
      <c r="B398" t="s">
        <v>972</v>
      </c>
      <c r="C398" t="s">
        <v>10118</v>
      </c>
      <c r="D398" t="s">
        <v>973</v>
      </c>
      <c r="E398">
        <v>14337.4425606</v>
      </c>
      <c r="F398">
        <v>1461</v>
      </c>
      <c r="G398">
        <v>-19.903207849990299</v>
      </c>
      <c r="H398">
        <f>(Table2[[#This Row],[1Y Return vs Nifty]]-AVERAGE(Table2[1Y Return vs Nifty]))/_xlfn.STDEV.P(Table2[1Y Return vs Nifty])</f>
        <v>-0.77842416839470419</v>
      </c>
      <c r="I398">
        <v>7.1289950580685799</v>
      </c>
      <c r="J398">
        <f>(Table2[[#This Row],[1M Return vs Nifty]]-AVERAGE(Table2[1M Return vs Nifty]))/_xlfn.STDEV.P(Table2[1M Return vs Nifty])</f>
        <v>0.25319218311074904</v>
      </c>
      <c r="K398">
        <v>-27.640212096286401</v>
      </c>
      <c r="L398">
        <f>(Table2[[#This Row],[6M Return vs Nifty]]-AVERAGE(Table2[6M Return vs Nifty]))/_xlfn.STDEV.P(Table2[6M Return vs Nifty])</f>
        <v>-1.1400252087481602</v>
      </c>
      <c r="M398">
        <v>0.54941000853029198</v>
      </c>
      <c r="N398">
        <f>(Table2[[#This Row],[1W Return vs Nifty]]-AVERAGE(Table2[1W Return vs Nifty]))/_xlfn.STDEV.P(Table2[1W Return vs Nifty])</f>
        <v>0.15975622319018093</v>
      </c>
      <c r="O398">
        <v>1416.88</v>
      </c>
      <c r="P398">
        <v>1387.6592339152301</v>
      </c>
      <c r="Q398">
        <v>1462.44942927169</v>
      </c>
      <c r="R398">
        <v>58.775441364565502</v>
      </c>
      <c r="S398" s="2">
        <v>3.113884026875945E-2</v>
      </c>
      <c r="T398" s="2">
        <v>5.2852144310560768E-2</v>
      </c>
      <c r="U398" s="2">
        <v>-9.9109702029955091E-4</v>
      </c>
      <c r="V398">
        <v>1.4516482596590301</v>
      </c>
      <c r="W398">
        <v>1455.3</v>
      </c>
      <c r="X398">
        <v>1477.45</v>
      </c>
      <c r="Y398">
        <v>1433.15</v>
      </c>
      <c r="Z398">
        <v>1513</v>
      </c>
      <c r="AA398">
        <v>1433.15</v>
      </c>
      <c r="AB398">
        <v>1513</v>
      </c>
      <c r="AC398" s="2">
        <f>(Table2[[#This Row],[Close Price]]/Table2[[#This Row],[Day Low]])-1</f>
        <v>3.9167182024324454E-3</v>
      </c>
      <c r="AD398" s="2">
        <f>(Table2[[#This Row],[Day High]]/Table2[[#This Row],[Close Price]])-1</f>
        <v>1.1259411362080751E-2</v>
      </c>
      <c r="AE398" s="2">
        <f>(Table2[[#This Row],[Close Price]]/Table2[[#This Row],[Current Week Low]])-1</f>
        <v>1.9432718138366445E-2</v>
      </c>
      <c r="AF398" s="2">
        <f>(Table2[[#This Row],[Current Week High]]/Table2[[#This Row],[Close Price]])-1</f>
        <v>3.5592060232717326E-2</v>
      </c>
      <c r="AG398" s="2">
        <f>(Table2[[#This Row],[Close Price]]/Table2[[#This Row],[Current Month Low]])-1</f>
        <v>1.9432718138366445E-2</v>
      </c>
      <c r="AH398" s="2">
        <f>(Table2[[#This Row],[Current Month High]]/Table2[[#This Row],[Close Price]])-1</f>
        <v>3.5592060232717326E-2</v>
      </c>
      <c r="AI398">
        <v>28.367556468172399</v>
      </c>
      <c r="AJ398">
        <v>21.3253612356751</v>
      </c>
      <c r="AK398" t="str">
        <f>IF(AND(Table2[[#This Row],[20D EMA]]&gt;Table2[[#This Row],[50D EMA]],Table2[[#This Row],[50D EMA]]&gt;Table2[[#This Row],[200D EMA]]),"Uptrend","Downtrend/NoTrend")</f>
        <v>Downtrend/NoTrend</v>
      </c>
      <c r="AL398">
        <v>-0.05</v>
      </c>
      <c r="AM398" t="s">
        <v>10146</v>
      </c>
      <c r="AN398">
        <v>5.09</v>
      </c>
      <c r="AO398" t="s">
        <v>10145</v>
      </c>
      <c r="AP398">
        <v>-3.7292070693310003E-2</v>
      </c>
      <c r="AQ398">
        <f>(Table2[[#This Row],[Sharpe Ratio]]-AVERAGE(Table2[Sharpe Ratio]))/_xlfn.STDEV.P(Table2[Sharpe Ratio])</f>
        <v>-1.0461182986712623</v>
      </c>
      <c r="AR3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399" spans="1:44" hidden="1" x14ac:dyDescent="0.3">
      <c r="A399" t="s">
        <v>974</v>
      </c>
      <c r="B399" t="s">
        <v>975</v>
      </c>
      <c r="C399" t="s">
        <v>10107</v>
      </c>
      <c r="D399" t="s">
        <v>59</v>
      </c>
      <c r="E399">
        <v>14196.0252096</v>
      </c>
      <c r="F399">
        <v>1043.25</v>
      </c>
      <c r="G399">
        <v>26.033431826316502</v>
      </c>
      <c r="H399">
        <f>(Table2[[#This Row],[1Y Return vs Nifty]]-AVERAGE(Table2[1Y Return vs Nifty]))/_xlfn.STDEV.P(Table2[1Y Return vs Nifty])</f>
        <v>-0.24949439902741538</v>
      </c>
      <c r="I399">
        <v>9.2331550046010396</v>
      </c>
      <c r="J399">
        <f>(Table2[[#This Row],[1M Return vs Nifty]]-AVERAGE(Table2[1M Return vs Nifty]))/_xlfn.STDEV.P(Table2[1M Return vs Nifty])</f>
        <v>0.42900671428774945</v>
      </c>
      <c r="K399">
        <v>1.29549688926142</v>
      </c>
      <c r="L399">
        <f>(Table2[[#This Row],[6M Return vs Nifty]]-AVERAGE(Table2[6M Return vs Nifty]))/_xlfn.STDEV.P(Table2[6M Return vs Nifty])</f>
        <v>-0.28535769261470867</v>
      </c>
      <c r="M399">
        <v>0.27261771788921602</v>
      </c>
      <c r="N399">
        <f>(Table2[[#This Row],[1W Return vs Nifty]]-AVERAGE(Table2[1W Return vs Nifty]))/_xlfn.STDEV.P(Table2[1W Return vs Nifty])</f>
        <v>0.10531207437153198</v>
      </c>
      <c r="O399">
        <v>1012.13</v>
      </c>
      <c r="P399">
        <v>961.38675639939197</v>
      </c>
      <c r="Q399">
        <v>883.20517982501303</v>
      </c>
      <c r="R399">
        <v>59.8476564139064</v>
      </c>
      <c r="S399" s="2">
        <v>3.0747038423917881E-2</v>
      </c>
      <c r="T399" s="2">
        <v>8.5151207935507817E-2</v>
      </c>
      <c r="U399" s="2">
        <v>0.18120910500852835</v>
      </c>
      <c r="V399">
        <v>0.67127686838018596</v>
      </c>
      <c r="W399">
        <v>1021.65</v>
      </c>
      <c r="X399">
        <v>1060.05</v>
      </c>
      <c r="Y399">
        <v>1025</v>
      </c>
      <c r="Z399">
        <v>1090</v>
      </c>
      <c r="AA399">
        <v>1025</v>
      </c>
      <c r="AB399">
        <v>1090</v>
      </c>
      <c r="AC399" s="2">
        <f>(Table2[[#This Row],[Close Price]]/Table2[[#This Row],[Day Low]])-1</f>
        <v>2.1142269857583385E-2</v>
      </c>
      <c r="AD399" s="2">
        <f>(Table2[[#This Row],[Day High]]/Table2[[#This Row],[Close Price]])-1</f>
        <v>1.6103522645578572E-2</v>
      </c>
      <c r="AE399" s="2">
        <f>(Table2[[#This Row],[Close Price]]/Table2[[#This Row],[Current Week Low]])-1</f>
        <v>1.7804878048780504E-2</v>
      </c>
      <c r="AF399" s="2">
        <f>(Table2[[#This Row],[Current Week High]]/Table2[[#This Row],[Close Price]])-1</f>
        <v>4.4811885933381257E-2</v>
      </c>
      <c r="AG399" s="2">
        <f>(Table2[[#This Row],[Close Price]]/Table2[[#This Row],[Current Month Low]])-1</f>
        <v>1.7804878048780504E-2</v>
      </c>
      <c r="AH399" s="2">
        <f>(Table2[[#This Row],[Current Month High]]/Table2[[#This Row],[Close Price]])-1</f>
        <v>4.4811885933381257E-2</v>
      </c>
      <c r="AI399">
        <v>4.4811885933381204</v>
      </c>
      <c r="AJ399">
        <v>52.778794757267299</v>
      </c>
      <c r="AK399" t="str">
        <f>IF(AND(Table2[[#This Row],[20D EMA]]&gt;Table2[[#This Row],[50D EMA]],Table2[[#This Row],[50D EMA]]&gt;Table2[[#This Row],[200D EMA]]),"Uptrend","Downtrend/NoTrend")</f>
        <v>Uptrend</v>
      </c>
      <c r="AL399">
        <v>0.16</v>
      </c>
      <c r="AM399" t="s">
        <v>10145</v>
      </c>
      <c r="AN399">
        <v>3.41</v>
      </c>
      <c r="AO399" t="s">
        <v>10145</v>
      </c>
      <c r="AP399">
        <v>-7.3612193010480003E-3</v>
      </c>
      <c r="AQ399">
        <f>(Table2[[#This Row],[Sharpe Ratio]]-AVERAGE(Table2[Sharpe Ratio]))/_xlfn.STDEV.P(Table2[Sharpe Ratio])</f>
        <v>-0.70628392633597925</v>
      </c>
      <c r="AR3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-0.70681722931882196</v>
      </c>
    </row>
    <row r="400" spans="1:44" hidden="1" x14ac:dyDescent="0.3">
      <c r="A400" t="s">
        <v>976</v>
      </c>
      <c r="B400" t="s">
        <v>977</v>
      </c>
      <c r="C400" t="s">
        <v>620</v>
      </c>
      <c r="D400" t="s">
        <v>620</v>
      </c>
      <c r="E400">
        <v>14180.726585255999</v>
      </c>
      <c r="F400">
        <v>28.56</v>
      </c>
      <c r="G400">
        <v>46.179705870895702</v>
      </c>
      <c r="H400">
        <f>(Table2[[#This Row],[1Y Return vs Nifty]]-AVERAGE(Table2[1Y Return vs Nifty]))/_xlfn.STDEV.P(Table2[1Y Return vs Nifty])</f>
        <v>-1.7523489550865121E-2</v>
      </c>
      <c r="I400">
        <v>4.4705528855480896</v>
      </c>
      <c r="J400">
        <f>(Table2[[#This Row],[1M Return vs Nifty]]-AVERAGE(Table2[1M Return vs Nifty]))/_xlfn.STDEV.P(Table2[1M Return vs Nifty])</f>
        <v>3.1064219410511181E-2</v>
      </c>
      <c r="K400">
        <v>-9.5982267827260799</v>
      </c>
      <c r="L400">
        <f>(Table2[[#This Row],[6M Return vs Nifty]]-AVERAGE(Table2[6M Return vs Nifty]))/_xlfn.STDEV.P(Table2[6M Return vs Nifty])</f>
        <v>-0.60712315399780281</v>
      </c>
      <c r="M400">
        <v>0.43214355343633698</v>
      </c>
      <c r="N400">
        <f>(Table2[[#This Row],[1W Return vs Nifty]]-AVERAGE(Table2[1W Return vs Nifty]))/_xlfn.STDEV.P(Table2[1W Return vs Nifty])</f>
        <v>0.13669029054522291</v>
      </c>
      <c r="O400">
        <v>27.87</v>
      </c>
      <c r="P400">
        <v>27.408042196510401</v>
      </c>
      <c r="Q400">
        <v>25.1936394074616</v>
      </c>
      <c r="R400">
        <v>55.570850220637602</v>
      </c>
      <c r="S400" s="2">
        <v>2.4757804090419725E-2</v>
      </c>
      <c r="T400" s="2">
        <v>4.2029919365647553E-2</v>
      </c>
      <c r="U400" s="2">
        <v>0.1336194639485625</v>
      </c>
      <c r="V400">
        <v>2.6163591738920799</v>
      </c>
      <c r="W400">
        <v>28.2</v>
      </c>
      <c r="X400">
        <v>28.79</v>
      </c>
      <c r="Y400">
        <v>27.84</v>
      </c>
      <c r="Z400">
        <v>29.85</v>
      </c>
      <c r="AA400">
        <v>27.84</v>
      </c>
      <c r="AB400">
        <v>29.85</v>
      </c>
      <c r="AC400" s="2">
        <f>(Table2[[#This Row],[Close Price]]/Table2[[#This Row],[Day Low]])-1</f>
        <v>1.2765957446808418E-2</v>
      </c>
      <c r="AD400" s="2">
        <f>(Table2[[#This Row],[Day High]]/Table2[[#This Row],[Close Price]])-1</f>
        <v>8.0532212885153776E-3</v>
      </c>
      <c r="AE400" s="2">
        <f>(Table2[[#This Row],[Close Price]]/Table2[[#This Row],[Current Week Low]])-1</f>
        <v>2.5862068965517127E-2</v>
      </c>
      <c r="AF400" s="2">
        <f>(Table2[[#This Row],[Current Week High]]/Table2[[#This Row],[Close Price]])-1</f>
        <v>4.5168067226890818E-2</v>
      </c>
      <c r="AG400" s="2">
        <f>(Table2[[#This Row],[Close Price]]/Table2[[#This Row],[Current Month Low]])-1</f>
        <v>2.5862068965517127E-2</v>
      </c>
      <c r="AH400" s="2">
        <f>(Table2[[#This Row],[Current Month High]]/Table2[[#This Row],[Close Price]])-1</f>
        <v>4.5168067226890818E-2</v>
      </c>
      <c r="AI400">
        <v>36.729691876750699</v>
      </c>
      <c r="AJ400">
        <v>96.288659793814404</v>
      </c>
      <c r="AK400" t="str">
        <f>IF(AND(Table2[[#This Row],[20D EMA]]&gt;Table2[[#This Row],[50D EMA]],Table2[[#This Row],[50D EMA]]&gt;Table2[[#This Row],[200D EMA]]),"Uptrend","Downtrend/NoTrend")</f>
        <v>Uptrend</v>
      </c>
      <c r="AL400">
        <v>-0.05</v>
      </c>
      <c r="AM400" t="s">
        <v>10146</v>
      </c>
      <c r="AN400">
        <v>3.7</v>
      </c>
      <c r="AO400" t="s">
        <v>10145</v>
      </c>
      <c r="AP400">
        <v>-2.8622556573709998E-3</v>
      </c>
      <c r="AQ400">
        <f>(Table2[[#This Row],[Sharpe Ratio]]-AVERAGE(Table2[Sharpe Ratio]))/_xlfn.STDEV.P(Table2[Sharpe Ratio])</f>
        <v>-0.65520277044198083</v>
      </c>
      <c r="AR4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-1.1120949040349146</v>
      </c>
    </row>
    <row r="401" spans="1:44" hidden="1" x14ac:dyDescent="0.3">
      <c r="A401" t="s">
        <v>980</v>
      </c>
      <c r="B401" t="s">
        <v>981</v>
      </c>
      <c r="C401" t="s">
        <v>10101</v>
      </c>
      <c r="D401" t="s">
        <v>287</v>
      </c>
      <c r="E401">
        <v>13981.426382975</v>
      </c>
      <c r="F401">
        <v>1000.25</v>
      </c>
      <c r="G401">
        <v>175.810503561394</v>
      </c>
      <c r="H401">
        <f>(Table2[[#This Row],[1Y Return vs Nifty]]-AVERAGE(Table2[1Y Return vs Nifty]))/_xlfn.STDEV.P(Table2[1Y Return vs Nifty])</f>
        <v>1.4750886912373105</v>
      </c>
      <c r="I401">
        <v>-0.28407785789604301</v>
      </c>
      <c r="J401">
        <f>(Table2[[#This Row],[1M Return vs Nifty]]-AVERAGE(Table2[1M Return vs Nifty]))/_xlfn.STDEV.P(Table2[1M Return vs Nifty])</f>
        <v>-0.36621222169652318</v>
      </c>
      <c r="K401">
        <v>13.9332534772113</v>
      </c>
      <c r="L401">
        <f>(Table2[[#This Row],[6M Return vs Nifty]]-AVERAGE(Table2[6M Return vs Nifty]))/_xlfn.STDEV.P(Table2[6M Return vs Nifty])</f>
        <v>8.7920876018842825E-2</v>
      </c>
      <c r="M401">
        <v>-4.8101773947813999</v>
      </c>
      <c r="N401">
        <f>(Table2[[#This Row],[1W Return vs Nifty]]-AVERAGE(Table2[1W Return vs Nifty]))/_xlfn.STDEV.P(Table2[1W Return vs Nifty])</f>
        <v>-0.89445729379985928</v>
      </c>
      <c r="O401">
        <v>962.28</v>
      </c>
      <c r="P401">
        <v>922.68922670726397</v>
      </c>
      <c r="Q401">
        <v>756.36807934943499</v>
      </c>
      <c r="R401">
        <v>62.150274435546699</v>
      </c>
      <c r="S401" s="2">
        <v>3.9458369705283318E-2</v>
      </c>
      <c r="T401" s="2">
        <v>8.4059476417126591E-2</v>
      </c>
      <c r="U401" s="2">
        <v>0.32243814527489312</v>
      </c>
      <c r="V401">
        <v>0.98450873128773597</v>
      </c>
      <c r="W401">
        <v>989.1</v>
      </c>
      <c r="X401">
        <v>1035</v>
      </c>
      <c r="Y401">
        <v>972.5</v>
      </c>
      <c r="Z401">
        <v>1028</v>
      </c>
      <c r="AA401">
        <v>972.5</v>
      </c>
      <c r="AB401">
        <v>1028</v>
      </c>
      <c r="AC401" s="2">
        <f>(Table2[[#This Row],[Close Price]]/Table2[[#This Row],[Day Low]])-1</f>
        <v>1.1272874330199079E-2</v>
      </c>
      <c r="AD401" s="2">
        <f>(Table2[[#This Row],[Day High]]/Table2[[#This Row],[Close Price]])-1</f>
        <v>3.4741314671332235E-2</v>
      </c>
      <c r="AE401" s="2">
        <f>(Table2[[#This Row],[Close Price]]/Table2[[#This Row],[Current Week Low]])-1</f>
        <v>2.853470437018002E-2</v>
      </c>
      <c r="AF401" s="2">
        <f>(Table2[[#This Row],[Current Week High]]/Table2[[#This Row],[Close Price]])-1</f>
        <v>2.7743064233941572E-2</v>
      </c>
      <c r="AG401" s="2">
        <f>(Table2[[#This Row],[Close Price]]/Table2[[#This Row],[Current Month Low]])-1</f>
        <v>2.853470437018002E-2</v>
      </c>
      <c r="AH401" s="2">
        <f>(Table2[[#This Row],[Current Month High]]/Table2[[#This Row],[Close Price]])-1</f>
        <v>2.7743064233941572E-2</v>
      </c>
      <c r="AI401">
        <v>5.7835541114721298</v>
      </c>
      <c r="AJ401">
        <v>230.63383191471701</v>
      </c>
      <c r="AK401" t="str">
        <f>IF(AND(Table2[[#This Row],[20D EMA]]&gt;Table2[[#This Row],[50D EMA]],Table2[[#This Row],[50D EMA]]&gt;Table2[[#This Row],[200D EMA]]),"Uptrend","Downtrend/NoTrend")</f>
        <v>Uptrend</v>
      </c>
      <c r="AL401">
        <v>0.21</v>
      </c>
      <c r="AM401" t="s">
        <v>10145</v>
      </c>
      <c r="AN401">
        <v>9</v>
      </c>
      <c r="AO401" t="s">
        <v>10145</v>
      </c>
      <c r="AP401">
        <v>9.8880157463514001E-2</v>
      </c>
      <c r="AQ401">
        <f>(Table2[[#This Row],[Sharpe Ratio]]-AVERAGE(Table2[Sharpe Ratio]))/_xlfn.STDEV.P(Table2[Sharpe Ratio])</f>
        <v>0.49997883965253914</v>
      </c>
      <c r="AR4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0.80231889141230994</v>
      </c>
    </row>
    <row r="402" spans="1:44" hidden="1" x14ac:dyDescent="0.3">
      <c r="A402" t="s">
        <v>982</v>
      </c>
      <c r="B402" t="s">
        <v>983</v>
      </c>
      <c r="C402" t="s">
        <v>620</v>
      </c>
      <c r="D402" t="s">
        <v>620</v>
      </c>
      <c r="E402">
        <v>13944.008856</v>
      </c>
      <c r="F402">
        <v>482.2</v>
      </c>
      <c r="G402">
        <v>4.2959133310556501</v>
      </c>
      <c r="H402">
        <f>(Table2[[#This Row],[1Y Return vs Nifty]]-AVERAGE(Table2[1Y Return vs Nifty]))/_xlfn.STDEV.P(Table2[1Y Return vs Nifty])</f>
        <v>-0.49978742710551699</v>
      </c>
      <c r="I402">
        <v>1.89968932539172</v>
      </c>
      <c r="J402">
        <f>(Table2[[#This Row],[1M Return vs Nifty]]-AVERAGE(Table2[1M Return vs Nifty]))/_xlfn.STDEV.P(Table2[1M Return vs Nifty])</f>
        <v>-0.18374605311358552</v>
      </c>
      <c r="K402">
        <v>13.093651612299899</v>
      </c>
      <c r="L402">
        <f>(Table2[[#This Row],[6M Return vs Nifty]]-AVERAGE(Table2[6M Return vs Nifty]))/_xlfn.STDEV.P(Table2[6M Return vs Nifty])</f>
        <v>6.3121744925036125E-2</v>
      </c>
      <c r="M402">
        <v>-1.93298086181774</v>
      </c>
      <c r="N402">
        <f>(Table2[[#This Row],[1W Return vs Nifty]]-AVERAGE(Table2[1W Return vs Nifty]))/_xlfn.STDEV.P(Table2[1W Return vs Nifty])</f>
        <v>-0.32852203650505951</v>
      </c>
      <c r="O402">
        <v>476.07</v>
      </c>
      <c r="P402">
        <v>462.96217872791198</v>
      </c>
      <c r="Q402">
        <v>423.899755581519</v>
      </c>
      <c r="R402">
        <v>53.930274150286202</v>
      </c>
      <c r="S402" s="2">
        <v>1.2876257693196369E-2</v>
      </c>
      <c r="T402" s="2">
        <v>4.1553764337614055E-2</v>
      </c>
      <c r="U402" s="2">
        <v>0.13753309279101347</v>
      </c>
      <c r="V402">
        <v>0.62032558666013105</v>
      </c>
      <c r="W402">
        <v>477.8</v>
      </c>
      <c r="X402">
        <v>488.1</v>
      </c>
      <c r="Y402">
        <v>480.4</v>
      </c>
      <c r="Z402">
        <v>500</v>
      </c>
      <c r="AA402">
        <v>480.4</v>
      </c>
      <c r="AB402">
        <v>500</v>
      </c>
      <c r="AC402" s="2">
        <f>(Table2[[#This Row],[Close Price]]/Table2[[#This Row],[Day Low]])-1</f>
        <v>9.2088740058602347E-3</v>
      </c>
      <c r="AD402" s="2">
        <f>(Table2[[#This Row],[Day High]]/Table2[[#This Row],[Close Price]])-1</f>
        <v>1.2235586893405204E-2</v>
      </c>
      <c r="AE402" s="2">
        <f>(Table2[[#This Row],[Close Price]]/Table2[[#This Row],[Current Week Low]])-1</f>
        <v>3.7468776019984329E-3</v>
      </c>
      <c r="AF402" s="2">
        <f>(Table2[[#This Row],[Current Week High]]/Table2[[#This Row],[Close Price]])-1</f>
        <v>3.691414350891753E-2</v>
      </c>
      <c r="AG402" s="2">
        <f>(Table2[[#This Row],[Close Price]]/Table2[[#This Row],[Current Month Low]])-1</f>
        <v>3.7468776019984329E-3</v>
      </c>
      <c r="AH402" s="2">
        <f>(Table2[[#This Row],[Current Month High]]/Table2[[#This Row],[Close Price]])-1</f>
        <v>3.691414350891753E-2</v>
      </c>
      <c r="AI402">
        <v>4.6661136457901202</v>
      </c>
      <c r="AJ402">
        <v>44.198564593301398</v>
      </c>
      <c r="AK402" t="str">
        <f>IF(AND(Table2[[#This Row],[20D EMA]]&gt;Table2[[#This Row],[50D EMA]],Table2[[#This Row],[50D EMA]]&gt;Table2[[#This Row],[200D EMA]]),"Uptrend","Downtrend/NoTrend")</f>
        <v>Uptrend</v>
      </c>
      <c r="AL402">
        <v>-0.06</v>
      </c>
      <c r="AM402" t="s">
        <v>10146</v>
      </c>
      <c r="AN402">
        <v>2.4300000000000002</v>
      </c>
      <c r="AO402" t="s">
        <v>10145</v>
      </c>
      <c r="AP402">
        <v>3.4950836259288999E-2</v>
      </c>
      <c r="AQ402">
        <f>(Table2[[#This Row],[Sharpe Ratio]]-AVERAGE(Table2[Sharpe Ratio]))/_xlfn.STDEV.P(Table2[Sharpe Ratio])</f>
        <v>-0.22587357465182484</v>
      </c>
      <c r="AR4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-1.1748073464509508</v>
      </c>
    </row>
    <row r="403" spans="1:44" hidden="1" x14ac:dyDescent="0.3">
      <c r="A403" t="s">
        <v>984</v>
      </c>
      <c r="B403" t="s">
        <v>985</v>
      </c>
      <c r="C403" t="s">
        <v>10106</v>
      </c>
      <c r="D403" t="s">
        <v>234</v>
      </c>
      <c r="E403">
        <v>13751.431542435001</v>
      </c>
      <c r="F403">
        <v>5764.45</v>
      </c>
      <c r="G403">
        <v>19.306872260865099</v>
      </c>
      <c r="H403">
        <f>(Table2[[#This Row],[1Y Return vs Nifty]]-AVERAGE(Table2[1Y Return vs Nifty]))/_xlfn.STDEV.P(Table2[1Y Return vs Nifty])</f>
        <v>-0.32694624628181135</v>
      </c>
      <c r="I403">
        <v>28.116377785374699</v>
      </c>
      <c r="J403">
        <f>(Table2[[#This Row],[1M Return vs Nifty]]-AVERAGE(Table2[1M Return vs Nifty]))/_xlfn.STDEV.P(Table2[1M Return vs Nifty])</f>
        <v>2.0068073780555693</v>
      </c>
      <c r="K403">
        <v>-0.81139975676666498</v>
      </c>
      <c r="L403">
        <f>(Table2[[#This Row],[6M Return vs Nifty]]-AVERAGE(Table2[6M Return vs Nifty]))/_xlfn.STDEV.P(Table2[6M Return vs Nifty])</f>
        <v>-0.34758862409491176</v>
      </c>
      <c r="M403">
        <v>4.7887805642378298</v>
      </c>
      <c r="N403">
        <f>(Table2[[#This Row],[1W Return vs Nifty]]-AVERAGE(Table2[1W Return vs Nifty]))/_xlfn.STDEV.P(Table2[1W Return vs Nifty])</f>
        <v>0.9936267074358418</v>
      </c>
      <c r="O403">
        <v>5076.99</v>
      </c>
      <c r="P403">
        <v>4720.2152927744401</v>
      </c>
      <c r="Q403">
        <v>4481.1128449078496</v>
      </c>
      <c r="R403">
        <v>92.193452068059301</v>
      </c>
      <c r="S403" s="2">
        <v>0.13540700296829422</v>
      </c>
      <c r="T403" s="2">
        <v>0.22122607602751554</v>
      </c>
      <c r="U403" s="2">
        <v>0.28638804678852958</v>
      </c>
      <c r="V403">
        <v>3.2053361686094202</v>
      </c>
      <c r="W403">
        <v>5634.9</v>
      </c>
      <c r="X403">
        <v>5799</v>
      </c>
      <c r="Y403">
        <v>5500</v>
      </c>
      <c r="Z403">
        <v>5840</v>
      </c>
      <c r="AA403">
        <v>5500</v>
      </c>
      <c r="AB403">
        <v>5840</v>
      </c>
      <c r="AC403" s="2">
        <f>(Table2[[#This Row],[Close Price]]/Table2[[#This Row],[Day Low]])-1</f>
        <v>2.299064757138547E-2</v>
      </c>
      <c r="AD403" s="2">
        <f>(Table2[[#This Row],[Day High]]/Table2[[#This Row],[Close Price]])-1</f>
        <v>5.9936333908698902E-3</v>
      </c>
      <c r="AE403" s="2">
        <f>(Table2[[#This Row],[Close Price]]/Table2[[#This Row],[Current Week Low]])-1</f>
        <v>4.8081818181818115E-2</v>
      </c>
      <c r="AF403" s="2">
        <f>(Table2[[#This Row],[Current Week High]]/Table2[[#This Row],[Close Price]])-1</f>
        <v>1.3106193999427473E-2</v>
      </c>
      <c r="AG403" s="2">
        <f>(Table2[[#This Row],[Close Price]]/Table2[[#This Row],[Current Month Low]])-1</f>
        <v>4.8081818181818115E-2</v>
      </c>
      <c r="AH403" s="2">
        <f>(Table2[[#This Row],[Current Month High]]/Table2[[#This Row],[Close Price]])-1</f>
        <v>1.3106193999427473E-2</v>
      </c>
      <c r="AI403">
        <v>1.31061939994274</v>
      </c>
      <c r="AJ403">
        <v>52.4160177681416</v>
      </c>
      <c r="AK403" t="str">
        <f>IF(AND(Table2[[#This Row],[20D EMA]]&gt;Table2[[#This Row],[50D EMA]],Table2[[#This Row],[50D EMA]]&gt;Table2[[#This Row],[200D EMA]]),"Uptrend","Downtrend/NoTrend")</f>
        <v>Uptrend</v>
      </c>
      <c r="AL403">
        <v>0.12</v>
      </c>
      <c r="AM403" t="s">
        <v>10145</v>
      </c>
      <c r="AN403">
        <v>22.31</v>
      </c>
      <c r="AO403" t="s">
        <v>10145</v>
      </c>
      <c r="AP403">
        <v>0.121808071537686</v>
      </c>
      <c r="AQ403">
        <f>(Table2[[#This Row],[Sharpe Ratio]]-AVERAGE(Table2[Sharpe Ratio]))/_xlfn.STDEV.P(Table2[Sharpe Ratio])</f>
        <v>0.76030198202622801</v>
      </c>
      <c r="AR4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3.086201197140916</v>
      </c>
    </row>
    <row r="404" spans="1:44" hidden="1" x14ac:dyDescent="0.3">
      <c r="A404" t="s">
        <v>986</v>
      </c>
      <c r="B404" t="s">
        <v>987</v>
      </c>
      <c r="C404" t="s">
        <v>10107</v>
      </c>
      <c r="D404" t="s">
        <v>59</v>
      </c>
      <c r="E404">
        <v>13625.8381402</v>
      </c>
      <c r="F404">
        <v>888.25</v>
      </c>
      <c r="G404">
        <v>247.390680758093</v>
      </c>
      <c r="H404">
        <f>(Table2[[#This Row],[1Y Return vs Nifty]]-AVERAGE(Table2[1Y Return vs Nifty]))/_xlfn.STDEV.P(Table2[1Y Return vs Nifty])</f>
        <v>2.2992866927173261</v>
      </c>
      <c r="I404">
        <v>48.694955703901698</v>
      </c>
      <c r="J404">
        <f>(Table2[[#This Row],[1M Return vs Nifty]]-AVERAGE(Table2[1M Return vs Nifty]))/_xlfn.STDEV.P(Table2[1M Return vs Nifty])</f>
        <v>3.7262646061039821</v>
      </c>
      <c r="K404">
        <v>66.791022365560906</v>
      </c>
      <c r="L404">
        <f>(Table2[[#This Row],[6M Return vs Nifty]]-AVERAGE(Table2[6M Return vs Nifty]))/_xlfn.STDEV.P(Table2[6M Return vs Nifty])</f>
        <v>1.6491688850697086</v>
      </c>
      <c r="M404">
        <v>31.0553454573751</v>
      </c>
      <c r="N404">
        <f>(Table2[[#This Row],[1W Return vs Nifty]]-AVERAGE(Table2[1W Return vs Nifty]))/_xlfn.STDEV.P(Table2[1W Return vs Nifty])</f>
        <v>6.1601751134066713</v>
      </c>
      <c r="O404">
        <v>662.5</v>
      </c>
      <c r="P404">
        <v>601.27255801267495</v>
      </c>
      <c r="Q404">
        <v>474.47260097022098</v>
      </c>
      <c r="R404">
        <v>96.624792236759305</v>
      </c>
      <c r="S404" s="2">
        <v>0.34075471698113208</v>
      </c>
      <c r="T404" s="2">
        <v>0.47728345184393983</v>
      </c>
      <c r="U404" s="2">
        <v>0.87207859459886639</v>
      </c>
      <c r="V404">
        <v>3.4912621687632401</v>
      </c>
      <c r="W404">
        <v>895</v>
      </c>
      <c r="X404">
        <v>995</v>
      </c>
      <c r="Y404">
        <v>730.5</v>
      </c>
      <c r="Z404">
        <v>943</v>
      </c>
      <c r="AA404">
        <v>730.5</v>
      </c>
      <c r="AB404">
        <v>943</v>
      </c>
      <c r="AC404" s="2">
        <f>(Table2[[#This Row],[Close Price]]/Table2[[#This Row],[Day Low]])-1</f>
        <v>-7.5418994413407603E-3</v>
      </c>
      <c r="AD404" s="2">
        <f>(Table2[[#This Row],[Day High]]/Table2[[#This Row],[Close Price]])-1</f>
        <v>0.12018012946805512</v>
      </c>
      <c r="AE404" s="2">
        <f>(Table2[[#This Row],[Close Price]]/Table2[[#This Row],[Current Week Low]])-1</f>
        <v>0.21594798083504441</v>
      </c>
      <c r="AF404" s="2">
        <f>(Table2[[#This Row],[Current Week High]]/Table2[[#This Row],[Close Price]])-1</f>
        <v>6.163805235012676E-2</v>
      </c>
      <c r="AG404" s="2">
        <f>(Table2[[#This Row],[Close Price]]/Table2[[#This Row],[Current Month Low]])-1</f>
        <v>0.21594798083504441</v>
      </c>
      <c r="AH404" s="2">
        <f>(Table2[[#This Row],[Current Month High]]/Table2[[#This Row],[Close Price]])-1</f>
        <v>6.163805235012676E-2</v>
      </c>
      <c r="AI404">
        <v>6.1638052350126697</v>
      </c>
      <c r="AJ404">
        <v>316.52989449003502</v>
      </c>
      <c r="AK404" t="str">
        <f>IF(AND(Table2[[#This Row],[20D EMA]]&gt;Table2[[#This Row],[50D EMA]],Table2[[#This Row],[50D EMA]]&gt;Table2[[#This Row],[200D EMA]]),"Uptrend","Downtrend/NoTrend")</f>
        <v>Uptrend</v>
      </c>
      <c r="AL404">
        <v>0.51</v>
      </c>
      <c r="AM404" t="s">
        <v>10145</v>
      </c>
      <c r="AN404">
        <v>55.6</v>
      </c>
      <c r="AO404" t="s">
        <v>10145</v>
      </c>
      <c r="AP404">
        <v>4.8273224914127E-2</v>
      </c>
      <c r="AQ404">
        <f>(Table2[[#This Row],[Sharpe Ratio]]-AVERAGE(Table2[Sharpe Ratio]))/_xlfn.STDEV.P(Table2[Sharpe Ratio])</f>
        <v>-7.4611402814840799E-2</v>
      </c>
      <c r="AR4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13.760283894482846</v>
      </c>
    </row>
    <row r="405" spans="1:44" hidden="1" x14ac:dyDescent="0.3">
      <c r="A405" t="s">
        <v>988</v>
      </c>
      <c r="B405" t="s">
        <v>989</v>
      </c>
      <c r="C405" t="s">
        <v>10108</v>
      </c>
      <c r="D405" t="s">
        <v>46</v>
      </c>
      <c r="E405">
        <v>13499.23318272</v>
      </c>
      <c r="F405">
        <v>734.4</v>
      </c>
      <c r="G405">
        <v>69.192272577729895</v>
      </c>
      <c r="H405">
        <f>(Table2[[#This Row],[1Y Return vs Nifty]]-AVERAGE(Table2[1Y Return vs Nifty]))/_xlfn.STDEV.P(Table2[1Y Return vs Nifty])</f>
        <v>0.2474508683160915</v>
      </c>
      <c r="I405">
        <v>33.312297327158298</v>
      </c>
      <c r="J405">
        <f>(Table2[[#This Row],[1M Return vs Nifty]]-AVERAGE(Table2[1M Return vs Nifty]))/_xlfn.STDEV.P(Table2[1M Return vs Nifty])</f>
        <v>2.4409560081430905</v>
      </c>
      <c r="K405">
        <v>20.3351237726859</v>
      </c>
      <c r="L405">
        <f>(Table2[[#This Row],[6M Return vs Nifty]]-AVERAGE(Table2[6M Return vs Nifty]))/_xlfn.STDEV.P(Table2[6M Return vs Nifty])</f>
        <v>0.27701147638307</v>
      </c>
      <c r="M405">
        <v>7.1966111437464901</v>
      </c>
      <c r="N405">
        <f>(Table2[[#This Row],[1W Return vs Nifty]]-AVERAGE(Table2[1W Return vs Nifty]))/_xlfn.STDEV.P(Table2[1W Return vs Nifty])</f>
        <v>1.4672391989443361</v>
      </c>
      <c r="O405">
        <v>670.35</v>
      </c>
      <c r="P405">
        <v>607.15721609936202</v>
      </c>
      <c r="Q405">
        <v>537.75466017034296</v>
      </c>
      <c r="R405">
        <v>73.122253475170297</v>
      </c>
      <c r="S405" s="2">
        <v>9.5547102260013353E-2</v>
      </c>
      <c r="T405" s="2">
        <v>0.20957139358089177</v>
      </c>
      <c r="U405" s="2">
        <v>0.36567854152554669</v>
      </c>
      <c r="V405">
        <v>1.06911525670601</v>
      </c>
      <c r="W405">
        <v>727.55</v>
      </c>
      <c r="X405">
        <v>745</v>
      </c>
      <c r="Y405">
        <v>730</v>
      </c>
      <c r="Z405">
        <v>757.95</v>
      </c>
      <c r="AA405">
        <v>730</v>
      </c>
      <c r="AB405">
        <v>757.95</v>
      </c>
      <c r="AC405" s="2">
        <f>(Table2[[#This Row],[Close Price]]/Table2[[#This Row],[Day Low]])-1</f>
        <v>9.4151604700707381E-3</v>
      </c>
      <c r="AD405" s="2">
        <f>(Table2[[#This Row],[Day High]]/Table2[[#This Row],[Close Price]])-1</f>
        <v>1.4433551198257177E-2</v>
      </c>
      <c r="AE405" s="2">
        <f>(Table2[[#This Row],[Close Price]]/Table2[[#This Row],[Current Week Low]])-1</f>
        <v>6.0273972602740145E-3</v>
      </c>
      <c r="AF405" s="2">
        <f>(Table2[[#This Row],[Current Week High]]/Table2[[#This Row],[Close Price]])-1</f>
        <v>3.2066993464052285E-2</v>
      </c>
      <c r="AG405" s="2">
        <f>(Table2[[#This Row],[Close Price]]/Table2[[#This Row],[Current Month Low]])-1</f>
        <v>6.0273972602740145E-3</v>
      </c>
      <c r="AH405" s="2">
        <f>(Table2[[#This Row],[Current Month High]]/Table2[[#This Row],[Close Price]])-1</f>
        <v>3.2066993464052285E-2</v>
      </c>
      <c r="AI405">
        <v>3.20669934640522</v>
      </c>
      <c r="AJ405">
        <v>100.68315343626099</v>
      </c>
      <c r="AK405" t="str">
        <f>IF(AND(Table2[[#This Row],[20D EMA]]&gt;Table2[[#This Row],[50D EMA]],Table2[[#This Row],[50D EMA]]&gt;Table2[[#This Row],[200D EMA]]),"Uptrend","Downtrend/NoTrend")</f>
        <v>Uptrend</v>
      </c>
      <c r="AL405">
        <v>0.32</v>
      </c>
      <c r="AM405" t="s">
        <v>10145</v>
      </c>
      <c r="AN405">
        <v>4.8899999999999997</v>
      </c>
      <c r="AO405" t="s">
        <v>10145</v>
      </c>
      <c r="AP405">
        <v>6.2557854692417994E-2</v>
      </c>
      <c r="AQ405">
        <f>(Table2[[#This Row],[Sharpe Ratio]]-AVERAGE(Table2[Sharpe Ratio]))/_xlfn.STDEV.P(Table2[Sharpe Ratio])</f>
        <v>8.7576038201368334E-2</v>
      </c>
      <c r="AR4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4.5202335899879564</v>
      </c>
    </row>
    <row r="406" spans="1:44" hidden="1" x14ac:dyDescent="0.3">
      <c r="A406" t="s">
        <v>990</v>
      </c>
      <c r="B406" t="s">
        <v>991</v>
      </c>
      <c r="C406" t="s">
        <v>10110</v>
      </c>
      <c r="D406" t="s">
        <v>103</v>
      </c>
      <c r="E406">
        <v>13480.753512709</v>
      </c>
      <c r="F406">
        <v>19.670000000000002</v>
      </c>
      <c r="G406">
        <v>184.36655413648401</v>
      </c>
      <c r="H406">
        <f>(Table2[[#This Row],[1Y Return vs Nifty]]-AVERAGE(Table2[1Y Return vs Nifty]))/_xlfn.STDEV.P(Table2[1Y Return vs Nifty])</f>
        <v>1.5736059073259616</v>
      </c>
      <c r="I406">
        <v>-5.2641352051891497</v>
      </c>
      <c r="J406">
        <f>(Table2[[#This Row],[1M Return vs Nifty]]-AVERAGE(Table2[1M Return vs Nifty]))/_xlfn.STDEV.P(Table2[1M Return vs Nifty])</f>
        <v>-0.7823243376940735</v>
      </c>
      <c r="K406">
        <v>11.211580349007299</v>
      </c>
      <c r="L406">
        <f>(Table2[[#This Row],[6M Return vs Nifty]]-AVERAGE(Table2[6M Return vs Nifty]))/_xlfn.STDEV.P(Table2[6M Return vs Nifty])</f>
        <v>7.5314301140932006E-3</v>
      </c>
      <c r="M406">
        <v>-2.6179983912052598</v>
      </c>
      <c r="N406">
        <f>(Table2[[#This Row],[1W Return vs Nifty]]-AVERAGE(Table2[1W Return vs Nifty]))/_xlfn.STDEV.P(Table2[1W Return vs Nifty])</f>
        <v>-0.46326277016848022</v>
      </c>
      <c r="O406">
        <v>19.45</v>
      </c>
      <c r="P406">
        <v>19.011194272992999</v>
      </c>
      <c r="Q406">
        <v>15.984689865621201</v>
      </c>
      <c r="R406">
        <v>53.4991617185823</v>
      </c>
      <c r="S406" s="2">
        <v>1.131105398457596E-2</v>
      </c>
      <c r="T406" s="2">
        <v>3.4653568710456668E-2</v>
      </c>
      <c r="U406" s="2">
        <v>0.23055249525390659</v>
      </c>
      <c r="V406">
        <v>1.0480045335346</v>
      </c>
      <c r="W406">
        <v>18.989999999999998</v>
      </c>
      <c r="X406">
        <v>19.77</v>
      </c>
      <c r="Y406">
        <v>19.43</v>
      </c>
      <c r="Z406">
        <v>20.29</v>
      </c>
      <c r="AA406">
        <v>19.43</v>
      </c>
      <c r="AB406">
        <v>20.29</v>
      </c>
      <c r="AC406" s="2">
        <f>(Table2[[#This Row],[Close Price]]/Table2[[#This Row],[Day Low]])-1</f>
        <v>3.5808320168509988E-2</v>
      </c>
      <c r="AD406" s="2">
        <f>(Table2[[#This Row],[Day High]]/Table2[[#This Row],[Close Price]])-1</f>
        <v>5.0838840874427582E-3</v>
      </c>
      <c r="AE406" s="2">
        <f>(Table2[[#This Row],[Close Price]]/Table2[[#This Row],[Current Week Low]])-1</f>
        <v>1.2352032938754531E-2</v>
      </c>
      <c r="AF406" s="2">
        <f>(Table2[[#This Row],[Current Week High]]/Table2[[#This Row],[Close Price]])-1</f>
        <v>3.1520081342145234E-2</v>
      </c>
      <c r="AG406" s="2">
        <f>(Table2[[#This Row],[Close Price]]/Table2[[#This Row],[Current Month Low]])-1</f>
        <v>1.2352032938754531E-2</v>
      </c>
      <c r="AH406" s="2">
        <f>(Table2[[#This Row],[Current Month High]]/Table2[[#This Row],[Close Price]])-1</f>
        <v>3.1520081342145234E-2</v>
      </c>
      <c r="AI406">
        <v>22.013218098627299</v>
      </c>
      <c r="AJ406">
        <v>233.38983050847401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0.04</v>
      </c>
      <c r="AM406" t="s">
        <v>10145</v>
      </c>
      <c r="AN406">
        <v>-0.56000000000000005</v>
      </c>
      <c r="AO406" t="s">
        <v>10146</v>
      </c>
      <c r="AP406">
        <v>9.7449904085881001E-2</v>
      </c>
      <c r="AQ406">
        <f>(Table2[[#This Row],[Sharpe Ratio]]-AVERAGE(Table2[Sharpe Ratio]))/_xlfn.STDEV.P(Table2[Sharpe Ratio])</f>
        <v>0.48373976738231339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0.81928999695981419</v>
      </c>
    </row>
    <row r="407" spans="1:44" hidden="1" x14ac:dyDescent="0.3">
      <c r="A407" t="s">
        <v>992</v>
      </c>
      <c r="B407" t="s">
        <v>993</v>
      </c>
      <c r="C407" t="s">
        <v>10116</v>
      </c>
      <c r="D407" t="s">
        <v>994</v>
      </c>
      <c r="E407">
        <v>13370.62495412</v>
      </c>
      <c r="F407">
        <v>753.2</v>
      </c>
      <c r="G407">
        <v>38.453937049236401</v>
      </c>
      <c r="H407">
        <f>(Table2[[#This Row],[1Y Return vs Nifty]]-AVERAGE(Table2[1Y Return vs Nifty]))/_xlfn.STDEV.P(Table2[1Y Return vs Nifty])</f>
        <v>-0.10648056498825115</v>
      </c>
      <c r="I407">
        <v>7.3501395144472896</v>
      </c>
      <c r="J407">
        <f>(Table2[[#This Row],[1M Return vs Nifty]]-AVERAGE(Table2[1M Return vs Nifty]))/_xlfn.STDEV.P(Table2[1M Return vs Nifty])</f>
        <v>0.27167006022493334</v>
      </c>
      <c r="K407">
        <v>19.227806402657698</v>
      </c>
      <c r="L407">
        <f>(Table2[[#This Row],[6M Return vs Nifty]]-AVERAGE(Table2[6M Return vs Nifty]))/_xlfn.STDEV.P(Table2[6M Return vs Nifty])</f>
        <v>0.24430489273978997</v>
      </c>
      <c r="M407">
        <v>-2.9283017554368</v>
      </c>
      <c r="N407">
        <f>(Table2[[#This Row],[1W Return vs Nifty]]-AVERAGE(Table2[1W Return vs Nifty]))/_xlfn.STDEV.P(Table2[1W Return vs Nifty])</f>
        <v>-0.52429843883548288</v>
      </c>
      <c r="O407">
        <v>741.33</v>
      </c>
      <c r="P407">
        <v>693.91430973475804</v>
      </c>
      <c r="Q407">
        <v>607.07408488449596</v>
      </c>
      <c r="R407">
        <v>50.255475383953303</v>
      </c>
      <c r="S407" s="2">
        <v>1.6011762642817645E-2</v>
      </c>
      <c r="T407" s="2">
        <v>8.5436615780273201E-2</v>
      </c>
      <c r="U407" s="2">
        <v>0.24070524299074059</v>
      </c>
      <c r="V407">
        <v>1.9616680944117799</v>
      </c>
      <c r="W407">
        <v>754.05</v>
      </c>
      <c r="X407">
        <v>767.7</v>
      </c>
      <c r="Y407">
        <v>747.75</v>
      </c>
      <c r="Z407">
        <v>774</v>
      </c>
      <c r="AA407">
        <v>747.75</v>
      </c>
      <c r="AB407">
        <v>774</v>
      </c>
      <c r="AC407" s="2">
        <f>(Table2[[#This Row],[Close Price]]/Table2[[#This Row],[Day Low]])-1</f>
        <v>-1.1272462038325326E-3</v>
      </c>
      <c r="AD407" s="2">
        <f>(Table2[[#This Row],[Day High]]/Table2[[#This Row],[Close Price]])-1</f>
        <v>1.9251194901752422E-2</v>
      </c>
      <c r="AE407" s="2">
        <f>(Table2[[#This Row],[Close Price]]/Table2[[#This Row],[Current Week Low]])-1</f>
        <v>7.2885322634570482E-3</v>
      </c>
      <c r="AF407" s="2">
        <f>(Table2[[#This Row],[Current Week High]]/Table2[[#This Row],[Close Price]])-1</f>
        <v>2.7615507169410414E-2</v>
      </c>
      <c r="AG407" s="2">
        <f>(Table2[[#This Row],[Close Price]]/Table2[[#This Row],[Current Month Low]])-1</f>
        <v>7.2885322634570482E-3</v>
      </c>
      <c r="AH407" s="2">
        <f>(Table2[[#This Row],[Current Month High]]/Table2[[#This Row],[Close Price]])-1</f>
        <v>2.7615507169410414E-2</v>
      </c>
      <c r="AI407">
        <v>10.594795539033401</v>
      </c>
      <c r="AJ407">
        <v>66.508234773958193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0.14000000000000001</v>
      </c>
      <c r="AM407" t="s">
        <v>10145</v>
      </c>
      <c r="AN407">
        <v>3.46</v>
      </c>
      <c r="AO407" t="s">
        <v>10145</v>
      </c>
      <c r="AP407">
        <v>4.7834405441905002E-2</v>
      </c>
      <c r="AQ407">
        <f>(Table2[[#This Row],[Sharpe Ratio]]-AVERAGE(Table2[Sharpe Ratio]))/_xlfn.STDEV.P(Table2[Sharpe Ratio])</f>
        <v>-7.9593751561178705E-2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-0.19439780242018945</v>
      </c>
    </row>
    <row r="408" spans="1:44" hidden="1" x14ac:dyDescent="0.3">
      <c r="A408" t="s">
        <v>995</v>
      </c>
      <c r="B408" t="s">
        <v>996</v>
      </c>
      <c r="C408" t="s">
        <v>10102</v>
      </c>
      <c r="D408" t="s">
        <v>260</v>
      </c>
      <c r="E408">
        <v>13209.724183425</v>
      </c>
      <c r="F408">
        <v>1037.8499999999999</v>
      </c>
      <c r="G408">
        <v>6.4455035835019201</v>
      </c>
      <c r="H408">
        <f>(Table2[[#This Row],[1Y Return vs Nifty]]-AVERAGE(Table2[1Y Return vs Nifty]))/_xlfn.STDEV.P(Table2[1Y Return vs Nifty])</f>
        <v>-0.47503632897399634</v>
      </c>
      <c r="I408">
        <v>6.2062870266074901</v>
      </c>
      <c r="J408">
        <f>(Table2[[#This Row],[1M Return vs Nifty]]-AVERAGE(Table2[1M Return vs Nifty]))/_xlfn.STDEV.P(Table2[1M Return vs Nifty])</f>
        <v>0.17609467907740631</v>
      </c>
      <c r="K408">
        <v>6.5960127472027503</v>
      </c>
      <c r="L408">
        <f>(Table2[[#This Row],[6M Return vs Nifty]]-AVERAGE(Table2[6M Return vs Nifty]))/_xlfn.STDEV.P(Table2[6M Return vs Nifty])</f>
        <v>-0.12879755010030469</v>
      </c>
      <c r="M408">
        <v>-1.1014624178666901</v>
      </c>
      <c r="N408">
        <f>(Table2[[#This Row],[1W Return vs Nifty]]-AVERAGE(Table2[1W Return vs Nifty]))/_xlfn.STDEV.P(Table2[1W Return vs Nifty])</f>
        <v>-0.1649650465214515</v>
      </c>
      <c r="O408">
        <v>1000.52</v>
      </c>
      <c r="P408">
        <v>959.84571083400203</v>
      </c>
      <c r="Q408">
        <v>880.87168399350799</v>
      </c>
      <c r="R408">
        <v>69.779873122944693</v>
      </c>
      <c r="S408" s="2">
        <v>3.7310598488785762E-2</v>
      </c>
      <c r="T408" s="2">
        <v>8.1267529026327154E-2</v>
      </c>
      <c r="U408" s="2">
        <v>0.17820792614744652</v>
      </c>
      <c r="V408">
        <v>0.78372982900174004</v>
      </c>
      <c r="W408">
        <v>1036.4000000000001</v>
      </c>
      <c r="X408">
        <v>1050</v>
      </c>
      <c r="Y408">
        <v>1008</v>
      </c>
      <c r="Z408">
        <v>1052</v>
      </c>
      <c r="AA408">
        <v>1008</v>
      </c>
      <c r="AB408">
        <v>1052</v>
      </c>
      <c r="AC408" s="2">
        <f>(Table2[[#This Row],[Close Price]]/Table2[[#This Row],[Day Low]])-1</f>
        <v>1.3990737167115519E-3</v>
      </c>
      <c r="AD408" s="2">
        <f>(Table2[[#This Row],[Day High]]/Table2[[#This Row],[Close Price]])-1</f>
        <v>1.1706894059835271E-2</v>
      </c>
      <c r="AE408" s="2">
        <f>(Table2[[#This Row],[Close Price]]/Table2[[#This Row],[Current Week Low]])-1</f>
        <v>2.9613095238095077E-2</v>
      </c>
      <c r="AF408" s="2">
        <f>(Table2[[#This Row],[Current Week High]]/Table2[[#This Row],[Close Price]])-1</f>
        <v>1.3633954810425397E-2</v>
      </c>
      <c r="AG408" s="2">
        <f>(Table2[[#This Row],[Close Price]]/Table2[[#This Row],[Current Month Low]])-1</f>
        <v>2.9613095238095077E-2</v>
      </c>
      <c r="AH408" s="2">
        <f>(Table2[[#This Row],[Current Month High]]/Table2[[#This Row],[Close Price]])-1</f>
        <v>1.3633954810425397E-2</v>
      </c>
      <c r="AI408">
        <v>2.9050440815146801</v>
      </c>
      <c r="AJ408">
        <v>41.937910284463797</v>
      </c>
      <c r="AK408" t="str">
        <f>IF(AND(Table2[[#This Row],[20D EMA]]&gt;Table2[[#This Row],[50D EMA]],Table2[[#This Row],[50D EMA]]&gt;Table2[[#This Row],[200D EMA]]),"Uptrend","Downtrend/NoTrend")</f>
        <v>Uptrend</v>
      </c>
      <c r="AL408">
        <v>0.02</v>
      </c>
      <c r="AM408" t="s">
        <v>10145</v>
      </c>
      <c r="AN408">
        <v>3.68</v>
      </c>
      <c r="AO408" t="s">
        <v>10145</v>
      </c>
      <c r="AP408">
        <v>-4.9486287265940003E-3</v>
      </c>
      <c r="AQ408">
        <f>(Table2[[#This Row],[Sharpe Ratio]]-AVERAGE(Table2[Sharpe Ratio]))/_xlfn.STDEV.P(Table2[Sharpe Ratio])</f>
        <v>-0.67889141441486633</v>
      </c>
      <c r="AR4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-1.2715956609332126</v>
      </c>
    </row>
    <row r="409" spans="1:44" hidden="1" x14ac:dyDescent="0.3">
      <c r="A409" t="s">
        <v>997</v>
      </c>
      <c r="B409" t="s">
        <v>998</v>
      </c>
      <c r="C409" t="s">
        <v>10104</v>
      </c>
      <c r="D409" t="s">
        <v>119</v>
      </c>
      <c r="E409">
        <v>13175.989897359999</v>
      </c>
      <c r="F409">
        <v>2070.65</v>
      </c>
      <c r="G409">
        <v>13.5791977733767</v>
      </c>
      <c r="H409">
        <f>(Table2[[#This Row],[1Y Return vs Nifty]]-AVERAGE(Table2[1Y Return vs Nifty]))/_xlfn.STDEV.P(Table2[1Y Return vs Nifty])</f>
        <v>-0.39289659804950322</v>
      </c>
      <c r="I409">
        <v>4.74295727575727</v>
      </c>
      <c r="J409">
        <f>(Table2[[#This Row],[1M Return vs Nifty]]-AVERAGE(Table2[1M Return vs Nifty]))/_xlfn.STDEV.P(Table2[1M Return vs Nifty])</f>
        <v>5.3825155542818144E-2</v>
      </c>
      <c r="K409">
        <v>9.6669359506659607</v>
      </c>
      <c r="L409">
        <f>(Table2[[#This Row],[6M Return vs Nifty]]-AVERAGE(Table2[6M Return vs Nifty]))/_xlfn.STDEV.P(Table2[6M Return vs Nifty])</f>
        <v>-3.8092383420221948E-2</v>
      </c>
      <c r="M409">
        <v>1.76547520214857</v>
      </c>
      <c r="N409">
        <f>(Table2[[#This Row],[1W Return vs Nifty]]-AVERAGE(Table2[1W Return vs Nifty]))/_xlfn.STDEV.P(Table2[1W Return vs Nifty])</f>
        <v>0.3989523157590521</v>
      </c>
      <c r="O409">
        <v>1857.59</v>
      </c>
      <c r="P409">
        <v>1778.0245097223101</v>
      </c>
      <c r="Q409">
        <v>1648.7834222639401</v>
      </c>
      <c r="R409">
        <v>80.567011320339006</v>
      </c>
      <c r="S409" s="2">
        <v>0.11469699987618376</v>
      </c>
      <c r="T409" s="2">
        <v>0.16457899690223726</v>
      </c>
      <c r="U409" s="2">
        <v>0.25586536839192386</v>
      </c>
      <c r="V409">
        <v>1.1728220762147199</v>
      </c>
      <c r="W409">
        <v>2061.9499999999998</v>
      </c>
      <c r="X409">
        <v>2123.9499999999998</v>
      </c>
      <c r="Y409">
        <v>1791</v>
      </c>
      <c r="Z409">
        <v>2090</v>
      </c>
      <c r="AA409">
        <v>1791</v>
      </c>
      <c r="AB409">
        <v>2090</v>
      </c>
      <c r="AC409" s="2">
        <f>(Table2[[#This Row],[Close Price]]/Table2[[#This Row],[Day Low]])-1</f>
        <v>4.2193069667064709E-3</v>
      </c>
      <c r="AD409" s="2">
        <f>(Table2[[#This Row],[Day High]]/Table2[[#This Row],[Close Price]])-1</f>
        <v>2.5740709439064924E-2</v>
      </c>
      <c r="AE409" s="2">
        <f>(Table2[[#This Row],[Close Price]]/Table2[[#This Row],[Current Week Low]])-1</f>
        <v>0.15614182021217204</v>
      </c>
      <c r="AF409" s="2">
        <f>(Table2[[#This Row],[Current Week High]]/Table2[[#This Row],[Close Price]])-1</f>
        <v>9.3448917006737631E-3</v>
      </c>
      <c r="AG409" s="2">
        <f>(Table2[[#This Row],[Close Price]]/Table2[[#This Row],[Current Month Low]])-1</f>
        <v>0.15614182021217204</v>
      </c>
      <c r="AH409" s="2">
        <f>(Table2[[#This Row],[Current Month High]]/Table2[[#This Row],[Close Price]])-1</f>
        <v>9.3448917006737631E-3</v>
      </c>
      <c r="AI409">
        <v>0.93448917006737597</v>
      </c>
      <c r="AJ409">
        <v>45.3036735553138</v>
      </c>
      <c r="AK409" t="str">
        <f>IF(AND(Table2[[#This Row],[20D EMA]]&gt;Table2[[#This Row],[50D EMA]],Table2[[#This Row],[50D EMA]]&gt;Table2[[#This Row],[200D EMA]]),"Uptrend","Downtrend/NoTrend")</f>
        <v>Uptrend</v>
      </c>
      <c r="AL409">
        <v>0.21</v>
      </c>
      <c r="AM409" t="s">
        <v>10145</v>
      </c>
      <c r="AN409">
        <v>11.94</v>
      </c>
      <c r="AO409" t="s">
        <v>10145</v>
      </c>
      <c r="AP409">
        <v>-8.2622539981918999E-2</v>
      </c>
      <c r="AQ409">
        <f>(Table2[[#This Row],[Sharpe Ratio]]-AVERAGE(Table2[Sharpe Ratio]))/_xlfn.STDEV.P(Table2[Sharpe Ratio])</f>
        <v>-1.56079966795369</v>
      </c>
      <c r="AR4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-1.539011178121545</v>
      </c>
    </row>
    <row r="410" spans="1:44" hidden="1" x14ac:dyDescent="0.3">
      <c r="A410" t="s">
        <v>999</v>
      </c>
      <c r="B410" t="s">
        <v>1000</v>
      </c>
      <c r="C410" t="s">
        <v>10107</v>
      </c>
      <c r="D410" t="s">
        <v>293</v>
      </c>
      <c r="E410">
        <v>13153.096109894999</v>
      </c>
      <c r="F410">
        <v>1295.8499999999999</v>
      </c>
      <c r="G410">
        <v>9.9147093047384107</v>
      </c>
      <c r="H410">
        <f>(Table2[[#This Row],[1Y Return vs Nifty]]-AVERAGE(Table2[1Y Return vs Nifty]))/_xlfn.STDEV.P(Table2[1Y Return vs Nifty])</f>
        <v>-0.43509073880999194</v>
      </c>
      <c r="I410">
        <v>-9.9295874948349905</v>
      </c>
      <c r="J410">
        <f>(Table2[[#This Row],[1M Return vs Nifty]]-AVERAGE(Table2[1M Return vs Nifty]))/_xlfn.STDEV.P(Table2[1M Return vs Nifty])</f>
        <v>-1.1721494117738653</v>
      </c>
      <c r="K410">
        <v>-5.0591184675844101</v>
      </c>
      <c r="L410">
        <f>(Table2[[#This Row],[6M Return vs Nifty]]-AVERAGE(Table2[6M Return vs Nifty]))/_xlfn.STDEV.P(Table2[6M Return vs Nifty])</f>
        <v>-0.47305253450475915</v>
      </c>
      <c r="M410">
        <v>-3.03307519944005</v>
      </c>
      <c r="N410">
        <f>(Table2[[#This Row],[1W Return vs Nifty]]-AVERAGE(Table2[1W Return vs Nifty]))/_xlfn.STDEV.P(Table2[1W Return vs Nifty])</f>
        <v>-0.54490703658343187</v>
      </c>
      <c r="O410">
        <v>1283.17</v>
      </c>
      <c r="P410">
        <v>1294.7606854441101</v>
      </c>
      <c r="Q410">
        <v>1203.8224136234101</v>
      </c>
      <c r="R410">
        <v>58.924675861744497</v>
      </c>
      <c r="S410" s="2">
        <v>9.8817771612489651E-3</v>
      </c>
      <c r="T410" s="2">
        <v>8.4132501715262781E-4</v>
      </c>
      <c r="U410" s="2">
        <v>7.6446147982570045E-2</v>
      </c>
      <c r="V410">
        <v>0.48748225960154501</v>
      </c>
      <c r="W410">
        <v>1300</v>
      </c>
      <c r="X410">
        <v>1326.8</v>
      </c>
      <c r="Y410">
        <v>1243.05</v>
      </c>
      <c r="Z410">
        <v>1303</v>
      </c>
      <c r="AA410">
        <v>1243.05</v>
      </c>
      <c r="AB410">
        <v>1303</v>
      </c>
      <c r="AC410" s="2">
        <f>(Table2[[#This Row],[Close Price]]/Table2[[#This Row],[Day Low]])-1</f>
        <v>-3.1923076923077165E-3</v>
      </c>
      <c r="AD410" s="2">
        <f>(Table2[[#This Row],[Day High]]/Table2[[#This Row],[Close Price]])-1</f>
        <v>2.3883937184087767E-2</v>
      </c>
      <c r="AE410" s="2">
        <f>(Table2[[#This Row],[Close Price]]/Table2[[#This Row],[Current Week Low]])-1</f>
        <v>4.2476167491251271E-2</v>
      </c>
      <c r="AF410" s="2">
        <f>(Table2[[#This Row],[Current Week High]]/Table2[[#This Row],[Close Price]])-1</f>
        <v>5.517613921364406E-3</v>
      </c>
      <c r="AG410" s="2">
        <f>(Table2[[#This Row],[Close Price]]/Table2[[#This Row],[Current Month Low]])-1</f>
        <v>4.2476167491251271E-2</v>
      </c>
      <c r="AH410" s="2">
        <f>(Table2[[#This Row],[Current Month High]]/Table2[[#This Row],[Close Price]])-1</f>
        <v>5.517613921364406E-3</v>
      </c>
      <c r="AI410">
        <v>27.252382606011501</v>
      </c>
      <c r="AJ410">
        <v>37.673306772908298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-0.09</v>
      </c>
      <c r="AM410" t="s">
        <v>10146</v>
      </c>
      <c r="AN410">
        <v>-1.08</v>
      </c>
      <c r="AO410" t="s">
        <v>10146</v>
      </c>
      <c r="AP410">
        <v>0.13579066336856899</v>
      </c>
      <c r="AQ410">
        <f>(Table2[[#This Row],[Sharpe Ratio]]-AVERAGE(Table2[Sharpe Ratio]))/_xlfn.STDEV.P(Table2[Sharpe Ratio])</f>
        <v>0.9190600893781975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1" spans="1:44" hidden="1" x14ac:dyDescent="0.3">
      <c r="A411" t="s">
        <v>1003</v>
      </c>
      <c r="B411" t="s">
        <v>1004</v>
      </c>
      <c r="C411" t="s">
        <v>10108</v>
      </c>
      <c r="D411" t="s">
        <v>80</v>
      </c>
      <c r="E411">
        <v>13108.71052248</v>
      </c>
      <c r="F411">
        <v>634.79999999999995</v>
      </c>
      <c r="G411">
        <v>-24.686014674245701</v>
      </c>
      <c r="H411">
        <f>(Table2[[#This Row],[1Y Return vs Nifty]]-AVERAGE(Table2[1Y Return vs Nifty]))/_xlfn.STDEV.P(Table2[1Y Return vs Nifty])</f>
        <v>-0.8334949991804943</v>
      </c>
      <c r="I411">
        <v>-16.6600176392047</v>
      </c>
      <c r="J411">
        <f>(Table2[[#This Row],[1M Return vs Nifty]]-AVERAGE(Table2[1M Return vs Nifty]))/_xlfn.STDEV.P(Table2[1M Return vs Nifty])</f>
        <v>-1.7345151304075357</v>
      </c>
      <c r="K411">
        <v>-31.728463383073802</v>
      </c>
      <c r="L411">
        <f>(Table2[[#This Row],[6M Return vs Nifty]]-AVERAGE(Table2[6M Return vs Nifty]))/_xlfn.STDEV.P(Table2[6M Return vs Nifty])</f>
        <v>-1.2607789657877102</v>
      </c>
      <c r="M411">
        <v>-4.1146241580764098</v>
      </c>
      <c r="N411">
        <f>(Table2[[#This Row],[1W Return vs Nifty]]-AVERAGE(Table2[1W Return vs Nifty]))/_xlfn.STDEV.P(Table2[1W Return vs Nifty])</f>
        <v>-0.75764422056450331</v>
      </c>
      <c r="O411">
        <v>653.58000000000004</v>
      </c>
      <c r="P411">
        <v>652.50490214675699</v>
      </c>
      <c r="Q411">
        <v>664.01537502152701</v>
      </c>
      <c r="R411">
        <v>36.037619511929698</v>
      </c>
      <c r="S411" s="2">
        <v>-2.8734049389516333E-2</v>
      </c>
      <c r="T411" s="2">
        <v>-2.7133745797935736E-2</v>
      </c>
      <c r="U411" s="2">
        <v>-4.399803998601675E-2</v>
      </c>
      <c r="V411">
        <v>0.65259103586280798</v>
      </c>
      <c r="W411">
        <v>633.1</v>
      </c>
      <c r="X411">
        <v>643.20000000000005</v>
      </c>
      <c r="Y411">
        <v>634</v>
      </c>
      <c r="Z411">
        <v>657.25</v>
      </c>
      <c r="AA411">
        <v>634</v>
      </c>
      <c r="AB411">
        <v>657.25</v>
      </c>
      <c r="AC411" s="2">
        <f>(Table2[[#This Row],[Close Price]]/Table2[[#This Row],[Day Low]])-1</f>
        <v>2.6851998104564512E-3</v>
      </c>
      <c r="AD411" s="2">
        <f>(Table2[[#This Row],[Day High]]/Table2[[#This Row],[Close Price]])-1</f>
        <v>1.3232514177693888E-2</v>
      </c>
      <c r="AE411" s="2">
        <f>(Table2[[#This Row],[Close Price]]/Table2[[#This Row],[Current Week Low]])-1</f>
        <v>1.2618296529967044E-3</v>
      </c>
      <c r="AF411" s="2">
        <f>(Table2[[#This Row],[Current Week High]]/Table2[[#This Row],[Close Price]])-1</f>
        <v>3.5365469439193609E-2</v>
      </c>
      <c r="AG411" s="2">
        <f>(Table2[[#This Row],[Close Price]]/Table2[[#This Row],[Current Month Low]])-1</f>
        <v>1.2618296529967044E-3</v>
      </c>
      <c r="AH411" s="2">
        <f>(Table2[[#This Row],[Current Month High]]/Table2[[#This Row],[Close Price]])-1</f>
        <v>3.5365469439193609E-2</v>
      </c>
      <c r="AI411">
        <v>29.8046628859483</v>
      </c>
      <c r="AJ411">
        <v>25.889935547843301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-0.06</v>
      </c>
      <c r="AM411" t="s">
        <v>10146</v>
      </c>
      <c r="AN411">
        <v>-8.5399999999999991</v>
      </c>
      <c r="AO411" t="s">
        <v>10146</v>
      </c>
      <c r="AP411">
        <v>5.3969005555596999E-2</v>
      </c>
      <c r="AQ411">
        <f>(Table2[[#This Row],[Sharpe Ratio]]-AVERAGE(Table2[Sharpe Ratio]))/_xlfn.STDEV.P(Table2[Sharpe Ratio])</f>
        <v>-9.9416072956318678E-3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2" spans="1:44" hidden="1" x14ac:dyDescent="0.3">
      <c r="A412" t="s">
        <v>1008</v>
      </c>
      <c r="B412" t="s">
        <v>1009</v>
      </c>
      <c r="C412" t="s">
        <v>10102</v>
      </c>
      <c r="D412" t="s">
        <v>659</v>
      </c>
      <c r="E412">
        <v>13050.297267425</v>
      </c>
      <c r="F412">
        <v>761.75</v>
      </c>
      <c r="G412">
        <v>80.632472186126193</v>
      </c>
      <c r="H412">
        <f>(Table2[[#This Row],[1Y Return vs Nifty]]-AVERAGE(Table2[1Y Return vs Nifty]))/_xlfn.STDEV.P(Table2[1Y Return vs Nifty])</f>
        <v>0.37917713699886191</v>
      </c>
      <c r="I412">
        <v>4.43529559598504</v>
      </c>
      <c r="J412">
        <f>(Table2[[#This Row],[1M Return vs Nifty]]-AVERAGE(Table2[1M Return vs Nifty]))/_xlfn.STDEV.P(Table2[1M Return vs Nifty])</f>
        <v>2.8118272337754418E-2</v>
      </c>
      <c r="K412">
        <v>43.095071367982797</v>
      </c>
      <c r="L412">
        <f>(Table2[[#This Row],[6M Return vs Nifty]]-AVERAGE(Table2[6M Return vs Nifty]))/_xlfn.STDEV.P(Table2[6M Return vs Nifty])</f>
        <v>0.94926691993606793</v>
      </c>
      <c r="M412">
        <v>7.9692616059074801</v>
      </c>
      <c r="N412">
        <f>(Table2[[#This Row],[1W Return vs Nifty]]-AVERAGE(Table2[1W Return vs Nifty]))/_xlfn.STDEV.P(Table2[1W Return vs Nifty])</f>
        <v>1.6192170472047103</v>
      </c>
      <c r="O412">
        <v>717.73</v>
      </c>
      <c r="P412">
        <v>706.99953244129597</v>
      </c>
      <c r="Q412">
        <v>599.98083797162997</v>
      </c>
      <c r="R412">
        <v>75.224863866303295</v>
      </c>
      <c r="S412" s="2">
        <v>6.1332255862232288E-2</v>
      </c>
      <c r="T412" s="2">
        <v>7.7440599387171599E-2</v>
      </c>
      <c r="U412" s="2">
        <v>0.26962388094804335</v>
      </c>
      <c r="V412">
        <v>0.62604725178296805</v>
      </c>
      <c r="W412">
        <v>743.1</v>
      </c>
      <c r="X412">
        <v>768.55</v>
      </c>
      <c r="Y412">
        <v>705.2</v>
      </c>
      <c r="Z412">
        <v>771.95</v>
      </c>
      <c r="AA412">
        <v>705.2</v>
      </c>
      <c r="AB412">
        <v>771.95</v>
      </c>
      <c r="AC412" s="2">
        <f>(Table2[[#This Row],[Close Price]]/Table2[[#This Row],[Day Low]])-1</f>
        <v>2.5097564257838822E-2</v>
      </c>
      <c r="AD412" s="2">
        <f>(Table2[[#This Row],[Day High]]/Table2[[#This Row],[Close Price]])-1</f>
        <v>8.9268132589430671E-3</v>
      </c>
      <c r="AE412" s="2">
        <f>(Table2[[#This Row],[Close Price]]/Table2[[#This Row],[Current Week Low]])-1</f>
        <v>8.0190017016449122E-2</v>
      </c>
      <c r="AF412" s="2">
        <f>(Table2[[#This Row],[Current Week High]]/Table2[[#This Row],[Close Price]])-1</f>
        <v>1.3390219888414823E-2</v>
      </c>
      <c r="AG412" s="2">
        <f>(Table2[[#This Row],[Close Price]]/Table2[[#This Row],[Current Month Low]])-1</f>
        <v>8.0190017016449122E-2</v>
      </c>
      <c r="AH412" s="2">
        <f>(Table2[[#This Row],[Current Month High]]/Table2[[#This Row],[Close Price]])-1</f>
        <v>1.3390219888414823E-2</v>
      </c>
      <c r="AI412">
        <v>7.9094191007548398</v>
      </c>
      <c r="AJ412">
        <v>117.30138354015099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0.1</v>
      </c>
      <c r="AM412" t="s">
        <v>10145</v>
      </c>
      <c r="AN412">
        <v>6.46</v>
      </c>
      <c r="AO412" t="s">
        <v>10145</v>
      </c>
      <c r="AQ412">
        <f>(Table2[[#This Row],[Sharpe Ratio]]-AVERAGE(Table2[Sharpe Ratio]))/_xlfn.STDEV.P(Table2[Sharpe Ratio])</f>
        <v>-0.62270476889708481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2.35307460758031</v>
      </c>
    </row>
    <row r="413" spans="1:44" x14ac:dyDescent="0.3">
      <c r="A413" t="s">
        <v>135</v>
      </c>
      <c r="B413" t="s">
        <v>136</v>
      </c>
      <c r="C413" t="s">
        <v>10104</v>
      </c>
      <c r="D413" t="s">
        <v>137</v>
      </c>
      <c r="E413">
        <v>209658.213435485</v>
      </c>
      <c r="F413">
        <v>1613.45</v>
      </c>
      <c r="G413">
        <v>71.043480869698399</v>
      </c>
      <c r="H413">
        <f>(Table2[[#This Row],[1Y Return vs Nifty]]-AVERAGE(Table2[1Y Return vs Nifty]))/_xlfn.STDEV.P(Table2[1Y Return vs Nifty])</f>
        <v>0.26876629717247658</v>
      </c>
      <c r="I413">
        <v>4.3285820699513398</v>
      </c>
      <c r="J413">
        <f>(Table2[[#This Row],[1M Return vs Nifty]]-AVERAGE(Table2[1M Return vs Nifty]))/_xlfn.STDEV.P(Table2[1M Return vs Nifty])</f>
        <v>1.9201750292565774E-2</v>
      </c>
      <c r="K413">
        <v>18.734879367532798</v>
      </c>
      <c r="L413">
        <f>(Table2[[#This Row],[6M Return vs Nifty]]-AVERAGE(Table2[6M Return vs Nifty]))/_xlfn.STDEV.P(Table2[6M Return vs Nifty])</f>
        <v>0.22974541797607706</v>
      </c>
      <c r="M413">
        <v>-2.3604789307407099</v>
      </c>
      <c r="N413">
        <f>(Table2[[#This Row],[1W Return vs Nifty]]-AVERAGE(Table2[1W Return vs Nifty]))/_xlfn.STDEV.P(Table2[1W Return vs Nifty])</f>
        <v>-0.41260952474478163</v>
      </c>
      <c r="O413">
        <v>1579.94</v>
      </c>
      <c r="P413">
        <v>1519.9497369601499</v>
      </c>
      <c r="Q413">
        <v>1292.58128941206</v>
      </c>
      <c r="R413">
        <v>56.796795389625601</v>
      </c>
      <c r="S413" s="2">
        <v>2.1209666189855304E-2</v>
      </c>
      <c r="T413" s="2">
        <v>6.1515365124407063E-2</v>
      </c>
      <c r="U413" s="2">
        <v>0.24823870902068337</v>
      </c>
      <c r="V413">
        <v>0.86225716093965699</v>
      </c>
      <c r="W413">
        <v>1605.55</v>
      </c>
      <c r="X413">
        <v>1625</v>
      </c>
      <c r="Y413">
        <v>1575</v>
      </c>
      <c r="Z413">
        <v>1634</v>
      </c>
      <c r="AA413">
        <v>1575</v>
      </c>
      <c r="AB413">
        <v>1634</v>
      </c>
      <c r="AC413" s="2">
        <f>(Table2[[#This Row],[Close Price]]/Table2[[#This Row],[Day Low]])-1</f>
        <v>4.9204322506306575E-3</v>
      </c>
      <c r="AD413" s="2">
        <f>(Table2[[#This Row],[Day High]]/Table2[[#This Row],[Close Price]])-1</f>
        <v>7.1585732436703076E-3</v>
      </c>
      <c r="AE413" s="2">
        <f>(Table2[[#This Row],[Close Price]]/Table2[[#This Row],[Current Week Low]])-1</f>
        <v>2.4412698412698441E-2</v>
      </c>
      <c r="AF413" s="2">
        <f>(Table2[[#This Row],[Current Week High]]/Table2[[#This Row],[Close Price]])-1</f>
        <v>1.273668226471214E-2</v>
      </c>
      <c r="AG413" s="2">
        <f>(Table2[[#This Row],[Close Price]]/Table2[[#This Row],[Current Month Low]])-1</f>
        <v>2.4412698412698441E-2</v>
      </c>
      <c r="AH413" s="2">
        <f>(Table2[[#This Row],[Current Month High]]/Table2[[#This Row],[Close Price]])-1</f>
        <v>1.273668226471214E-2</v>
      </c>
      <c r="AI413">
        <v>3.6288698131333499</v>
      </c>
      <c r="AJ413">
        <v>105.56121798955201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0.09</v>
      </c>
      <c r="AM413" t="s">
        <v>10145</v>
      </c>
      <c r="AN413">
        <v>-1.57</v>
      </c>
      <c r="AO413" t="s">
        <v>10146</v>
      </c>
      <c r="AP413">
        <v>0.228404579652808</v>
      </c>
      <c r="AQ413">
        <f>(Table2[[#This Row],[Sharpe Ratio]]-AVERAGE(Table2[Sharpe Ratio]))/_xlfn.STDEV.P(Table2[Sharpe Ratio])</f>
        <v>1.9705969032659443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2.0757008439622822</v>
      </c>
    </row>
    <row r="414" spans="1:44" hidden="1" x14ac:dyDescent="0.3">
      <c r="A414" t="s">
        <v>1014</v>
      </c>
      <c r="B414" t="s">
        <v>1015</v>
      </c>
      <c r="C414" t="s">
        <v>10101</v>
      </c>
      <c r="D414" t="s">
        <v>287</v>
      </c>
      <c r="E414">
        <v>13000.251564100001</v>
      </c>
      <c r="F414">
        <v>966.85</v>
      </c>
      <c r="G414">
        <v>-30.574557837884399</v>
      </c>
      <c r="H414">
        <f>(Table2[[#This Row],[1Y Return vs Nifty]]-AVERAGE(Table2[1Y Return vs Nifty]))/_xlfn.STDEV.P(Table2[1Y Return vs Nifty])</f>
        <v>-0.90129764646597255</v>
      </c>
      <c r="I414">
        <v>-1.2866205868746601</v>
      </c>
      <c r="J414">
        <f>(Table2[[#This Row],[1M Return vs Nifty]]-AVERAGE(Table2[1M Return vs Nifty]))/_xlfn.STDEV.P(Table2[1M Return vs Nifty])</f>
        <v>-0.44998036877619535</v>
      </c>
      <c r="K414">
        <v>-23.897695904957299</v>
      </c>
      <c r="L414">
        <f>(Table2[[#This Row],[6M Return vs Nifty]]-AVERAGE(Table2[6M Return vs Nifty]))/_xlfn.STDEV.P(Table2[6M Return vs Nifty])</f>
        <v>-1.0294833513176047</v>
      </c>
      <c r="M414">
        <v>-0.33814559745228001</v>
      </c>
      <c r="N414">
        <f>(Table2[[#This Row],[1W Return vs Nifty]]-AVERAGE(Table2[1W Return vs Nifty]))/_xlfn.STDEV.P(Table2[1W Return vs Nifty])</f>
        <v>-1.4823095420979435E-2</v>
      </c>
      <c r="O414">
        <v>942.54</v>
      </c>
      <c r="P414">
        <v>929.75263716384904</v>
      </c>
      <c r="Q414">
        <v>946.366242922933</v>
      </c>
      <c r="R414">
        <v>64.236729256686601</v>
      </c>
      <c r="S414" s="2">
        <v>2.5792008827211641E-2</v>
      </c>
      <c r="T414" s="2">
        <v>3.9900250188387859E-2</v>
      </c>
      <c r="U414" s="2">
        <v>2.1644640465831907E-2</v>
      </c>
      <c r="V414">
        <v>0.67744038952672903</v>
      </c>
      <c r="W414">
        <v>965</v>
      </c>
      <c r="X414">
        <v>974</v>
      </c>
      <c r="Y414">
        <v>941.85</v>
      </c>
      <c r="Z414">
        <v>1005.45</v>
      </c>
      <c r="AA414">
        <v>941.85</v>
      </c>
      <c r="AB414">
        <v>1005.45</v>
      </c>
      <c r="AC414" s="2">
        <f>(Table2[[#This Row],[Close Price]]/Table2[[#This Row],[Day Low]])-1</f>
        <v>1.917098445595844E-3</v>
      </c>
      <c r="AD414" s="2">
        <f>(Table2[[#This Row],[Day High]]/Table2[[#This Row],[Close Price]])-1</f>
        <v>7.3951491958421656E-3</v>
      </c>
      <c r="AE414" s="2">
        <f>(Table2[[#This Row],[Close Price]]/Table2[[#This Row],[Current Week Low]])-1</f>
        <v>2.6543504804374285E-2</v>
      </c>
      <c r="AF414" s="2">
        <f>(Table2[[#This Row],[Current Week High]]/Table2[[#This Row],[Close Price]])-1</f>
        <v>3.9923462791539466E-2</v>
      </c>
      <c r="AG414" s="2">
        <f>(Table2[[#This Row],[Close Price]]/Table2[[#This Row],[Current Month Low]])-1</f>
        <v>2.6543504804374285E-2</v>
      </c>
      <c r="AH414" s="2">
        <f>(Table2[[#This Row],[Current Month High]]/Table2[[#This Row],[Close Price]])-1</f>
        <v>3.9923462791539466E-2</v>
      </c>
      <c r="AI414">
        <v>36.313802554687904</v>
      </c>
      <c r="AJ414">
        <v>23.630202672463401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-0.08</v>
      </c>
      <c r="AM414" t="s">
        <v>10146</v>
      </c>
      <c r="AN414">
        <v>-0.09</v>
      </c>
      <c r="AO414" t="s">
        <v>10146</v>
      </c>
      <c r="AP414">
        <v>6.5213277645479999E-3</v>
      </c>
      <c r="AQ414">
        <f>(Table2[[#This Row],[Sharpe Ratio]]-AVERAGE(Table2[Sharpe Ratio]))/_xlfn.STDEV.P(Table2[Sharpe Ratio])</f>
        <v>-0.54866172552977277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5" spans="1:44" hidden="1" x14ac:dyDescent="0.3">
      <c r="A415" t="s">
        <v>1016</v>
      </c>
      <c r="B415" t="s">
        <v>1017</v>
      </c>
      <c r="C415" t="s">
        <v>10113</v>
      </c>
      <c r="D415" t="s">
        <v>524</v>
      </c>
      <c r="E415">
        <v>12979.8511344</v>
      </c>
      <c r="F415">
        <v>835.2</v>
      </c>
      <c r="G415">
        <v>-26.942518447353699</v>
      </c>
      <c r="H415">
        <f>(Table2[[#This Row],[1Y Return vs Nifty]]-AVERAGE(Table2[1Y Return vs Nifty]))/_xlfn.STDEV.P(Table2[1Y Return vs Nifty])</f>
        <v>-0.85947713519864166</v>
      </c>
      <c r="I415">
        <v>-5.8073240596783</v>
      </c>
      <c r="J415">
        <f>(Table2[[#This Row],[1M Return vs Nifty]]-AVERAGE(Table2[1M Return vs Nifty]))/_xlfn.STDEV.P(Table2[1M Return vs Nifty])</f>
        <v>-0.82771085593379257</v>
      </c>
      <c r="K415">
        <v>-10.530152836149799</v>
      </c>
      <c r="L415">
        <f>(Table2[[#This Row],[6M Return vs Nifty]]-AVERAGE(Table2[6M Return vs Nifty]))/_xlfn.STDEV.P(Table2[6M Return vs Nifty])</f>
        <v>-0.63464924384400334</v>
      </c>
      <c r="M415">
        <v>-7.8737867012001503</v>
      </c>
      <c r="N415">
        <f>(Table2[[#This Row],[1W Return vs Nifty]]-AVERAGE(Table2[1W Return vs Nifty]))/_xlfn.STDEV.P(Table2[1W Return vs Nifty])</f>
        <v>-1.497059341040939</v>
      </c>
      <c r="O415">
        <v>831.91</v>
      </c>
      <c r="P415">
        <v>829.06595733659401</v>
      </c>
      <c r="Q415">
        <v>824.39562972548697</v>
      </c>
      <c r="R415">
        <v>51.675878530718101</v>
      </c>
      <c r="S415" s="2">
        <v>3.9547547210636693E-3</v>
      </c>
      <c r="T415" s="2">
        <v>7.3987390377381803E-3</v>
      </c>
      <c r="U415" s="2">
        <v>1.3105807315003345E-2</v>
      </c>
      <c r="V415">
        <v>1.37264331179037</v>
      </c>
      <c r="W415">
        <v>828.65</v>
      </c>
      <c r="X415">
        <v>840</v>
      </c>
      <c r="Y415">
        <v>816</v>
      </c>
      <c r="Z415">
        <v>848.95</v>
      </c>
      <c r="AA415">
        <v>816</v>
      </c>
      <c r="AB415">
        <v>848.95</v>
      </c>
      <c r="AC415" s="2">
        <f>(Table2[[#This Row],[Close Price]]/Table2[[#This Row],[Day Low]])-1</f>
        <v>7.9044228564533192E-3</v>
      </c>
      <c r="AD415" s="2">
        <f>(Table2[[#This Row],[Day High]]/Table2[[#This Row],[Close Price]])-1</f>
        <v>5.7471264367816577E-3</v>
      </c>
      <c r="AE415" s="2">
        <f>(Table2[[#This Row],[Close Price]]/Table2[[#This Row],[Current Week Low]])-1</f>
        <v>2.3529411764706021E-2</v>
      </c>
      <c r="AF415" s="2">
        <f>(Table2[[#This Row],[Current Week High]]/Table2[[#This Row],[Close Price]])-1</f>
        <v>1.6463122605363978E-2</v>
      </c>
      <c r="AG415" s="2">
        <f>(Table2[[#This Row],[Close Price]]/Table2[[#This Row],[Current Month Low]])-1</f>
        <v>2.3529411764706021E-2</v>
      </c>
      <c r="AH415" s="2">
        <f>(Table2[[#This Row],[Current Month High]]/Table2[[#This Row],[Close Price]])-1</f>
        <v>1.6463122605363978E-2</v>
      </c>
      <c r="AI415">
        <v>22.719109195402201</v>
      </c>
      <c r="AJ415">
        <v>17.808025953875401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-7.0000000000000007E-2</v>
      </c>
      <c r="AM415" t="s">
        <v>10146</v>
      </c>
      <c r="AN415">
        <v>3.74</v>
      </c>
      <c r="AO415" t="s">
        <v>10145</v>
      </c>
      <c r="AP415">
        <v>1.8614139975126998E-2</v>
      </c>
      <c r="AQ415">
        <f>(Table2[[#This Row],[Sharpe Ratio]]-AVERAGE(Table2[Sharpe Ratio]))/_xlfn.STDEV.P(Table2[Sharpe Ratio])</f>
        <v>-0.41136014351019157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-4.230256719527568</v>
      </c>
    </row>
    <row r="416" spans="1:44" hidden="1" x14ac:dyDescent="0.3">
      <c r="A416" t="s">
        <v>1024</v>
      </c>
      <c r="B416" t="s">
        <v>1025</v>
      </c>
      <c r="C416" t="s">
        <v>10112</v>
      </c>
      <c r="D416" t="s">
        <v>65</v>
      </c>
      <c r="E416">
        <v>12849</v>
      </c>
      <c r="F416">
        <v>85.66</v>
      </c>
      <c r="G416">
        <v>143.46762470455499</v>
      </c>
      <c r="H416">
        <f>(Table2[[#This Row],[1Y Return vs Nifty]]-AVERAGE(Table2[1Y Return vs Nifty]))/_xlfn.STDEV.P(Table2[1Y Return vs Nifty])</f>
        <v>1.1026820116245324</v>
      </c>
      <c r="I416">
        <v>3.8645533194010202</v>
      </c>
      <c r="J416">
        <f>(Table2[[#This Row],[1M Return vs Nifty]]-AVERAGE(Table2[1M Return vs Nifty]))/_xlfn.STDEV.P(Table2[1M Return vs Nifty])</f>
        <v>-1.9570491031150151E-2</v>
      </c>
      <c r="K416">
        <v>30.8354661915326</v>
      </c>
      <c r="L416">
        <f>(Table2[[#This Row],[6M Return vs Nifty]]-AVERAGE(Table2[6M Return vs Nifty]))/_xlfn.STDEV.P(Table2[6M Return vs Nifty])</f>
        <v>0.58715772433395697</v>
      </c>
      <c r="M416">
        <v>-6.1011305577713202</v>
      </c>
      <c r="N416">
        <f>(Table2[[#This Row],[1W Return vs Nifty]]-AVERAGE(Table2[1W Return vs Nifty]))/_xlfn.STDEV.P(Table2[1W Return vs Nifty])</f>
        <v>-1.1483836078635303</v>
      </c>
      <c r="O416">
        <v>78.87</v>
      </c>
      <c r="P416">
        <v>76.103855383944307</v>
      </c>
      <c r="Q416">
        <v>67.146390937405798</v>
      </c>
      <c r="R416">
        <v>70.737097645028996</v>
      </c>
      <c r="S416" s="2">
        <v>8.6091035881830758E-2</v>
      </c>
      <c r="T416" s="2">
        <v>0.12556715514404487</v>
      </c>
      <c r="U416" s="2">
        <v>0.27572009164055711</v>
      </c>
      <c r="V416">
        <v>2.4827871569623898</v>
      </c>
      <c r="W416">
        <v>83.91</v>
      </c>
      <c r="X416">
        <v>88.1</v>
      </c>
      <c r="Y416">
        <v>76.959999999999994</v>
      </c>
      <c r="Z416">
        <v>91</v>
      </c>
      <c r="AA416">
        <v>76.959999999999994</v>
      </c>
      <c r="AB416">
        <v>91</v>
      </c>
      <c r="AC416" s="2">
        <f>(Table2[[#This Row],[Close Price]]/Table2[[#This Row],[Day Low]])-1</f>
        <v>2.0855678703372682E-2</v>
      </c>
      <c r="AD416" s="2">
        <f>(Table2[[#This Row],[Day High]]/Table2[[#This Row],[Close Price]])-1</f>
        <v>2.848470698108807E-2</v>
      </c>
      <c r="AE416" s="2">
        <f>(Table2[[#This Row],[Close Price]]/Table2[[#This Row],[Current Week Low]])-1</f>
        <v>0.11304573804573814</v>
      </c>
      <c r="AF416" s="2">
        <f>(Table2[[#This Row],[Current Week High]]/Table2[[#This Row],[Close Price]])-1</f>
        <v>6.2339481671725538E-2</v>
      </c>
      <c r="AG416" s="2">
        <f>(Table2[[#This Row],[Close Price]]/Table2[[#This Row],[Current Month Low]])-1</f>
        <v>0.11304573804573814</v>
      </c>
      <c r="AH416" s="2">
        <f>(Table2[[#This Row],[Current Month High]]/Table2[[#This Row],[Close Price]])-1</f>
        <v>6.2339481671725538E-2</v>
      </c>
      <c r="AI416">
        <v>18.9586738267569</v>
      </c>
      <c r="AJ416">
        <v>173.67412140574999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0.04</v>
      </c>
      <c r="AM416" t="s">
        <v>10145</v>
      </c>
      <c r="AN416">
        <v>12.34</v>
      </c>
      <c r="AO416" t="s">
        <v>10145</v>
      </c>
      <c r="AP416">
        <v>3.9560522056672001E-2</v>
      </c>
      <c r="AQ416">
        <f>(Table2[[#This Row],[Sharpe Ratio]]-AVERAGE(Table2[Sharpe Ratio]))/_xlfn.STDEV.P(Table2[Sharpe Ratio])</f>
        <v>-0.17353528132744869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0.34835035573636008</v>
      </c>
    </row>
    <row r="417" spans="1:44" hidden="1" x14ac:dyDescent="0.3">
      <c r="A417" t="s">
        <v>1028</v>
      </c>
      <c r="B417" t="s">
        <v>1029</v>
      </c>
      <c r="C417" t="s">
        <v>10111</v>
      </c>
      <c r="D417" t="s">
        <v>80</v>
      </c>
      <c r="E417">
        <v>12736.188415979999</v>
      </c>
      <c r="F417">
        <v>356.6</v>
      </c>
      <c r="G417">
        <v>-24.673335871572501</v>
      </c>
      <c r="H417">
        <f>(Table2[[#This Row],[1Y Return vs Nifty]]-AVERAGE(Table2[1Y Return vs Nifty]))/_xlfn.STDEV.P(Table2[1Y Return vs Nifty])</f>
        <v>-0.83334901122358129</v>
      </c>
      <c r="I417">
        <v>8.0001950128793897</v>
      </c>
      <c r="J417">
        <f>(Table2[[#This Row],[1M Return vs Nifty]]-AVERAGE(Table2[1M Return vs Nifty]))/_xlfn.STDEV.P(Table2[1M Return vs Nifty])</f>
        <v>0.32598589438203407</v>
      </c>
      <c r="K417">
        <v>-15.110369587806</v>
      </c>
      <c r="L417">
        <f>(Table2[[#This Row],[6M Return vs Nifty]]-AVERAGE(Table2[6M Return vs Nifty]))/_xlfn.STDEV.P(Table2[6M Return vs Nifty])</f>
        <v>-0.76993407396328573</v>
      </c>
      <c r="M417">
        <v>0.29677321111408</v>
      </c>
      <c r="N417">
        <f>(Table2[[#This Row],[1W Return vs Nifty]]-AVERAGE(Table2[1W Return vs Nifty]))/_xlfn.STDEV.P(Table2[1W Return vs Nifty])</f>
        <v>0.11006338180454035</v>
      </c>
      <c r="O417">
        <v>350.24</v>
      </c>
      <c r="P417">
        <v>339.08354256760703</v>
      </c>
      <c r="Q417">
        <v>341.18891434965002</v>
      </c>
      <c r="R417">
        <v>52.914248516109801</v>
      </c>
      <c r="S417" s="2">
        <v>1.8158976701690307E-2</v>
      </c>
      <c r="T417" s="2">
        <v>5.1658235312026499E-2</v>
      </c>
      <c r="U417" s="2">
        <v>4.5168776012917994E-2</v>
      </c>
      <c r="V417">
        <v>1.1888583170454099</v>
      </c>
      <c r="W417">
        <v>355.45</v>
      </c>
      <c r="X417">
        <v>359.95</v>
      </c>
      <c r="Y417">
        <v>355</v>
      </c>
      <c r="Z417">
        <v>376.5</v>
      </c>
      <c r="AA417">
        <v>355</v>
      </c>
      <c r="AB417">
        <v>376.5</v>
      </c>
      <c r="AC417" s="2">
        <f>(Table2[[#This Row],[Close Price]]/Table2[[#This Row],[Day Low]])-1</f>
        <v>3.2353354902237008E-3</v>
      </c>
      <c r="AD417" s="2">
        <f>(Table2[[#This Row],[Day High]]/Table2[[#This Row],[Close Price]])-1</f>
        <v>9.3942793045427297E-3</v>
      </c>
      <c r="AE417" s="2">
        <f>(Table2[[#This Row],[Close Price]]/Table2[[#This Row],[Current Week Low]])-1</f>
        <v>4.5070422535211652E-3</v>
      </c>
      <c r="AF417" s="2">
        <f>(Table2[[#This Row],[Current Week High]]/Table2[[#This Row],[Close Price]])-1</f>
        <v>5.580482333146386E-2</v>
      </c>
      <c r="AG417" s="2">
        <f>(Table2[[#This Row],[Close Price]]/Table2[[#This Row],[Current Month Low]])-1</f>
        <v>4.5070422535211652E-3</v>
      </c>
      <c r="AH417" s="2">
        <f>(Table2[[#This Row],[Current Month High]]/Table2[[#This Row],[Close Price]])-1</f>
        <v>5.580482333146386E-2</v>
      </c>
      <c r="AI417">
        <v>11.609646662927601</v>
      </c>
      <c r="AJ417">
        <v>22.416752488843098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0.05</v>
      </c>
      <c r="AM417" t="s">
        <v>10145</v>
      </c>
      <c r="AN417">
        <v>-2.58</v>
      </c>
      <c r="AO417" t="s">
        <v>10146</v>
      </c>
      <c r="AP417">
        <v>-0.10661332606584301</v>
      </c>
      <c r="AQ417">
        <f>(Table2[[#This Row],[Sharpe Ratio]]-AVERAGE(Table2[Sharpe Ratio]))/_xlfn.STDEV.P(Table2[Sharpe Ratio])</f>
        <v>-1.8331906408602647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8" spans="1:44" hidden="1" x14ac:dyDescent="0.3">
      <c r="A418" t="s">
        <v>1030</v>
      </c>
      <c r="B418" t="s">
        <v>1031</v>
      </c>
      <c r="C418" t="s">
        <v>10102</v>
      </c>
      <c r="D418" t="s">
        <v>24</v>
      </c>
      <c r="E418">
        <v>12610.741566276</v>
      </c>
      <c r="F418">
        <v>114.52</v>
      </c>
      <c r="G418">
        <v>59.921389443087698</v>
      </c>
      <c r="H418">
        <f>(Table2[[#This Row],[1Y Return vs Nifty]]-AVERAGE(Table2[1Y Return vs Nifty]))/_xlfn.STDEV.P(Table2[1Y Return vs Nifty])</f>
        <v>0.14070283204720033</v>
      </c>
      <c r="I418">
        <v>-17.106872635356702</v>
      </c>
      <c r="J418">
        <f>(Table2[[#This Row],[1M Return vs Nifty]]-AVERAGE(Table2[1M Return vs Nifty]))/_xlfn.STDEV.P(Table2[1M Return vs Nifty])</f>
        <v>-1.7718524068736299</v>
      </c>
      <c r="K418">
        <v>-21.236704958806602</v>
      </c>
      <c r="L418">
        <f>(Table2[[#This Row],[6M Return vs Nifty]]-AVERAGE(Table2[6M Return vs Nifty]))/_xlfn.STDEV.P(Table2[6M Return vs Nifty])</f>
        <v>-0.95088626135045995</v>
      </c>
      <c r="M418">
        <v>-2.0148069018435502</v>
      </c>
      <c r="N418">
        <f>(Table2[[#This Row],[1W Return vs Nifty]]-AVERAGE(Table2[1W Return vs Nifty]))/_xlfn.STDEV.P(Table2[1W Return vs Nifty])</f>
        <v>-0.34461695406973542</v>
      </c>
      <c r="O418">
        <v>119.47</v>
      </c>
      <c r="P418">
        <v>124.244204186508</v>
      </c>
      <c r="Q418">
        <v>118.20018743225801</v>
      </c>
      <c r="R418">
        <v>32.492790326192697</v>
      </c>
      <c r="S418" s="2">
        <v>-4.1432995731145922E-2</v>
      </c>
      <c r="T418" s="2">
        <v>-7.8266863635028064E-2</v>
      </c>
      <c r="U418" s="2">
        <v>-3.1135208092349008E-2</v>
      </c>
      <c r="V418">
        <v>0.72902166647798705</v>
      </c>
      <c r="W418">
        <v>114.6</v>
      </c>
      <c r="X418">
        <v>115.94</v>
      </c>
      <c r="Y418">
        <v>114.01</v>
      </c>
      <c r="Z418">
        <v>118.7</v>
      </c>
      <c r="AA418">
        <v>114.01</v>
      </c>
      <c r="AB418">
        <v>118.7</v>
      </c>
      <c r="AC418" s="2">
        <f>(Table2[[#This Row],[Close Price]]/Table2[[#This Row],[Day Low]])-1</f>
        <v>-6.9808027923212723E-4</v>
      </c>
      <c r="AD418" s="2">
        <f>(Table2[[#This Row],[Day High]]/Table2[[#This Row],[Close Price]])-1</f>
        <v>1.2399580859238535E-2</v>
      </c>
      <c r="AE418" s="2">
        <f>(Table2[[#This Row],[Close Price]]/Table2[[#This Row],[Current Week Low]])-1</f>
        <v>4.4732918165073521E-3</v>
      </c>
      <c r="AF418" s="2">
        <f>(Table2[[#This Row],[Current Week High]]/Table2[[#This Row],[Close Price]])-1</f>
        <v>3.6500174641983962E-2</v>
      </c>
      <c r="AG418" s="2">
        <f>(Table2[[#This Row],[Close Price]]/Table2[[#This Row],[Current Month Low]])-1</f>
        <v>4.4732918165073521E-3</v>
      </c>
      <c r="AH418" s="2">
        <f>(Table2[[#This Row],[Current Month High]]/Table2[[#This Row],[Close Price]])-1</f>
        <v>3.6500174641983962E-2</v>
      </c>
      <c r="AI418">
        <v>33.164512748864801</v>
      </c>
      <c r="AJ418">
        <v>89.602649006622499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-0.24</v>
      </c>
      <c r="AM418" t="s">
        <v>10146</v>
      </c>
      <c r="AN418">
        <v>-6.44</v>
      </c>
      <c r="AO418" t="s">
        <v>10146</v>
      </c>
      <c r="AP418">
        <v>0.10577567864859599</v>
      </c>
      <c r="AQ418">
        <f>(Table2[[#This Row],[Sharpe Ratio]]-AVERAGE(Table2[Sharpe Ratio]))/_xlfn.STDEV.P(Table2[Sharpe Ratio])</f>
        <v>0.57827046868594534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19" spans="1:44" hidden="1" x14ac:dyDescent="0.3">
      <c r="A419" t="s">
        <v>1032</v>
      </c>
      <c r="B419" t="s">
        <v>1033</v>
      </c>
      <c r="C419" t="s">
        <v>10102</v>
      </c>
      <c r="D419" t="s">
        <v>24</v>
      </c>
      <c r="E419">
        <v>12596.607071328001</v>
      </c>
      <c r="F419">
        <v>170.07</v>
      </c>
      <c r="G419">
        <v>7.7255586931776499</v>
      </c>
      <c r="H419">
        <f>(Table2[[#This Row],[1Y Return vs Nifty]]-AVERAGE(Table2[1Y Return vs Nifty]))/_xlfn.STDEV.P(Table2[1Y Return vs Nifty])</f>
        <v>-0.46029734809274087</v>
      </c>
      <c r="I419">
        <v>9.5366508508600596</v>
      </c>
      <c r="J419">
        <f>(Table2[[#This Row],[1M Return vs Nifty]]-AVERAGE(Table2[1M Return vs Nifty]))/_xlfn.STDEV.P(Table2[1M Return vs Nifty])</f>
        <v>0.45436551840914208</v>
      </c>
      <c r="K419">
        <v>-1.6961656309473501</v>
      </c>
      <c r="L419">
        <f>(Table2[[#This Row],[6M Return vs Nifty]]-AVERAGE(Table2[6M Return vs Nifty]))/_xlfn.STDEV.P(Table2[6M Return vs Nifty])</f>
        <v>-0.37372175435355959</v>
      </c>
      <c r="M419">
        <v>-3.1871929982657501</v>
      </c>
      <c r="N419">
        <f>(Table2[[#This Row],[1W Return vs Nifty]]-AVERAGE(Table2[1W Return vs Nifty]))/_xlfn.STDEV.P(Table2[1W Return vs Nifty])</f>
        <v>-0.57522150941587646</v>
      </c>
      <c r="O419">
        <v>160.35</v>
      </c>
      <c r="P419">
        <v>154.330314271931</v>
      </c>
      <c r="Q419">
        <v>146.47580228728</v>
      </c>
      <c r="R419">
        <v>75.793265256068295</v>
      </c>
      <c r="S419" s="2">
        <v>6.0617399438727779E-2</v>
      </c>
      <c r="T419" s="2">
        <v>0.10198699978239897</v>
      </c>
      <c r="U419" s="2">
        <v>0.16107914989566105</v>
      </c>
      <c r="V419">
        <v>1.7482491340372299</v>
      </c>
      <c r="W419">
        <v>168.19</v>
      </c>
      <c r="X419">
        <v>171.53</v>
      </c>
      <c r="Y419">
        <v>165.61</v>
      </c>
      <c r="Z419">
        <v>171.5</v>
      </c>
      <c r="AA419">
        <v>165.61</v>
      </c>
      <c r="AB419">
        <v>171.5</v>
      </c>
      <c r="AC419" s="2">
        <f>(Table2[[#This Row],[Close Price]]/Table2[[#This Row],[Day Low]])-1</f>
        <v>1.1177834591830749E-2</v>
      </c>
      <c r="AD419" s="2">
        <f>(Table2[[#This Row],[Day High]]/Table2[[#This Row],[Close Price]])-1</f>
        <v>8.5847004174752772E-3</v>
      </c>
      <c r="AE419" s="2">
        <f>(Table2[[#This Row],[Close Price]]/Table2[[#This Row],[Current Week Low]])-1</f>
        <v>2.6930740897288752E-2</v>
      </c>
      <c r="AF419" s="2">
        <f>(Table2[[#This Row],[Current Week High]]/Table2[[#This Row],[Close Price]])-1</f>
        <v>8.4083024636913972E-3</v>
      </c>
      <c r="AG419" s="2">
        <f>(Table2[[#This Row],[Close Price]]/Table2[[#This Row],[Current Month Low]])-1</f>
        <v>2.6930740897288752E-2</v>
      </c>
      <c r="AH419" s="2">
        <f>(Table2[[#This Row],[Current Month High]]/Table2[[#This Row],[Close Price]])-1</f>
        <v>8.4083024636913972E-3</v>
      </c>
      <c r="AI419">
        <v>1.0289880637384501</v>
      </c>
      <c r="AJ419">
        <v>41.665972511453496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</v>
      </c>
      <c r="AM419" t="s">
        <v>10147</v>
      </c>
      <c r="AN419">
        <v>12.35</v>
      </c>
      <c r="AO419" t="s">
        <v>10145</v>
      </c>
      <c r="AP419">
        <v>-3.7535924233355E-2</v>
      </c>
      <c r="AQ419">
        <f>(Table2[[#This Row],[Sharpe Ratio]]-AVERAGE(Table2[Sharpe Ratio]))/_xlfn.STDEV.P(Table2[Sharpe Ratio])</f>
        <v>-1.0488870075742223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-2.0037621010272568</v>
      </c>
    </row>
    <row r="420" spans="1:44" hidden="1" x14ac:dyDescent="0.3">
      <c r="A420" t="s">
        <v>1034</v>
      </c>
      <c r="B420" t="s">
        <v>1035</v>
      </c>
      <c r="C420" t="s">
        <v>10101</v>
      </c>
      <c r="D420" t="s">
        <v>287</v>
      </c>
      <c r="E420">
        <v>12557.407668710001</v>
      </c>
      <c r="F420">
        <v>2322.35</v>
      </c>
      <c r="G420">
        <v>69.356399353067502</v>
      </c>
      <c r="H420">
        <f>(Table2[[#This Row],[1Y Return vs Nifty]]-AVERAGE(Table2[1Y Return vs Nifty]))/_xlfn.STDEV.P(Table2[1Y Return vs Nifty])</f>
        <v>0.24934067867309706</v>
      </c>
      <c r="I420">
        <v>14.091437236553499</v>
      </c>
      <c r="J420">
        <f>(Table2[[#This Row],[1M Return vs Nifty]]-AVERAGE(Table2[1M Return vs Nifty]))/_xlfn.STDEV.P(Table2[1M Return vs Nifty])</f>
        <v>0.83494382678904777</v>
      </c>
      <c r="K420">
        <v>6.81939686336551</v>
      </c>
      <c r="L420">
        <f>(Table2[[#This Row],[6M Return vs Nifty]]-AVERAGE(Table2[6M Return vs Nifty]))/_xlfn.STDEV.P(Table2[6M Return vs Nifty])</f>
        <v>-0.1221995037970381</v>
      </c>
      <c r="M420">
        <v>-3.1382656987353998</v>
      </c>
      <c r="N420">
        <f>(Table2[[#This Row],[1W Return vs Nifty]]-AVERAGE(Table2[1W Return vs Nifty]))/_xlfn.STDEV.P(Table2[1W Return vs Nifty])</f>
        <v>-0.56559766775917653</v>
      </c>
      <c r="O420">
        <v>2204.33</v>
      </c>
      <c r="P420">
        <v>2076.8147416453298</v>
      </c>
      <c r="Q420">
        <v>1897.76965514738</v>
      </c>
      <c r="R420">
        <v>60.142253291270002</v>
      </c>
      <c r="S420" s="2">
        <v>5.3540077937513884E-2</v>
      </c>
      <c r="T420" s="2">
        <v>0.11822684682994301</v>
      </c>
      <c r="U420" s="2">
        <v>0.22372596363368827</v>
      </c>
      <c r="V420">
        <v>4.0469011380678497</v>
      </c>
      <c r="W420">
        <v>2324.85</v>
      </c>
      <c r="X420">
        <v>2444</v>
      </c>
      <c r="Y420">
        <v>2307.3000000000002</v>
      </c>
      <c r="Z420">
        <v>2369.9499999999998</v>
      </c>
      <c r="AA420">
        <v>2307.3000000000002</v>
      </c>
      <c r="AB420">
        <v>2369.9499999999998</v>
      </c>
      <c r="AC420" s="2">
        <f>(Table2[[#This Row],[Close Price]]/Table2[[#This Row],[Day Low]])-1</f>
        <v>-1.0753381938619633E-3</v>
      </c>
      <c r="AD420" s="2">
        <f>(Table2[[#This Row],[Day High]]/Table2[[#This Row],[Close Price]])-1</f>
        <v>5.2382285185264887E-2</v>
      </c>
      <c r="AE420" s="2">
        <f>(Table2[[#This Row],[Close Price]]/Table2[[#This Row],[Current Week Low]])-1</f>
        <v>6.5227755385079966E-3</v>
      </c>
      <c r="AF420" s="2">
        <f>(Table2[[#This Row],[Current Week High]]/Table2[[#This Row],[Close Price]])-1</f>
        <v>2.0496479858763683E-2</v>
      </c>
      <c r="AG420" s="2">
        <f>(Table2[[#This Row],[Close Price]]/Table2[[#This Row],[Current Month Low]])-1</f>
        <v>6.5227755385079966E-3</v>
      </c>
      <c r="AH420" s="2">
        <f>(Table2[[#This Row],[Current Month High]]/Table2[[#This Row],[Close Price]])-1</f>
        <v>2.0496479858763683E-2</v>
      </c>
      <c r="AI420">
        <v>18.321958361142801</v>
      </c>
      <c r="AJ420">
        <v>97.478741496598602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0.18</v>
      </c>
      <c r="AM420" t="s">
        <v>10145</v>
      </c>
      <c r="AN420">
        <v>18.510000000000002</v>
      </c>
      <c r="AO420" t="s">
        <v>10145</v>
      </c>
      <c r="AP420">
        <v>4.6350385929382003E-2</v>
      </c>
      <c r="AQ420">
        <f>(Table2[[#This Row],[Sharpe Ratio]]-AVERAGE(Table2[Sharpe Ratio]))/_xlfn.STDEV.P(Table2[Sharpe Ratio])</f>
        <v>-9.6443283602955093E-2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0.3000440503029751</v>
      </c>
    </row>
    <row r="421" spans="1:44" hidden="1" x14ac:dyDescent="0.3">
      <c r="A421" t="s">
        <v>1036</v>
      </c>
      <c r="B421" t="s">
        <v>1037</v>
      </c>
      <c r="C421" t="s">
        <v>10105</v>
      </c>
      <c r="D421" t="s">
        <v>46</v>
      </c>
      <c r="E421">
        <v>12499.870814624999</v>
      </c>
      <c r="F421">
        <v>487.25</v>
      </c>
      <c r="G421">
        <v>22.0043971985456</v>
      </c>
      <c r="H421">
        <f>(Table2[[#This Row],[1Y Return vs Nifty]]-AVERAGE(Table2[1Y Return vs Nifty]))/_xlfn.STDEV.P(Table2[1Y Return vs Nifty])</f>
        <v>-0.29588604568368682</v>
      </c>
      <c r="I421">
        <v>-16.548449832604</v>
      </c>
      <c r="J421">
        <f>(Table2[[#This Row],[1M Return vs Nifty]]-AVERAGE(Table2[1M Return vs Nifty]))/_xlfn.STDEV.P(Table2[1M Return vs Nifty])</f>
        <v>-1.7251930056117124</v>
      </c>
      <c r="K421">
        <v>26.763829734864402</v>
      </c>
      <c r="L421">
        <f>(Table2[[#This Row],[6M Return vs Nifty]]-AVERAGE(Table2[6M Return vs Nifty]))/_xlfn.STDEV.P(Table2[6M Return vs Nifty])</f>
        <v>0.46689471578776665</v>
      </c>
      <c r="M421">
        <v>-4.5568024624520698</v>
      </c>
      <c r="N421">
        <f>(Table2[[#This Row],[1W Return vs Nifty]]-AVERAGE(Table2[1W Return vs Nifty]))/_xlfn.STDEV.P(Table2[1W Return vs Nifty])</f>
        <v>-0.84461926366288109</v>
      </c>
      <c r="O421">
        <v>483.53</v>
      </c>
      <c r="P421">
        <v>474.24619935883499</v>
      </c>
      <c r="Q421">
        <v>417.39578828736802</v>
      </c>
      <c r="R421">
        <v>54.6023959683694</v>
      </c>
      <c r="S421" s="2">
        <v>7.6934212975410575E-3</v>
      </c>
      <c r="T421" s="2">
        <v>2.7419936435433154E-2</v>
      </c>
      <c r="U421" s="2">
        <v>0.16735725101408752</v>
      </c>
      <c r="V421">
        <v>0.57398951021120104</v>
      </c>
      <c r="W421">
        <v>479.2</v>
      </c>
      <c r="X421">
        <v>490.95</v>
      </c>
      <c r="Y421">
        <v>474</v>
      </c>
      <c r="Z421">
        <v>492</v>
      </c>
      <c r="AA421">
        <v>474</v>
      </c>
      <c r="AB421">
        <v>492</v>
      </c>
      <c r="AC421" s="2">
        <f>(Table2[[#This Row],[Close Price]]/Table2[[#This Row],[Day Low]])-1</f>
        <v>1.6798831385642865E-2</v>
      </c>
      <c r="AD421" s="2">
        <f>(Table2[[#This Row],[Day High]]/Table2[[#This Row],[Close Price]])-1</f>
        <v>7.5936377629552965E-3</v>
      </c>
      <c r="AE421" s="2">
        <f>(Table2[[#This Row],[Close Price]]/Table2[[#This Row],[Current Week Low]])-1</f>
        <v>2.795358649789037E-2</v>
      </c>
      <c r="AF421" s="2">
        <f>(Table2[[#This Row],[Current Week High]]/Table2[[#This Row],[Close Price]])-1</f>
        <v>9.7485890200101899E-3</v>
      </c>
      <c r="AG421" s="2">
        <f>(Table2[[#This Row],[Close Price]]/Table2[[#This Row],[Current Month Low]])-1</f>
        <v>2.795358649789037E-2</v>
      </c>
      <c r="AH421" s="2">
        <f>(Table2[[#This Row],[Current Month High]]/Table2[[#This Row],[Close Price]])-1</f>
        <v>9.7485890200101899E-3</v>
      </c>
      <c r="AI421">
        <v>17.968188814776799</v>
      </c>
      <c r="AJ421">
        <v>57.126733311834798</v>
      </c>
      <c r="AK421" t="str">
        <f>IF(AND(Table2[[#This Row],[20D EMA]]&gt;Table2[[#This Row],[50D EMA]],Table2[[#This Row],[50D EMA]]&gt;Table2[[#This Row],[200D EMA]]),"Uptrend","Downtrend/NoTrend")</f>
        <v>Uptrend</v>
      </c>
      <c r="AL421">
        <v>0.01</v>
      </c>
      <c r="AM421" t="s">
        <v>10145</v>
      </c>
      <c r="AN421">
        <v>2.7</v>
      </c>
      <c r="AO421" t="s">
        <v>10145</v>
      </c>
      <c r="AP421">
        <v>3.2504312969415999E-2</v>
      </c>
      <c r="AQ421">
        <f>(Table2[[#This Row],[Sharpe Ratio]]-AVERAGE(Table2[Sharpe Ratio]))/_xlfn.STDEV.P(Table2[Sharpe Ratio])</f>
        <v>-0.25365135804065914</v>
      </c>
      <c r="AR4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-2.6524549572111726</v>
      </c>
    </row>
    <row r="422" spans="1:44" x14ac:dyDescent="0.3">
      <c r="A422" t="s">
        <v>870</v>
      </c>
      <c r="B422" t="s">
        <v>871</v>
      </c>
      <c r="C422" t="s">
        <v>10108</v>
      </c>
      <c r="D422" t="s">
        <v>234</v>
      </c>
      <c r="E422">
        <v>17191.420112379899</v>
      </c>
      <c r="F422">
        <v>4938.95</v>
      </c>
      <c r="G422">
        <v>106.084271668067</v>
      </c>
      <c r="H422">
        <f>(Table2[[#This Row],[1Y Return vs Nifty]]-AVERAGE(Table2[1Y Return vs Nifty]))/_xlfn.STDEV.P(Table2[1Y Return vs Nifty])</f>
        <v>0.6722376334745972</v>
      </c>
      <c r="I422">
        <v>-3.1563319755549299</v>
      </c>
      <c r="J422">
        <f>(Table2[[#This Row],[1M Return vs Nifty]]-AVERAGE(Table2[1M Return vs Nifty]))/_xlfn.STDEV.P(Table2[1M Return vs Nifty])</f>
        <v>-0.60620538949234226</v>
      </c>
      <c r="K422">
        <v>28.816631939669399</v>
      </c>
      <c r="L422">
        <f>(Table2[[#This Row],[6M Return vs Nifty]]-AVERAGE(Table2[6M Return vs Nifty]))/_xlfn.STDEV.P(Table2[6M Return vs Nifty])</f>
        <v>0.52752787194683093</v>
      </c>
      <c r="M422">
        <v>0.136466821671168</v>
      </c>
      <c r="N422">
        <f>(Table2[[#This Row],[1W Return vs Nifty]]-AVERAGE(Table2[1W Return vs Nifty]))/_xlfn.STDEV.P(Table2[1W Return vs Nifty])</f>
        <v>7.8531633202742424E-2</v>
      </c>
      <c r="O422">
        <v>4736.8100000000004</v>
      </c>
      <c r="P422">
        <v>4585.1346977437097</v>
      </c>
      <c r="Q422">
        <v>3836.03848185778</v>
      </c>
      <c r="R422">
        <v>72.351996388540698</v>
      </c>
      <c r="S422" s="2">
        <v>4.2674289236849149E-2</v>
      </c>
      <c r="T422" s="2">
        <v>7.7165737885606378E-2</v>
      </c>
      <c r="U422" s="2">
        <v>0.28751315278987599</v>
      </c>
      <c r="V422">
        <v>1.0899489789944501</v>
      </c>
      <c r="W422">
        <v>4941</v>
      </c>
      <c r="X422">
        <v>5089</v>
      </c>
      <c r="Y422">
        <v>4711</v>
      </c>
      <c r="Z422">
        <v>5140</v>
      </c>
      <c r="AA422">
        <v>4711</v>
      </c>
      <c r="AB422">
        <v>5140</v>
      </c>
      <c r="AC422" s="2">
        <f>(Table2[[#This Row],[Close Price]]/Table2[[#This Row],[Day Low]])-1</f>
        <v>-4.1489577008702039E-4</v>
      </c>
      <c r="AD422" s="2">
        <f>(Table2[[#This Row],[Day High]]/Table2[[#This Row],[Close Price]])-1</f>
        <v>3.0380951416799196E-2</v>
      </c>
      <c r="AE422" s="2">
        <f>(Table2[[#This Row],[Close Price]]/Table2[[#This Row],[Current Week Low]])-1</f>
        <v>4.8386754404585064E-2</v>
      </c>
      <c r="AF422" s="2">
        <f>(Table2[[#This Row],[Current Week High]]/Table2[[#This Row],[Close Price]])-1</f>
        <v>4.0707032871359239E-2</v>
      </c>
      <c r="AG422" s="2">
        <f>(Table2[[#This Row],[Close Price]]/Table2[[#This Row],[Current Month Low]])-1</f>
        <v>4.8386754404585064E-2</v>
      </c>
      <c r="AH422" s="2">
        <f>(Table2[[#This Row],[Current Month High]]/Table2[[#This Row],[Close Price]])-1</f>
        <v>4.0707032871359239E-2</v>
      </c>
      <c r="AI422">
        <v>5.0830642140536</v>
      </c>
      <c r="AJ422">
        <v>145.310055380336</v>
      </c>
      <c r="AK422" t="str">
        <f>IF(AND(Table2[[#This Row],[20D EMA]]&gt;Table2[[#This Row],[50D EMA]],Table2[[#This Row],[50D EMA]]&gt;Table2[[#This Row],[200D EMA]]),"Uptrend","Downtrend/NoTrend")</f>
        <v>Uptrend</v>
      </c>
      <c r="AL422">
        <v>0.04</v>
      </c>
      <c r="AM422" t="s">
        <v>10145</v>
      </c>
      <c r="AN422">
        <v>4.0199999999999996</v>
      </c>
      <c r="AO422" t="s">
        <v>10145</v>
      </c>
      <c r="AP422">
        <v>0.177233678909343</v>
      </c>
      <c r="AQ422">
        <f>(Table2[[#This Row],[Sharpe Ratio]]-AVERAGE(Table2[Sharpe Ratio]))/_xlfn.STDEV.P(Table2[Sharpe Ratio])</f>
        <v>1.3896033756149992</v>
      </c>
      <c r="AR4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2.0616951247468278</v>
      </c>
    </row>
    <row r="423" spans="1:44" hidden="1" x14ac:dyDescent="0.3">
      <c r="A423" t="s">
        <v>1042</v>
      </c>
      <c r="B423" t="s">
        <v>1043</v>
      </c>
      <c r="C423" t="s">
        <v>10101</v>
      </c>
      <c r="D423" t="s">
        <v>21</v>
      </c>
      <c r="E423">
        <v>12332.941726950001</v>
      </c>
      <c r="F423">
        <v>825.75</v>
      </c>
      <c r="G423">
        <v>-41.769096590101803</v>
      </c>
      <c r="H423">
        <f>(Table2[[#This Row],[1Y Return vs Nifty]]-AVERAGE(Table2[1Y Return vs Nifty]))/_xlfn.STDEV.P(Table2[1Y Return vs Nifty])</f>
        <v>-1.0301952942283432</v>
      </c>
      <c r="I423">
        <v>-0.22630999046905401</v>
      </c>
      <c r="J423">
        <f>(Table2[[#This Row],[1M Return vs Nifty]]-AVERAGE(Table2[1M Return vs Nifty]))/_xlfn.STDEV.P(Table2[1M Return vs Nifty])</f>
        <v>-0.36138538781181379</v>
      </c>
      <c r="K423">
        <v>-21.5200714174232</v>
      </c>
      <c r="L423">
        <f>(Table2[[#This Row],[6M Return vs Nifty]]-AVERAGE(Table2[6M Return vs Nifty]))/_xlfn.STDEV.P(Table2[6M Return vs Nifty])</f>
        <v>-0.95925599258677918</v>
      </c>
      <c r="M423">
        <v>-2.1993685907139602</v>
      </c>
      <c r="N423">
        <f>(Table2[[#This Row],[1W Return vs Nifty]]-AVERAGE(Table2[1W Return vs Nifty]))/_xlfn.STDEV.P(Table2[1W Return vs Nifty])</f>
        <v>-0.38091964166196929</v>
      </c>
      <c r="O423">
        <v>844.18</v>
      </c>
      <c r="P423">
        <v>835.60440232091798</v>
      </c>
      <c r="Q423">
        <v>848.54902842282399</v>
      </c>
      <c r="R423">
        <v>39.543110870088299</v>
      </c>
      <c r="S423" s="2">
        <v>-2.1831836812054244E-2</v>
      </c>
      <c r="T423" s="2">
        <v>-1.1793143135133164E-2</v>
      </c>
      <c r="U423" s="2">
        <v>-2.6868251166582507E-2</v>
      </c>
      <c r="V423">
        <v>3.3387515767591802</v>
      </c>
      <c r="W423">
        <v>828</v>
      </c>
      <c r="X423">
        <v>849.4</v>
      </c>
      <c r="Y423">
        <v>818.35</v>
      </c>
      <c r="Z423">
        <v>839.95</v>
      </c>
      <c r="AA423">
        <v>818.35</v>
      </c>
      <c r="AB423">
        <v>839.95</v>
      </c>
      <c r="AC423" s="2">
        <f>(Table2[[#This Row],[Close Price]]/Table2[[#This Row],[Day Low]])-1</f>
        <v>-2.7173913043477826E-3</v>
      </c>
      <c r="AD423" s="2">
        <f>(Table2[[#This Row],[Day High]]/Table2[[#This Row],[Close Price]])-1</f>
        <v>2.8640629730547928E-2</v>
      </c>
      <c r="AE423" s="2">
        <f>(Table2[[#This Row],[Close Price]]/Table2[[#This Row],[Current Week Low]])-1</f>
        <v>9.0425856907190294E-3</v>
      </c>
      <c r="AF423" s="2">
        <f>(Table2[[#This Row],[Current Week High]]/Table2[[#This Row],[Close Price]])-1</f>
        <v>1.7196488041174796E-2</v>
      </c>
      <c r="AG423" s="2">
        <f>(Table2[[#This Row],[Close Price]]/Table2[[#This Row],[Current Month Low]])-1</f>
        <v>9.0425856907190294E-3</v>
      </c>
      <c r="AH423" s="2">
        <f>(Table2[[#This Row],[Current Month High]]/Table2[[#This Row],[Close Price]])-1</f>
        <v>1.7196488041174796E-2</v>
      </c>
      <c r="AI423">
        <v>23.524069028156202</v>
      </c>
      <c r="AJ423">
        <v>11.4372469635627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-0.06</v>
      </c>
      <c r="AM423" t="s">
        <v>10146</v>
      </c>
      <c r="AN423">
        <v>-6.38</v>
      </c>
      <c r="AO423" t="s">
        <v>10146</v>
      </c>
      <c r="AP423">
        <v>-0.107382498478041</v>
      </c>
      <c r="AQ423">
        <f>(Table2[[#This Row],[Sharpe Ratio]]-AVERAGE(Table2[Sharpe Ratio]))/_xlfn.STDEV.P(Table2[Sharpe Ratio])</f>
        <v>-1.8419238112098562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4" spans="1:44" hidden="1" x14ac:dyDescent="0.3">
      <c r="A424" t="s">
        <v>1044</v>
      </c>
      <c r="B424" t="s">
        <v>1045</v>
      </c>
      <c r="C424" t="s">
        <v>10111</v>
      </c>
      <c r="D424" t="s">
        <v>80</v>
      </c>
      <c r="E424">
        <v>12304.68439713</v>
      </c>
      <c r="F424">
        <v>1597.9</v>
      </c>
      <c r="G424">
        <v>3.5883352543099098</v>
      </c>
      <c r="H424">
        <f>(Table2[[#This Row],[1Y Return vs Nifty]]-AVERAGE(Table2[1Y Return vs Nifty]))/_xlfn.STDEV.P(Table2[1Y Return vs Nifty])</f>
        <v>-0.50793471675447033</v>
      </c>
      <c r="I424">
        <v>3.0593918108303901</v>
      </c>
      <c r="J424">
        <f>(Table2[[#This Row],[1M Return vs Nifty]]-AVERAGE(Table2[1M Return vs Nifty]))/_xlfn.STDEV.P(Table2[1M Return vs Nifty])</f>
        <v>-8.6846314518044948E-2</v>
      </c>
      <c r="K424">
        <v>-0.92888396045214705</v>
      </c>
      <c r="L424">
        <f>(Table2[[#This Row],[6M Return vs Nifty]]-AVERAGE(Table2[6M Return vs Nifty]))/_xlfn.STDEV.P(Table2[6M Return vs Nifty])</f>
        <v>-0.35105872854609138</v>
      </c>
      <c r="M424">
        <v>1.63118528226412</v>
      </c>
      <c r="N424">
        <f>(Table2[[#This Row],[1W Return vs Nifty]]-AVERAGE(Table2[1W Return vs Nifty]))/_xlfn.STDEV.P(Table2[1W Return vs Nifty])</f>
        <v>0.37253792261934499</v>
      </c>
      <c r="O424">
        <v>1547.72</v>
      </c>
      <c r="P424">
        <v>1514.6169800510299</v>
      </c>
      <c r="Q424">
        <v>1425.5807462274499</v>
      </c>
      <c r="R424">
        <v>63.298404113250498</v>
      </c>
      <c r="S424" s="2">
        <v>3.2421885095495352E-2</v>
      </c>
      <c r="T424" s="2">
        <v>5.4986191919071323E-2</v>
      </c>
      <c r="U424" s="2">
        <v>0.12087652995353852</v>
      </c>
      <c r="V424">
        <v>0.942709303220304</v>
      </c>
      <c r="W424">
        <v>1566.2</v>
      </c>
      <c r="X424">
        <v>1602.4</v>
      </c>
      <c r="Y424">
        <v>1570.05</v>
      </c>
      <c r="Z424">
        <v>1652.8</v>
      </c>
      <c r="AA424">
        <v>1570.05</v>
      </c>
      <c r="AB424">
        <v>1652.8</v>
      </c>
      <c r="AC424" s="2">
        <f>(Table2[[#This Row],[Close Price]]/Table2[[#This Row],[Day Low]])-1</f>
        <v>2.024007151066276E-2</v>
      </c>
      <c r="AD424" s="2">
        <f>(Table2[[#This Row],[Day High]]/Table2[[#This Row],[Close Price]])-1</f>
        <v>2.8161962575881105E-3</v>
      </c>
      <c r="AE424" s="2">
        <f>(Table2[[#This Row],[Close Price]]/Table2[[#This Row],[Current Week Low]])-1</f>
        <v>1.7738288589535411E-2</v>
      </c>
      <c r="AF424" s="2">
        <f>(Table2[[#This Row],[Current Week High]]/Table2[[#This Row],[Close Price]])-1</f>
        <v>3.435759434257446E-2</v>
      </c>
      <c r="AG424" s="2">
        <f>(Table2[[#This Row],[Close Price]]/Table2[[#This Row],[Current Month Low]])-1</f>
        <v>1.7738288589535411E-2</v>
      </c>
      <c r="AH424" s="2">
        <f>(Table2[[#This Row],[Current Month High]]/Table2[[#This Row],[Close Price]])-1</f>
        <v>3.435759434257446E-2</v>
      </c>
      <c r="AI424">
        <v>12.7730145816383</v>
      </c>
      <c r="AJ424">
        <v>50.667106689924999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-0.04</v>
      </c>
      <c r="AM424" t="s">
        <v>10146</v>
      </c>
      <c r="AN424">
        <v>1.51</v>
      </c>
      <c r="AO424" t="s">
        <v>10145</v>
      </c>
      <c r="AP424">
        <v>1.4188600639219999E-3</v>
      </c>
      <c r="AQ424">
        <f>(Table2[[#This Row],[Sharpe Ratio]]-AVERAGE(Table2[Sharpe Ratio]))/_xlfn.STDEV.P(Table2[Sharpe Ratio])</f>
        <v>-0.60659505611493547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-1.1798968933141971</v>
      </c>
    </row>
    <row r="425" spans="1:44" x14ac:dyDescent="0.3">
      <c r="A425" t="s">
        <v>1146</v>
      </c>
      <c r="B425" t="s">
        <v>1147</v>
      </c>
      <c r="C425" t="s">
        <v>10114</v>
      </c>
      <c r="D425" t="s">
        <v>496</v>
      </c>
      <c r="E425">
        <v>10369.86038496</v>
      </c>
      <c r="F425">
        <v>2126.4</v>
      </c>
      <c r="G425">
        <v>15.653062793776799</v>
      </c>
      <c r="H425">
        <f>(Table2[[#This Row],[1Y Return vs Nifty]]-AVERAGE(Table2[1Y Return vs Nifty]))/_xlfn.STDEV.P(Table2[1Y Return vs Nifty])</f>
        <v>-0.36901742546159433</v>
      </c>
      <c r="I425">
        <v>5.8863813473948801</v>
      </c>
      <c r="J425">
        <f>(Table2[[#This Row],[1M Return vs Nifty]]-AVERAGE(Table2[1M Return vs Nifty]))/_xlfn.STDEV.P(Table2[1M Return vs Nifty])</f>
        <v>0.14936474007998737</v>
      </c>
      <c r="K425">
        <v>0.15688597038800001</v>
      </c>
      <c r="L425">
        <f>(Table2[[#This Row],[6M Return vs Nifty]]-AVERAGE(Table2[6M Return vs Nifty]))/_xlfn.STDEV.P(Table2[6M Return vs Nifty])</f>
        <v>-0.31898858675875791</v>
      </c>
      <c r="M425">
        <v>4.4382053624086897</v>
      </c>
      <c r="N425">
        <f>(Table2[[#This Row],[1W Return vs Nifty]]-AVERAGE(Table2[1W Return vs Nifty]))/_xlfn.STDEV.P(Table2[1W Return vs Nifty])</f>
        <v>0.92466969849492464</v>
      </c>
      <c r="O425">
        <v>2070.1</v>
      </c>
      <c r="P425">
        <v>2038.3830648711801</v>
      </c>
      <c r="Q425">
        <v>1914.1871273117899</v>
      </c>
      <c r="R425">
        <v>58.481088665936497</v>
      </c>
      <c r="S425" s="2">
        <v>2.7196753780010716E-2</v>
      </c>
      <c r="T425" s="2">
        <v>4.3179781389315282E-2</v>
      </c>
      <c r="U425" s="2">
        <v>0.11086318033401138</v>
      </c>
      <c r="V425">
        <v>1.2585019108575699</v>
      </c>
      <c r="W425">
        <v>2110</v>
      </c>
      <c r="X425">
        <v>2161</v>
      </c>
      <c r="Y425">
        <v>2035</v>
      </c>
      <c r="Z425">
        <v>2200</v>
      </c>
      <c r="AA425">
        <v>2035</v>
      </c>
      <c r="AB425">
        <v>2200</v>
      </c>
      <c r="AC425" s="2">
        <f>(Table2[[#This Row],[Close Price]]/Table2[[#This Row],[Day Low]])-1</f>
        <v>7.7725118483413791E-3</v>
      </c>
      <c r="AD425" s="2">
        <f>(Table2[[#This Row],[Day High]]/Table2[[#This Row],[Close Price]])-1</f>
        <v>1.6271632806621472E-2</v>
      </c>
      <c r="AE425" s="2">
        <f>(Table2[[#This Row],[Close Price]]/Table2[[#This Row],[Current Week Low]])-1</f>
        <v>4.4914004914004879E-2</v>
      </c>
      <c r="AF425" s="2">
        <f>(Table2[[#This Row],[Current Week High]]/Table2[[#This Row],[Close Price]])-1</f>
        <v>3.4612490594431833E-2</v>
      </c>
      <c r="AG425" s="2">
        <f>(Table2[[#This Row],[Close Price]]/Table2[[#This Row],[Current Month Low]])-1</f>
        <v>4.4914004914004879E-2</v>
      </c>
      <c r="AH425" s="2">
        <f>(Table2[[#This Row],[Current Month High]]/Table2[[#This Row],[Close Price]])-1</f>
        <v>3.4612490594431833E-2</v>
      </c>
      <c r="AI425">
        <v>8.8694507148231594</v>
      </c>
      <c r="AJ425">
        <v>55.095640123265397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0.01</v>
      </c>
      <c r="AM425" t="s">
        <v>10145</v>
      </c>
      <c r="AN425">
        <v>1.98</v>
      </c>
      <c r="AO425" t="s">
        <v>10145</v>
      </c>
      <c r="AP425">
        <v>0.20075858952827899</v>
      </c>
      <c r="AQ425">
        <f>(Table2[[#This Row],[Sharpe Ratio]]-AVERAGE(Table2[Sharpe Ratio]))/_xlfn.STDEV.P(Table2[Sharpe Ratio])</f>
        <v>1.6567048064983378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2.0427332328528975</v>
      </c>
    </row>
    <row r="426" spans="1:44" hidden="1" x14ac:dyDescent="0.3">
      <c r="A426" t="s">
        <v>1048</v>
      </c>
      <c r="B426" t="s">
        <v>1049</v>
      </c>
      <c r="C426" t="s">
        <v>10112</v>
      </c>
      <c r="D426" t="s">
        <v>387</v>
      </c>
      <c r="E426">
        <v>12264.487933300001</v>
      </c>
      <c r="F426">
        <v>263.3</v>
      </c>
      <c r="G426">
        <v>132.01977274188999</v>
      </c>
      <c r="H426">
        <f>(Table2[[#This Row],[1Y Return vs Nifty]]-AVERAGE(Table2[1Y Return vs Nifty]))/_xlfn.STDEV.P(Table2[1Y Return vs Nifty])</f>
        <v>0.97086763118593966</v>
      </c>
      <c r="I426">
        <v>-6.8939506607831502</v>
      </c>
      <c r="J426">
        <f>(Table2[[#This Row],[1M Return vs Nifty]]-AVERAGE(Table2[1M Return vs Nifty]))/_xlfn.STDEV.P(Table2[1M Return vs Nifty])</f>
        <v>-0.91850468876600577</v>
      </c>
      <c r="K426">
        <v>38.172022387553497</v>
      </c>
      <c r="L426">
        <f>(Table2[[#This Row],[6M Return vs Nifty]]-AVERAGE(Table2[6M Return vs Nifty]))/_xlfn.STDEV.P(Table2[6M Return vs Nifty])</f>
        <v>0.80385593152695956</v>
      </c>
      <c r="M426">
        <v>-4.8069892168933297</v>
      </c>
      <c r="N426">
        <f>(Table2[[#This Row],[1W Return vs Nifty]]-AVERAGE(Table2[1W Return vs Nifty]))/_xlfn.STDEV.P(Table2[1W Return vs Nifty])</f>
        <v>-0.89383018951528392</v>
      </c>
      <c r="O426">
        <v>256</v>
      </c>
      <c r="P426">
        <v>244.52497925576699</v>
      </c>
      <c r="Q426">
        <v>200.60060407954001</v>
      </c>
      <c r="R426">
        <v>57.258463960593097</v>
      </c>
      <c r="S426" s="2">
        <v>2.8515625000000044E-2</v>
      </c>
      <c r="T426" s="2">
        <v>7.6781606531064528E-2</v>
      </c>
      <c r="U426" s="2">
        <v>0.31255836047033592</v>
      </c>
      <c r="V426">
        <v>0.77824018703539899</v>
      </c>
      <c r="W426">
        <v>263</v>
      </c>
      <c r="X426">
        <v>273</v>
      </c>
      <c r="Y426">
        <v>246.65</v>
      </c>
      <c r="Z426">
        <v>268.5</v>
      </c>
      <c r="AA426">
        <v>246.65</v>
      </c>
      <c r="AB426">
        <v>268.5</v>
      </c>
      <c r="AC426" s="2">
        <f>(Table2[[#This Row],[Close Price]]/Table2[[#This Row],[Day Low]])-1</f>
        <v>1.1406844106465197E-3</v>
      </c>
      <c r="AD426" s="2">
        <f>(Table2[[#This Row],[Day High]]/Table2[[#This Row],[Close Price]])-1</f>
        <v>3.6840106342574952E-2</v>
      </c>
      <c r="AE426" s="2">
        <f>(Table2[[#This Row],[Close Price]]/Table2[[#This Row],[Current Week Low]])-1</f>
        <v>6.750456111899461E-2</v>
      </c>
      <c r="AF426" s="2">
        <f>(Table2[[#This Row],[Current Week High]]/Table2[[#This Row],[Close Price]])-1</f>
        <v>1.9749335358906217E-2</v>
      </c>
      <c r="AG426" s="2">
        <f>(Table2[[#This Row],[Close Price]]/Table2[[#This Row],[Current Month Low]])-1</f>
        <v>6.750456111899461E-2</v>
      </c>
      <c r="AH426" s="2">
        <f>(Table2[[#This Row],[Current Month High]]/Table2[[#This Row],[Close Price]])-1</f>
        <v>1.9749335358906217E-2</v>
      </c>
      <c r="AI426">
        <v>10.425370300037899</v>
      </c>
      <c r="AJ426">
        <v>172.00413223140399</v>
      </c>
      <c r="AK426" t="str">
        <f>IF(AND(Table2[[#This Row],[20D EMA]]&gt;Table2[[#This Row],[50D EMA]],Table2[[#This Row],[50D EMA]]&gt;Table2[[#This Row],[200D EMA]]),"Uptrend","Downtrend/NoTrend")</f>
        <v>Uptrend</v>
      </c>
      <c r="AL426">
        <v>0.1</v>
      </c>
      <c r="AM426" t="s">
        <v>10145</v>
      </c>
      <c r="AN426">
        <v>-2.95</v>
      </c>
      <c r="AO426" t="s">
        <v>10146</v>
      </c>
      <c r="AP426">
        <v>0.108582031357025</v>
      </c>
      <c r="AQ426">
        <f>(Table2[[#This Row],[Sharpe Ratio]]-AVERAGE(Table2[Sharpe Ratio]))/_xlfn.STDEV.P(Table2[Sharpe Ratio])</f>
        <v>0.61013374910926643</v>
      </c>
      <c r="AR4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0.57252243354087595</v>
      </c>
    </row>
    <row r="427" spans="1:44" hidden="1" x14ac:dyDescent="0.3">
      <c r="A427" t="s">
        <v>1050</v>
      </c>
      <c r="B427" t="s">
        <v>1051</v>
      </c>
      <c r="C427" t="s">
        <v>10116</v>
      </c>
      <c r="D427" t="s">
        <v>541</v>
      </c>
      <c r="E427">
        <v>12207.217391935001</v>
      </c>
      <c r="F427">
        <v>920.95</v>
      </c>
      <c r="G427">
        <v>-39.391364989082803</v>
      </c>
      <c r="H427">
        <f>(Table2[[#This Row],[1Y Return vs Nifty]]-AVERAGE(Table2[1Y Return vs Nifty]))/_xlfn.STDEV.P(Table2[1Y Return vs Nifty])</f>
        <v>-1.0028173006222292</v>
      </c>
      <c r="I427">
        <v>8.4288808640321093</v>
      </c>
      <c r="J427">
        <f>(Table2[[#This Row],[1M Return vs Nifty]]-AVERAGE(Table2[1M Return vs Nifty]))/_xlfn.STDEV.P(Table2[1M Return vs Nifty])</f>
        <v>0.36180503544440107</v>
      </c>
      <c r="K427">
        <v>-10.8167697361722</v>
      </c>
      <c r="L427">
        <f>(Table2[[#This Row],[6M Return vs Nifty]]-AVERAGE(Table2[6M Return vs Nifty]))/_xlfn.STDEV.P(Table2[6M Return vs Nifty])</f>
        <v>-0.64311498263569367</v>
      </c>
      <c r="M427">
        <v>0.92041555705121003</v>
      </c>
      <c r="N427">
        <f>(Table2[[#This Row],[1W Return vs Nifty]]-AVERAGE(Table2[1W Return vs Nifty]))/_xlfn.STDEV.P(Table2[1W Return vs Nifty])</f>
        <v>0.23273181528284526</v>
      </c>
      <c r="O427">
        <v>878.19</v>
      </c>
      <c r="P427">
        <v>853.457181378874</v>
      </c>
      <c r="Q427">
        <v>867.889699711444</v>
      </c>
      <c r="R427">
        <v>68.356503572497502</v>
      </c>
      <c r="S427" s="2">
        <v>4.8691057743768418E-2</v>
      </c>
      <c r="T427" s="2">
        <v>7.9081669348756767E-2</v>
      </c>
      <c r="U427" s="2">
        <v>6.1137147158443685E-2</v>
      </c>
      <c r="V427">
        <v>2.0693647898934802</v>
      </c>
      <c r="W427">
        <v>911.25</v>
      </c>
      <c r="X427">
        <v>929.9</v>
      </c>
      <c r="Y427">
        <v>906.6</v>
      </c>
      <c r="Z427">
        <v>938.4</v>
      </c>
      <c r="AA427">
        <v>906.6</v>
      </c>
      <c r="AB427">
        <v>938.4</v>
      </c>
      <c r="AC427" s="2">
        <f>(Table2[[#This Row],[Close Price]]/Table2[[#This Row],[Day Low]])-1</f>
        <v>1.0644718792866881E-2</v>
      </c>
      <c r="AD427" s="2">
        <f>(Table2[[#This Row],[Day High]]/Table2[[#This Row],[Close Price]])-1</f>
        <v>9.7182257451544629E-3</v>
      </c>
      <c r="AE427" s="2">
        <f>(Table2[[#This Row],[Close Price]]/Table2[[#This Row],[Current Week Low]])-1</f>
        <v>1.5828369733068559E-2</v>
      </c>
      <c r="AF427" s="2">
        <f>(Table2[[#This Row],[Current Week High]]/Table2[[#This Row],[Close Price]])-1</f>
        <v>1.8947825614854086E-2</v>
      </c>
      <c r="AG427" s="2">
        <f>(Table2[[#This Row],[Close Price]]/Table2[[#This Row],[Current Month Low]])-1</f>
        <v>1.5828369733068559E-2</v>
      </c>
      <c r="AH427" s="2">
        <f>(Table2[[#This Row],[Current Month High]]/Table2[[#This Row],[Close Price]])-1</f>
        <v>1.8947825614854086E-2</v>
      </c>
      <c r="AI427">
        <v>20.527715945491</v>
      </c>
      <c r="AJ427">
        <v>20.9309959950101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0.02</v>
      </c>
      <c r="AM427" t="s">
        <v>10145</v>
      </c>
      <c r="AN427">
        <v>7.73</v>
      </c>
      <c r="AO427" t="s">
        <v>10145</v>
      </c>
      <c r="AP427">
        <v>-1.8127503971935001E-2</v>
      </c>
      <c r="AQ427">
        <f>(Table2[[#This Row],[Sharpe Ratio]]-AVERAGE(Table2[Sharpe Ratio]))/_xlfn.STDEV.P(Table2[Sharpe Ratio])</f>
        <v>-0.82852413746675113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28" spans="1:44" hidden="1" x14ac:dyDescent="0.3">
      <c r="A428" t="s">
        <v>1052</v>
      </c>
      <c r="B428" t="s">
        <v>1053</v>
      </c>
      <c r="C428" t="s">
        <v>10112</v>
      </c>
      <c r="D428" t="s">
        <v>924</v>
      </c>
      <c r="E428">
        <v>12142.00104585</v>
      </c>
      <c r="F428">
        <v>2518.5</v>
      </c>
      <c r="G428">
        <v>27.742603157653502</v>
      </c>
      <c r="H428">
        <f>(Table2[[#This Row],[1Y Return vs Nifty]]-AVERAGE(Table2[1Y Return vs Nifty]))/_xlfn.STDEV.P(Table2[1Y Return vs Nifty])</f>
        <v>-0.2298144310440467</v>
      </c>
      <c r="I428">
        <v>11.2725896455228</v>
      </c>
      <c r="J428">
        <f>(Table2[[#This Row],[1M Return vs Nifty]]-AVERAGE(Table2[1M Return vs Nifty]))/_xlfn.STDEV.P(Table2[1M Return vs Nifty])</f>
        <v>0.59941307804858635</v>
      </c>
      <c r="K428">
        <v>-14.3275814620348</v>
      </c>
      <c r="L428">
        <f>(Table2[[#This Row],[6M Return vs Nifty]]-AVERAGE(Table2[6M Return vs Nifty]))/_xlfn.STDEV.P(Table2[6M Return vs Nifty])</f>
        <v>-0.74681303748044781</v>
      </c>
      <c r="M428">
        <v>2.3022495426790401</v>
      </c>
      <c r="N428">
        <f>(Table2[[#This Row],[1W Return vs Nifty]]-AVERAGE(Table2[1W Return vs Nifty]))/_xlfn.STDEV.P(Table2[1W Return vs Nifty])</f>
        <v>0.50453409338077382</v>
      </c>
      <c r="O428">
        <v>2388.38</v>
      </c>
      <c r="P428">
        <v>2366.5019981292799</v>
      </c>
      <c r="Q428">
        <v>2273.3692141238198</v>
      </c>
      <c r="R428">
        <v>78.655903398186595</v>
      </c>
      <c r="S428" s="2">
        <v>5.448044281060798E-2</v>
      </c>
      <c r="T428" s="2">
        <v>6.4228976772837967E-2</v>
      </c>
      <c r="U428" s="2">
        <v>0.10782708956963516</v>
      </c>
      <c r="V428">
        <v>1.3703907805257201</v>
      </c>
      <c r="W428">
        <v>2473.15</v>
      </c>
      <c r="X428">
        <v>2548</v>
      </c>
      <c r="Y428">
        <v>2385.15</v>
      </c>
      <c r="Z428">
        <v>2525</v>
      </c>
      <c r="AA428">
        <v>2385.15</v>
      </c>
      <c r="AB428">
        <v>2525</v>
      </c>
      <c r="AC428" s="2">
        <f>(Table2[[#This Row],[Close Price]]/Table2[[#This Row],[Day Low]])-1</f>
        <v>1.8336938721872809E-2</v>
      </c>
      <c r="AD428" s="2">
        <f>(Table2[[#This Row],[Day High]]/Table2[[#This Row],[Close Price]])-1</f>
        <v>1.1713321421481071E-2</v>
      </c>
      <c r="AE428" s="2">
        <f>(Table2[[#This Row],[Close Price]]/Table2[[#This Row],[Current Week Low]])-1</f>
        <v>5.5908433431859583E-2</v>
      </c>
      <c r="AF428" s="2">
        <f>(Table2[[#This Row],[Current Week High]]/Table2[[#This Row],[Close Price]])-1</f>
        <v>2.5809013301567596E-3</v>
      </c>
      <c r="AG428" s="2">
        <f>(Table2[[#This Row],[Close Price]]/Table2[[#This Row],[Current Month Low]])-1</f>
        <v>5.5908433431859583E-2</v>
      </c>
      <c r="AH428" s="2">
        <f>(Table2[[#This Row],[Current Month High]]/Table2[[#This Row],[Close Price]])-1</f>
        <v>2.5809013301567596E-3</v>
      </c>
      <c r="AI428">
        <v>12.2890609489775</v>
      </c>
      <c r="AJ428">
        <v>59.197218710492997</v>
      </c>
      <c r="AK428" t="str">
        <f>IF(AND(Table2[[#This Row],[20D EMA]]&gt;Table2[[#This Row],[50D EMA]],Table2[[#This Row],[50D EMA]]&gt;Table2[[#This Row],[200D EMA]]),"Uptrend","Downtrend/NoTrend")</f>
        <v>Uptrend</v>
      </c>
      <c r="AL428">
        <v>-0.03</v>
      </c>
      <c r="AM428" t="s">
        <v>10146</v>
      </c>
      <c r="AN428">
        <v>5.81</v>
      </c>
      <c r="AO428" t="s">
        <v>10145</v>
      </c>
      <c r="AP428">
        <v>4.5689784338512E-2</v>
      </c>
      <c r="AQ428">
        <f>(Table2[[#This Row],[Sharpe Ratio]]-AVERAGE(Table2[Sharpe Ratio]))/_xlfn.STDEV.P(Table2[Sharpe Ratio])</f>
        <v>-0.10394374271301687</v>
      </c>
      <c r="AR4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2.3375960191848788E-2</v>
      </c>
    </row>
    <row r="429" spans="1:44" x14ac:dyDescent="0.3">
      <c r="A429" t="s">
        <v>963</v>
      </c>
      <c r="B429" t="s">
        <v>964</v>
      </c>
      <c r="C429" t="s">
        <v>10106</v>
      </c>
      <c r="D429" t="s">
        <v>457</v>
      </c>
      <c r="E429">
        <v>14519.471271479901</v>
      </c>
      <c r="F429">
        <v>523.79999999999995</v>
      </c>
      <c r="G429">
        <v>215.46812046742801</v>
      </c>
      <c r="H429">
        <f>(Table2[[#This Row],[1Y Return vs Nifty]]-AVERAGE(Table2[1Y Return vs Nifty]))/_xlfn.STDEV.P(Table2[1Y Return vs Nifty])</f>
        <v>1.9317197010711427</v>
      </c>
      <c r="I429">
        <v>-6.5819197876718896</v>
      </c>
      <c r="J429">
        <f>(Table2[[#This Row],[1M Return vs Nifty]]-AVERAGE(Table2[1M Return vs Nifty]))/_xlfn.STDEV.P(Table2[1M Return vs Nifty])</f>
        <v>-0.89243273460719208</v>
      </c>
      <c r="K429">
        <v>1.27802717641883</v>
      </c>
      <c r="L429">
        <f>(Table2[[#This Row],[6M Return vs Nifty]]-AVERAGE(Table2[6M Return vs Nifty]))/_xlfn.STDEV.P(Table2[6M Return vs Nifty])</f>
        <v>-0.28587369158643594</v>
      </c>
      <c r="M429">
        <v>-2.4783377755777898</v>
      </c>
      <c r="N429">
        <f>(Table2[[#This Row],[1W Return vs Nifty]]-AVERAGE(Table2[1W Return vs Nifty]))/_xlfn.STDEV.P(Table2[1W Return vs Nifty])</f>
        <v>-0.43579197853727097</v>
      </c>
      <c r="O429">
        <v>501.05</v>
      </c>
      <c r="P429">
        <v>497.97537734570898</v>
      </c>
      <c r="Q429">
        <v>426.10324509255997</v>
      </c>
      <c r="R429">
        <v>71.601266954842501</v>
      </c>
      <c r="S429" s="2">
        <v>4.5404650234507418E-2</v>
      </c>
      <c r="T429" s="2">
        <v>5.1859236076973285E-2</v>
      </c>
      <c r="U429" s="2">
        <v>0.22927953737178855</v>
      </c>
      <c r="V429">
        <v>0.89891556207084899</v>
      </c>
      <c r="W429">
        <v>526.5</v>
      </c>
      <c r="X429">
        <v>544.5</v>
      </c>
      <c r="Y429">
        <v>497.3</v>
      </c>
      <c r="Z429">
        <v>525</v>
      </c>
      <c r="AA429">
        <v>497.3</v>
      </c>
      <c r="AB429">
        <v>525</v>
      </c>
      <c r="AC429" s="2">
        <f>(Table2[[#This Row],[Close Price]]/Table2[[#This Row],[Day Low]])-1</f>
        <v>-5.128205128205221E-3</v>
      </c>
      <c r="AD429" s="2">
        <f>(Table2[[#This Row],[Day High]]/Table2[[#This Row],[Close Price]])-1</f>
        <v>3.9518900343642693E-2</v>
      </c>
      <c r="AE429" s="2">
        <f>(Table2[[#This Row],[Close Price]]/Table2[[#This Row],[Current Week Low]])-1</f>
        <v>5.3287753870902677E-2</v>
      </c>
      <c r="AF429" s="2">
        <f>(Table2[[#This Row],[Current Week High]]/Table2[[#This Row],[Close Price]])-1</f>
        <v>2.2909507445589838E-3</v>
      </c>
      <c r="AG429" s="2">
        <f>(Table2[[#This Row],[Close Price]]/Table2[[#This Row],[Current Month Low]])-1</f>
        <v>5.3287753870902677E-2</v>
      </c>
      <c r="AH429" s="2">
        <f>(Table2[[#This Row],[Current Month High]]/Table2[[#This Row],[Close Price]])-1</f>
        <v>2.2909507445589838E-3</v>
      </c>
      <c r="AI429">
        <v>16.838487972508599</v>
      </c>
      <c r="AJ429">
        <v>246.77259185700001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-0.03</v>
      </c>
      <c r="AM429" t="s">
        <v>10146</v>
      </c>
      <c r="AN429">
        <v>9.65</v>
      </c>
      <c r="AO429" t="s">
        <v>10145</v>
      </c>
      <c r="AP429">
        <v>0.20469853826786</v>
      </c>
      <c r="AQ429">
        <f>(Table2[[#This Row],[Sharpe Ratio]]-AVERAGE(Table2[Sharpe Ratio]))/_xlfn.STDEV.P(Table2[Sharpe Ratio])</f>
        <v>1.701438916778103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2.0190602131183466</v>
      </c>
    </row>
    <row r="430" spans="1:44" hidden="1" x14ac:dyDescent="0.3">
      <c r="A430" t="s">
        <v>1056</v>
      </c>
      <c r="B430" t="s">
        <v>1057</v>
      </c>
      <c r="C430" t="s">
        <v>10107</v>
      </c>
      <c r="D430" t="s">
        <v>59</v>
      </c>
      <c r="E430">
        <v>12123.28317432</v>
      </c>
      <c r="F430">
        <v>500.2</v>
      </c>
      <c r="G430">
        <v>41.758096918900002</v>
      </c>
      <c r="H430">
        <f>(Table2[[#This Row],[1Y Return vs Nifty]]-AVERAGE(Table2[1Y Return vs Nifty]))/_xlfn.STDEV.P(Table2[1Y Return vs Nifty])</f>
        <v>-6.8435367731142435E-2</v>
      </c>
      <c r="I430">
        <v>11.763726668036901</v>
      </c>
      <c r="J430">
        <f>(Table2[[#This Row],[1M Return vs Nifty]]-AVERAGE(Table2[1M Return vs Nifty]))/_xlfn.STDEV.P(Table2[1M Return vs Nifty])</f>
        <v>0.6404503696761944</v>
      </c>
      <c r="K430">
        <v>6.22005176459946</v>
      </c>
      <c r="L430">
        <f>(Table2[[#This Row],[6M Return vs Nifty]]-AVERAGE(Table2[6M Return vs Nifty]))/_xlfn.STDEV.P(Table2[6M Return vs Nifty])</f>
        <v>-0.13990222492700871</v>
      </c>
      <c r="M430">
        <v>-1.72726519364924</v>
      </c>
      <c r="N430">
        <f>(Table2[[#This Row],[1W Return vs Nifty]]-AVERAGE(Table2[1W Return vs Nifty]))/_xlfn.STDEV.P(Table2[1W Return vs Nifty])</f>
        <v>-0.28805842956660982</v>
      </c>
      <c r="O430">
        <v>477.61</v>
      </c>
      <c r="P430">
        <v>455.09800234837797</v>
      </c>
      <c r="Q430">
        <v>410.59199614686599</v>
      </c>
      <c r="R430">
        <v>67.534277584376497</v>
      </c>
      <c r="S430" s="2">
        <v>4.7298004648143828E-2</v>
      </c>
      <c r="T430" s="2">
        <v>9.9103923592036319E-2</v>
      </c>
      <c r="U430" s="2">
        <v>0.21824099031166164</v>
      </c>
      <c r="V430">
        <v>1.8569223828424899</v>
      </c>
      <c r="W430">
        <v>495.35</v>
      </c>
      <c r="X430">
        <v>514.9</v>
      </c>
      <c r="Y430">
        <v>484.55</v>
      </c>
      <c r="Z430">
        <v>510.5</v>
      </c>
      <c r="AA430">
        <v>484.55</v>
      </c>
      <c r="AB430">
        <v>510.5</v>
      </c>
      <c r="AC430" s="2">
        <f>(Table2[[#This Row],[Close Price]]/Table2[[#This Row],[Day Low]])-1</f>
        <v>9.791056828505118E-3</v>
      </c>
      <c r="AD430" s="2">
        <f>(Table2[[#This Row],[Day High]]/Table2[[#This Row],[Close Price]])-1</f>
        <v>2.9388244702119204E-2</v>
      </c>
      <c r="AE430" s="2">
        <f>(Table2[[#This Row],[Close Price]]/Table2[[#This Row],[Current Week Low]])-1</f>
        <v>3.2298008461459027E-2</v>
      </c>
      <c r="AF430" s="2">
        <f>(Table2[[#This Row],[Current Week High]]/Table2[[#This Row],[Close Price]])-1</f>
        <v>2.0591763294682153E-2</v>
      </c>
      <c r="AG430" s="2">
        <f>(Table2[[#This Row],[Close Price]]/Table2[[#This Row],[Current Month Low]])-1</f>
        <v>3.2298008461459027E-2</v>
      </c>
      <c r="AH430" s="2">
        <f>(Table2[[#This Row],[Current Month High]]/Table2[[#This Row],[Close Price]])-1</f>
        <v>2.0591763294682153E-2</v>
      </c>
      <c r="AI430">
        <v>2.0591763294682099</v>
      </c>
      <c r="AJ430">
        <v>73.861661452902297</v>
      </c>
      <c r="AK430" t="str">
        <f>IF(AND(Table2[[#This Row],[20D EMA]]&gt;Table2[[#This Row],[50D EMA]],Table2[[#This Row],[50D EMA]]&gt;Table2[[#This Row],[200D EMA]]),"Uptrend","Downtrend/NoTrend")</f>
        <v>Uptrend</v>
      </c>
      <c r="AL430">
        <v>0.12</v>
      </c>
      <c r="AM430" t="s">
        <v>10145</v>
      </c>
      <c r="AN430">
        <v>8.33</v>
      </c>
      <c r="AO430" t="s">
        <v>10145</v>
      </c>
      <c r="AP430">
        <v>2.0593931347629999E-3</v>
      </c>
      <c r="AQ430">
        <f>(Table2[[#This Row],[Sharpe Ratio]]-AVERAGE(Table2[Sharpe Ratio]))/_xlfn.STDEV.P(Table2[Sharpe Ratio])</f>
        <v>-0.59932245463639833</v>
      </c>
      <c r="AR4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-0.45526810718496491</v>
      </c>
    </row>
    <row r="431" spans="1:44" hidden="1" x14ac:dyDescent="0.3">
      <c r="A431" t="s">
        <v>1058</v>
      </c>
      <c r="B431" t="s">
        <v>1059</v>
      </c>
      <c r="C431" t="s">
        <v>10102</v>
      </c>
      <c r="D431" t="s">
        <v>484</v>
      </c>
      <c r="E431">
        <v>12021.820175625</v>
      </c>
      <c r="F431">
        <v>902.85</v>
      </c>
      <c r="G431">
        <v>-9.9179795851300607</v>
      </c>
      <c r="H431">
        <f>(Table2[[#This Row],[1Y Return vs Nifty]]-AVERAGE(Table2[1Y Return vs Nifty]))/_xlfn.STDEV.P(Table2[1Y Return vs Nifty])</f>
        <v>-0.66345092436927444</v>
      </c>
      <c r="I431">
        <v>15.764146804535301</v>
      </c>
      <c r="J431">
        <f>(Table2[[#This Row],[1M Return vs Nifty]]-AVERAGE(Table2[1M Return vs Nifty]))/_xlfn.STDEV.P(Table2[1M Return vs Nifty])</f>
        <v>0.97470822491602582</v>
      </c>
      <c r="K431">
        <v>4.98386329983044</v>
      </c>
      <c r="L431">
        <f>(Table2[[#This Row],[6M Return vs Nifty]]-AVERAGE(Table2[6M Return vs Nifty]))/_xlfn.STDEV.P(Table2[6M Return vs Nifty])</f>
        <v>-0.17641524505672648</v>
      </c>
      <c r="M431">
        <v>-2.45996267691954</v>
      </c>
      <c r="N431">
        <f>(Table2[[#This Row],[1W Return vs Nifty]]-AVERAGE(Table2[1W Return vs Nifty]))/_xlfn.STDEV.P(Table2[1W Return vs Nifty])</f>
        <v>-0.43217765602998565</v>
      </c>
      <c r="O431">
        <v>858.28</v>
      </c>
      <c r="P431">
        <v>812.36318686099196</v>
      </c>
      <c r="Q431">
        <v>767.99051323028198</v>
      </c>
      <c r="R431">
        <v>63.5947048041347</v>
      </c>
      <c r="S431" s="2">
        <v>5.1929440275900698E-2</v>
      </c>
      <c r="T431" s="2">
        <v>0.11138714137041733</v>
      </c>
      <c r="U431" s="2">
        <v>0.17560045918077691</v>
      </c>
      <c r="V431">
        <v>1.42476444244574</v>
      </c>
      <c r="W431">
        <v>889.25</v>
      </c>
      <c r="X431">
        <v>908</v>
      </c>
      <c r="Y431">
        <v>870.35</v>
      </c>
      <c r="Z431">
        <v>938</v>
      </c>
      <c r="AA431">
        <v>870.35</v>
      </c>
      <c r="AB431">
        <v>938</v>
      </c>
      <c r="AC431" s="2">
        <f>(Table2[[#This Row],[Close Price]]/Table2[[#This Row],[Day Low]])-1</f>
        <v>1.5293786899072348E-2</v>
      </c>
      <c r="AD431" s="2">
        <f>(Table2[[#This Row],[Day High]]/Table2[[#This Row],[Close Price]])-1</f>
        <v>5.7041590518911445E-3</v>
      </c>
      <c r="AE431" s="2">
        <f>(Table2[[#This Row],[Close Price]]/Table2[[#This Row],[Current Week Low]])-1</f>
        <v>3.7341299477221757E-2</v>
      </c>
      <c r="AF431" s="2">
        <f>(Table2[[#This Row],[Current Week High]]/Table2[[#This Row],[Close Price]])-1</f>
        <v>3.8932270033781968E-2</v>
      </c>
      <c r="AG431" s="2">
        <f>(Table2[[#This Row],[Close Price]]/Table2[[#This Row],[Current Month Low]])-1</f>
        <v>3.7341299477221757E-2</v>
      </c>
      <c r="AH431" s="2">
        <f>(Table2[[#This Row],[Current Month High]]/Table2[[#This Row],[Close Price]])-1</f>
        <v>3.8932270033781968E-2</v>
      </c>
      <c r="AI431">
        <v>3.8932270033781902</v>
      </c>
      <c r="AJ431">
        <v>32.772058823529399</v>
      </c>
      <c r="AK431" t="str">
        <f>IF(AND(Table2[[#This Row],[20D EMA]]&gt;Table2[[#This Row],[50D EMA]],Table2[[#This Row],[50D EMA]]&gt;Table2[[#This Row],[200D EMA]]),"Uptrend","Downtrend/NoTrend")</f>
        <v>Uptrend</v>
      </c>
      <c r="AL431">
        <v>0.03</v>
      </c>
      <c r="AM431" t="s">
        <v>10145</v>
      </c>
      <c r="AN431">
        <v>8.14</v>
      </c>
      <c r="AO431" t="s">
        <v>10145</v>
      </c>
      <c r="AP431">
        <v>4.8550169173025001E-2</v>
      </c>
      <c r="AQ431">
        <f>(Table2[[#This Row],[Sharpe Ratio]]-AVERAGE(Table2[Sharpe Ratio]))/_xlfn.STDEV.P(Table2[Sharpe Ratio])</f>
        <v>-7.1466982458699702E-2</v>
      </c>
      <c r="AR4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-0.36880258299866042</v>
      </c>
    </row>
    <row r="432" spans="1:44" x14ac:dyDescent="0.3">
      <c r="A432" t="s">
        <v>566</v>
      </c>
      <c r="B432" t="s">
        <v>567</v>
      </c>
      <c r="C432" t="s">
        <v>10102</v>
      </c>
      <c r="D432" t="s">
        <v>260</v>
      </c>
      <c r="E432">
        <v>33389.353689279997</v>
      </c>
      <c r="F432">
        <v>6599.3</v>
      </c>
      <c r="G432">
        <v>156.03147378602199</v>
      </c>
      <c r="H432">
        <f>(Table2[[#This Row],[1Y Return vs Nifty]]-AVERAGE(Table2[1Y Return vs Nifty]))/_xlfn.STDEV.P(Table2[1Y Return vs Nifty])</f>
        <v>1.2473463545946022</v>
      </c>
      <c r="I432">
        <v>-4.0634771569849404</v>
      </c>
      <c r="J432">
        <f>(Table2[[#This Row],[1M Return vs Nifty]]-AVERAGE(Table2[1M Return vs Nifty]))/_xlfn.STDEV.P(Table2[1M Return vs Nifty])</f>
        <v>-0.68200252889014423</v>
      </c>
      <c r="K432">
        <v>42.247745064370498</v>
      </c>
      <c r="L432">
        <f>(Table2[[#This Row],[6M Return vs Nifty]]-AVERAGE(Table2[6M Return vs Nifty]))/_xlfn.STDEV.P(Table2[6M Return vs Nifty])</f>
        <v>0.92423963383692453</v>
      </c>
      <c r="M432">
        <v>-3.2433670486714901</v>
      </c>
      <c r="N432">
        <f>(Table2[[#This Row],[1W Return vs Nifty]]-AVERAGE(Table2[1W Return vs Nifty]))/_xlfn.STDEV.P(Table2[1W Return vs Nifty])</f>
        <v>-0.58627076354413632</v>
      </c>
      <c r="O432">
        <v>6595.66</v>
      </c>
      <c r="P432">
        <v>6583.8148189227804</v>
      </c>
      <c r="Q432">
        <v>5488.9809257553698</v>
      </c>
      <c r="R432">
        <v>49.480679762613597</v>
      </c>
      <c r="S432" s="2">
        <v>5.5187805314408679E-4</v>
      </c>
      <c r="T432" s="2">
        <v>2.3520073852492372E-3</v>
      </c>
      <c r="U432" s="2">
        <v>0.20228145975782075</v>
      </c>
      <c r="V432">
        <v>1.27418391060523</v>
      </c>
      <c r="W432">
        <v>6585</v>
      </c>
      <c r="X432">
        <v>6670</v>
      </c>
      <c r="Y432">
        <v>6525</v>
      </c>
      <c r="Z432">
        <v>6800</v>
      </c>
      <c r="AA432">
        <v>6525</v>
      </c>
      <c r="AB432">
        <v>6800</v>
      </c>
      <c r="AC432" s="2">
        <f>(Table2[[#This Row],[Close Price]]/Table2[[#This Row],[Day Low]])-1</f>
        <v>2.1716021260440588E-3</v>
      </c>
      <c r="AD432" s="2">
        <f>(Table2[[#This Row],[Day High]]/Table2[[#This Row],[Close Price]])-1</f>
        <v>1.0713257466701043E-2</v>
      </c>
      <c r="AE432" s="2">
        <f>(Table2[[#This Row],[Close Price]]/Table2[[#This Row],[Current Week Low]])-1</f>
        <v>1.1386973180076643E-2</v>
      </c>
      <c r="AF432" s="2">
        <f>(Table2[[#This Row],[Current Week High]]/Table2[[#This Row],[Close Price]])-1</f>
        <v>3.0412316457806066E-2</v>
      </c>
      <c r="AG432" s="2">
        <f>(Table2[[#This Row],[Close Price]]/Table2[[#This Row],[Current Month Low]])-1</f>
        <v>1.1386973180076643E-2</v>
      </c>
      <c r="AH432" s="2">
        <f>(Table2[[#This Row],[Current Month High]]/Table2[[#This Row],[Close Price]])-1</f>
        <v>3.0412316457806066E-2</v>
      </c>
      <c r="AI432">
        <v>47.846741321049201</v>
      </c>
      <c r="AJ432">
        <v>189.44298245613999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-0.15</v>
      </c>
      <c r="AM432" t="s">
        <v>10146</v>
      </c>
      <c r="AN432">
        <v>-1.96</v>
      </c>
      <c r="AO432" t="s">
        <v>10146</v>
      </c>
      <c r="AP432">
        <v>0.15044377779769599</v>
      </c>
      <c r="AQ432">
        <f>(Table2[[#This Row],[Sharpe Ratio]]-AVERAGE(Table2[Sharpe Ratio]))/_xlfn.STDEV.P(Table2[Sharpe Ratio])</f>
        <v>1.0854312987874573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1.9887439947847039</v>
      </c>
    </row>
    <row r="433" spans="1:44" hidden="1" x14ac:dyDescent="0.3">
      <c r="A433" t="s">
        <v>1067</v>
      </c>
      <c r="B433" t="s">
        <v>1068</v>
      </c>
      <c r="C433" t="s">
        <v>10106</v>
      </c>
      <c r="D433" t="s">
        <v>395</v>
      </c>
      <c r="E433">
        <v>11815.99486628</v>
      </c>
      <c r="F433">
        <v>453.2</v>
      </c>
      <c r="G433">
        <v>67.151025533804102</v>
      </c>
      <c r="H433">
        <f>(Table2[[#This Row],[1Y Return vs Nifty]]-AVERAGE(Table2[1Y Return vs Nifty]))/_xlfn.STDEV.P(Table2[1Y Return vs Nifty])</f>
        <v>0.22394726997338982</v>
      </c>
      <c r="I433">
        <v>5.1223206132560497</v>
      </c>
      <c r="J433">
        <f>(Table2[[#This Row],[1M Return vs Nifty]]-AVERAGE(Table2[1M Return vs Nifty]))/_xlfn.STDEV.P(Table2[1M Return vs Nifty])</f>
        <v>8.5523120062104857E-2</v>
      </c>
      <c r="K433">
        <v>1.32434365418693</v>
      </c>
      <c r="L433">
        <f>(Table2[[#This Row],[6M Return vs Nifty]]-AVERAGE(Table2[6M Return vs Nifty]))/_xlfn.STDEV.P(Table2[6M Return vs Nifty])</f>
        <v>-0.28450565221923457</v>
      </c>
      <c r="M433">
        <v>10.812646770084999</v>
      </c>
      <c r="N433">
        <f>(Table2[[#This Row],[1W Return vs Nifty]]-AVERAGE(Table2[1W Return vs Nifty]))/_xlfn.STDEV.P(Table2[1W Return vs Nifty])</f>
        <v>2.1785017175568919</v>
      </c>
      <c r="O433">
        <v>415.17</v>
      </c>
      <c r="P433">
        <v>413.185111787474</v>
      </c>
      <c r="Q433">
        <v>384.73526359936898</v>
      </c>
      <c r="R433">
        <v>80.103530553112293</v>
      </c>
      <c r="S433" s="2">
        <v>9.1601030903003519E-2</v>
      </c>
      <c r="T433" s="2">
        <v>9.6844942063420855E-2</v>
      </c>
      <c r="U433" s="2">
        <v>0.17795284934402178</v>
      </c>
      <c r="V433">
        <v>2.6479361082134298</v>
      </c>
      <c r="W433">
        <v>449.55</v>
      </c>
      <c r="X433">
        <v>465</v>
      </c>
      <c r="Y433">
        <v>433.25</v>
      </c>
      <c r="Z433">
        <v>463.85</v>
      </c>
      <c r="AA433">
        <v>433.25</v>
      </c>
      <c r="AB433">
        <v>463.85</v>
      </c>
      <c r="AC433" s="2">
        <f>(Table2[[#This Row],[Close Price]]/Table2[[#This Row],[Day Low]])-1</f>
        <v>8.1192303414525657E-3</v>
      </c>
      <c r="AD433" s="2">
        <f>(Table2[[#This Row],[Day High]]/Table2[[#This Row],[Close Price]])-1</f>
        <v>2.6037069726390083E-2</v>
      </c>
      <c r="AE433" s="2">
        <f>(Table2[[#This Row],[Close Price]]/Table2[[#This Row],[Current Week Low]])-1</f>
        <v>4.6047316791690607E-2</v>
      </c>
      <c r="AF433" s="2">
        <f>(Table2[[#This Row],[Current Week High]]/Table2[[#This Row],[Close Price]])-1</f>
        <v>2.3499558693733436E-2</v>
      </c>
      <c r="AG433" s="2">
        <f>(Table2[[#This Row],[Close Price]]/Table2[[#This Row],[Current Month Low]])-1</f>
        <v>4.6047316791690607E-2</v>
      </c>
      <c r="AH433" s="2">
        <f>(Table2[[#This Row],[Current Month High]]/Table2[[#This Row],[Close Price]])-1</f>
        <v>2.3499558693733436E-2</v>
      </c>
      <c r="AI433">
        <v>22.2308031774051</v>
      </c>
      <c r="AJ433">
        <v>98.990120746432495</v>
      </c>
      <c r="AK433" t="str">
        <f>IF(AND(Table2[[#This Row],[20D EMA]]&gt;Table2[[#This Row],[50D EMA]],Table2[[#This Row],[50D EMA]]&gt;Table2[[#This Row],[200D EMA]]),"Uptrend","Downtrend/NoTrend")</f>
        <v>Uptrend</v>
      </c>
      <c r="AL433">
        <v>-0.05</v>
      </c>
      <c r="AM433" t="s">
        <v>10146</v>
      </c>
      <c r="AN433">
        <v>13.66</v>
      </c>
      <c r="AO433" t="s">
        <v>10145</v>
      </c>
      <c r="AP433">
        <v>0.113366105803327</v>
      </c>
      <c r="AQ433">
        <f>(Table2[[#This Row],[Sharpe Ratio]]-AVERAGE(Table2[Sharpe Ratio]))/_xlfn.STDEV.P(Table2[Sharpe Ratio])</f>
        <v>0.66445204815653713</v>
      </c>
      <c r="AR4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2.8679185035296895</v>
      </c>
    </row>
    <row r="434" spans="1:44" hidden="1" x14ac:dyDescent="0.3">
      <c r="A434" t="s">
        <v>1071</v>
      </c>
      <c r="B434" t="s">
        <v>1072</v>
      </c>
      <c r="C434" t="s">
        <v>10113</v>
      </c>
      <c r="D434" t="s">
        <v>797</v>
      </c>
      <c r="E434">
        <v>11758.905646488</v>
      </c>
      <c r="F434">
        <v>252.72</v>
      </c>
      <c r="G434">
        <v>192.46963216082199</v>
      </c>
      <c r="H434">
        <f>(Table2[[#This Row],[1Y Return vs Nifty]]-AVERAGE(Table2[1Y Return vs Nifty]))/_xlfn.STDEV.P(Table2[1Y Return vs Nifty])</f>
        <v>1.6669074465935114</v>
      </c>
      <c r="I434">
        <v>11.6407612823661</v>
      </c>
      <c r="J434">
        <f>(Table2[[#This Row],[1M Return vs Nifty]]-AVERAGE(Table2[1M Return vs Nifty]))/_xlfn.STDEV.P(Table2[1M Return vs Nifty])</f>
        <v>0.630175912324063</v>
      </c>
      <c r="K434">
        <v>54.975130821669502</v>
      </c>
      <c r="L434">
        <f>(Table2[[#This Row],[6M Return vs Nifty]]-AVERAGE(Table2[6M Return vs Nifty]))/_xlfn.STDEV.P(Table2[6M Return vs Nifty])</f>
        <v>1.3001655590491235</v>
      </c>
      <c r="M434">
        <v>0.53679163504146499</v>
      </c>
      <c r="N434">
        <f>(Table2[[#This Row],[1W Return vs Nifty]]-AVERAGE(Table2[1W Return vs Nifty]))/_xlfn.STDEV.P(Table2[1W Return vs Nifty])</f>
        <v>0.15727422991470405</v>
      </c>
      <c r="O434">
        <v>233.41</v>
      </c>
      <c r="P434">
        <v>216.63153614911201</v>
      </c>
      <c r="Q434">
        <v>171.542699495992</v>
      </c>
      <c r="R434">
        <v>78.432673345512896</v>
      </c>
      <c r="S434" s="2">
        <v>8.2729960155948773E-2</v>
      </c>
      <c r="T434" s="2">
        <v>0.16658915175696093</v>
      </c>
      <c r="U434" s="2">
        <v>0.47321920864317907</v>
      </c>
      <c r="V434">
        <v>1.3114418142755799</v>
      </c>
      <c r="W434">
        <v>247.31</v>
      </c>
      <c r="X434">
        <v>254.2</v>
      </c>
      <c r="Y434">
        <v>239.42</v>
      </c>
      <c r="Z434">
        <v>256.74</v>
      </c>
      <c r="AA434">
        <v>239.42</v>
      </c>
      <c r="AB434">
        <v>256.74</v>
      </c>
      <c r="AC434" s="2">
        <f>(Table2[[#This Row],[Close Price]]/Table2[[#This Row],[Day Low]])-1</f>
        <v>2.1875379078888813E-2</v>
      </c>
      <c r="AD434" s="2">
        <f>(Table2[[#This Row],[Day High]]/Table2[[#This Row],[Close Price]])-1</f>
        <v>5.8562836340614322E-3</v>
      </c>
      <c r="AE434" s="2">
        <f>(Table2[[#This Row],[Close Price]]/Table2[[#This Row],[Current Week Low]])-1</f>
        <v>5.5550914710550625E-2</v>
      </c>
      <c r="AF434" s="2">
        <f>(Table2[[#This Row],[Current Week High]]/Table2[[#This Row],[Close Price]])-1</f>
        <v>1.5906932573599208E-2</v>
      </c>
      <c r="AG434" s="2">
        <f>(Table2[[#This Row],[Close Price]]/Table2[[#This Row],[Current Month Low]])-1</f>
        <v>5.5550914710550625E-2</v>
      </c>
      <c r="AH434" s="2">
        <f>(Table2[[#This Row],[Current Month High]]/Table2[[#This Row],[Close Price]])-1</f>
        <v>1.5906932573599208E-2</v>
      </c>
      <c r="AI434">
        <v>1.59069325735992</v>
      </c>
      <c r="AJ434">
        <v>240.134589502018</v>
      </c>
      <c r="AK434" t="str">
        <f>IF(AND(Table2[[#This Row],[20D EMA]]&gt;Table2[[#This Row],[50D EMA]],Table2[[#This Row],[50D EMA]]&gt;Table2[[#This Row],[200D EMA]]),"Uptrend","Downtrend/NoTrend")</f>
        <v>Uptrend</v>
      </c>
      <c r="AL434">
        <v>0.31</v>
      </c>
      <c r="AM434" t="s">
        <v>10145</v>
      </c>
      <c r="AN434">
        <v>17.440000000000001</v>
      </c>
      <c r="AO434" t="s">
        <v>10145</v>
      </c>
      <c r="AP434">
        <v>0.14174200439124501</v>
      </c>
      <c r="AQ434">
        <f>(Table2[[#This Row],[Sharpe Ratio]]-AVERAGE(Table2[Sharpe Ratio]))/_xlfn.STDEV.P(Table2[Sharpe Ratio])</f>
        <v>0.98663151307372243</v>
      </c>
      <c r="AR4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4.7411546609551243</v>
      </c>
    </row>
    <row r="435" spans="1:44" hidden="1" x14ac:dyDescent="0.3">
      <c r="A435" t="s">
        <v>1073</v>
      </c>
      <c r="B435" t="s">
        <v>1074</v>
      </c>
      <c r="C435" t="s">
        <v>10114</v>
      </c>
      <c r="D435" t="s">
        <v>705</v>
      </c>
      <c r="E435">
        <v>11688.76914002</v>
      </c>
      <c r="F435">
        <v>8987.2999999999993</v>
      </c>
      <c r="G435">
        <v>-7.6296768413099603</v>
      </c>
      <c r="H435">
        <f>(Table2[[#This Row],[1Y Return vs Nifty]]-AVERAGE(Table2[1Y Return vs Nifty]))/_xlfn.STDEV.P(Table2[1Y Return vs Nifty])</f>
        <v>-0.63710264441105235</v>
      </c>
      <c r="I435">
        <v>23.392184732878199</v>
      </c>
      <c r="J435">
        <f>(Table2[[#This Row],[1M Return vs Nifty]]-AVERAGE(Table2[1M Return vs Nifty]))/_xlfn.STDEV.P(Table2[1M Return vs Nifty])</f>
        <v>1.6120741791449695</v>
      </c>
      <c r="K435">
        <v>2.6739332136149199</v>
      </c>
      <c r="L435">
        <f>(Table2[[#This Row],[6M Return vs Nifty]]-AVERAGE(Table2[6M Return vs Nifty]))/_xlfn.STDEV.P(Table2[6M Return vs Nifty])</f>
        <v>-0.24464312950959369</v>
      </c>
      <c r="M435">
        <v>-1.00170848836483</v>
      </c>
      <c r="N435">
        <f>(Table2[[#This Row],[1W Return vs Nifty]]-AVERAGE(Table2[1W Return vs Nifty]))/_xlfn.STDEV.P(Table2[1W Return vs Nifty])</f>
        <v>-0.14534377104999396</v>
      </c>
      <c r="O435">
        <v>8344.57</v>
      </c>
      <c r="P435">
        <v>7808.43673119697</v>
      </c>
      <c r="Q435">
        <v>7622.9493999578299</v>
      </c>
      <c r="R435">
        <v>69.782451790539994</v>
      </c>
      <c r="S435" s="2">
        <v>7.702374118738288E-2</v>
      </c>
      <c r="T435" s="2">
        <v>0.15097301923355907</v>
      </c>
      <c r="U435" s="2">
        <v>0.17897935936052742</v>
      </c>
      <c r="V435">
        <v>2.4480868101284901</v>
      </c>
      <c r="W435">
        <v>8929</v>
      </c>
      <c r="X435">
        <v>9113.15</v>
      </c>
      <c r="Y435">
        <v>8630.4500000000007</v>
      </c>
      <c r="Z435">
        <v>9275.85</v>
      </c>
      <c r="AA435">
        <v>8630.4500000000007</v>
      </c>
      <c r="AB435">
        <v>9275.85</v>
      </c>
      <c r="AC435" s="2">
        <f>(Table2[[#This Row],[Close Price]]/Table2[[#This Row],[Day Low]])-1</f>
        <v>6.5292865942434553E-3</v>
      </c>
      <c r="AD435" s="2">
        <f>(Table2[[#This Row],[Day High]]/Table2[[#This Row],[Close Price]])-1</f>
        <v>1.400309325381377E-2</v>
      </c>
      <c r="AE435" s="2">
        <f>(Table2[[#This Row],[Close Price]]/Table2[[#This Row],[Current Week Low]])-1</f>
        <v>4.1347786036649126E-2</v>
      </c>
      <c r="AF435" s="2">
        <f>(Table2[[#This Row],[Current Week High]]/Table2[[#This Row],[Close Price]])-1</f>
        <v>3.2106416832641704E-2</v>
      </c>
      <c r="AG435" s="2">
        <f>(Table2[[#This Row],[Close Price]]/Table2[[#This Row],[Current Month Low]])-1</f>
        <v>4.1347786036649126E-2</v>
      </c>
      <c r="AH435" s="2">
        <f>(Table2[[#This Row],[Current Month High]]/Table2[[#This Row],[Close Price]])-1</f>
        <v>3.2106416832641704E-2</v>
      </c>
      <c r="AI435">
        <v>8.3751516028173203</v>
      </c>
      <c r="AJ435">
        <v>36.353016142735697</v>
      </c>
      <c r="AK435" t="str">
        <f>IF(AND(Table2[[#This Row],[20D EMA]]&gt;Table2[[#This Row],[50D EMA]],Table2[[#This Row],[50D EMA]]&gt;Table2[[#This Row],[200D EMA]]),"Uptrend","Downtrend/NoTrend")</f>
        <v>Uptrend</v>
      </c>
      <c r="AL435">
        <v>0.16</v>
      </c>
      <c r="AM435" t="s">
        <v>10145</v>
      </c>
      <c r="AN435">
        <v>17.489999999999998</v>
      </c>
      <c r="AO435" t="s">
        <v>10145</v>
      </c>
      <c r="AP435">
        <v>6.2695572289039006E-2</v>
      </c>
      <c r="AQ435">
        <f>(Table2[[#This Row],[Sharpe Ratio]]-AVERAGE(Table2[Sharpe Ratio]))/_xlfn.STDEV.P(Table2[Sharpe Ratio])</f>
        <v>8.9139681426676803E-2</v>
      </c>
      <c r="AR4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0.67412431560100627</v>
      </c>
    </row>
    <row r="436" spans="1:44" hidden="1" x14ac:dyDescent="0.3">
      <c r="A436" t="s">
        <v>1075</v>
      </c>
      <c r="B436" t="s">
        <v>1076</v>
      </c>
      <c r="C436" t="s">
        <v>10107</v>
      </c>
      <c r="D436" t="s">
        <v>59</v>
      </c>
      <c r="E436">
        <v>11641.94618424</v>
      </c>
      <c r="F436">
        <v>735.2</v>
      </c>
      <c r="G436">
        <v>56.867898409100597</v>
      </c>
      <c r="H436">
        <f>(Table2[[#This Row],[1Y Return vs Nifty]]-AVERAGE(Table2[1Y Return vs Nifty]))/_xlfn.STDEV.P(Table2[1Y Return vs Nifty])</f>
        <v>0.10554391925443658</v>
      </c>
      <c r="I436">
        <v>0.304119608994048</v>
      </c>
      <c r="J436">
        <f>(Table2[[#This Row],[1M Return vs Nifty]]-AVERAGE(Table2[1M Return vs Nifty]))/_xlfn.STDEV.P(Table2[1M Return vs Nifty])</f>
        <v>-0.31706497789920607</v>
      </c>
      <c r="K436">
        <v>13.9020455487258</v>
      </c>
      <c r="L436">
        <f>(Table2[[#This Row],[6M Return vs Nifty]]-AVERAGE(Table2[6M Return vs Nifty]))/_xlfn.STDEV.P(Table2[6M Return vs Nifty])</f>
        <v>8.6999094467345522E-2</v>
      </c>
      <c r="M436">
        <v>0.11240257664818699</v>
      </c>
      <c r="N436">
        <f>(Table2[[#This Row],[1W Return vs Nifty]]-AVERAGE(Table2[1W Return vs Nifty]))/_xlfn.STDEV.P(Table2[1W Return vs Nifty])</f>
        <v>7.3798273996078217E-2</v>
      </c>
      <c r="O436">
        <v>729.56</v>
      </c>
      <c r="P436">
        <v>704.08244837407904</v>
      </c>
      <c r="Q436">
        <v>588.56573137190605</v>
      </c>
      <c r="R436">
        <v>51.637174404765801</v>
      </c>
      <c r="S436" s="2">
        <v>7.7306869894184175E-3</v>
      </c>
      <c r="T436" s="2">
        <v>4.4195891685384341E-2</v>
      </c>
      <c r="U436" s="2">
        <v>0.24913830488618433</v>
      </c>
      <c r="V436">
        <v>0.40019410047863202</v>
      </c>
      <c r="W436">
        <v>732.05</v>
      </c>
      <c r="X436">
        <v>744.4</v>
      </c>
      <c r="Y436">
        <v>724.95</v>
      </c>
      <c r="Z436">
        <v>745</v>
      </c>
      <c r="AA436">
        <v>724.95</v>
      </c>
      <c r="AB436">
        <v>745</v>
      </c>
      <c r="AC436" s="2">
        <f>(Table2[[#This Row],[Close Price]]/Table2[[#This Row],[Day Low]])-1</f>
        <v>4.3029847688000888E-3</v>
      </c>
      <c r="AD436" s="2">
        <f>(Table2[[#This Row],[Day High]]/Table2[[#This Row],[Close Price]])-1</f>
        <v>1.2513601741022784E-2</v>
      </c>
      <c r="AE436" s="2">
        <f>(Table2[[#This Row],[Close Price]]/Table2[[#This Row],[Current Week Low]])-1</f>
        <v>1.4138906131457407E-2</v>
      </c>
      <c r="AF436" s="2">
        <f>(Table2[[#This Row],[Current Week High]]/Table2[[#This Row],[Close Price]])-1</f>
        <v>1.3329706202393821E-2</v>
      </c>
      <c r="AG436" s="2">
        <f>(Table2[[#This Row],[Close Price]]/Table2[[#This Row],[Current Month Low]])-1</f>
        <v>1.4138906131457407E-2</v>
      </c>
      <c r="AH436" s="2">
        <f>(Table2[[#This Row],[Current Month High]]/Table2[[#This Row],[Close Price]])-1</f>
        <v>1.3329706202393821E-2</v>
      </c>
      <c r="AI436">
        <v>5.4134929270946497</v>
      </c>
      <c r="AJ436">
        <v>130.65098039215599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0.09</v>
      </c>
      <c r="AM436" t="s">
        <v>10145</v>
      </c>
      <c r="AN436">
        <v>-2.78</v>
      </c>
      <c r="AO436" t="s">
        <v>10146</v>
      </c>
      <c r="AP436">
        <v>-3.7196200781355999E-2</v>
      </c>
      <c r="AQ436">
        <f>(Table2[[#This Row],[Sharpe Ratio]]-AVERAGE(Table2[Sharpe Ratio]))/_xlfn.STDEV.P(Table2[Sharpe Ratio])</f>
        <v>-1.0450297933384955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-1.0957534835198413</v>
      </c>
    </row>
    <row r="437" spans="1:44" hidden="1" x14ac:dyDescent="0.3">
      <c r="A437" t="s">
        <v>1077</v>
      </c>
      <c r="B437" t="s">
        <v>1078</v>
      </c>
      <c r="C437" t="s">
        <v>10106</v>
      </c>
      <c r="D437" t="s">
        <v>187</v>
      </c>
      <c r="E437">
        <v>11591.114080415</v>
      </c>
      <c r="F437">
        <v>492.65</v>
      </c>
      <c r="G437">
        <v>42.429406899357701</v>
      </c>
      <c r="H437">
        <f>(Table2[[#This Row],[1Y Return vs Nifty]]-AVERAGE(Table2[1Y Return vs Nifty]))/_xlfn.STDEV.P(Table2[1Y Return vs Nifty])</f>
        <v>-6.0705681022678398E-2</v>
      </c>
      <c r="I437">
        <v>13.041520850255401</v>
      </c>
      <c r="J437">
        <f>(Table2[[#This Row],[1M Return vs Nifty]]-AVERAGE(Table2[1M Return vs Nifty]))/_xlfn.STDEV.P(Table2[1M Return vs Nifty])</f>
        <v>0.74721734119737704</v>
      </c>
      <c r="K437">
        <v>15.2880764120479</v>
      </c>
      <c r="L437">
        <f>(Table2[[#This Row],[6M Return vs Nifty]]-AVERAGE(Table2[6M Return vs Nifty]))/_xlfn.STDEV.P(Table2[6M Return vs Nifty])</f>
        <v>0.12793797575867513</v>
      </c>
      <c r="M437">
        <v>2.3231946131669998</v>
      </c>
      <c r="N437">
        <f>(Table2[[#This Row],[1W Return vs Nifty]]-AVERAGE(Table2[1W Return vs Nifty]))/_xlfn.STDEV.P(Table2[1W Return vs Nifty])</f>
        <v>0.50865392103934937</v>
      </c>
      <c r="O437">
        <v>470.98</v>
      </c>
      <c r="P437">
        <v>447.316347504595</v>
      </c>
      <c r="Q437">
        <v>394.39636462319999</v>
      </c>
      <c r="R437">
        <v>62.3398892533015</v>
      </c>
      <c r="S437" s="2">
        <v>4.6010446303452288E-2</v>
      </c>
      <c r="T437" s="2">
        <v>0.10134584337975551</v>
      </c>
      <c r="U437" s="2">
        <v>0.24912408984973772</v>
      </c>
      <c r="V437">
        <v>1.44295239031236</v>
      </c>
      <c r="W437">
        <v>491</v>
      </c>
      <c r="X437">
        <v>498</v>
      </c>
      <c r="Y437">
        <v>478</v>
      </c>
      <c r="Z437">
        <v>510</v>
      </c>
      <c r="AA437">
        <v>478</v>
      </c>
      <c r="AB437">
        <v>510</v>
      </c>
      <c r="AC437" s="2">
        <f>(Table2[[#This Row],[Close Price]]/Table2[[#This Row],[Day Low]])-1</f>
        <v>3.3604887983706977E-3</v>
      </c>
      <c r="AD437" s="2">
        <f>(Table2[[#This Row],[Day High]]/Table2[[#This Row],[Close Price]])-1</f>
        <v>1.0859636658885563E-2</v>
      </c>
      <c r="AE437" s="2">
        <f>(Table2[[#This Row],[Close Price]]/Table2[[#This Row],[Current Week Low]])-1</f>
        <v>3.0648535564853585E-2</v>
      </c>
      <c r="AF437" s="2">
        <f>(Table2[[#This Row],[Current Week High]]/Table2[[#This Row],[Close Price]])-1</f>
        <v>3.5217700192834656E-2</v>
      </c>
      <c r="AG437" s="2">
        <f>(Table2[[#This Row],[Close Price]]/Table2[[#This Row],[Current Month Low]])-1</f>
        <v>3.0648535564853585E-2</v>
      </c>
      <c r="AH437" s="2">
        <f>(Table2[[#This Row],[Current Month High]]/Table2[[#This Row],[Close Price]])-1</f>
        <v>3.5217700192834656E-2</v>
      </c>
      <c r="AI437">
        <v>3.5217700192834598</v>
      </c>
      <c r="AJ437">
        <v>77.531531531531499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0.03</v>
      </c>
      <c r="AM437" t="s">
        <v>10145</v>
      </c>
      <c r="AN437">
        <v>7.88</v>
      </c>
      <c r="AO437" t="s">
        <v>10145</v>
      </c>
      <c r="AP437">
        <v>0.13659886788452</v>
      </c>
      <c r="AQ437">
        <f>(Table2[[#This Row],[Sharpe Ratio]]-AVERAGE(Table2[Sharpe Ratio]))/_xlfn.STDEV.P(Table2[Sharpe Ratio])</f>
        <v>0.92823642956301966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2.2513399865357426</v>
      </c>
    </row>
    <row r="438" spans="1:44" hidden="1" x14ac:dyDescent="0.3">
      <c r="A438" t="s">
        <v>1079</v>
      </c>
      <c r="B438" t="s">
        <v>1080</v>
      </c>
      <c r="C438" t="s">
        <v>10114</v>
      </c>
      <c r="D438" t="s">
        <v>325</v>
      </c>
      <c r="E438">
        <v>11573.5775999</v>
      </c>
      <c r="F438">
        <v>834.95</v>
      </c>
      <c r="G438">
        <v>-14.015382124285701</v>
      </c>
      <c r="H438">
        <f>(Table2[[#This Row],[1Y Return vs Nifty]]-AVERAGE(Table2[1Y Return vs Nifty]))/_xlfn.STDEV.P(Table2[1Y Return vs Nifty])</f>
        <v>-0.7106297819285563</v>
      </c>
      <c r="I438">
        <v>17.585572439891902</v>
      </c>
      <c r="J438">
        <f>(Table2[[#This Row],[1M Return vs Nifty]]-AVERAGE(Table2[1M Return vs Nifty]))/_xlfn.STDEV.P(Table2[1M Return vs Nifty])</f>
        <v>1.1268986963113765</v>
      </c>
      <c r="K438">
        <v>-1.13804433414721</v>
      </c>
      <c r="L438">
        <f>(Table2[[#This Row],[6M Return vs Nifty]]-AVERAGE(Table2[6M Return vs Nifty]))/_xlfn.STDEV.P(Table2[6M Return vs Nifty])</f>
        <v>-0.35723665137316946</v>
      </c>
      <c r="M438">
        <v>5.4794958262195603</v>
      </c>
      <c r="N438">
        <f>(Table2[[#This Row],[1W Return vs Nifty]]-AVERAGE(Table2[1W Return vs Nifty]))/_xlfn.STDEV.P(Table2[1W Return vs Nifty])</f>
        <v>1.1294881666822243</v>
      </c>
      <c r="O438">
        <v>774.57</v>
      </c>
      <c r="P438">
        <v>742.25919409277606</v>
      </c>
      <c r="Q438">
        <v>744.93800824156597</v>
      </c>
      <c r="R438">
        <v>86.053671991465606</v>
      </c>
      <c r="S438" s="2">
        <v>7.7952928721742379E-2</v>
      </c>
      <c r="T438" s="2">
        <v>0.12487660192679059</v>
      </c>
      <c r="U438" s="2">
        <v>0.12083151988835733</v>
      </c>
      <c r="V438">
        <v>1.2851172864763001</v>
      </c>
      <c r="W438">
        <v>830.75</v>
      </c>
      <c r="X438">
        <v>854.9</v>
      </c>
      <c r="Y438">
        <v>783.3</v>
      </c>
      <c r="Z438">
        <v>854.7</v>
      </c>
      <c r="AA438">
        <v>783.3</v>
      </c>
      <c r="AB438">
        <v>854.7</v>
      </c>
      <c r="AC438" s="2">
        <f>(Table2[[#This Row],[Close Price]]/Table2[[#This Row],[Day Low]])-1</f>
        <v>5.0556725850134931E-3</v>
      </c>
      <c r="AD438" s="2">
        <f>(Table2[[#This Row],[Day High]]/Table2[[#This Row],[Close Price]])-1</f>
        <v>2.3893646326127227E-2</v>
      </c>
      <c r="AE438" s="2">
        <f>(Table2[[#This Row],[Close Price]]/Table2[[#This Row],[Current Week Low]])-1</f>
        <v>6.5938976126643789E-2</v>
      </c>
      <c r="AF438" s="2">
        <f>(Table2[[#This Row],[Current Week High]]/Table2[[#This Row],[Close Price]])-1</f>
        <v>2.3654111024612234E-2</v>
      </c>
      <c r="AG438" s="2">
        <f>(Table2[[#This Row],[Close Price]]/Table2[[#This Row],[Current Month Low]])-1</f>
        <v>6.5938976126643789E-2</v>
      </c>
      <c r="AH438" s="2">
        <f>(Table2[[#This Row],[Current Month High]]/Table2[[#This Row],[Close Price]])-1</f>
        <v>2.3654111024612234E-2</v>
      </c>
      <c r="AI438">
        <v>2.3654111024612199</v>
      </c>
      <c r="AJ438">
        <v>29.0195472456153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0.09</v>
      </c>
      <c r="AM438" t="s">
        <v>10145</v>
      </c>
      <c r="AN438">
        <v>11.01</v>
      </c>
      <c r="AO438" t="s">
        <v>10145</v>
      </c>
      <c r="AP438">
        <v>-8.3424532229594006E-2</v>
      </c>
      <c r="AQ438">
        <f>(Table2[[#This Row],[Sharpe Ratio]]-AVERAGE(Table2[Sharpe Ratio]))/_xlfn.STDEV.P(Table2[Sharpe Ratio])</f>
        <v>-1.5699054741512664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39" spans="1:44" hidden="1" x14ac:dyDescent="0.3">
      <c r="A439" t="s">
        <v>1081</v>
      </c>
      <c r="B439" t="s">
        <v>1082</v>
      </c>
      <c r="C439" t="s">
        <v>10113</v>
      </c>
      <c r="D439" t="s">
        <v>306</v>
      </c>
      <c r="E439">
        <v>11529.168760613</v>
      </c>
      <c r="F439">
        <v>145.61000000000001</v>
      </c>
      <c r="G439">
        <v>29.4878139790038</v>
      </c>
      <c r="H439">
        <f>(Table2[[#This Row],[1Y Return vs Nifty]]-AVERAGE(Table2[1Y Return vs Nifty]))/_xlfn.STDEV.P(Table2[1Y Return vs Nifty])</f>
        <v>-0.20971949236897808</v>
      </c>
      <c r="I439">
        <v>-2.07692999575585</v>
      </c>
      <c r="J439">
        <f>(Table2[[#This Row],[1M Return vs Nifty]]-AVERAGE(Table2[1M Return vs Nifty]))/_xlfn.STDEV.P(Table2[1M Return vs Nifty])</f>
        <v>-0.51601521486106516</v>
      </c>
      <c r="K439">
        <v>7.4171602834306599E-2</v>
      </c>
      <c r="L439">
        <f>(Table2[[#This Row],[6M Return vs Nifty]]-AVERAGE(Table2[6M Return vs Nifty]))/_xlfn.STDEV.P(Table2[6M Return vs Nifty])</f>
        <v>-0.32143170239490743</v>
      </c>
      <c r="M439">
        <v>-6.0605785478975802</v>
      </c>
      <c r="N439">
        <f>(Table2[[#This Row],[1W Return vs Nifty]]-AVERAGE(Table2[1W Return vs Nifty]))/_xlfn.STDEV.P(Table2[1W Return vs Nifty])</f>
        <v>-1.1404071586085756</v>
      </c>
      <c r="O439">
        <v>145.07</v>
      </c>
      <c r="P439">
        <v>143.50277479008801</v>
      </c>
      <c r="Q439">
        <v>130.30423943048999</v>
      </c>
      <c r="R439">
        <v>50.9214163452164</v>
      </c>
      <c r="S439" s="2">
        <v>3.7223409388572447E-3</v>
      </c>
      <c r="T439" s="2">
        <v>1.4684212294810288E-2</v>
      </c>
      <c r="U439" s="2">
        <v>0.11746172370450612</v>
      </c>
      <c r="V439">
        <v>0.95036251120897597</v>
      </c>
      <c r="W439">
        <v>145</v>
      </c>
      <c r="X439">
        <v>147.34</v>
      </c>
      <c r="Y439">
        <v>144</v>
      </c>
      <c r="Z439">
        <v>146.9</v>
      </c>
      <c r="AA439">
        <v>144</v>
      </c>
      <c r="AB439">
        <v>146.9</v>
      </c>
      <c r="AC439" s="2">
        <f>(Table2[[#This Row],[Close Price]]/Table2[[#This Row],[Day Low]])-1</f>
        <v>4.2068965517241264E-3</v>
      </c>
      <c r="AD439" s="2">
        <f>(Table2[[#This Row],[Day High]]/Table2[[#This Row],[Close Price]])-1</f>
        <v>1.1881052125540803E-2</v>
      </c>
      <c r="AE439" s="2">
        <f>(Table2[[#This Row],[Close Price]]/Table2[[#This Row],[Current Week Low]])-1</f>
        <v>1.1180555555555749E-2</v>
      </c>
      <c r="AF439" s="2">
        <f>(Table2[[#This Row],[Current Week High]]/Table2[[#This Row],[Close Price]])-1</f>
        <v>8.8592816427441878E-3</v>
      </c>
      <c r="AG439" s="2">
        <f>(Table2[[#This Row],[Close Price]]/Table2[[#This Row],[Current Month Low]])-1</f>
        <v>1.1180555555555749E-2</v>
      </c>
      <c r="AH439" s="2">
        <f>(Table2[[#This Row],[Current Month High]]/Table2[[#This Row],[Close Price]])-1</f>
        <v>8.8592816427441878E-3</v>
      </c>
      <c r="AI439">
        <v>8.5090309731474303</v>
      </c>
      <c r="AJ439">
        <v>61.9688542825361</v>
      </c>
      <c r="AK439" t="str">
        <f>IF(AND(Table2[[#This Row],[20D EMA]]&gt;Table2[[#This Row],[50D EMA]],Table2[[#This Row],[50D EMA]]&gt;Table2[[#This Row],[200D EMA]]),"Uptrend","Downtrend/NoTrend")</f>
        <v>Uptrend</v>
      </c>
      <c r="AL439">
        <v>-0.04</v>
      </c>
      <c r="AM439" t="s">
        <v>10146</v>
      </c>
      <c r="AN439">
        <v>-3.04</v>
      </c>
      <c r="AO439" t="s">
        <v>10146</v>
      </c>
      <c r="AP439">
        <v>0.12800309058054099</v>
      </c>
      <c r="AQ439">
        <f>(Table2[[#This Row],[Sharpe Ratio]]-AVERAGE(Table2[Sharpe Ratio]))/_xlfn.STDEV.P(Table2[Sharpe Ratio])</f>
        <v>0.83064012177517044</v>
      </c>
      <c r="AR4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-1.3569334464583558</v>
      </c>
    </row>
    <row r="440" spans="1:44" x14ac:dyDescent="0.3">
      <c r="A440" t="s">
        <v>1451</v>
      </c>
      <c r="B440" t="s">
        <v>1452</v>
      </c>
      <c r="C440" t="s">
        <v>620</v>
      </c>
      <c r="D440" t="s">
        <v>496</v>
      </c>
      <c r="E440">
        <v>6827.79808435</v>
      </c>
      <c r="F440">
        <v>959.3</v>
      </c>
      <c r="G440">
        <v>71.048117444248803</v>
      </c>
      <c r="H440">
        <f>(Table2[[#This Row],[1Y Return vs Nifty]]-AVERAGE(Table2[1Y Return vs Nifty]))/_xlfn.STDEV.P(Table2[1Y Return vs Nifty])</f>
        <v>0.2688196842361556</v>
      </c>
      <c r="I440">
        <v>6.4836691401379101</v>
      </c>
      <c r="J440">
        <f>(Table2[[#This Row],[1M Return vs Nifty]]-AVERAGE(Table2[1M Return vs Nifty]))/_xlfn.STDEV.P(Table2[1M Return vs Nifty])</f>
        <v>0.19927153230455899</v>
      </c>
      <c r="K440">
        <v>9.5734971997545701E-2</v>
      </c>
      <c r="L440">
        <f>(Table2[[#This Row],[6M Return vs Nifty]]-AVERAGE(Table2[6M Return vs Nifty]))/_xlfn.STDEV.P(Table2[6M Return vs Nifty])</f>
        <v>-0.3207947900188734</v>
      </c>
      <c r="M440">
        <v>3.09069726096866</v>
      </c>
      <c r="N440">
        <f>(Table2[[#This Row],[1W Return vs Nifty]]-AVERAGE(Table2[1W Return vs Nifty]))/_xlfn.STDEV.P(Table2[1W Return vs Nifty])</f>
        <v>0.65961921085591357</v>
      </c>
      <c r="O440">
        <v>894</v>
      </c>
      <c r="P440">
        <v>858.27804626306204</v>
      </c>
      <c r="Q440">
        <v>793.56535559106806</v>
      </c>
      <c r="R440">
        <v>74.402284536460598</v>
      </c>
      <c r="S440" s="2">
        <v>7.3042505592841117E-2</v>
      </c>
      <c r="T440" s="2">
        <v>0.11770306158567956</v>
      </c>
      <c r="U440" s="2">
        <v>0.20884813486532364</v>
      </c>
      <c r="V440">
        <v>1.71573469306355</v>
      </c>
      <c r="W440">
        <v>945.6</v>
      </c>
      <c r="X440">
        <v>994.7</v>
      </c>
      <c r="Y440">
        <v>935.3</v>
      </c>
      <c r="Z440">
        <v>974.5</v>
      </c>
      <c r="AA440">
        <v>935.3</v>
      </c>
      <c r="AB440">
        <v>974.5</v>
      </c>
      <c r="AC440" s="2">
        <f>(Table2[[#This Row],[Close Price]]/Table2[[#This Row],[Day Low]])-1</f>
        <v>1.4488155668358704E-2</v>
      </c>
      <c r="AD440" s="2">
        <f>(Table2[[#This Row],[Day High]]/Table2[[#This Row],[Close Price]])-1</f>
        <v>3.6901907640988219E-2</v>
      </c>
      <c r="AE440" s="2">
        <f>(Table2[[#This Row],[Close Price]]/Table2[[#This Row],[Current Week Low]])-1</f>
        <v>2.5660215973484446E-2</v>
      </c>
      <c r="AF440" s="2">
        <f>(Table2[[#This Row],[Current Week High]]/Table2[[#This Row],[Close Price]])-1</f>
        <v>1.5844886896695609E-2</v>
      </c>
      <c r="AG440" s="2">
        <f>(Table2[[#This Row],[Close Price]]/Table2[[#This Row],[Current Month Low]])-1</f>
        <v>2.5660215973484446E-2</v>
      </c>
      <c r="AH440" s="2">
        <f>(Table2[[#This Row],[Current Month High]]/Table2[[#This Row],[Close Price]])-1</f>
        <v>1.5844886896695609E-2</v>
      </c>
      <c r="AI440">
        <v>6.6350463879912596</v>
      </c>
      <c r="AJ440">
        <v>99.8541666666666</v>
      </c>
      <c r="AK440" t="str">
        <f>IF(AND(Table2[[#This Row],[20D EMA]]&gt;Table2[[#This Row],[50D EMA]],Table2[[#This Row],[50D EMA]]&gt;Table2[[#This Row],[200D EMA]]),"Uptrend","Downtrend/NoTrend")</f>
        <v>Uptrend</v>
      </c>
      <c r="AL440">
        <v>0.11</v>
      </c>
      <c r="AM440" t="s">
        <v>10145</v>
      </c>
      <c r="AN440">
        <v>18</v>
      </c>
      <c r="AO440" t="s">
        <v>10145</v>
      </c>
      <c r="AP440">
        <v>0.15560998527175901</v>
      </c>
      <c r="AQ440">
        <f>(Table2[[#This Row],[Sharpe Ratio]]-AVERAGE(Table2[Sharpe Ratio]))/_xlfn.STDEV.P(Table2[Sharpe Ratio])</f>
        <v>1.144088329664833</v>
      </c>
      <c r="AR4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1.9510039670425878</v>
      </c>
    </row>
    <row r="441" spans="1:44" hidden="1" x14ac:dyDescent="0.3">
      <c r="A441" t="s">
        <v>1087</v>
      </c>
      <c r="B441" t="s">
        <v>1088</v>
      </c>
      <c r="C441" t="s">
        <v>10110</v>
      </c>
      <c r="D441" t="s">
        <v>68</v>
      </c>
      <c r="E441">
        <v>11400.163601508</v>
      </c>
      <c r="F441">
        <v>28.38</v>
      </c>
      <c r="G441">
        <v>63.887813979003802</v>
      </c>
      <c r="H441">
        <f>(Table2[[#This Row],[1Y Return vs Nifty]]-AVERAGE(Table2[1Y Return vs Nifty]))/_xlfn.STDEV.P(Table2[1Y Return vs Nifty])</f>
        <v>0.18637356525228815</v>
      </c>
      <c r="I441">
        <v>7.9537708613470501</v>
      </c>
      <c r="J441">
        <f>(Table2[[#This Row],[1M Return vs Nifty]]-AVERAGE(Table2[1M Return vs Nifty]))/_xlfn.STDEV.P(Table2[1M Return vs Nifty])</f>
        <v>0.32210689247897112</v>
      </c>
      <c r="K441">
        <v>-3.5252041735214301</v>
      </c>
      <c r="L441">
        <f>(Table2[[#This Row],[6M Return vs Nifty]]-AVERAGE(Table2[6M Return vs Nifty]))/_xlfn.STDEV.P(Table2[6M Return vs Nifty])</f>
        <v>-0.42774565364266637</v>
      </c>
      <c r="M441">
        <v>-4.7091748617934801</v>
      </c>
      <c r="N441">
        <f>(Table2[[#This Row],[1W Return vs Nifty]]-AVERAGE(Table2[1W Return vs Nifty]))/_xlfn.STDEV.P(Table2[1W Return vs Nifty])</f>
        <v>-0.87459042205889193</v>
      </c>
      <c r="O441">
        <v>28.65</v>
      </c>
      <c r="P441">
        <v>27.698976171832399</v>
      </c>
      <c r="Q441">
        <v>24.5539131349658</v>
      </c>
      <c r="R441">
        <v>39.6396953400209</v>
      </c>
      <c r="S441" s="2">
        <v>-9.4240837696334939E-3</v>
      </c>
      <c r="T441" s="2">
        <v>2.4586606520862881E-2</v>
      </c>
      <c r="U441" s="2">
        <v>0.15582391466497825</v>
      </c>
      <c r="V441">
        <v>0.842510469900276</v>
      </c>
      <c r="W441">
        <v>28.12</v>
      </c>
      <c r="X441">
        <v>28.79</v>
      </c>
      <c r="Y441">
        <v>28.32</v>
      </c>
      <c r="Z441">
        <v>29.38</v>
      </c>
      <c r="AA441">
        <v>28.32</v>
      </c>
      <c r="AB441">
        <v>29.38</v>
      </c>
      <c r="AC441" s="2">
        <f>(Table2[[#This Row],[Close Price]]/Table2[[#This Row],[Day Low]])-1</f>
        <v>9.2460881934566252E-3</v>
      </c>
      <c r="AD441" s="2">
        <f>(Table2[[#This Row],[Day High]]/Table2[[#This Row],[Close Price]])-1</f>
        <v>1.4446793516560863E-2</v>
      </c>
      <c r="AE441" s="2">
        <f>(Table2[[#This Row],[Close Price]]/Table2[[#This Row],[Current Week Low]])-1</f>
        <v>2.1186440677964935E-3</v>
      </c>
      <c r="AF441" s="2">
        <f>(Table2[[#This Row],[Current Week High]]/Table2[[#This Row],[Close Price]])-1</f>
        <v>3.5236081747709758E-2</v>
      </c>
      <c r="AG441" s="2">
        <f>(Table2[[#This Row],[Close Price]]/Table2[[#This Row],[Current Month Low]])-1</f>
        <v>2.1186440677964935E-3</v>
      </c>
      <c r="AH441" s="2">
        <f>(Table2[[#This Row],[Current Month High]]/Table2[[#This Row],[Close Price]])-1</f>
        <v>3.5236081747709758E-2</v>
      </c>
      <c r="AI441">
        <v>21.3883016208597</v>
      </c>
      <c r="AJ441">
        <v>101.27659574467999</v>
      </c>
      <c r="AK441" t="str">
        <f>IF(AND(Table2[[#This Row],[20D EMA]]&gt;Table2[[#This Row],[50D EMA]],Table2[[#This Row],[50D EMA]]&gt;Table2[[#This Row],[200D EMA]]),"Uptrend","Downtrend/NoTrend")</f>
        <v>Uptrend</v>
      </c>
      <c r="AL441">
        <v>-0.01</v>
      </c>
      <c r="AM441" t="s">
        <v>10146</v>
      </c>
      <c r="AN441">
        <v>-9.39</v>
      </c>
      <c r="AO441" t="s">
        <v>10146</v>
      </c>
      <c r="AP441">
        <v>6.2255854375637E-2</v>
      </c>
      <c r="AQ441">
        <f>(Table2[[#This Row],[Sharpe Ratio]]-AVERAGE(Table2[Sharpe Ratio]))/_xlfn.STDEV.P(Table2[Sharpe Ratio])</f>
        <v>8.4147131794621119E-2</v>
      </c>
      <c r="AR4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-0.70970848617567794</v>
      </c>
    </row>
    <row r="442" spans="1:44" hidden="1" x14ac:dyDescent="0.3">
      <c r="A442" t="s">
        <v>1089</v>
      </c>
      <c r="B442" t="s">
        <v>1090</v>
      </c>
      <c r="C442" t="s">
        <v>10113</v>
      </c>
      <c r="D442" t="s">
        <v>902</v>
      </c>
      <c r="E442">
        <v>11364.70498092</v>
      </c>
      <c r="F442">
        <v>82.3</v>
      </c>
      <c r="G442">
        <v>70.699297232592301</v>
      </c>
      <c r="H442">
        <f>(Table2[[#This Row],[1Y Return vs Nifty]]-AVERAGE(Table2[1Y Return vs Nifty]))/_xlfn.STDEV.P(Table2[1Y Return vs Nifty])</f>
        <v>0.2648032521374602</v>
      </c>
      <c r="I442">
        <v>5.1115828976832702</v>
      </c>
      <c r="J442">
        <f>(Table2[[#This Row],[1M Return vs Nifty]]-AVERAGE(Table2[1M Return vs Nifty]))/_xlfn.STDEV.P(Table2[1M Return vs Nifty])</f>
        <v>8.4625922854045049E-2</v>
      </c>
      <c r="K442">
        <v>-4.45721846065008</v>
      </c>
      <c r="L442">
        <f>(Table2[[#This Row],[6M Return vs Nifty]]-AVERAGE(Table2[6M Return vs Nifty]))/_xlfn.STDEV.P(Table2[6M Return vs Nifty])</f>
        <v>-0.45527434962792745</v>
      </c>
      <c r="M442">
        <v>-6.4424169958564104</v>
      </c>
      <c r="N442">
        <f>(Table2[[#This Row],[1W Return vs Nifty]]-AVERAGE(Table2[1W Return vs Nifty]))/_xlfn.STDEV.P(Table2[1W Return vs Nifty])</f>
        <v>-1.2155135470025717</v>
      </c>
      <c r="O442">
        <v>80.22</v>
      </c>
      <c r="P442">
        <v>77.724257205595293</v>
      </c>
      <c r="Q442">
        <v>71.421254310039998</v>
      </c>
      <c r="R442">
        <v>54.467536342417503</v>
      </c>
      <c r="S442" s="2">
        <v>2.5928696085764126E-2</v>
      </c>
      <c r="T442" s="2">
        <v>5.887148953126696E-2</v>
      </c>
      <c r="U442" s="2">
        <v>0.15231804306789842</v>
      </c>
      <c r="V442">
        <v>2.0351568553403001</v>
      </c>
      <c r="W442">
        <v>81.25</v>
      </c>
      <c r="X442">
        <v>82.6</v>
      </c>
      <c r="Y442">
        <v>80.599999999999994</v>
      </c>
      <c r="Z442">
        <v>84.8</v>
      </c>
      <c r="AA442">
        <v>80.599999999999994</v>
      </c>
      <c r="AB442">
        <v>84.8</v>
      </c>
      <c r="AC442" s="2">
        <f>(Table2[[#This Row],[Close Price]]/Table2[[#This Row],[Day Low]])-1</f>
        <v>1.2923076923076815E-2</v>
      </c>
      <c r="AD442" s="2">
        <f>(Table2[[#This Row],[Day High]]/Table2[[#This Row],[Close Price]])-1</f>
        <v>3.6452004860267895E-3</v>
      </c>
      <c r="AE442" s="2">
        <f>(Table2[[#This Row],[Close Price]]/Table2[[#This Row],[Current Week Low]])-1</f>
        <v>2.1091811414392092E-2</v>
      </c>
      <c r="AF442" s="2">
        <f>(Table2[[#This Row],[Current Week High]]/Table2[[#This Row],[Close Price]])-1</f>
        <v>3.037667071688932E-2</v>
      </c>
      <c r="AG442" s="2">
        <f>(Table2[[#This Row],[Close Price]]/Table2[[#This Row],[Current Month Low]])-1</f>
        <v>2.1091811414392092E-2</v>
      </c>
      <c r="AH442" s="2">
        <f>(Table2[[#This Row],[Current Month High]]/Table2[[#This Row],[Close Price]])-1</f>
        <v>3.037667071688932E-2</v>
      </c>
      <c r="AI442">
        <v>15.249088699878399</v>
      </c>
      <c r="AJ442">
        <v>110.21711366538899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</v>
      </c>
      <c r="AM442">
        <v>0</v>
      </c>
      <c r="AN442">
        <v>8.09</v>
      </c>
      <c r="AO442" t="s">
        <v>10145</v>
      </c>
      <c r="AP442">
        <v>6.0782344919092998E-2</v>
      </c>
      <c r="AQ442">
        <f>(Table2[[#This Row],[Sharpe Ratio]]-AVERAGE(Table2[Sharpe Ratio]))/_xlfn.STDEV.P(Table2[Sharpe Ratio])</f>
        <v>6.741693074781116E-2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-1.253941790891183</v>
      </c>
    </row>
    <row r="443" spans="1:44" hidden="1" x14ac:dyDescent="0.3">
      <c r="A443" t="s">
        <v>1091</v>
      </c>
      <c r="B443" t="s">
        <v>1092</v>
      </c>
      <c r="C443" t="s">
        <v>10107</v>
      </c>
      <c r="D443" t="s">
        <v>59</v>
      </c>
      <c r="E443">
        <v>11338.05186102</v>
      </c>
      <c r="F443">
        <v>925.35</v>
      </c>
      <c r="G443">
        <v>36.160636278655303</v>
      </c>
      <c r="H443">
        <f>(Table2[[#This Row],[1Y Return vs Nifty]]-AVERAGE(Table2[1Y Return vs Nifty]))/_xlfn.STDEV.P(Table2[1Y Return vs Nifty])</f>
        <v>-0.13288639389129397</v>
      </c>
      <c r="I443">
        <v>1.59473131769606</v>
      </c>
      <c r="J443">
        <f>(Table2[[#This Row],[1M Return vs Nifty]]-AVERAGE(Table2[1M Return vs Nifty]))/_xlfn.STDEV.P(Table2[1M Return vs Nifty])</f>
        <v>-0.20922702913921556</v>
      </c>
      <c r="K443">
        <v>13.8882747494761</v>
      </c>
      <c r="L443">
        <f>(Table2[[#This Row],[6M Return vs Nifty]]-AVERAGE(Table2[6M Return vs Nifty]))/_xlfn.STDEV.P(Table2[6M Return vs Nifty])</f>
        <v>8.6592349472923852E-2</v>
      </c>
      <c r="M443">
        <v>2.9361436206290601</v>
      </c>
      <c r="N443">
        <f>(Table2[[#This Row],[1W Return vs Nifty]]-AVERAGE(Table2[1W Return vs Nifty]))/_xlfn.STDEV.P(Table2[1W Return vs Nifty])</f>
        <v>0.62921900940657294</v>
      </c>
      <c r="O443">
        <v>858.22</v>
      </c>
      <c r="P443">
        <v>839.99036749697495</v>
      </c>
      <c r="Q443">
        <v>755.81390901379098</v>
      </c>
      <c r="R443">
        <v>79.414136843840694</v>
      </c>
      <c r="S443" s="2">
        <v>7.8220036820395689E-2</v>
      </c>
      <c r="T443" s="2">
        <v>0.10161977542359434</v>
      </c>
      <c r="U443" s="2">
        <v>0.22430930281162054</v>
      </c>
      <c r="V443">
        <v>1.08617041366402</v>
      </c>
      <c r="W443">
        <v>910.35</v>
      </c>
      <c r="X443">
        <v>947.3</v>
      </c>
      <c r="Y443">
        <v>865</v>
      </c>
      <c r="Z443">
        <v>972</v>
      </c>
      <c r="AA443">
        <v>865</v>
      </c>
      <c r="AB443">
        <v>972</v>
      </c>
      <c r="AC443" s="2">
        <f>(Table2[[#This Row],[Close Price]]/Table2[[#This Row],[Day Low]])-1</f>
        <v>1.6477179106936912E-2</v>
      </c>
      <c r="AD443" s="2">
        <f>(Table2[[#This Row],[Day High]]/Table2[[#This Row],[Close Price]])-1</f>
        <v>2.3720754309180192E-2</v>
      </c>
      <c r="AE443" s="2">
        <f>(Table2[[#This Row],[Close Price]]/Table2[[#This Row],[Current Week Low]])-1</f>
        <v>6.9768786127167637E-2</v>
      </c>
      <c r="AF443" s="2">
        <f>(Table2[[#This Row],[Current Week High]]/Table2[[#This Row],[Close Price]])-1</f>
        <v>5.0413357108121115E-2</v>
      </c>
      <c r="AG443" s="2">
        <f>(Table2[[#This Row],[Close Price]]/Table2[[#This Row],[Current Month Low]])-1</f>
        <v>6.9768786127167637E-2</v>
      </c>
      <c r="AH443" s="2">
        <f>(Table2[[#This Row],[Current Month High]]/Table2[[#This Row],[Close Price]])-1</f>
        <v>5.0413357108121115E-2</v>
      </c>
      <c r="AI443">
        <v>5.0413357108121097</v>
      </c>
      <c r="AJ443">
        <v>63.981924508240297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0.08</v>
      </c>
      <c r="AM443" t="s">
        <v>10145</v>
      </c>
      <c r="AN443">
        <v>8.44</v>
      </c>
      <c r="AO443" t="s">
        <v>10145</v>
      </c>
      <c r="AP443">
        <v>-1.6844821327758001E-2</v>
      </c>
      <c r="AQ443">
        <f>(Table2[[#This Row],[Sharpe Ratio]]-AVERAGE(Table2[Sharpe Ratio]))/_xlfn.STDEV.P(Table2[Sharpe Ratio])</f>
        <v>-0.81396058076812849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-0.44026264491914124</v>
      </c>
    </row>
    <row r="444" spans="1:44" hidden="1" x14ac:dyDescent="0.3">
      <c r="A444" t="s">
        <v>1093</v>
      </c>
      <c r="B444" t="s">
        <v>1094</v>
      </c>
      <c r="C444" t="s">
        <v>10108</v>
      </c>
      <c r="D444" t="s">
        <v>218</v>
      </c>
      <c r="E444">
        <v>11294.66308914</v>
      </c>
      <c r="F444">
        <v>578.1</v>
      </c>
      <c r="G444">
        <v>18.682264672666999</v>
      </c>
      <c r="H444">
        <f>(Table2[[#This Row],[1Y Return vs Nifty]]-AVERAGE(Table2[1Y Return vs Nifty]))/_xlfn.STDEV.P(Table2[1Y Return vs Nifty])</f>
        <v>-0.33413818609061458</v>
      </c>
      <c r="I444">
        <v>-4.5264559240417599</v>
      </c>
      <c r="J444">
        <f>(Table2[[#This Row],[1M Return vs Nifty]]-AVERAGE(Table2[1M Return vs Nifty]))/_xlfn.STDEV.P(Table2[1M Return vs Nifty])</f>
        <v>-0.72068703812108004</v>
      </c>
      <c r="K444">
        <v>-5.13540516582328</v>
      </c>
      <c r="L444">
        <f>(Table2[[#This Row],[6M Return vs Nifty]]-AVERAGE(Table2[6M Return vs Nifty]))/_xlfn.STDEV.P(Table2[6M Return vs Nifty])</f>
        <v>-0.47530579752072338</v>
      </c>
      <c r="M444">
        <v>-3.26752978764388</v>
      </c>
      <c r="N444">
        <f>(Table2[[#This Row],[1W Return vs Nifty]]-AVERAGE(Table2[1W Return vs Nifty]))/_xlfn.STDEV.P(Table2[1W Return vs Nifty])</f>
        <v>-0.59102349619226069</v>
      </c>
      <c r="O444">
        <v>577.47</v>
      </c>
      <c r="P444">
        <v>588.03724049532605</v>
      </c>
      <c r="Q444">
        <v>553.31058520108502</v>
      </c>
      <c r="R444">
        <v>52.136229379279797</v>
      </c>
      <c r="S444" s="2">
        <v>1.0909657644552885E-3</v>
      </c>
      <c r="T444" s="2">
        <v>-1.6898998585456099E-2</v>
      </c>
      <c r="U444" s="2">
        <v>4.4801989085218742E-2</v>
      </c>
      <c r="V444">
        <v>0.64695783495516301</v>
      </c>
      <c r="W444">
        <v>578.95000000000005</v>
      </c>
      <c r="X444">
        <v>587.15</v>
      </c>
      <c r="Y444">
        <v>560</v>
      </c>
      <c r="Z444">
        <v>584</v>
      </c>
      <c r="AA444">
        <v>560</v>
      </c>
      <c r="AB444">
        <v>584</v>
      </c>
      <c r="AC444" s="2">
        <f>(Table2[[#This Row],[Close Price]]/Table2[[#This Row],[Day Low]])-1</f>
        <v>-1.4681751446584679E-3</v>
      </c>
      <c r="AD444" s="2">
        <f>(Table2[[#This Row],[Day High]]/Table2[[#This Row],[Close Price]])-1</f>
        <v>1.5654731015395162E-2</v>
      </c>
      <c r="AE444" s="2">
        <f>(Table2[[#This Row],[Close Price]]/Table2[[#This Row],[Current Week Low]])-1</f>
        <v>3.2321428571428612E-2</v>
      </c>
      <c r="AF444" s="2">
        <f>(Table2[[#This Row],[Current Week High]]/Table2[[#This Row],[Close Price]])-1</f>
        <v>1.0205846739318458E-2</v>
      </c>
      <c r="AG444" s="2">
        <f>(Table2[[#This Row],[Close Price]]/Table2[[#This Row],[Current Month Low]])-1</f>
        <v>3.2321428571428612E-2</v>
      </c>
      <c r="AH444" s="2">
        <f>(Table2[[#This Row],[Current Month High]]/Table2[[#This Row],[Close Price]])-1</f>
        <v>1.0205846739318458E-2</v>
      </c>
      <c r="AI444">
        <v>22.712333506313701</v>
      </c>
      <c r="AJ444">
        <v>47.1366759989819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-0.19</v>
      </c>
      <c r="AM444" t="s">
        <v>10146</v>
      </c>
      <c r="AN444">
        <v>1.06</v>
      </c>
      <c r="AO444" t="s">
        <v>10145</v>
      </c>
      <c r="AP444">
        <v>-4.5354371398863003E-2</v>
      </c>
      <c r="AQ444">
        <f>(Table2[[#This Row],[Sharpe Ratio]]-AVERAGE(Table2[Sharpe Ratio]))/_xlfn.STDEV.P(Table2[Sharpe Ratio])</f>
        <v>-1.1376575223285701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45" spans="1:44" hidden="1" x14ac:dyDescent="0.3">
      <c r="A445" t="s">
        <v>1095</v>
      </c>
      <c r="B445" t="s">
        <v>1096</v>
      </c>
      <c r="C445" t="s">
        <v>10105</v>
      </c>
      <c r="D445" t="s">
        <v>46</v>
      </c>
      <c r="E445">
        <v>11244.949347495</v>
      </c>
      <c r="F445">
        <v>1725.45</v>
      </c>
      <c r="G445">
        <v>73.577488268678096</v>
      </c>
      <c r="H445">
        <f>(Table2[[#This Row],[1Y Return vs Nifty]]-AVERAGE(Table2[1Y Return vs Nifty]))/_xlfn.STDEV.P(Table2[1Y Return vs Nifty])</f>
        <v>0.2979437023671504</v>
      </c>
      <c r="I445">
        <v>4.72836164222573</v>
      </c>
      <c r="J445">
        <f>(Table2[[#This Row],[1M Return vs Nifty]]-AVERAGE(Table2[1M Return vs Nifty]))/_xlfn.STDEV.P(Table2[1M Return vs Nifty])</f>
        <v>5.2605607346965517E-2</v>
      </c>
      <c r="K445">
        <v>88.929453790791797</v>
      </c>
      <c r="L445">
        <f>(Table2[[#This Row],[6M Return vs Nifty]]-AVERAGE(Table2[6M Return vs Nifty]))/_xlfn.STDEV.P(Table2[6M Return vs Nifty])</f>
        <v>2.3030667455556246</v>
      </c>
      <c r="M445">
        <v>-6.0797728522334404</v>
      </c>
      <c r="N445">
        <f>(Table2[[#This Row],[1W Return vs Nifty]]-AVERAGE(Table2[1W Return vs Nifty]))/_xlfn.STDEV.P(Table2[1W Return vs Nifty])</f>
        <v>-1.1441826162245072</v>
      </c>
      <c r="O445">
        <v>1687.66</v>
      </c>
      <c r="P445">
        <v>1506.5283920966799</v>
      </c>
      <c r="Q445">
        <v>1139.89873236839</v>
      </c>
      <c r="R445">
        <v>51.051523070794303</v>
      </c>
      <c r="S445" s="2">
        <v>2.2391950985388029E-2</v>
      </c>
      <c r="T445" s="2">
        <v>0.14531528848164654</v>
      </c>
      <c r="U445" s="2">
        <v>0.51368709430442006</v>
      </c>
      <c r="V445">
        <v>0.471095884938734</v>
      </c>
      <c r="W445">
        <v>1728</v>
      </c>
      <c r="X445">
        <v>1802</v>
      </c>
      <c r="Y445">
        <v>1710.05</v>
      </c>
      <c r="Z445">
        <v>1793.9</v>
      </c>
      <c r="AA445">
        <v>1710.05</v>
      </c>
      <c r="AB445">
        <v>1793.9</v>
      </c>
      <c r="AC445" s="2">
        <f>(Table2[[#This Row],[Close Price]]/Table2[[#This Row],[Day Low]])-1</f>
        <v>-1.4756944444443976E-3</v>
      </c>
      <c r="AD445" s="2">
        <f>(Table2[[#This Row],[Day High]]/Table2[[#This Row],[Close Price]])-1</f>
        <v>4.4365238053841072E-2</v>
      </c>
      <c r="AE445" s="2">
        <f>(Table2[[#This Row],[Close Price]]/Table2[[#This Row],[Current Week Low]])-1</f>
        <v>9.005584632028274E-3</v>
      </c>
      <c r="AF445" s="2">
        <f>(Table2[[#This Row],[Current Week High]]/Table2[[#This Row],[Close Price]])-1</f>
        <v>3.9670810513199539E-2</v>
      </c>
      <c r="AG445" s="2">
        <f>(Table2[[#This Row],[Close Price]]/Table2[[#This Row],[Current Month Low]])-1</f>
        <v>9.005584632028274E-3</v>
      </c>
      <c r="AH445" s="2">
        <f>(Table2[[#This Row],[Current Month High]]/Table2[[#This Row],[Close Price]])-1</f>
        <v>3.9670810513199539E-2</v>
      </c>
      <c r="AI445">
        <v>8.3717291141441397</v>
      </c>
      <c r="AJ445">
        <v>114.314991926468</v>
      </c>
      <c r="AK445" t="str">
        <f>IF(AND(Table2[[#This Row],[20D EMA]]&gt;Table2[[#This Row],[50D EMA]],Table2[[#This Row],[50D EMA]]&gt;Table2[[#This Row],[200D EMA]]),"Uptrend","Downtrend/NoTrend")</f>
        <v>Uptrend</v>
      </c>
      <c r="AL445">
        <v>0.5</v>
      </c>
      <c r="AM445" t="s">
        <v>10145</v>
      </c>
      <c r="AN445">
        <v>-0.71</v>
      </c>
      <c r="AO445" t="s">
        <v>10146</v>
      </c>
      <c r="AP445">
        <v>0.13479269345761699</v>
      </c>
      <c r="AQ445">
        <f>(Table2[[#This Row],[Sharpe Ratio]]-AVERAGE(Table2[Sharpe Ratio]))/_xlfn.STDEV.P(Table2[Sharpe Ratio])</f>
        <v>0.90772915615972083</v>
      </c>
      <c r="AR4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2.4171625952049545</v>
      </c>
    </row>
    <row r="446" spans="1:44" hidden="1" x14ac:dyDescent="0.3">
      <c r="A446" t="s">
        <v>1097</v>
      </c>
      <c r="B446" t="s">
        <v>1098</v>
      </c>
      <c r="C446" t="s">
        <v>10112</v>
      </c>
      <c r="D446" t="s">
        <v>83</v>
      </c>
      <c r="E446">
        <v>11143.289925499999</v>
      </c>
      <c r="F446">
        <v>230.5</v>
      </c>
      <c r="G446">
        <v>63.317695272495399</v>
      </c>
      <c r="H446">
        <f>(Table2[[#This Row],[1Y Return vs Nifty]]-AVERAGE(Table2[1Y Return vs Nifty]))/_xlfn.STDEV.P(Table2[1Y Return vs Nifty])</f>
        <v>0.17980902857589295</v>
      </c>
      <c r="I446">
        <v>2.5271003548309401</v>
      </c>
      <c r="J446">
        <f>(Table2[[#This Row],[1M Return vs Nifty]]-AVERAGE(Table2[1M Return vs Nifty]))/_xlfn.STDEV.P(Table2[1M Return vs Nifty])</f>
        <v>-0.13132229313378113</v>
      </c>
      <c r="K446">
        <v>34.206996452836499</v>
      </c>
      <c r="L446">
        <f>(Table2[[#This Row],[6M Return vs Nifty]]-AVERAGE(Table2[6M Return vs Nifty]))/_xlfn.STDEV.P(Table2[6M Return vs Nifty])</f>
        <v>0.6867418539447635</v>
      </c>
      <c r="M446">
        <v>-0.73834240069517798</v>
      </c>
      <c r="N446">
        <f>(Table2[[#This Row],[1W Return vs Nifty]]-AVERAGE(Table2[1W Return vs Nifty]))/_xlfn.STDEV.P(Table2[1W Return vs Nifty])</f>
        <v>-9.354051295468338E-2</v>
      </c>
      <c r="O446">
        <v>207.75</v>
      </c>
      <c r="P446">
        <v>204.07301891594</v>
      </c>
      <c r="Q446">
        <v>178.32999114591499</v>
      </c>
      <c r="R446">
        <v>85.257981961362006</v>
      </c>
      <c r="S446" s="2">
        <v>0.1095066185318893</v>
      </c>
      <c r="T446" s="2">
        <v>0.12949767306057045</v>
      </c>
      <c r="U446" s="2">
        <v>0.29254758842778122</v>
      </c>
      <c r="V446">
        <v>1.8378868408617599</v>
      </c>
      <c r="W446">
        <v>227.5</v>
      </c>
      <c r="X446">
        <v>238</v>
      </c>
      <c r="Y446">
        <v>209.51</v>
      </c>
      <c r="Z446">
        <v>232.95</v>
      </c>
      <c r="AA446">
        <v>209.51</v>
      </c>
      <c r="AB446">
        <v>232.95</v>
      </c>
      <c r="AC446" s="2">
        <f>(Table2[[#This Row],[Close Price]]/Table2[[#This Row],[Day Low]])-1</f>
        <v>1.318681318681314E-2</v>
      </c>
      <c r="AD446" s="2">
        <f>(Table2[[#This Row],[Day High]]/Table2[[#This Row],[Close Price]])-1</f>
        <v>3.2537960954446943E-2</v>
      </c>
      <c r="AE446" s="2">
        <f>(Table2[[#This Row],[Close Price]]/Table2[[#This Row],[Current Week Low]])-1</f>
        <v>0.10018614863252351</v>
      </c>
      <c r="AF446" s="2">
        <f>(Table2[[#This Row],[Current Week High]]/Table2[[#This Row],[Close Price]])-1</f>
        <v>1.062906724511925E-2</v>
      </c>
      <c r="AG446" s="2">
        <f>(Table2[[#This Row],[Close Price]]/Table2[[#This Row],[Current Month Low]])-1</f>
        <v>0.10018614863252351</v>
      </c>
      <c r="AH446" s="2">
        <f>(Table2[[#This Row],[Current Month High]]/Table2[[#This Row],[Close Price]])-1</f>
        <v>1.062906724511925E-2</v>
      </c>
      <c r="AI446">
        <v>1.0629067245119199</v>
      </c>
      <c r="AJ446">
        <v>99.480744266551199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-0.02</v>
      </c>
      <c r="AM446" t="s">
        <v>10146</v>
      </c>
      <c r="AN446">
        <v>14.63</v>
      </c>
      <c r="AO446" t="s">
        <v>10145</v>
      </c>
      <c r="AP446">
        <v>6.7317179571414004E-2</v>
      </c>
      <c r="AQ446">
        <f>(Table2[[#This Row],[Sharpe Ratio]]-AVERAGE(Table2[Sharpe Ratio]))/_xlfn.STDEV.P(Table2[Sharpe Ratio])</f>
        <v>0.14161333108677709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0.78330140751896904</v>
      </c>
    </row>
    <row r="447" spans="1:44" hidden="1" x14ac:dyDescent="0.3">
      <c r="A447" t="s">
        <v>1099</v>
      </c>
      <c r="B447" t="s">
        <v>1100</v>
      </c>
      <c r="C447" t="s">
        <v>10103</v>
      </c>
      <c r="D447" t="s">
        <v>21</v>
      </c>
      <c r="E447">
        <v>11123.616329119999</v>
      </c>
      <c r="F447">
        <v>1771.6</v>
      </c>
      <c r="G447">
        <v>-15.353843355822599</v>
      </c>
      <c r="H447">
        <f>(Table2[[#This Row],[1Y Return vs Nifty]]-AVERAGE(Table2[1Y Return vs Nifty]))/_xlfn.STDEV.P(Table2[1Y Return vs Nifty])</f>
        <v>-0.72604127035027066</v>
      </c>
      <c r="I447">
        <v>16.8528029164315</v>
      </c>
      <c r="J447">
        <f>(Table2[[#This Row],[1M Return vs Nifty]]-AVERAGE(Table2[1M Return vs Nifty]))/_xlfn.STDEV.P(Table2[1M Return vs Nifty])</f>
        <v>1.0656716349179249</v>
      </c>
      <c r="K447">
        <v>-7.4495374313981202</v>
      </c>
      <c r="L447">
        <f>(Table2[[#This Row],[6M Return vs Nifty]]-AVERAGE(Table2[6M Return vs Nifty]))/_xlfn.STDEV.P(Table2[6M Return vs Nifty])</f>
        <v>-0.54365780079843662</v>
      </c>
      <c r="M447">
        <v>6.3045774565044397</v>
      </c>
      <c r="N447">
        <f>(Table2[[#This Row],[1W Return vs Nifty]]-AVERAGE(Table2[1W Return vs Nifty]))/_xlfn.STDEV.P(Table2[1W Return vs Nifty])</f>
        <v>1.2917790562251472</v>
      </c>
      <c r="O447">
        <v>1658.82</v>
      </c>
      <c r="P447">
        <v>1581.34310911592</v>
      </c>
      <c r="Q447">
        <v>1549.42844361984</v>
      </c>
      <c r="R447">
        <v>59.8833045237497</v>
      </c>
      <c r="S447" s="2">
        <v>6.7988087917917536E-2</v>
      </c>
      <c r="T447" s="2">
        <v>0.12031347895805271</v>
      </c>
      <c r="U447" s="2">
        <v>0.14338936224838714</v>
      </c>
      <c r="V447">
        <v>4.2718762046568202</v>
      </c>
      <c r="W447">
        <v>1763.05</v>
      </c>
      <c r="X447">
        <v>1817.95</v>
      </c>
      <c r="Y447">
        <v>1761</v>
      </c>
      <c r="Z447">
        <v>1910.7</v>
      </c>
      <c r="AA447">
        <v>1761</v>
      </c>
      <c r="AB447">
        <v>1910.7</v>
      </c>
      <c r="AC447" s="2">
        <f>(Table2[[#This Row],[Close Price]]/Table2[[#This Row],[Day Low]])-1</f>
        <v>4.8495504948808943E-3</v>
      </c>
      <c r="AD447" s="2">
        <f>(Table2[[#This Row],[Day High]]/Table2[[#This Row],[Close Price]])-1</f>
        <v>2.6162790697674465E-2</v>
      </c>
      <c r="AE447" s="2">
        <f>(Table2[[#This Row],[Close Price]]/Table2[[#This Row],[Current Week Low]])-1</f>
        <v>6.01930721181132E-3</v>
      </c>
      <c r="AF447" s="2">
        <f>(Table2[[#This Row],[Current Week High]]/Table2[[#This Row],[Close Price]])-1</f>
        <v>7.8516595168209635E-2</v>
      </c>
      <c r="AG447" s="2">
        <f>(Table2[[#This Row],[Close Price]]/Table2[[#This Row],[Current Month Low]])-1</f>
        <v>6.01930721181132E-3</v>
      </c>
      <c r="AH447" s="2">
        <f>(Table2[[#This Row],[Current Month High]]/Table2[[#This Row],[Close Price]])-1</f>
        <v>7.8516595168209635E-2</v>
      </c>
      <c r="AI447">
        <v>8.9410702190110705</v>
      </c>
      <c r="AJ447">
        <v>27.8164568377764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0.04</v>
      </c>
      <c r="AM447" t="s">
        <v>10145</v>
      </c>
      <c r="AN447">
        <v>15.73</v>
      </c>
      <c r="AO447" t="s">
        <v>10145</v>
      </c>
      <c r="AP447">
        <v>-7.0957904694329998E-2</v>
      </c>
      <c r="AQ447">
        <f>(Table2[[#This Row],[Sharpe Ratio]]-AVERAGE(Table2[Sharpe Ratio]))/_xlfn.STDEV.P(Table2[Sharpe Ratio])</f>
        <v>-1.4283595993593623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-0.34060797936499743</v>
      </c>
    </row>
    <row r="448" spans="1:44" x14ac:dyDescent="0.3">
      <c r="A448" t="s">
        <v>433</v>
      </c>
      <c r="B448" t="s">
        <v>434</v>
      </c>
      <c r="C448" t="s">
        <v>10110</v>
      </c>
      <c r="D448" t="s">
        <v>103</v>
      </c>
      <c r="E448">
        <v>53582.757211124997</v>
      </c>
      <c r="F448">
        <v>136.35</v>
      </c>
      <c r="G448">
        <v>194.85452000025501</v>
      </c>
      <c r="H448">
        <f>(Table2[[#This Row],[1Y Return vs Nifty]]-AVERAGE(Table2[1Y Return vs Nifty]))/_xlfn.STDEV.P(Table2[1Y Return vs Nifty])</f>
        <v>1.6943678395122557</v>
      </c>
      <c r="I448">
        <v>-15.1770779844807</v>
      </c>
      <c r="J448">
        <f>(Table2[[#This Row],[1M Return vs Nifty]]-AVERAGE(Table2[1M Return vs Nifty]))/_xlfn.STDEV.P(Table2[1M Return vs Nifty])</f>
        <v>-1.6106070878707794</v>
      </c>
      <c r="K448">
        <v>34.198012617544201</v>
      </c>
      <c r="L448">
        <f>(Table2[[#This Row],[6M Return vs Nifty]]-AVERAGE(Table2[6M Return vs Nifty]))/_xlfn.STDEV.P(Table2[6M Return vs Nifty])</f>
        <v>0.68647650042609032</v>
      </c>
      <c r="M448">
        <v>-0.99876762197448599</v>
      </c>
      <c r="N448">
        <f>(Table2[[#This Row],[1W Return vs Nifty]]-AVERAGE(Table2[1W Return vs Nifty]))/_xlfn.STDEV.P(Table2[1W Return vs Nifty])</f>
        <v>-0.14476531213756974</v>
      </c>
      <c r="O448">
        <v>132.77000000000001</v>
      </c>
      <c r="P448">
        <v>131.932212098234</v>
      </c>
      <c r="Q448">
        <v>109.345735646766</v>
      </c>
      <c r="R448">
        <v>65.251159827318602</v>
      </c>
      <c r="S448" s="2">
        <v>2.6963922572870256E-2</v>
      </c>
      <c r="T448" s="2">
        <v>3.3485286356576792E-2</v>
      </c>
      <c r="U448" s="2">
        <v>0.24696220838889812</v>
      </c>
      <c r="V448">
        <v>0.54378758322767196</v>
      </c>
      <c r="W448">
        <v>136.35</v>
      </c>
      <c r="X448">
        <v>142</v>
      </c>
      <c r="Y448">
        <v>130.51</v>
      </c>
      <c r="Z448">
        <v>137</v>
      </c>
      <c r="AA448">
        <v>130.51</v>
      </c>
      <c r="AB448">
        <v>137</v>
      </c>
      <c r="AC448" s="2">
        <f>(Table2[[#This Row],[Close Price]]/Table2[[#This Row],[Day Low]])-1</f>
        <v>0</v>
      </c>
      <c r="AD448" s="2">
        <f>(Table2[[#This Row],[Day High]]/Table2[[#This Row],[Close Price]])-1</f>
        <v>4.1437477081041507E-2</v>
      </c>
      <c r="AE448" s="2">
        <f>(Table2[[#This Row],[Close Price]]/Table2[[#This Row],[Current Week Low]])-1</f>
        <v>4.4747528924986568E-2</v>
      </c>
      <c r="AF448" s="2">
        <f>(Table2[[#This Row],[Current Week High]]/Table2[[#This Row],[Close Price]])-1</f>
        <v>4.7671433810048125E-3</v>
      </c>
      <c r="AG448" s="2">
        <f>(Table2[[#This Row],[Close Price]]/Table2[[#This Row],[Current Month Low]])-1</f>
        <v>4.4747528924986568E-2</v>
      </c>
      <c r="AH448" s="2">
        <f>(Table2[[#This Row],[Current Month High]]/Table2[[#This Row],[Close Price]])-1</f>
        <v>4.7671433810048125E-3</v>
      </c>
      <c r="AI448">
        <v>25.045837917124999</v>
      </c>
      <c r="AJ448">
        <v>235.83743842364501</v>
      </c>
      <c r="AK448" t="str">
        <f>IF(AND(Table2[[#This Row],[20D EMA]]&gt;Table2[[#This Row],[50D EMA]],Table2[[#This Row],[50D EMA]]&gt;Table2[[#This Row],[200D EMA]]),"Uptrend","Downtrend/NoTrend")</f>
        <v>Uptrend</v>
      </c>
      <c r="AL448">
        <v>-0.01</v>
      </c>
      <c r="AM448" t="s">
        <v>10146</v>
      </c>
      <c r="AN448">
        <v>0.98</v>
      </c>
      <c r="AO448" t="s">
        <v>10145</v>
      </c>
      <c r="AP448">
        <v>0.171223028862384</v>
      </c>
      <c r="AQ448">
        <f>(Table2[[#This Row],[Sharpe Ratio]]-AVERAGE(Table2[Sharpe Ratio]))/_xlfn.STDEV.P(Table2[Sharpe Ratio])</f>
        <v>1.3213585582770124</v>
      </c>
      <c r="AR4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1.946830498207009</v>
      </c>
    </row>
    <row r="449" spans="1:44" hidden="1" x14ac:dyDescent="0.3">
      <c r="A449" t="s">
        <v>1103</v>
      </c>
      <c r="B449" t="s">
        <v>1104</v>
      </c>
      <c r="C449" t="s">
        <v>10108</v>
      </c>
      <c r="D449" t="s">
        <v>234</v>
      </c>
      <c r="E449">
        <v>10973.0333406399</v>
      </c>
      <c r="F449">
        <v>1649.2</v>
      </c>
      <c r="G449">
        <v>45.276552485047802</v>
      </c>
      <c r="H449">
        <f>(Table2[[#This Row],[1Y Return vs Nifty]]-AVERAGE(Table2[1Y Return vs Nifty]))/_xlfn.STDEV.P(Table2[1Y Return vs Nifty])</f>
        <v>-2.7922698449164372E-2</v>
      </c>
      <c r="I449">
        <v>2.6327671283752299</v>
      </c>
      <c r="J449">
        <f>(Table2[[#This Row],[1M Return vs Nifty]]-AVERAGE(Table2[1M Return vs Nifty]))/_xlfn.STDEV.P(Table2[1M Return vs Nifty])</f>
        <v>-0.12249323321260419</v>
      </c>
      <c r="K449">
        <v>26.4600213869915</v>
      </c>
      <c r="L449">
        <f>(Table2[[#This Row],[6M Return vs Nifty]]-AVERAGE(Table2[6M Return vs Nifty]))/_xlfn.STDEV.P(Table2[6M Return vs Nifty])</f>
        <v>0.45792119707471812</v>
      </c>
      <c r="M449">
        <v>-0.56979569524920004</v>
      </c>
      <c r="N449">
        <f>(Table2[[#This Row],[1W Return vs Nifty]]-AVERAGE(Table2[1W Return vs Nifty]))/_xlfn.STDEV.P(Table2[1W Return vs Nifty])</f>
        <v>-6.0387920832480541E-2</v>
      </c>
      <c r="O449">
        <v>1610.41</v>
      </c>
      <c r="P449">
        <v>1540.86862807838</v>
      </c>
      <c r="Q449">
        <v>1269.47070637107</v>
      </c>
      <c r="R449">
        <v>58.9923930168247</v>
      </c>
      <c r="S449" s="2">
        <v>2.4087033736750245E-2</v>
      </c>
      <c r="T449" s="2">
        <v>7.0305391353655058E-2</v>
      </c>
      <c r="U449" s="2">
        <v>0.29912410875114281</v>
      </c>
      <c r="V449">
        <v>0.98361032745760302</v>
      </c>
      <c r="W449">
        <v>1653</v>
      </c>
      <c r="X449">
        <v>1739</v>
      </c>
      <c r="Y449">
        <v>1610</v>
      </c>
      <c r="Z449">
        <v>1680</v>
      </c>
      <c r="AA449">
        <v>1610</v>
      </c>
      <c r="AB449">
        <v>1680</v>
      </c>
      <c r="AC449" s="2">
        <f>(Table2[[#This Row],[Close Price]]/Table2[[#This Row],[Day Low]])-1</f>
        <v>-2.2988505747125743E-3</v>
      </c>
      <c r="AD449" s="2">
        <f>(Table2[[#This Row],[Day High]]/Table2[[#This Row],[Close Price]])-1</f>
        <v>5.4450642735871968E-2</v>
      </c>
      <c r="AE449" s="2">
        <f>(Table2[[#This Row],[Close Price]]/Table2[[#This Row],[Current Week Low]])-1</f>
        <v>2.4347826086956514E-2</v>
      </c>
      <c r="AF449" s="2">
        <f>(Table2[[#This Row],[Current Week High]]/Table2[[#This Row],[Close Price]])-1</f>
        <v>1.8675721561969505E-2</v>
      </c>
      <c r="AG449" s="2">
        <f>(Table2[[#This Row],[Close Price]]/Table2[[#This Row],[Current Month Low]])-1</f>
        <v>2.4347826086956514E-2</v>
      </c>
      <c r="AH449" s="2">
        <f>(Table2[[#This Row],[Current Month High]]/Table2[[#This Row],[Close Price]])-1</f>
        <v>1.8675721561969505E-2</v>
      </c>
      <c r="AI449">
        <v>5.0175842832888602</v>
      </c>
      <c r="AJ449">
        <v>95.936794582392693</v>
      </c>
      <c r="AK449" t="str">
        <f>IF(AND(Table2[[#This Row],[20D EMA]]&gt;Table2[[#This Row],[50D EMA]],Table2[[#This Row],[50D EMA]]&gt;Table2[[#This Row],[200D EMA]]),"Uptrend","Downtrend/NoTrend")</f>
        <v>Uptrend</v>
      </c>
      <c r="AL449">
        <v>0.11</v>
      </c>
      <c r="AM449" t="s">
        <v>10145</v>
      </c>
      <c r="AN449">
        <v>0.03</v>
      </c>
      <c r="AO449" t="s">
        <v>10145</v>
      </c>
      <c r="AP449">
        <v>0.12766711993892499</v>
      </c>
      <c r="AQ449">
        <f>(Table2[[#This Row],[Sharpe Ratio]]-AVERAGE(Table2[Sharpe Ratio]))/_xlfn.STDEV.P(Table2[Sharpe Ratio])</f>
        <v>0.82682551688403882</v>
      </c>
      <c r="AR4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1.0739428614645079</v>
      </c>
    </row>
    <row r="450" spans="1:44" hidden="1" x14ac:dyDescent="0.3">
      <c r="A450" t="s">
        <v>1105</v>
      </c>
      <c r="B450" t="s">
        <v>1106</v>
      </c>
      <c r="C450" t="s">
        <v>10116</v>
      </c>
      <c r="D450" t="s">
        <v>371</v>
      </c>
      <c r="E450">
        <v>10929.4929491</v>
      </c>
      <c r="F450">
        <v>198.11</v>
      </c>
      <c r="G450">
        <v>54.424488238684802</v>
      </c>
      <c r="H450">
        <f>(Table2[[#This Row],[1Y Return vs Nifty]]-AVERAGE(Table2[1Y Return vs Nifty]))/_xlfn.STDEV.P(Table2[1Y Return vs Nifty])</f>
        <v>7.7409680724701377E-2</v>
      </c>
      <c r="I450">
        <v>18.8177443053223</v>
      </c>
      <c r="J450">
        <f>(Table2[[#This Row],[1M Return vs Nifty]]-AVERAGE(Table2[1M Return vs Nifty]))/_xlfn.STDEV.P(Table2[1M Return vs Nifty])</f>
        <v>1.2298536637829016</v>
      </c>
      <c r="K450">
        <v>2.52572282034463</v>
      </c>
      <c r="L450">
        <f>(Table2[[#This Row],[6M Return vs Nifty]]-AVERAGE(Table2[6M Return vs Nifty]))/_xlfn.STDEV.P(Table2[6M Return vs Nifty])</f>
        <v>-0.24902078649891257</v>
      </c>
      <c r="M450">
        <v>1.17826635322462</v>
      </c>
      <c r="N450">
        <f>(Table2[[#This Row],[1W Return vs Nifty]]-AVERAGE(Table2[1W Return vs Nifty]))/_xlfn.STDEV.P(Table2[1W Return vs Nifty])</f>
        <v>0.28345023336941078</v>
      </c>
      <c r="O450">
        <v>183.46</v>
      </c>
      <c r="P450">
        <v>168.044637528415</v>
      </c>
      <c r="Q450">
        <v>147.936062959221</v>
      </c>
      <c r="R450">
        <v>61.780630222645797</v>
      </c>
      <c r="S450" s="2">
        <v>7.9853919110432825E-2</v>
      </c>
      <c r="T450" s="2">
        <v>0.17891295380670036</v>
      </c>
      <c r="U450" s="2">
        <v>0.33915960744885848</v>
      </c>
      <c r="V450">
        <v>3.3393038028029198</v>
      </c>
      <c r="W450">
        <v>196.13</v>
      </c>
      <c r="X450">
        <v>207.39</v>
      </c>
      <c r="Y450">
        <v>192.1</v>
      </c>
      <c r="Z450">
        <v>203.4</v>
      </c>
      <c r="AA450">
        <v>192.1</v>
      </c>
      <c r="AB450">
        <v>203.4</v>
      </c>
      <c r="AC450" s="2">
        <f>(Table2[[#This Row],[Close Price]]/Table2[[#This Row],[Day Low]])-1</f>
        <v>1.0095344924285099E-2</v>
      </c>
      <c r="AD450" s="2">
        <f>(Table2[[#This Row],[Day High]]/Table2[[#This Row],[Close Price]])-1</f>
        <v>4.6842663166927423E-2</v>
      </c>
      <c r="AE450" s="2">
        <f>(Table2[[#This Row],[Close Price]]/Table2[[#This Row],[Current Week Low]])-1</f>
        <v>3.1285788651743918E-2</v>
      </c>
      <c r="AF450" s="2">
        <f>(Table2[[#This Row],[Current Week High]]/Table2[[#This Row],[Close Price]])-1</f>
        <v>2.670233708545755E-2</v>
      </c>
      <c r="AG450" s="2">
        <f>(Table2[[#This Row],[Close Price]]/Table2[[#This Row],[Current Month Low]])-1</f>
        <v>3.1285788651743918E-2</v>
      </c>
      <c r="AH450" s="2">
        <f>(Table2[[#This Row],[Current Month High]]/Table2[[#This Row],[Close Price]])-1</f>
        <v>2.670233708545755E-2</v>
      </c>
      <c r="AI450">
        <v>14.9361465852304</v>
      </c>
      <c r="AJ450">
        <v>88.228028503562896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0.27</v>
      </c>
      <c r="AM450" t="s">
        <v>10145</v>
      </c>
      <c r="AN450">
        <v>18.11</v>
      </c>
      <c r="AO450" t="s">
        <v>10145</v>
      </c>
      <c r="AP450">
        <v>7.8830342987633001E-2</v>
      </c>
      <c r="AQ450">
        <f>(Table2[[#This Row],[Sharpe Ratio]]-AVERAGE(Table2[Sharpe Ratio]))/_xlfn.STDEV.P(Table2[Sharpe Ratio])</f>
        <v>0.27233359065666823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1.6140263820347696</v>
      </c>
    </row>
    <row r="451" spans="1:44" x14ac:dyDescent="0.3">
      <c r="A451" t="s">
        <v>344</v>
      </c>
      <c r="B451" t="s">
        <v>345</v>
      </c>
      <c r="C451" t="s">
        <v>10115</v>
      </c>
      <c r="D451" t="s">
        <v>140</v>
      </c>
      <c r="E451">
        <v>72143.071870379994</v>
      </c>
      <c r="F451">
        <v>1799.7</v>
      </c>
      <c r="G451">
        <v>187.853031370308</v>
      </c>
      <c r="H451">
        <f>(Table2[[#This Row],[1Y Return vs Nifty]]-AVERAGE(Table2[1Y Return vs Nifty]))/_xlfn.STDEV.P(Table2[1Y Return vs Nifty])</f>
        <v>1.6137503674385278</v>
      </c>
      <c r="I451">
        <v>4.6098439793411803</v>
      </c>
      <c r="J451">
        <f>(Table2[[#This Row],[1M Return vs Nifty]]-AVERAGE(Table2[1M Return vs Nifty]))/_xlfn.STDEV.P(Table2[1M Return vs Nifty])</f>
        <v>4.2702782530544436E-2</v>
      </c>
      <c r="K451">
        <v>30.142622850202901</v>
      </c>
      <c r="L451">
        <f>(Table2[[#This Row],[6M Return vs Nifty]]-AVERAGE(Table2[6M Return vs Nifty]))/_xlfn.STDEV.P(Table2[6M Return vs Nifty])</f>
        <v>0.56669336668163173</v>
      </c>
      <c r="M451">
        <v>-9.8589278759880195</v>
      </c>
      <c r="N451">
        <f>(Table2[[#This Row],[1W Return vs Nifty]]-AVERAGE(Table2[1W Return vs Nifty]))/_xlfn.STDEV.P(Table2[1W Return vs Nifty])</f>
        <v>-1.8875301930139361</v>
      </c>
      <c r="O451">
        <v>1840.11</v>
      </c>
      <c r="P451">
        <v>1679.72017883126</v>
      </c>
      <c r="Q451">
        <v>1255.3392162856001</v>
      </c>
      <c r="R451">
        <v>40.0276801851644</v>
      </c>
      <c r="S451" s="2">
        <v>-2.1960643657172593E-2</v>
      </c>
      <c r="T451" s="2">
        <v>7.1428457359023534E-2</v>
      </c>
      <c r="U451" s="2">
        <v>0.43363640413074883</v>
      </c>
      <c r="V451">
        <v>1.35204150978392</v>
      </c>
      <c r="W451">
        <v>1776.25</v>
      </c>
      <c r="X451">
        <v>1825.65</v>
      </c>
      <c r="Y451">
        <v>1766</v>
      </c>
      <c r="Z451">
        <v>1893.4</v>
      </c>
      <c r="AA451">
        <v>1766</v>
      </c>
      <c r="AB451">
        <v>1893.4</v>
      </c>
      <c r="AC451" s="2">
        <f>(Table2[[#This Row],[Close Price]]/Table2[[#This Row],[Day Low]])-1</f>
        <v>1.3201970443349698E-2</v>
      </c>
      <c r="AD451" s="2">
        <f>(Table2[[#This Row],[Day High]]/Table2[[#This Row],[Close Price]])-1</f>
        <v>1.4419069844974208E-2</v>
      </c>
      <c r="AE451" s="2">
        <f>(Table2[[#This Row],[Close Price]]/Table2[[#This Row],[Current Week Low]])-1</f>
        <v>1.9082672706681736E-2</v>
      </c>
      <c r="AF451" s="2">
        <f>(Table2[[#This Row],[Current Week High]]/Table2[[#This Row],[Close Price]])-1</f>
        <v>5.2064232927710119E-2</v>
      </c>
      <c r="AG451" s="2">
        <f>(Table2[[#This Row],[Close Price]]/Table2[[#This Row],[Current Month Low]])-1</f>
        <v>1.9082672706681736E-2</v>
      </c>
      <c r="AH451" s="2">
        <f>(Table2[[#This Row],[Current Month High]]/Table2[[#This Row],[Close Price]])-1</f>
        <v>5.2064232927710119E-2</v>
      </c>
      <c r="AI451">
        <v>15.2858809801633</v>
      </c>
      <c r="AJ451">
        <v>245.299309286262</v>
      </c>
      <c r="AK451" t="str">
        <f>IF(AND(Table2[[#This Row],[20D EMA]]&gt;Table2[[#This Row],[50D EMA]],Table2[[#This Row],[50D EMA]]&gt;Table2[[#This Row],[200D EMA]]),"Uptrend","Downtrend/NoTrend")</f>
        <v>Uptrend</v>
      </c>
      <c r="AL451">
        <v>0.28999999999999998</v>
      </c>
      <c r="AM451" t="s">
        <v>10145</v>
      </c>
      <c r="AN451">
        <v>-6.6</v>
      </c>
      <c r="AO451" t="s">
        <v>10146</v>
      </c>
      <c r="AP451">
        <v>0.19668282059148101</v>
      </c>
      <c r="AQ451">
        <f>(Table2[[#This Row],[Sharpe Ratio]]-AVERAGE(Table2[Sharpe Ratio]))/_xlfn.STDEV.P(Table2[Sharpe Ratio])</f>
        <v>1.6104285960334908</v>
      </c>
      <c r="AR4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1.9460449196702589</v>
      </c>
    </row>
    <row r="452" spans="1:44" hidden="1" x14ac:dyDescent="0.3">
      <c r="A452" t="s">
        <v>1109</v>
      </c>
      <c r="B452" t="s">
        <v>1110</v>
      </c>
      <c r="C452" t="s">
        <v>10114</v>
      </c>
      <c r="D452" t="s">
        <v>143</v>
      </c>
      <c r="E452">
        <v>10906.202938500001</v>
      </c>
      <c r="F452">
        <v>789.15</v>
      </c>
      <c r="G452">
        <v>33.040471668585603</v>
      </c>
      <c r="H452">
        <f>(Table2[[#This Row],[1Y Return vs Nifty]]-AVERAGE(Table2[1Y Return vs Nifty]))/_xlfn.STDEV.P(Table2[1Y Return vs Nifty])</f>
        <v>-0.16881300844606645</v>
      </c>
      <c r="I452">
        <v>0.64070504278413498</v>
      </c>
      <c r="J452">
        <f>(Table2[[#This Row],[1M Return vs Nifty]]-AVERAGE(Table2[1M Return vs Nifty]))/_xlfn.STDEV.P(Table2[1M Return vs Nifty])</f>
        <v>-0.28894135053887571</v>
      </c>
      <c r="K452">
        <v>41.997778235845097</v>
      </c>
      <c r="L452">
        <f>(Table2[[#This Row],[6M Return vs Nifty]]-AVERAGE(Table2[6M Return vs Nifty]))/_xlfn.STDEV.P(Table2[6M Return vs Nifty])</f>
        <v>0.91685641994856726</v>
      </c>
      <c r="M452">
        <v>-2.9217705852953699</v>
      </c>
      <c r="N452">
        <f>(Table2[[#This Row],[1W Return vs Nifty]]-AVERAGE(Table2[1W Return vs Nifty]))/_xlfn.STDEV.P(Table2[1W Return vs Nifty])</f>
        <v>-0.52301377878112809</v>
      </c>
      <c r="O452">
        <v>768.42</v>
      </c>
      <c r="P452">
        <v>740.692341600806</v>
      </c>
      <c r="Q452">
        <v>603.89527270137899</v>
      </c>
      <c r="R452">
        <v>59.935489644606903</v>
      </c>
      <c r="S452" s="2">
        <v>2.6977434215663336E-2</v>
      </c>
      <c r="T452" s="2">
        <v>6.5422113443843452E-2</v>
      </c>
      <c r="U452" s="2">
        <v>0.30676631474515259</v>
      </c>
      <c r="V452">
        <v>1.2014922017726699</v>
      </c>
      <c r="W452">
        <v>780.6</v>
      </c>
      <c r="X452">
        <v>788.55</v>
      </c>
      <c r="Y452">
        <v>757.2</v>
      </c>
      <c r="Z452">
        <v>794.95</v>
      </c>
      <c r="AA452">
        <v>757.2</v>
      </c>
      <c r="AB452">
        <v>794.95</v>
      </c>
      <c r="AC452" s="2">
        <f>(Table2[[#This Row],[Close Price]]/Table2[[#This Row],[Day Low]])-1</f>
        <v>1.0953112990007563E-2</v>
      </c>
      <c r="AD452" s="2">
        <f>(Table2[[#This Row],[Day High]]/Table2[[#This Row],[Close Price]])-1</f>
        <v>-7.6031172780843814E-4</v>
      </c>
      <c r="AE452" s="2">
        <f>(Table2[[#This Row],[Close Price]]/Table2[[#This Row],[Current Week Low]])-1</f>
        <v>4.2194928684627486E-2</v>
      </c>
      <c r="AF452" s="2">
        <f>(Table2[[#This Row],[Current Week High]]/Table2[[#This Row],[Close Price]])-1</f>
        <v>7.3496800354813097E-3</v>
      </c>
      <c r="AG452" s="2">
        <f>(Table2[[#This Row],[Close Price]]/Table2[[#This Row],[Current Month Low]])-1</f>
        <v>4.2194928684627486E-2</v>
      </c>
      <c r="AH452" s="2">
        <f>(Table2[[#This Row],[Current Month High]]/Table2[[#This Row],[Close Price]])-1</f>
        <v>7.3496800354813097E-3</v>
      </c>
      <c r="AI452">
        <v>2.64841918519926</v>
      </c>
      <c r="AJ452">
        <v>91.983943559177604</v>
      </c>
      <c r="AK452" t="str">
        <f>IF(AND(Table2[[#This Row],[20D EMA]]&gt;Table2[[#This Row],[50D EMA]],Table2[[#This Row],[50D EMA]]&gt;Table2[[#This Row],[200D EMA]]),"Uptrend","Downtrend/NoTrend")</f>
        <v>Uptrend</v>
      </c>
      <c r="AL452">
        <v>0.04</v>
      </c>
      <c r="AM452" t="s">
        <v>10145</v>
      </c>
      <c r="AN452">
        <v>6.05</v>
      </c>
      <c r="AO452" t="s">
        <v>10145</v>
      </c>
      <c r="AQ452">
        <f>(Table2[[#This Row],[Sharpe Ratio]]-AVERAGE(Table2[Sharpe Ratio]))/_xlfn.STDEV.P(Table2[Sharpe Ratio])</f>
        <v>-0.62270476889708481</v>
      </c>
      <c r="AR4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-0.68661648671458786</v>
      </c>
    </row>
    <row r="453" spans="1:44" hidden="1" x14ac:dyDescent="0.3">
      <c r="A453" t="s">
        <v>1111</v>
      </c>
      <c r="B453" t="s">
        <v>1112</v>
      </c>
      <c r="C453" t="s">
        <v>10106</v>
      </c>
      <c r="D453" t="s">
        <v>395</v>
      </c>
      <c r="E453">
        <v>10883.29950306</v>
      </c>
      <c r="F453">
        <v>2690.55</v>
      </c>
      <c r="G453">
        <v>4.3353514419028496</v>
      </c>
      <c r="H453">
        <f>(Table2[[#This Row],[1Y Return vs Nifty]]-AVERAGE(Table2[1Y Return vs Nifty]))/_xlfn.STDEV.P(Table2[1Y Return vs Nifty])</f>
        <v>-0.49933332356155558</v>
      </c>
      <c r="I453">
        <v>10.776161043166701</v>
      </c>
      <c r="J453">
        <f>(Table2[[#This Row],[1M Return vs Nifty]]-AVERAGE(Table2[1M Return vs Nifty]))/_xlfn.STDEV.P(Table2[1M Return vs Nifty])</f>
        <v>0.55793364482872931</v>
      </c>
      <c r="K453">
        <v>-2.9565788365687302</v>
      </c>
      <c r="L453">
        <f>(Table2[[#This Row],[6M Return vs Nifty]]-AVERAGE(Table2[6M Return vs Nifty]))/_xlfn.STDEV.P(Table2[6M Return vs Nifty])</f>
        <v>-0.41095029519519782</v>
      </c>
      <c r="M453">
        <v>9.2570338045448892</v>
      </c>
      <c r="N453">
        <f>(Table2[[#This Row],[1W Return vs Nifty]]-AVERAGE(Table2[1W Return vs Nifty]))/_xlfn.STDEV.P(Table2[1W Return vs Nifty])</f>
        <v>1.8725176758629323</v>
      </c>
      <c r="O453">
        <v>2579.92</v>
      </c>
      <c r="P453">
        <v>2525.5381061773701</v>
      </c>
      <c r="Q453">
        <v>2418.5540941271802</v>
      </c>
      <c r="R453">
        <v>59.650797340857999</v>
      </c>
      <c r="S453" s="2">
        <v>4.2881174610065471E-2</v>
      </c>
      <c r="T453" s="2">
        <v>6.5337320953113828E-2</v>
      </c>
      <c r="U453" s="2">
        <v>0.11246219653853938</v>
      </c>
      <c r="V453">
        <v>2.1702185066121098</v>
      </c>
      <c r="W453">
        <v>2670</v>
      </c>
      <c r="X453">
        <v>2733.95</v>
      </c>
      <c r="Y453">
        <v>2681</v>
      </c>
      <c r="Z453">
        <v>2907.35</v>
      </c>
      <c r="AA453">
        <v>2681</v>
      </c>
      <c r="AB453">
        <v>2907.35</v>
      </c>
      <c r="AC453" s="2">
        <f>(Table2[[#This Row],[Close Price]]/Table2[[#This Row],[Day Low]])-1</f>
        <v>7.6966292134832415E-3</v>
      </c>
      <c r="AD453" s="2">
        <f>(Table2[[#This Row],[Day High]]/Table2[[#This Row],[Close Price]])-1</f>
        <v>1.6130530932337184E-2</v>
      </c>
      <c r="AE453" s="2">
        <f>(Table2[[#This Row],[Close Price]]/Table2[[#This Row],[Current Week Low]])-1</f>
        <v>3.5621036926520855E-3</v>
      </c>
      <c r="AF453" s="2">
        <f>(Table2[[#This Row],[Current Week High]]/Table2[[#This Row],[Close Price]])-1</f>
        <v>8.0578320417758365E-2</v>
      </c>
      <c r="AG453" s="2">
        <f>(Table2[[#This Row],[Close Price]]/Table2[[#This Row],[Current Month Low]])-1</f>
        <v>3.5621036926520855E-3</v>
      </c>
      <c r="AH453" s="2">
        <f>(Table2[[#This Row],[Current Month High]]/Table2[[#This Row],[Close Price]])-1</f>
        <v>8.0578320417758365E-2</v>
      </c>
      <c r="AI453">
        <v>11.4437568526881</v>
      </c>
      <c r="AJ453">
        <v>32.860105673793797</v>
      </c>
      <c r="AK453" t="str">
        <f>IF(AND(Table2[[#This Row],[20D EMA]]&gt;Table2[[#This Row],[50D EMA]],Table2[[#This Row],[50D EMA]]&gt;Table2[[#This Row],[200D EMA]]),"Uptrend","Downtrend/NoTrend")</f>
        <v>Uptrend</v>
      </c>
      <c r="AL453">
        <v>-0.1</v>
      </c>
      <c r="AM453" t="s">
        <v>10146</v>
      </c>
      <c r="AN453">
        <v>5.64</v>
      </c>
      <c r="AO453" t="s">
        <v>10145</v>
      </c>
      <c r="AP453">
        <v>6.1350540812135E-2</v>
      </c>
      <c r="AQ453">
        <f>(Table2[[#This Row],[Sharpe Ratio]]-AVERAGE(Table2[Sharpe Ratio]))/_xlfn.STDEV.P(Table2[Sharpe Ratio])</f>
        <v>7.3868217152759014E-2</v>
      </c>
      <c r="AR4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1.5940359190876672</v>
      </c>
    </row>
    <row r="454" spans="1:44" hidden="1" x14ac:dyDescent="0.3">
      <c r="A454" t="s">
        <v>1115</v>
      </c>
      <c r="B454" t="s">
        <v>1116</v>
      </c>
      <c r="C454" t="s">
        <v>10107</v>
      </c>
      <c r="D454" t="s">
        <v>59</v>
      </c>
      <c r="E454">
        <v>10865.671813200001</v>
      </c>
      <c r="F454">
        <v>1429.5</v>
      </c>
      <c r="G454">
        <v>51.3540190850185</v>
      </c>
      <c r="H454">
        <f>(Table2[[#This Row],[1Y Return vs Nifty]]-AVERAGE(Table2[1Y Return vs Nifty]))/_xlfn.STDEV.P(Table2[1Y Return vs Nifty])</f>
        <v>4.2055276207042448E-2</v>
      </c>
      <c r="I454">
        <v>6.9016946735149904</v>
      </c>
      <c r="J454">
        <f>(Table2[[#This Row],[1M Return vs Nifty]]-AVERAGE(Table2[1M Return vs Nifty]))/_xlfn.STDEV.P(Table2[1M Return vs Nifty])</f>
        <v>0.23419994318502588</v>
      </c>
      <c r="K454">
        <v>-10.7603383744505</v>
      </c>
      <c r="L454">
        <f>(Table2[[#This Row],[6M Return vs Nifty]]-AVERAGE(Table2[6M Return vs Nifty]))/_xlfn.STDEV.P(Table2[6M Return vs Nifty])</f>
        <v>-0.64144818222037281</v>
      </c>
      <c r="M454">
        <v>1.5819659708759899</v>
      </c>
      <c r="N454">
        <f>(Table2[[#This Row],[1W Return vs Nifty]]-AVERAGE(Table2[1W Return vs Nifty]))/_xlfn.STDEV.P(Table2[1W Return vs Nifty])</f>
        <v>0.36285664317416844</v>
      </c>
      <c r="O454">
        <v>1409.35</v>
      </c>
      <c r="P454">
        <v>1373.8639525465901</v>
      </c>
      <c r="Q454">
        <v>1269.41556304036</v>
      </c>
      <c r="R454">
        <v>52.235705022064899</v>
      </c>
      <c r="S454" s="2">
        <v>1.4297371128534497E-2</v>
      </c>
      <c r="T454" s="2">
        <v>4.0496038454377589E-2</v>
      </c>
      <c r="U454" s="2">
        <v>0.12610877132798337</v>
      </c>
      <c r="V454">
        <v>1.4299408813471199</v>
      </c>
      <c r="W454">
        <v>1422.5</v>
      </c>
      <c r="X454">
        <v>1449</v>
      </c>
      <c r="Y454">
        <v>1423.7</v>
      </c>
      <c r="Z454">
        <v>1506</v>
      </c>
      <c r="AA454">
        <v>1423.7</v>
      </c>
      <c r="AB454">
        <v>1506</v>
      </c>
      <c r="AC454" s="2">
        <f>(Table2[[#This Row],[Close Price]]/Table2[[#This Row],[Day Low]])-1</f>
        <v>4.92091388400695E-3</v>
      </c>
      <c r="AD454" s="2">
        <f>(Table2[[#This Row],[Day High]]/Table2[[#This Row],[Close Price]])-1</f>
        <v>1.3641133263378791E-2</v>
      </c>
      <c r="AE454" s="2">
        <f>(Table2[[#This Row],[Close Price]]/Table2[[#This Row],[Current Week Low]])-1</f>
        <v>4.0738919716232225E-3</v>
      </c>
      <c r="AF454" s="2">
        <f>(Table2[[#This Row],[Current Week High]]/Table2[[#This Row],[Close Price]])-1</f>
        <v>5.3515215110178316E-2</v>
      </c>
      <c r="AG454" s="2">
        <f>(Table2[[#This Row],[Close Price]]/Table2[[#This Row],[Current Month Low]])-1</f>
        <v>4.0738919716232225E-3</v>
      </c>
      <c r="AH454" s="2">
        <f>(Table2[[#This Row],[Current Month High]]/Table2[[#This Row],[Close Price]])-1</f>
        <v>5.3515215110178316E-2</v>
      </c>
      <c r="AI454">
        <v>13.259881077299699</v>
      </c>
      <c r="AJ454">
        <v>82.555392375965695</v>
      </c>
      <c r="AK454" t="str">
        <f>IF(AND(Table2[[#This Row],[20D EMA]]&gt;Table2[[#This Row],[50D EMA]],Table2[[#This Row],[50D EMA]]&gt;Table2[[#This Row],[200D EMA]]),"Uptrend","Downtrend/NoTrend")</f>
        <v>Uptrend</v>
      </c>
      <c r="AL454">
        <v>0.04</v>
      </c>
      <c r="AM454" t="s">
        <v>10145</v>
      </c>
      <c r="AN454">
        <v>3.44</v>
      </c>
      <c r="AO454" t="s">
        <v>10145</v>
      </c>
      <c r="AP454">
        <v>6.9781919047082003E-2</v>
      </c>
      <c r="AQ454">
        <f>(Table2[[#This Row],[Sharpe Ratio]]-AVERAGE(Table2[Sharpe Ratio]))/_xlfn.STDEV.P(Table2[Sharpe Ratio])</f>
        <v>0.16959794073607606</v>
      </c>
      <c r="AR4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0.16726162108193998</v>
      </c>
    </row>
    <row r="455" spans="1:44" x14ac:dyDescent="0.3">
      <c r="A455" t="s">
        <v>1046</v>
      </c>
      <c r="B455" t="s">
        <v>1047</v>
      </c>
      <c r="C455" t="s">
        <v>10108</v>
      </c>
      <c r="D455" t="s">
        <v>124</v>
      </c>
      <c r="E455">
        <v>12296.340103500001</v>
      </c>
      <c r="F455">
        <v>403.5</v>
      </c>
      <c r="G455">
        <v>22.1043277404717</v>
      </c>
      <c r="H455">
        <f>(Table2[[#This Row],[1Y Return vs Nifty]]-AVERAGE(Table2[1Y Return vs Nifty]))/_xlfn.STDEV.P(Table2[1Y Return vs Nifty])</f>
        <v>-0.29473541214004556</v>
      </c>
      <c r="I455">
        <v>4.2926682505343896</v>
      </c>
      <c r="J455">
        <f>(Table2[[#This Row],[1M Return vs Nifty]]-AVERAGE(Table2[1M Return vs Nifty]))/_xlfn.STDEV.P(Table2[1M Return vs Nifty])</f>
        <v>1.6200946416428906E-2</v>
      </c>
      <c r="K455">
        <v>21.947726708597099</v>
      </c>
      <c r="L455">
        <f>(Table2[[#This Row],[6M Return vs Nifty]]-AVERAGE(Table2[6M Return vs Nifty]))/_xlfn.STDEV.P(Table2[6M Return vs Nifty])</f>
        <v>0.32464256592827895</v>
      </c>
      <c r="M455">
        <v>0.42743308087595699</v>
      </c>
      <c r="N455">
        <f>(Table2[[#This Row],[1W Return vs Nifty]]-AVERAGE(Table2[1W Return vs Nifty]))/_xlfn.STDEV.P(Table2[1W Return vs Nifty])</f>
        <v>0.1357637558195284</v>
      </c>
      <c r="O455">
        <v>386.92</v>
      </c>
      <c r="P455">
        <v>367.10828097038399</v>
      </c>
      <c r="Q455">
        <v>329.55472500094402</v>
      </c>
      <c r="R455">
        <v>62.801240554317999</v>
      </c>
      <c r="S455" s="2">
        <v>4.2851235397498147E-2</v>
      </c>
      <c r="T455" s="2">
        <v>9.9130749471031052E-2</v>
      </c>
      <c r="U455" s="2">
        <v>0.2243793500422249</v>
      </c>
      <c r="V455">
        <v>0.70487069243688505</v>
      </c>
      <c r="W455">
        <v>402.95</v>
      </c>
      <c r="X455">
        <v>412</v>
      </c>
      <c r="Y455">
        <v>384.45</v>
      </c>
      <c r="Z455">
        <v>408.4</v>
      </c>
      <c r="AA455">
        <v>384.45</v>
      </c>
      <c r="AB455">
        <v>408.4</v>
      </c>
      <c r="AC455" s="2">
        <f>(Table2[[#This Row],[Close Price]]/Table2[[#This Row],[Day Low]])-1</f>
        <v>1.3649336145924451E-3</v>
      </c>
      <c r="AD455" s="2">
        <f>(Table2[[#This Row],[Day High]]/Table2[[#This Row],[Close Price]])-1</f>
        <v>2.1065675340768308E-2</v>
      </c>
      <c r="AE455" s="2">
        <f>(Table2[[#This Row],[Close Price]]/Table2[[#This Row],[Current Week Low]])-1</f>
        <v>4.9551307062036809E-2</v>
      </c>
      <c r="AF455" s="2">
        <f>(Table2[[#This Row],[Current Week High]]/Table2[[#This Row],[Close Price]])-1</f>
        <v>1.2143742255266377E-2</v>
      </c>
      <c r="AG455" s="2">
        <f>(Table2[[#This Row],[Close Price]]/Table2[[#This Row],[Current Month Low]])-1</f>
        <v>4.9551307062036809E-2</v>
      </c>
      <c r="AH455" s="2">
        <f>(Table2[[#This Row],[Current Month High]]/Table2[[#This Row],[Close Price]])-1</f>
        <v>1.2143742255266377E-2</v>
      </c>
      <c r="AI455">
        <v>5.0681536555142497</v>
      </c>
      <c r="AJ455">
        <v>59.612341772151801</v>
      </c>
      <c r="AK455" t="str">
        <f>IF(AND(Table2[[#This Row],[20D EMA]]&gt;Table2[[#This Row],[50D EMA]],Table2[[#This Row],[50D EMA]]&gt;Table2[[#This Row],[200D EMA]]),"Uptrend","Downtrend/NoTrend")</f>
        <v>Uptrend</v>
      </c>
      <c r="AL455">
        <v>0.06</v>
      </c>
      <c r="AM455" t="s">
        <v>10145</v>
      </c>
      <c r="AN455">
        <v>0.35</v>
      </c>
      <c r="AO455" t="s">
        <v>10145</v>
      </c>
      <c r="AP455">
        <v>0.20613306340609999</v>
      </c>
      <c r="AQ455">
        <f>(Table2[[#This Row],[Sharpe Ratio]]-AVERAGE(Table2[Sharpe Ratio]))/_xlfn.STDEV.P(Table2[Sharpe Ratio])</f>
        <v>1.7177264905448488</v>
      </c>
      <c r="AR4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1.8995983465690396</v>
      </c>
    </row>
    <row r="456" spans="1:44" hidden="1" x14ac:dyDescent="0.3">
      <c r="A456" t="s">
        <v>1121</v>
      </c>
      <c r="B456" t="s">
        <v>1122</v>
      </c>
      <c r="C456" t="s">
        <v>10116</v>
      </c>
      <c r="D456" t="s">
        <v>541</v>
      </c>
      <c r="E456">
        <v>10822.649888280001</v>
      </c>
      <c r="F456">
        <v>2116.65</v>
      </c>
      <c r="G456">
        <v>-48.120457592045597</v>
      </c>
      <c r="H456">
        <f>(Table2[[#This Row],[1Y Return vs Nifty]]-AVERAGE(Table2[1Y Return vs Nifty]))/_xlfn.STDEV.P(Table2[1Y Return vs Nifty])</f>
        <v>-1.1033269802549823</v>
      </c>
      <c r="I456">
        <v>6.1583022287653399</v>
      </c>
      <c r="J456">
        <f>(Table2[[#This Row],[1M Return vs Nifty]]-AVERAGE(Table2[1M Return vs Nifty]))/_xlfn.STDEV.P(Table2[1M Return vs Nifty])</f>
        <v>0.17208527629880882</v>
      </c>
      <c r="K456">
        <v>-32.950925401595903</v>
      </c>
      <c r="L456">
        <f>(Table2[[#This Row],[6M Return vs Nifty]]-AVERAGE(Table2[6M Return vs Nifty]))/_xlfn.STDEV.P(Table2[6M Return vs Nifty])</f>
        <v>-1.2968865509676553</v>
      </c>
      <c r="M456">
        <v>-0.61740777040502404</v>
      </c>
      <c r="N456">
        <f>(Table2[[#This Row],[1W Return vs Nifty]]-AVERAGE(Table2[1W Return vs Nifty]))/_xlfn.STDEV.P(Table2[1W Return vs Nifty])</f>
        <v>-6.975306210626607E-2</v>
      </c>
      <c r="O456">
        <v>2072.27</v>
      </c>
      <c r="P456">
        <v>2044.08445364042</v>
      </c>
      <c r="Q456">
        <v>2175.9486916585201</v>
      </c>
      <c r="R456">
        <v>57.578997770411199</v>
      </c>
      <c r="S456" s="2">
        <v>2.1416128207231735E-2</v>
      </c>
      <c r="T456" s="2">
        <v>3.5500268215603446E-2</v>
      </c>
      <c r="U456" s="2">
        <v>-2.7251879552969729E-2</v>
      </c>
      <c r="V456">
        <v>1.39378656908245</v>
      </c>
      <c r="W456">
        <v>2108.3000000000002</v>
      </c>
      <c r="X456">
        <v>2160</v>
      </c>
      <c r="Y456">
        <v>2105.5</v>
      </c>
      <c r="Z456">
        <v>2204</v>
      </c>
      <c r="AA456">
        <v>2105.5</v>
      </c>
      <c r="AB456">
        <v>2204</v>
      </c>
      <c r="AC456" s="2">
        <f>(Table2[[#This Row],[Close Price]]/Table2[[#This Row],[Day Low]])-1</f>
        <v>3.9605369254849254E-3</v>
      </c>
      <c r="AD456" s="2">
        <f>(Table2[[#This Row],[Day High]]/Table2[[#This Row],[Close Price]])-1</f>
        <v>2.0480476224222111E-2</v>
      </c>
      <c r="AE456" s="2">
        <f>(Table2[[#This Row],[Close Price]]/Table2[[#This Row],[Current Week Low]])-1</f>
        <v>5.2956542388982175E-3</v>
      </c>
      <c r="AF456" s="2">
        <f>(Table2[[#This Row],[Current Week High]]/Table2[[#This Row],[Close Price]])-1</f>
        <v>4.1268041480641449E-2</v>
      </c>
      <c r="AG456" s="2">
        <f>(Table2[[#This Row],[Close Price]]/Table2[[#This Row],[Current Month Low]])-1</f>
        <v>5.2956542388982175E-3</v>
      </c>
      <c r="AH456" s="2">
        <f>(Table2[[#This Row],[Current Month High]]/Table2[[#This Row],[Close Price]])-1</f>
        <v>4.1268041480641449E-2</v>
      </c>
      <c r="AI456">
        <v>29.9695273191127</v>
      </c>
      <c r="AJ456">
        <v>17.071349557522101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-0.08</v>
      </c>
      <c r="AM456" t="s">
        <v>10146</v>
      </c>
      <c r="AN456">
        <v>4.8</v>
      </c>
      <c r="AO456" t="s">
        <v>10145</v>
      </c>
      <c r="AP456">
        <v>-0.14093444458489701</v>
      </c>
      <c r="AQ456">
        <f>(Table2[[#This Row],[Sharpe Ratio]]-AVERAGE(Table2[Sharpe Ratio]))/_xlfn.STDEV.P(Table2[Sharpe Ratio])</f>
        <v>-2.2228720307048229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57" spans="1:44" hidden="1" x14ac:dyDescent="0.3">
      <c r="A457" t="s">
        <v>1123</v>
      </c>
      <c r="B457" t="s">
        <v>1124</v>
      </c>
      <c r="C457" t="s">
        <v>10102</v>
      </c>
      <c r="D457" t="s">
        <v>24</v>
      </c>
      <c r="E457">
        <v>10744.964407785999</v>
      </c>
      <c r="F457">
        <v>94.58</v>
      </c>
      <c r="G457">
        <v>-21.8770211858313</v>
      </c>
      <c r="H457">
        <f>(Table2[[#This Row],[1Y Return vs Nifty]]-AVERAGE(Table2[1Y Return vs Nifty]))/_xlfn.STDEV.P(Table2[1Y Return vs Nifty])</f>
        <v>-0.8011513125623464</v>
      </c>
      <c r="I457">
        <v>-5.8209593521707701</v>
      </c>
      <c r="J457">
        <f>(Table2[[#This Row],[1M Return vs Nifty]]-AVERAGE(Table2[1M Return vs Nifty]))/_xlfn.STDEV.P(Table2[1M Return vs Nifty])</f>
        <v>-0.82885016217378427</v>
      </c>
      <c r="K457">
        <v>-27.451244975355198</v>
      </c>
      <c r="L457">
        <f>(Table2[[#This Row],[6M Return vs Nifty]]-AVERAGE(Table2[6M Return vs Nifty]))/_xlfn.STDEV.P(Table2[6M Return vs Nifty])</f>
        <v>-1.1344437294777601</v>
      </c>
      <c r="M457">
        <v>-11.858951000109</v>
      </c>
      <c r="N457">
        <f>(Table2[[#This Row],[1W Return vs Nifty]]-AVERAGE(Table2[1W Return vs Nifty]))/_xlfn.STDEV.P(Table2[1W Return vs Nifty])</f>
        <v>-2.2809282763138135</v>
      </c>
      <c r="O457">
        <v>98.57</v>
      </c>
      <c r="P457">
        <v>97.944031568535905</v>
      </c>
      <c r="Q457">
        <v>95.571795989540902</v>
      </c>
      <c r="R457">
        <v>32.003717672868099</v>
      </c>
      <c r="S457" s="2">
        <v>-4.0478847519529217E-2</v>
      </c>
      <c r="T457" s="2">
        <v>-3.4346468229480023E-2</v>
      </c>
      <c r="U457" s="2">
        <v>-1.0377496616778482E-2</v>
      </c>
      <c r="V457">
        <v>1.50468987564254</v>
      </c>
      <c r="W457">
        <v>94.12</v>
      </c>
      <c r="X457">
        <v>95.09</v>
      </c>
      <c r="Y457">
        <v>93.39</v>
      </c>
      <c r="Z457">
        <v>98.89</v>
      </c>
      <c r="AA457">
        <v>93.39</v>
      </c>
      <c r="AB457">
        <v>98.89</v>
      </c>
      <c r="AC457" s="2">
        <f>(Table2[[#This Row],[Close Price]]/Table2[[#This Row],[Day Low]])-1</f>
        <v>4.8873778155544834E-3</v>
      </c>
      <c r="AD457" s="2">
        <f>(Table2[[#This Row],[Day High]]/Table2[[#This Row],[Close Price]])-1</f>
        <v>5.3922605201945917E-3</v>
      </c>
      <c r="AE457" s="2">
        <f>(Table2[[#This Row],[Close Price]]/Table2[[#This Row],[Current Week Low]])-1</f>
        <v>1.2742263625655781E-2</v>
      </c>
      <c r="AF457" s="2">
        <f>(Table2[[#This Row],[Current Week High]]/Table2[[#This Row],[Close Price]])-1</f>
        <v>4.5569887925565711E-2</v>
      </c>
      <c r="AG457" s="2">
        <f>(Table2[[#This Row],[Close Price]]/Table2[[#This Row],[Current Month Low]])-1</f>
        <v>1.2742263625655781E-2</v>
      </c>
      <c r="AH457" s="2">
        <f>(Table2[[#This Row],[Current Month High]]/Table2[[#This Row],[Close Price]])-1</f>
        <v>4.5569887925565711E-2</v>
      </c>
      <c r="AI457">
        <v>23.176147176992998</v>
      </c>
      <c r="AJ457">
        <v>15.2009744214372</v>
      </c>
      <c r="AK457" t="str">
        <f>IF(AND(Table2[[#This Row],[20D EMA]]&gt;Table2[[#This Row],[50D EMA]],Table2[[#This Row],[50D EMA]]&gt;Table2[[#This Row],[200D EMA]]),"Uptrend","Downtrend/NoTrend")</f>
        <v>Uptrend</v>
      </c>
      <c r="AL457">
        <v>-0.14000000000000001</v>
      </c>
      <c r="AM457" t="s">
        <v>10146</v>
      </c>
      <c r="AN457">
        <v>-7.08</v>
      </c>
      <c r="AO457" t="s">
        <v>10146</v>
      </c>
      <c r="AP457">
        <v>1.4379090743932E-2</v>
      </c>
      <c r="AQ457">
        <f>(Table2[[#This Row],[Sharpe Ratio]]-AVERAGE(Table2[Sharpe Ratio]))/_xlfn.STDEV.P(Table2[Sharpe Ratio])</f>
        <v>-0.45944481970033341</v>
      </c>
      <c r="AR4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-5.5048183002280382</v>
      </c>
    </row>
    <row r="458" spans="1:44" hidden="1" x14ac:dyDescent="0.3">
      <c r="A458" t="s">
        <v>1127</v>
      </c>
      <c r="B458" t="s">
        <v>1128</v>
      </c>
      <c r="C458" t="s">
        <v>10109</v>
      </c>
      <c r="D458" t="s">
        <v>1129</v>
      </c>
      <c r="E458">
        <v>10645.328813464999</v>
      </c>
      <c r="F458">
        <v>523.15</v>
      </c>
      <c r="G458">
        <v>193.04919831415799</v>
      </c>
      <c r="H458">
        <f>(Table2[[#This Row],[1Y Return vs Nifty]]-AVERAGE(Table2[1Y Return vs Nifty]))/_xlfn.STDEV.P(Table2[1Y Return vs Nifty])</f>
        <v>1.6735807643193443</v>
      </c>
      <c r="I458">
        <v>-11.3886785949875</v>
      </c>
      <c r="J458">
        <f>(Table2[[#This Row],[1M Return vs Nifty]]-AVERAGE(Table2[1M Return vs Nifty]))/_xlfn.STDEV.P(Table2[1M Return vs Nifty])</f>
        <v>-1.2940647719348615</v>
      </c>
      <c r="K458">
        <v>52.848001314008101</v>
      </c>
      <c r="L458">
        <f>(Table2[[#This Row],[6M Return vs Nifty]]-AVERAGE(Table2[6M Return vs Nifty]))/_xlfn.STDEV.P(Table2[6M Return vs Nifty])</f>
        <v>1.2373370140939903</v>
      </c>
      <c r="M458">
        <v>-10.529832436128199</v>
      </c>
      <c r="N458">
        <f>(Table2[[#This Row],[1W Return vs Nifty]]-AVERAGE(Table2[1W Return vs Nifty]))/_xlfn.STDEV.P(Table2[1W Return vs Nifty])</f>
        <v>-2.019494951247566</v>
      </c>
      <c r="O458">
        <v>506.58</v>
      </c>
      <c r="P458">
        <v>470.759220460596</v>
      </c>
      <c r="Q458">
        <v>353.59866316271899</v>
      </c>
      <c r="R458">
        <v>57.8299306853188</v>
      </c>
      <c r="S458" s="2">
        <v>3.270954242173002E-2</v>
      </c>
      <c r="T458" s="2">
        <v>0.11128997003636862</v>
      </c>
      <c r="U458" s="2">
        <v>0.47950219981249442</v>
      </c>
      <c r="V458">
        <v>0.82552806872586604</v>
      </c>
      <c r="W458">
        <v>525.4</v>
      </c>
      <c r="X458">
        <v>550</v>
      </c>
      <c r="Y458">
        <v>473.1</v>
      </c>
      <c r="Z458">
        <v>534.95000000000005</v>
      </c>
      <c r="AA458">
        <v>473.1</v>
      </c>
      <c r="AB458">
        <v>534.95000000000005</v>
      </c>
      <c r="AC458" s="2">
        <f>(Table2[[#This Row],[Close Price]]/Table2[[#This Row],[Day Low]])-1</f>
        <v>-4.2824514655500634E-3</v>
      </c>
      <c r="AD458" s="2">
        <f>(Table2[[#This Row],[Day High]]/Table2[[#This Row],[Close Price]])-1</f>
        <v>5.1323712128452659E-2</v>
      </c>
      <c r="AE458" s="2">
        <f>(Table2[[#This Row],[Close Price]]/Table2[[#This Row],[Current Week Low]])-1</f>
        <v>0.10579158740224037</v>
      </c>
      <c r="AF458" s="2">
        <f>(Table2[[#This Row],[Current Week High]]/Table2[[#This Row],[Close Price]])-1</f>
        <v>2.2555672369301449E-2</v>
      </c>
      <c r="AG458" s="2">
        <f>(Table2[[#This Row],[Close Price]]/Table2[[#This Row],[Current Month Low]])-1</f>
        <v>0.10579158740224037</v>
      </c>
      <c r="AH458" s="2">
        <f>(Table2[[#This Row],[Current Month High]]/Table2[[#This Row],[Close Price]])-1</f>
        <v>2.2555672369301449E-2</v>
      </c>
      <c r="AI458">
        <v>8.1907674663098593</v>
      </c>
      <c r="AJ458">
        <v>219.09118633729699</v>
      </c>
      <c r="AK458" t="str">
        <f>IF(AND(Table2[[#This Row],[20D EMA]]&gt;Table2[[#This Row],[50D EMA]],Table2[[#This Row],[50D EMA]]&gt;Table2[[#This Row],[200D EMA]]),"Uptrend","Downtrend/NoTrend")</f>
        <v>Uptrend</v>
      </c>
      <c r="AL458">
        <v>0.42</v>
      </c>
      <c r="AM458" t="s">
        <v>10145</v>
      </c>
      <c r="AN458">
        <v>-1.61</v>
      </c>
      <c r="AO458" t="s">
        <v>10146</v>
      </c>
      <c r="AP458">
        <v>9.3905691742295003E-2</v>
      </c>
      <c r="AQ458">
        <f>(Table2[[#This Row],[Sharpe Ratio]]-AVERAGE(Table2[Sharpe Ratio]))/_xlfn.STDEV.P(Table2[Sharpe Ratio])</f>
        <v>0.4434988413418034</v>
      </c>
      <c r="AR4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4.0856896572710966E-2</v>
      </c>
    </row>
    <row r="459" spans="1:44" hidden="1" x14ac:dyDescent="0.3">
      <c r="A459" t="s">
        <v>1130</v>
      </c>
      <c r="B459" t="s">
        <v>1131</v>
      </c>
      <c r="C459" t="s">
        <v>10116</v>
      </c>
      <c r="D459" t="s">
        <v>371</v>
      </c>
      <c r="E459">
        <v>10631.15841505</v>
      </c>
      <c r="F459">
        <v>723.5</v>
      </c>
      <c r="G459">
        <v>-5.1400922242225304</v>
      </c>
      <c r="H459">
        <f>(Table2[[#This Row],[1Y Return vs Nifty]]-AVERAGE(Table2[1Y Return vs Nifty]))/_xlfn.STDEV.P(Table2[1Y Return vs Nifty])</f>
        <v>-0.60843673792299924</v>
      </c>
      <c r="I459">
        <v>6.0345480908182596</v>
      </c>
      <c r="J459">
        <f>(Table2[[#This Row],[1M Return vs Nifty]]-AVERAGE(Table2[1M Return vs Nifty]))/_xlfn.STDEV.P(Table2[1M Return vs Nifty])</f>
        <v>0.16174491420787776</v>
      </c>
      <c r="K459">
        <v>-21.951708909104699</v>
      </c>
      <c r="L459">
        <f>(Table2[[#This Row],[6M Return vs Nifty]]-AVERAGE(Table2[6M Return vs Nifty]))/_xlfn.STDEV.P(Table2[6M Return vs Nifty])</f>
        <v>-0.97200517191636648</v>
      </c>
      <c r="M459">
        <v>0.84356711317127497</v>
      </c>
      <c r="N459">
        <f>(Table2[[#This Row],[1W Return vs Nifty]]-AVERAGE(Table2[1W Return vs Nifty]))/_xlfn.STDEV.P(Table2[1W Return vs Nifty])</f>
        <v>0.21761597478963507</v>
      </c>
      <c r="O459">
        <v>696.58</v>
      </c>
      <c r="P459">
        <v>682.92917433189302</v>
      </c>
      <c r="Q459">
        <v>668.707242444744</v>
      </c>
      <c r="R459">
        <v>59.362488816134601</v>
      </c>
      <c r="S459" s="2">
        <v>3.8645955956243302E-2</v>
      </c>
      <c r="T459" s="2">
        <v>5.9407076448003936E-2</v>
      </c>
      <c r="U459" s="2">
        <v>8.1938334262595613E-2</v>
      </c>
      <c r="V459">
        <v>3.1485705056829301</v>
      </c>
      <c r="W459">
        <v>712.7</v>
      </c>
      <c r="X459">
        <v>735</v>
      </c>
      <c r="Y459">
        <v>705.55</v>
      </c>
      <c r="Z459">
        <v>731.75</v>
      </c>
      <c r="AA459">
        <v>705.55</v>
      </c>
      <c r="AB459">
        <v>731.75</v>
      </c>
      <c r="AC459" s="2">
        <f>(Table2[[#This Row],[Close Price]]/Table2[[#This Row],[Day Low]])-1</f>
        <v>1.5153641083204716E-2</v>
      </c>
      <c r="AD459" s="2">
        <f>(Table2[[#This Row],[Day High]]/Table2[[#This Row],[Close Price]])-1</f>
        <v>1.5894955079474693E-2</v>
      </c>
      <c r="AE459" s="2">
        <f>(Table2[[#This Row],[Close Price]]/Table2[[#This Row],[Current Week Low]])-1</f>
        <v>2.5441145205867821E-2</v>
      </c>
      <c r="AF459" s="2">
        <f>(Table2[[#This Row],[Current Week High]]/Table2[[#This Row],[Close Price]])-1</f>
        <v>1.1402902557014594E-2</v>
      </c>
      <c r="AG459" s="2">
        <f>(Table2[[#This Row],[Close Price]]/Table2[[#This Row],[Current Month Low]])-1</f>
        <v>2.5441145205867821E-2</v>
      </c>
      <c r="AH459" s="2">
        <f>(Table2[[#This Row],[Current Month High]]/Table2[[#This Row],[Close Price]])-1</f>
        <v>1.1402902557014594E-2</v>
      </c>
      <c r="AI459">
        <v>12.6330338631651</v>
      </c>
      <c r="AJ459">
        <v>35.9962406015037</v>
      </c>
      <c r="AK459" t="str">
        <f>IF(AND(Table2[[#This Row],[20D EMA]]&gt;Table2[[#This Row],[50D EMA]],Table2[[#This Row],[50D EMA]]&gt;Table2[[#This Row],[200D EMA]]),"Uptrend","Downtrend/NoTrend")</f>
        <v>Uptrend</v>
      </c>
      <c r="AL459">
        <v>-0.04</v>
      </c>
      <c r="AM459" t="s">
        <v>10146</v>
      </c>
      <c r="AN459">
        <v>5.81</v>
      </c>
      <c r="AO459" t="s">
        <v>10145</v>
      </c>
      <c r="AP459">
        <v>5.9572917295113E-2</v>
      </c>
      <c r="AQ459">
        <f>(Table2[[#This Row],[Sharpe Ratio]]-AVERAGE(Table2[Sharpe Ratio]))/_xlfn.STDEV.P(Table2[Sharpe Ratio])</f>
        <v>5.3685110289591512E-2</v>
      </c>
      <c r="AR4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-1.1473959105522613</v>
      </c>
    </row>
    <row r="460" spans="1:44" hidden="1" x14ac:dyDescent="0.3">
      <c r="A460" t="s">
        <v>1134</v>
      </c>
      <c r="B460" t="s">
        <v>1135</v>
      </c>
      <c r="C460" t="s">
        <v>10118</v>
      </c>
      <c r="D460" t="s">
        <v>1136</v>
      </c>
      <c r="E460">
        <v>10544.225159699999</v>
      </c>
      <c r="F460">
        <v>548.29999999999995</v>
      </c>
      <c r="G460">
        <v>20.1938366596995</v>
      </c>
      <c r="H460">
        <f>(Table2[[#This Row],[1Y Return vs Nifty]]-AVERAGE(Table2[1Y Return vs Nifty]))/_xlfn.STDEV.P(Table2[1Y Return vs Nifty])</f>
        <v>-0.31673344277205773</v>
      </c>
      <c r="I460">
        <v>0.67159008858854097</v>
      </c>
      <c r="J460">
        <f>(Table2[[#This Row],[1M Return vs Nifty]]-AVERAGE(Table2[1M Return vs Nifty]))/_xlfn.STDEV.P(Table2[1M Return vs Nifty])</f>
        <v>-0.28636072929977729</v>
      </c>
      <c r="K460">
        <v>33.304474797991297</v>
      </c>
      <c r="L460">
        <f>(Table2[[#This Row],[6M Return vs Nifty]]-AVERAGE(Table2[6M Return vs Nifty]))/_xlfn.STDEV.P(Table2[6M Return vs Nifty])</f>
        <v>0.6600842751935927</v>
      </c>
      <c r="M460">
        <v>-3.8589972245535402</v>
      </c>
      <c r="N460">
        <f>(Table2[[#This Row],[1W Return vs Nifty]]-AVERAGE(Table2[1W Return vs Nifty]))/_xlfn.STDEV.P(Table2[1W Return vs Nifty])</f>
        <v>-0.70736322907250737</v>
      </c>
      <c r="O460">
        <v>539.92999999999995</v>
      </c>
      <c r="P460">
        <v>498.60982646261903</v>
      </c>
      <c r="Q460">
        <v>418.87929938009898</v>
      </c>
      <c r="R460">
        <v>51.474591714912897</v>
      </c>
      <c r="S460" s="2">
        <v>1.550200951975257E-2</v>
      </c>
      <c r="T460" s="2">
        <v>9.965742931684124E-2</v>
      </c>
      <c r="U460" s="2">
        <v>0.30896895791086154</v>
      </c>
      <c r="V460">
        <v>0.86986474675672898</v>
      </c>
      <c r="W460">
        <v>545</v>
      </c>
      <c r="X460">
        <v>553.95000000000005</v>
      </c>
      <c r="Y460">
        <v>538.04999999999995</v>
      </c>
      <c r="Z460">
        <v>579</v>
      </c>
      <c r="AA460">
        <v>538.04999999999995</v>
      </c>
      <c r="AB460">
        <v>579</v>
      </c>
      <c r="AC460" s="2">
        <f>(Table2[[#This Row],[Close Price]]/Table2[[#This Row],[Day Low]])-1</f>
        <v>6.0550458715595834E-3</v>
      </c>
      <c r="AD460" s="2">
        <f>(Table2[[#This Row],[Day High]]/Table2[[#This Row],[Close Price]])-1</f>
        <v>1.0304577785883895E-2</v>
      </c>
      <c r="AE460" s="2">
        <f>(Table2[[#This Row],[Close Price]]/Table2[[#This Row],[Current Week Low]])-1</f>
        <v>1.905027413809135E-2</v>
      </c>
      <c r="AF460" s="2">
        <f>(Table2[[#This Row],[Current Week High]]/Table2[[#This Row],[Close Price]])-1</f>
        <v>5.5991245668429723E-2</v>
      </c>
      <c r="AG460" s="2">
        <f>(Table2[[#This Row],[Close Price]]/Table2[[#This Row],[Current Month Low]])-1</f>
        <v>1.905027413809135E-2</v>
      </c>
      <c r="AH460" s="2">
        <f>(Table2[[#This Row],[Current Month High]]/Table2[[#This Row],[Close Price]])-1</f>
        <v>5.5991245668429723E-2</v>
      </c>
      <c r="AI460">
        <v>6.0368411453583803</v>
      </c>
      <c r="AJ460">
        <v>77.099483204134302</v>
      </c>
      <c r="AK460" t="str">
        <f>IF(AND(Table2[[#This Row],[20D EMA]]&gt;Table2[[#This Row],[50D EMA]],Table2[[#This Row],[50D EMA]]&gt;Table2[[#This Row],[200D EMA]]),"Uptrend","Downtrend/NoTrend")</f>
        <v>Uptrend</v>
      </c>
      <c r="AL460">
        <v>0.31</v>
      </c>
      <c r="AM460" t="s">
        <v>10145</v>
      </c>
      <c r="AN460">
        <v>-0.44</v>
      </c>
      <c r="AO460" t="s">
        <v>10146</v>
      </c>
      <c r="AP460">
        <v>3.4947475965744997E-2</v>
      </c>
      <c r="AQ460">
        <f>(Table2[[#This Row],[Sharpe Ratio]]-AVERAGE(Table2[Sharpe Ratio]))/_xlfn.STDEV.P(Table2[Sharpe Ratio])</f>
        <v>-0.2259117273669756</v>
      </c>
      <c r="AR4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-0.87628485331772532</v>
      </c>
    </row>
    <row r="461" spans="1:44" hidden="1" x14ac:dyDescent="0.3">
      <c r="A461" t="s">
        <v>1137</v>
      </c>
      <c r="B461" t="s">
        <v>1138</v>
      </c>
      <c r="C461" t="s">
        <v>10114</v>
      </c>
      <c r="D461" t="s">
        <v>1139</v>
      </c>
      <c r="E461">
        <v>10532.228856194901</v>
      </c>
      <c r="F461">
        <v>968.95</v>
      </c>
      <c r="G461">
        <v>-44.687661035644197</v>
      </c>
      <c r="H461">
        <f>(Table2[[#This Row],[1Y Return vs Nifty]]-AVERAGE(Table2[1Y Return vs Nifty]))/_xlfn.STDEV.P(Table2[1Y Return vs Nifty])</f>
        <v>-1.0638006173417038</v>
      </c>
      <c r="I461">
        <v>0.20338142452260299</v>
      </c>
      <c r="J461">
        <f>(Table2[[#This Row],[1M Return vs Nifty]]-AVERAGE(Table2[1M Return vs Nifty]))/_xlfn.STDEV.P(Table2[1M Return vs Nifty])</f>
        <v>-0.32548222617144718</v>
      </c>
      <c r="K461">
        <v>-34.0328044769455</v>
      </c>
      <c r="L461">
        <f>(Table2[[#This Row],[6M Return vs Nifty]]-AVERAGE(Table2[6M Return vs Nifty]))/_xlfn.STDEV.P(Table2[6M Return vs Nifty])</f>
        <v>-1.3288417694331029</v>
      </c>
      <c r="M461">
        <v>0.61902488227165997</v>
      </c>
      <c r="N461">
        <f>(Table2[[#This Row],[1W Return vs Nifty]]-AVERAGE(Table2[1W Return vs Nifty]))/_xlfn.STDEV.P(Table2[1W Return vs Nifty])</f>
        <v>0.1734492438201567</v>
      </c>
      <c r="O461">
        <v>930.33</v>
      </c>
      <c r="P461">
        <v>933.24422801506796</v>
      </c>
      <c r="Q461">
        <v>1028.48872488857</v>
      </c>
      <c r="R461">
        <v>72.213987031013403</v>
      </c>
      <c r="S461" s="2">
        <v>4.1512151602119678E-2</v>
      </c>
      <c r="T461" s="2">
        <v>3.8259836935584657E-2</v>
      </c>
      <c r="U461" s="2">
        <v>-5.7889526105422875E-2</v>
      </c>
      <c r="V461">
        <v>1.3700029328768599</v>
      </c>
      <c r="W461">
        <v>973</v>
      </c>
      <c r="X461">
        <v>997.1</v>
      </c>
      <c r="Y461">
        <v>918.55</v>
      </c>
      <c r="Z461">
        <v>1005</v>
      </c>
      <c r="AA461">
        <v>918.55</v>
      </c>
      <c r="AB461">
        <v>1005</v>
      </c>
      <c r="AC461" s="2">
        <f>(Table2[[#This Row],[Close Price]]/Table2[[#This Row],[Day Low]])-1</f>
        <v>-4.1623843782117032E-3</v>
      </c>
      <c r="AD461" s="2">
        <f>(Table2[[#This Row],[Day High]]/Table2[[#This Row],[Close Price]])-1</f>
        <v>2.9052066670106846E-2</v>
      </c>
      <c r="AE461" s="2">
        <f>(Table2[[#This Row],[Close Price]]/Table2[[#This Row],[Current Week Low]])-1</f>
        <v>5.4869087148222917E-2</v>
      </c>
      <c r="AF461" s="2">
        <f>(Table2[[#This Row],[Current Week High]]/Table2[[#This Row],[Close Price]])-1</f>
        <v>3.7205222147685513E-2</v>
      </c>
      <c r="AG461" s="2">
        <f>(Table2[[#This Row],[Close Price]]/Table2[[#This Row],[Current Month Low]])-1</f>
        <v>5.4869087148222917E-2</v>
      </c>
      <c r="AH461" s="2">
        <f>(Table2[[#This Row],[Current Month High]]/Table2[[#This Row],[Close Price]])-1</f>
        <v>3.7205222147685513E-2</v>
      </c>
      <c r="AI461">
        <v>41.385004386191198</v>
      </c>
      <c r="AJ461">
        <v>13.4601873536299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-0.04</v>
      </c>
      <c r="AM461" t="s">
        <v>10146</v>
      </c>
      <c r="AN461">
        <v>3.85</v>
      </c>
      <c r="AO461" t="s">
        <v>10145</v>
      </c>
      <c r="AP461">
        <v>-8.0851872152386997E-2</v>
      </c>
      <c r="AQ461">
        <f>(Table2[[#This Row],[Sharpe Ratio]]-AVERAGE(Table2[Sharpe Ratio]))/_xlfn.STDEV.P(Table2[Sharpe Ratio])</f>
        <v>-1.540695535846748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2" spans="1:44" hidden="1" x14ac:dyDescent="0.3">
      <c r="A462" t="s">
        <v>1142</v>
      </c>
      <c r="B462" t="s">
        <v>1143</v>
      </c>
      <c r="C462" t="s">
        <v>10104</v>
      </c>
      <c r="D462" t="s">
        <v>994</v>
      </c>
      <c r="E462">
        <v>10474.298172933</v>
      </c>
      <c r="F462">
        <v>49.21</v>
      </c>
      <c r="G462">
        <v>-11.714503518099299</v>
      </c>
      <c r="H462">
        <f>(Table2[[#This Row],[1Y Return vs Nifty]]-AVERAGE(Table2[1Y Return vs Nifty]))/_xlfn.STDEV.P(Table2[1Y Return vs Nifty])</f>
        <v>-0.6841366993024014</v>
      </c>
      <c r="I462">
        <v>15.92608350684</v>
      </c>
      <c r="J462">
        <f>(Table2[[#This Row],[1M Return vs Nifty]]-AVERAGE(Table2[1M Return vs Nifty]))/_xlfn.STDEV.P(Table2[1M Return vs Nifty])</f>
        <v>0.98823895742662637</v>
      </c>
      <c r="K462">
        <v>-8.0757345003357202</v>
      </c>
      <c r="L462">
        <f>(Table2[[#This Row],[6M Return vs Nifty]]-AVERAGE(Table2[6M Return vs Nifty]))/_xlfn.STDEV.P(Table2[6M Return vs Nifty])</f>
        <v>-0.56215364252072697</v>
      </c>
      <c r="M462">
        <v>-5.79900614314323</v>
      </c>
      <c r="N462">
        <f>(Table2[[#This Row],[1W Return vs Nifty]]-AVERAGE(Table2[1W Return vs Nifty]))/_xlfn.STDEV.P(Table2[1W Return vs Nifty])</f>
        <v>-1.0889567121444994</v>
      </c>
      <c r="O462">
        <v>47.87</v>
      </c>
      <c r="P462">
        <v>45.745073837157399</v>
      </c>
      <c r="Q462">
        <v>46.037906597389203</v>
      </c>
      <c r="R462">
        <v>54.5415739453789</v>
      </c>
      <c r="S462" s="2">
        <v>2.7992479632337655E-2</v>
      </c>
      <c r="T462" s="2">
        <v>7.5744246805174956E-2</v>
      </c>
      <c r="U462" s="2">
        <v>6.8901773278950237E-2</v>
      </c>
      <c r="V462">
        <v>2.2154880308785501</v>
      </c>
      <c r="W462">
        <v>48.48</v>
      </c>
      <c r="X462">
        <v>49.49</v>
      </c>
      <c r="Y462">
        <v>47.95</v>
      </c>
      <c r="Z462">
        <v>50.58</v>
      </c>
      <c r="AA462">
        <v>47.95</v>
      </c>
      <c r="AB462">
        <v>50.58</v>
      </c>
      <c r="AC462" s="2">
        <f>(Table2[[#This Row],[Close Price]]/Table2[[#This Row],[Day Low]])-1</f>
        <v>1.5057755775577553E-2</v>
      </c>
      <c r="AD462" s="2">
        <f>(Table2[[#This Row],[Day High]]/Table2[[#This Row],[Close Price]])-1</f>
        <v>5.6899004267425557E-3</v>
      </c>
      <c r="AE462" s="2">
        <f>(Table2[[#This Row],[Close Price]]/Table2[[#This Row],[Current Week Low]])-1</f>
        <v>2.6277372262773602E-2</v>
      </c>
      <c r="AF462" s="2">
        <f>(Table2[[#This Row],[Current Week High]]/Table2[[#This Row],[Close Price]])-1</f>
        <v>2.7839869945132989E-2</v>
      </c>
      <c r="AG462" s="2">
        <f>(Table2[[#This Row],[Close Price]]/Table2[[#This Row],[Current Month Low]])-1</f>
        <v>2.6277372262773602E-2</v>
      </c>
      <c r="AH462" s="2">
        <f>(Table2[[#This Row],[Current Month High]]/Table2[[#This Row],[Close Price]])-1</f>
        <v>2.7839869945132989E-2</v>
      </c>
      <c r="AI462">
        <v>16.338142653932099</v>
      </c>
      <c r="AJ462">
        <v>34.637482900136803</v>
      </c>
      <c r="AK462" t="str">
        <f>IF(AND(Table2[[#This Row],[20D EMA]]&gt;Table2[[#This Row],[50D EMA]],Table2[[#This Row],[50D EMA]]&gt;Table2[[#This Row],[200D EMA]]),"Uptrend","Downtrend/NoTrend")</f>
        <v>Downtrend/NoTrend</v>
      </c>
      <c r="AL462">
        <v>0.03</v>
      </c>
      <c r="AM462" t="s">
        <v>10145</v>
      </c>
      <c r="AN462">
        <v>0.12</v>
      </c>
      <c r="AO462" t="s">
        <v>10145</v>
      </c>
      <c r="AP462">
        <v>2.051739790324E-2</v>
      </c>
      <c r="AQ462">
        <f>(Table2[[#This Row],[Sharpe Ratio]]-AVERAGE(Table2[Sharpe Ratio]))/_xlfn.STDEV.P(Table2[Sharpe Ratio])</f>
        <v>-0.38975058570256932</v>
      </c>
      <c r="AR4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63" spans="1:44" hidden="1" x14ac:dyDescent="0.3">
      <c r="A463" t="s">
        <v>1144</v>
      </c>
      <c r="B463" t="s">
        <v>1145</v>
      </c>
      <c r="C463" t="s">
        <v>10101</v>
      </c>
      <c r="D463" t="s">
        <v>21</v>
      </c>
      <c r="E463">
        <v>10369.92985608</v>
      </c>
      <c r="F463">
        <v>503.4</v>
      </c>
      <c r="G463">
        <v>8.5902946405135392</v>
      </c>
      <c r="H463">
        <f>(Table2[[#This Row],[1Y Return vs Nifty]]-AVERAGE(Table2[1Y Return vs Nifty]))/_xlfn.STDEV.P(Table2[1Y Return vs Nifty])</f>
        <v>-0.45034049037717999</v>
      </c>
      <c r="I463">
        <v>-0.74337855897237903</v>
      </c>
      <c r="J463">
        <f>(Table2[[#This Row],[1M Return vs Nifty]]-AVERAGE(Table2[1M Return vs Nifty]))/_xlfn.STDEV.P(Table2[1M Return vs Nifty])</f>
        <v>-0.40458940759537948</v>
      </c>
      <c r="K463">
        <v>-2.4098312926277798</v>
      </c>
      <c r="L463">
        <f>(Table2[[#This Row],[6M Return vs Nifty]]-AVERAGE(Table2[6M Return vs Nifty]))/_xlfn.STDEV.P(Table2[6M Return vs Nifty])</f>
        <v>-0.39480113619012674</v>
      </c>
      <c r="M463">
        <v>-1.3818597773438701</v>
      </c>
      <c r="N463">
        <f>(Table2[[#This Row],[1W Return vs Nifty]]-AVERAGE(Table2[1W Return vs Nifty]))/_xlfn.STDEV.P(Table2[1W Return vs Nifty])</f>
        <v>-0.22011830072652483</v>
      </c>
      <c r="O463">
        <v>501.62</v>
      </c>
      <c r="P463">
        <v>496.65131320790402</v>
      </c>
      <c r="Q463">
        <v>470.25550753137202</v>
      </c>
      <c r="R463">
        <v>49.8319556165495</v>
      </c>
      <c r="S463" s="2">
        <v>3.5485028507634716E-3</v>
      </c>
      <c r="T463" s="2">
        <v>1.3588380041735385E-2</v>
      </c>
      <c r="U463" s="2">
        <v>7.0481880462435198E-2</v>
      </c>
      <c r="V463">
        <v>0.516197367365549</v>
      </c>
      <c r="W463">
        <v>503.25</v>
      </c>
      <c r="X463">
        <v>510</v>
      </c>
      <c r="Y463">
        <v>500</v>
      </c>
      <c r="Z463">
        <v>514</v>
      </c>
      <c r="AA463">
        <v>500</v>
      </c>
      <c r="AB463">
        <v>514</v>
      </c>
      <c r="AC463" s="2">
        <f>(Table2[[#This Row],[Close Price]]/Table2[[#This Row],[Day Low]])-1</f>
        <v>2.9806259314457684E-4</v>
      </c>
      <c r="AD463" s="2">
        <f>(Table2[[#This Row],[Day High]]/Table2[[#This Row],[Close Price]])-1</f>
        <v>1.3110846245530494E-2</v>
      </c>
      <c r="AE463" s="2">
        <f>(Table2[[#This Row],[Close Price]]/Table2[[#This Row],[Current Week Low]])-1</f>
        <v>6.7999999999999172E-3</v>
      </c>
      <c r="AF463" s="2">
        <f>(Table2[[#This Row],[Current Week High]]/Table2[[#This Row],[Close Price]])-1</f>
        <v>2.1056813667063912E-2</v>
      </c>
      <c r="AG463" s="2">
        <f>(Table2[[#This Row],[Close Price]]/Table2[[#This Row],[Current Month Low]])-1</f>
        <v>6.7999999999999172E-3</v>
      </c>
      <c r="AH463" s="2">
        <f>(Table2[[#This Row],[Current Month High]]/Table2[[#This Row],[Close Price]])-1</f>
        <v>2.1056813667063912E-2</v>
      </c>
      <c r="AI463">
        <v>12.653953118792201</v>
      </c>
      <c r="AJ463">
        <v>43.828571428571401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0</v>
      </c>
      <c r="AM463">
        <v>0</v>
      </c>
      <c r="AN463">
        <v>-0.63</v>
      </c>
      <c r="AO463" t="s">
        <v>10146</v>
      </c>
      <c r="AP463">
        <v>-7.8067667217615003E-2</v>
      </c>
      <c r="AQ463">
        <f>(Table2[[#This Row],[Sharpe Ratio]]-AVERAGE(Table2[Sharpe Ratio]))/_xlfn.STDEV.P(Table2[Sharpe Ratio])</f>
        <v>-1.5090837208649113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-2.9789330557541223</v>
      </c>
    </row>
    <row r="464" spans="1:44" x14ac:dyDescent="0.3">
      <c r="A464" t="s">
        <v>361</v>
      </c>
      <c r="B464" t="s">
        <v>362</v>
      </c>
      <c r="C464" t="s">
        <v>10109</v>
      </c>
      <c r="D464" t="s">
        <v>124</v>
      </c>
      <c r="E464">
        <v>67908.650472359994</v>
      </c>
      <c r="F464">
        <v>824.7</v>
      </c>
      <c r="G464">
        <v>117.157558171888</v>
      </c>
      <c r="H464">
        <f>(Table2[[#This Row],[1Y Return vs Nifty]]-AVERAGE(Table2[1Y Return vs Nifty]))/_xlfn.STDEV.P(Table2[1Y Return vs Nifty])</f>
        <v>0.79973914246339839</v>
      </c>
      <c r="I464">
        <v>-4.06939253097097</v>
      </c>
      <c r="J464">
        <f>(Table2[[#This Row],[1M Return vs Nifty]]-AVERAGE(Table2[1M Return vs Nifty]))/_xlfn.STDEV.P(Table2[1M Return vs Nifty])</f>
        <v>-0.68249679203102587</v>
      </c>
      <c r="K464">
        <v>25.239768890091401</v>
      </c>
      <c r="L464">
        <f>(Table2[[#This Row],[6M Return vs Nifty]]-AVERAGE(Table2[6M Return vs Nifty]))/_xlfn.STDEV.P(Table2[6M Return vs Nifty])</f>
        <v>0.42187887403704383</v>
      </c>
      <c r="M464">
        <v>-1.7679983912052499</v>
      </c>
      <c r="N464">
        <f>(Table2[[#This Row],[1W Return vs Nifty]]-AVERAGE(Table2[1W Return vs Nifty]))/_xlfn.STDEV.P(Table2[1W Return vs Nifty])</f>
        <v>-0.29607051785296518</v>
      </c>
      <c r="O464">
        <v>798.81</v>
      </c>
      <c r="P464">
        <v>760.800464042111</v>
      </c>
      <c r="Q464">
        <v>624.47889647659804</v>
      </c>
      <c r="R464">
        <v>62.219740974627797</v>
      </c>
      <c r="S464" s="2">
        <v>3.2410710932512236E-2</v>
      </c>
      <c r="T464" s="2">
        <v>8.3989875109161533E-2</v>
      </c>
      <c r="U464" s="2">
        <v>0.3206210884836605</v>
      </c>
      <c r="V464">
        <v>0.38955370305619402</v>
      </c>
      <c r="W464">
        <v>824.25</v>
      </c>
      <c r="X464">
        <v>834</v>
      </c>
      <c r="Y464">
        <v>804.95</v>
      </c>
      <c r="Z464">
        <v>830</v>
      </c>
      <c r="AA464">
        <v>804.95</v>
      </c>
      <c r="AB464">
        <v>830</v>
      </c>
      <c r="AC464" s="2">
        <f>(Table2[[#This Row],[Close Price]]/Table2[[#This Row],[Day Low]])-1</f>
        <v>5.4595086442232876E-4</v>
      </c>
      <c r="AD464" s="2">
        <f>(Table2[[#This Row],[Day High]]/Table2[[#This Row],[Close Price]])-1</f>
        <v>1.1276827937431788E-2</v>
      </c>
      <c r="AE464" s="2">
        <f>(Table2[[#This Row],[Close Price]]/Table2[[#This Row],[Current Week Low]])-1</f>
        <v>2.4535685446301025E-2</v>
      </c>
      <c r="AF464" s="2">
        <f>(Table2[[#This Row],[Current Week High]]/Table2[[#This Row],[Close Price]])-1</f>
        <v>6.426579362192264E-3</v>
      </c>
      <c r="AG464" s="2">
        <f>(Table2[[#This Row],[Close Price]]/Table2[[#This Row],[Current Month Low]])-1</f>
        <v>2.4535685446301025E-2</v>
      </c>
      <c r="AH464" s="2">
        <f>(Table2[[#This Row],[Current Month High]]/Table2[[#This Row],[Close Price]])-1</f>
        <v>6.426579362192264E-3</v>
      </c>
      <c r="AI464">
        <v>1.97647629441009</v>
      </c>
      <c r="AJ464">
        <v>147.95550210463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0.09</v>
      </c>
      <c r="AM464" t="s">
        <v>10145</v>
      </c>
      <c r="AN464">
        <v>1.51</v>
      </c>
      <c r="AO464" t="s">
        <v>10145</v>
      </c>
      <c r="AP464">
        <v>0.198874556693107</v>
      </c>
      <c r="AQ464">
        <f>(Table2[[#This Row],[Sharpe Ratio]]-AVERAGE(Table2[Sharpe Ratio]))/_xlfn.STDEV.P(Table2[Sharpe Ratio])</f>
        <v>1.6353135300655781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1.878364236682029</v>
      </c>
    </row>
    <row r="465" spans="1:44" hidden="1" x14ac:dyDescent="0.3">
      <c r="A465" t="s">
        <v>1148</v>
      </c>
      <c r="B465" t="s">
        <v>1149</v>
      </c>
      <c r="C465" t="s">
        <v>10107</v>
      </c>
      <c r="D465" t="s">
        <v>293</v>
      </c>
      <c r="E465">
        <v>10369.734910519999</v>
      </c>
      <c r="F465">
        <v>2024.2</v>
      </c>
      <c r="G465">
        <v>11.9046761241678</v>
      </c>
      <c r="H465">
        <f>(Table2[[#This Row],[1Y Return vs Nifty]]-AVERAGE(Table2[1Y Return vs Nifty]))/_xlfn.STDEV.P(Table2[1Y Return vs Nifty])</f>
        <v>-0.41217759805206594</v>
      </c>
      <c r="I465">
        <v>0.27360854188589301</v>
      </c>
      <c r="J465">
        <f>(Table2[[#This Row],[1M Return vs Nifty]]-AVERAGE(Table2[1M Return vs Nifty]))/_xlfn.STDEV.P(Table2[1M Return vs Nifty])</f>
        <v>-0.31961435109118719</v>
      </c>
      <c r="K465">
        <v>5.6200452937665002</v>
      </c>
      <c r="L465">
        <f>(Table2[[#This Row],[6M Return vs Nifty]]-AVERAGE(Table2[6M Return vs Nifty]))/_xlfn.STDEV.P(Table2[6M Return vs Nifty])</f>
        <v>-0.15762448085469064</v>
      </c>
      <c r="M465">
        <v>2.16581849529741</v>
      </c>
      <c r="N465">
        <f>(Table2[[#This Row],[1W Return vs Nifty]]-AVERAGE(Table2[1W Return vs Nifty]))/_xlfn.STDEV.P(Table2[1W Return vs Nifty])</f>
        <v>0.47769854738371592</v>
      </c>
      <c r="O465">
        <v>1967.8</v>
      </c>
      <c r="P465">
        <v>1907.0550149450501</v>
      </c>
      <c r="Q465">
        <v>1719.3774761058401</v>
      </c>
      <c r="R465">
        <v>63.991251677472498</v>
      </c>
      <c r="S465" s="2">
        <v>2.8661449334281986E-2</v>
      </c>
      <c r="T465" s="2">
        <v>6.1427166042362653E-2</v>
      </c>
      <c r="U465" s="2">
        <v>0.17728656338138279</v>
      </c>
      <c r="V465">
        <v>0.450061672284012</v>
      </c>
      <c r="W465">
        <v>2011.7</v>
      </c>
      <c r="X465">
        <v>2035.95</v>
      </c>
      <c r="Y465">
        <v>1979.25</v>
      </c>
      <c r="Z465">
        <v>2080</v>
      </c>
      <c r="AA465">
        <v>1979.25</v>
      </c>
      <c r="AB465">
        <v>2080</v>
      </c>
      <c r="AC465" s="2">
        <f>(Table2[[#This Row],[Close Price]]/Table2[[#This Row],[Day Low]])-1</f>
        <v>6.2136501466421024E-3</v>
      </c>
      <c r="AD465" s="2">
        <f>(Table2[[#This Row],[Day High]]/Table2[[#This Row],[Close Price]])-1</f>
        <v>5.804762375259287E-3</v>
      </c>
      <c r="AE465" s="2">
        <f>(Table2[[#This Row],[Close Price]]/Table2[[#This Row],[Current Week Low]])-1</f>
        <v>2.271062271062263E-2</v>
      </c>
      <c r="AF465" s="2">
        <f>(Table2[[#This Row],[Current Week High]]/Table2[[#This Row],[Close Price]])-1</f>
        <v>2.7566446003359335E-2</v>
      </c>
      <c r="AG465" s="2">
        <f>(Table2[[#This Row],[Close Price]]/Table2[[#This Row],[Current Month Low]])-1</f>
        <v>2.271062271062263E-2</v>
      </c>
      <c r="AH465" s="2">
        <f>(Table2[[#This Row],[Current Month High]]/Table2[[#This Row],[Close Price]])-1</f>
        <v>2.7566446003359335E-2</v>
      </c>
      <c r="AI465">
        <v>2.75664460033593</v>
      </c>
      <c r="AJ465">
        <v>56.188271604938201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0.04</v>
      </c>
      <c r="AM465" t="s">
        <v>10145</v>
      </c>
      <c r="AN465">
        <v>3.37</v>
      </c>
      <c r="AO465" t="s">
        <v>10145</v>
      </c>
      <c r="AP465">
        <v>-8.2831396821187994E-2</v>
      </c>
      <c r="AQ465">
        <f>(Table2[[#This Row],[Sharpe Ratio]]-AVERAGE(Table2[Sharpe Ratio]))/_xlfn.STDEV.P(Table2[Sharpe Ratio])</f>
        <v>-1.5631710249174702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-1.9748889075316978</v>
      </c>
    </row>
    <row r="466" spans="1:44" hidden="1" x14ac:dyDescent="0.3">
      <c r="A466" t="s">
        <v>1150</v>
      </c>
      <c r="B466" t="s">
        <v>1151</v>
      </c>
      <c r="C466" t="s">
        <v>10106</v>
      </c>
      <c r="D466" t="s">
        <v>187</v>
      </c>
      <c r="E466">
        <v>10368.085104</v>
      </c>
      <c r="F466">
        <v>678.6</v>
      </c>
      <c r="G466">
        <v>75.590745575094999</v>
      </c>
      <c r="H466">
        <f>(Table2[[#This Row],[1Y Return vs Nifty]]-AVERAGE(Table2[1Y Return vs Nifty]))/_xlfn.STDEV.P(Table2[1Y Return vs Nifty])</f>
        <v>0.32112501754962208</v>
      </c>
      <c r="I466">
        <v>14.409812842137599</v>
      </c>
      <c r="J466">
        <f>(Table2[[#This Row],[1M Return vs Nifty]]-AVERAGE(Table2[1M Return vs Nifty]))/_xlfn.STDEV.P(Table2[1M Return vs Nifty])</f>
        <v>0.8615459194323406</v>
      </c>
      <c r="K466">
        <v>9.5353137530620202</v>
      </c>
      <c r="L466">
        <f>(Table2[[#This Row],[6M Return vs Nifty]]-AVERAGE(Table2[6M Return vs Nifty]))/_xlfn.STDEV.P(Table2[6M Return vs Nifty])</f>
        <v>-4.1980078612013229E-2</v>
      </c>
      <c r="M466">
        <v>-2.4742130804707898</v>
      </c>
      <c r="N466">
        <f>(Table2[[#This Row],[1W Return vs Nifty]]-AVERAGE(Table2[1W Return vs Nifty]))/_xlfn.STDEV.P(Table2[1W Return vs Nifty])</f>
        <v>-0.43498066434308968</v>
      </c>
      <c r="O466">
        <v>647.23</v>
      </c>
      <c r="P466">
        <v>597.18843047447206</v>
      </c>
      <c r="Q466">
        <v>519.27884102384098</v>
      </c>
      <c r="R466">
        <v>63.904210785926701</v>
      </c>
      <c r="S466" s="2">
        <v>4.8468087078781891E-2</v>
      </c>
      <c r="T466" s="2">
        <v>0.13632476011105185</v>
      </c>
      <c r="U466" s="2">
        <v>0.30681234510158739</v>
      </c>
      <c r="V466">
        <v>0.70066610786266004</v>
      </c>
      <c r="W466">
        <v>668.35</v>
      </c>
      <c r="X466">
        <v>693.3</v>
      </c>
      <c r="Y466">
        <v>649.6</v>
      </c>
      <c r="Z466">
        <v>686</v>
      </c>
      <c r="AA466">
        <v>649.6</v>
      </c>
      <c r="AB466">
        <v>686</v>
      </c>
      <c r="AC466" s="2">
        <f>(Table2[[#This Row],[Close Price]]/Table2[[#This Row],[Day Low]])-1</f>
        <v>1.5336275903343966E-2</v>
      </c>
      <c r="AD466" s="2">
        <f>(Table2[[#This Row],[Day High]]/Table2[[#This Row],[Close Price]])-1</f>
        <v>2.1662245800176727E-2</v>
      </c>
      <c r="AE466" s="2">
        <f>(Table2[[#This Row],[Close Price]]/Table2[[#This Row],[Current Week Low]])-1</f>
        <v>4.4642857142857206E-2</v>
      </c>
      <c r="AF466" s="2">
        <f>(Table2[[#This Row],[Current Week High]]/Table2[[#This Row],[Close Price]])-1</f>
        <v>1.0904804008252222E-2</v>
      </c>
      <c r="AG466" s="2">
        <f>(Table2[[#This Row],[Close Price]]/Table2[[#This Row],[Current Month Low]])-1</f>
        <v>4.4642857142857206E-2</v>
      </c>
      <c r="AH466" s="2">
        <f>(Table2[[#This Row],[Current Month High]]/Table2[[#This Row],[Close Price]])-1</f>
        <v>1.0904804008252222E-2</v>
      </c>
      <c r="AI466">
        <v>4.3029767167698001</v>
      </c>
      <c r="AJ466">
        <v>112.0625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0.14000000000000001</v>
      </c>
      <c r="AM466" t="s">
        <v>10145</v>
      </c>
      <c r="AN466">
        <v>-0.4</v>
      </c>
      <c r="AO466" t="s">
        <v>10146</v>
      </c>
      <c r="AP466">
        <v>5.4615846231119002E-2</v>
      </c>
      <c r="AQ466">
        <f>(Table2[[#This Row],[Sharpe Ratio]]-AVERAGE(Table2[Sharpe Ratio]))/_xlfn.STDEV.P(Table2[Sharpe Ratio])</f>
        <v>-2.5973893819450007E-3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0.70311280464491477</v>
      </c>
    </row>
    <row r="467" spans="1:44" hidden="1" x14ac:dyDescent="0.3">
      <c r="A467" t="s">
        <v>1152</v>
      </c>
      <c r="B467" t="s">
        <v>1153</v>
      </c>
      <c r="C467" t="s">
        <v>10111</v>
      </c>
      <c r="D467" t="s">
        <v>80</v>
      </c>
      <c r="E467">
        <v>10346.728903380001</v>
      </c>
      <c r="F467">
        <v>879.3</v>
      </c>
      <c r="G467">
        <v>-0.72102306588838505</v>
      </c>
      <c r="H467">
        <f>(Table2[[#This Row],[1Y Return vs Nifty]]-AVERAGE(Table2[1Y Return vs Nifty]))/_xlfn.STDEV.P(Table2[1Y Return vs Nifty])</f>
        <v>-0.55755410377287107</v>
      </c>
      <c r="I467">
        <v>7.2027802176964197</v>
      </c>
      <c r="J467">
        <f>(Table2[[#This Row],[1M Return vs Nifty]]-AVERAGE(Table2[1M Return vs Nifty]))/_xlfn.STDEV.P(Table2[1M Return vs Nifty])</f>
        <v>0.2593573528589741</v>
      </c>
      <c r="K467">
        <v>-13.110642618977099</v>
      </c>
      <c r="L467">
        <f>(Table2[[#This Row],[6M Return vs Nifty]]-AVERAGE(Table2[6M Return vs Nifty]))/_xlfn.STDEV.P(Table2[6M Return vs Nifty])</f>
        <v>-0.71086858908964068</v>
      </c>
      <c r="M467">
        <v>3.6968035831748098</v>
      </c>
      <c r="N467">
        <f>(Table2[[#This Row],[1W Return vs Nifty]]-AVERAGE(Table2[1W Return vs Nifty]))/_xlfn.STDEV.P(Table2[1W Return vs Nifty])</f>
        <v>0.77883836515275862</v>
      </c>
      <c r="O467">
        <v>849.89</v>
      </c>
      <c r="P467">
        <v>830.68607000797999</v>
      </c>
      <c r="Q467">
        <v>810.58107106265504</v>
      </c>
      <c r="R467">
        <v>61.922453960192101</v>
      </c>
      <c r="S467" s="2">
        <v>3.4604478226593995E-2</v>
      </c>
      <c r="T467" s="2">
        <v>5.8522625751450189E-2</v>
      </c>
      <c r="U467" s="2">
        <v>8.4777366990886935E-2</v>
      </c>
      <c r="V467">
        <v>1.8957525346533</v>
      </c>
      <c r="W467">
        <v>863.15</v>
      </c>
      <c r="X467">
        <v>887.45</v>
      </c>
      <c r="Y467">
        <v>876.8</v>
      </c>
      <c r="Z467">
        <v>910</v>
      </c>
      <c r="AA467">
        <v>876.8</v>
      </c>
      <c r="AB467">
        <v>910</v>
      </c>
      <c r="AC467" s="2">
        <f>(Table2[[#This Row],[Close Price]]/Table2[[#This Row],[Day Low]])-1</f>
        <v>1.8710536986618731E-2</v>
      </c>
      <c r="AD467" s="2">
        <f>(Table2[[#This Row],[Day High]]/Table2[[#This Row],[Close Price]])-1</f>
        <v>9.2687364949393114E-3</v>
      </c>
      <c r="AE467" s="2">
        <f>(Table2[[#This Row],[Close Price]]/Table2[[#This Row],[Current Week Low]])-1</f>
        <v>2.8512773722628726E-3</v>
      </c>
      <c r="AF467" s="2">
        <f>(Table2[[#This Row],[Current Week High]]/Table2[[#This Row],[Close Price]])-1</f>
        <v>3.4914136244740268E-2</v>
      </c>
      <c r="AG467" s="2">
        <f>(Table2[[#This Row],[Close Price]]/Table2[[#This Row],[Current Month Low]])-1</f>
        <v>2.8512773722628726E-3</v>
      </c>
      <c r="AH467" s="2">
        <f>(Table2[[#This Row],[Current Month High]]/Table2[[#This Row],[Close Price]])-1</f>
        <v>3.4914136244740268E-2</v>
      </c>
      <c r="AI467">
        <v>13.715455475946699</v>
      </c>
      <c r="AJ467">
        <v>44.812252964426797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0.02</v>
      </c>
      <c r="AM467" t="s">
        <v>10145</v>
      </c>
      <c r="AN467">
        <v>6.52</v>
      </c>
      <c r="AO467" t="s">
        <v>10145</v>
      </c>
      <c r="AP467">
        <v>1.185842298163E-2</v>
      </c>
      <c r="AQ467">
        <f>(Table2[[#This Row],[Sharpe Ratio]]-AVERAGE(Table2[Sharpe Ratio]))/_xlfn.STDEV.P(Table2[Sharpe Ratio])</f>
        <v>-0.48806443815492706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-0.71829141300570609</v>
      </c>
    </row>
    <row r="468" spans="1:44" hidden="1" x14ac:dyDescent="0.3">
      <c r="A468" t="s">
        <v>1158</v>
      </c>
      <c r="B468" t="s">
        <v>1159</v>
      </c>
      <c r="C468" t="s">
        <v>10105</v>
      </c>
      <c r="D468" t="s">
        <v>46</v>
      </c>
      <c r="E468">
        <v>10217.253017999999</v>
      </c>
      <c r="F468">
        <v>363.3</v>
      </c>
      <c r="G468">
        <v>21.1976417398953</v>
      </c>
      <c r="H468">
        <f>(Table2[[#This Row],[1Y Return vs Nifty]]-AVERAGE(Table2[1Y Return vs Nifty]))/_xlfn.STDEV.P(Table2[1Y Return vs Nifty])</f>
        <v>-0.30517529674093807</v>
      </c>
      <c r="I468">
        <v>-2.4850190095857401</v>
      </c>
      <c r="J468">
        <f>(Table2[[#This Row],[1M Return vs Nifty]]-AVERAGE(Table2[1M Return vs Nifty]))/_xlfn.STDEV.P(Table2[1M Return vs Nifty])</f>
        <v>-0.55011337301830188</v>
      </c>
      <c r="K468">
        <v>27.056704855041801</v>
      </c>
      <c r="L468">
        <f>(Table2[[#This Row],[6M Return vs Nifty]]-AVERAGE(Table2[6M Return vs Nifty]))/_xlfn.STDEV.P(Table2[6M Return vs Nifty])</f>
        <v>0.47554530221799118</v>
      </c>
      <c r="M468">
        <v>-3.2424129618904098</v>
      </c>
      <c r="N468">
        <f>(Table2[[#This Row],[1W Return vs Nifty]]-AVERAGE(Table2[1W Return vs Nifty]))/_xlfn.STDEV.P(Table2[1W Return vs Nifty])</f>
        <v>-0.58608309775845013</v>
      </c>
      <c r="O468">
        <v>345.76</v>
      </c>
      <c r="P468">
        <v>318.72547749393902</v>
      </c>
      <c r="Q468">
        <v>282.12562458421098</v>
      </c>
      <c r="R468">
        <v>62.359785344923601</v>
      </c>
      <c r="S468" s="2">
        <v>5.0728829245719635E-2</v>
      </c>
      <c r="T468" s="2">
        <v>0.13985239854855541</v>
      </c>
      <c r="U468" s="2">
        <v>0.28772422049723984</v>
      </c>
      <c r="V468">
        <v>0.88093192274619503</v>
      </c>
      <c r="W468">
        <v>356.05</v>
      </c>
      <c r="X468">
        <v>366.25</v>
      </c>
      <c r="Y468">
        <v>339.5</v>
      </c>
      <c r="Z468">
        <v>366.9</v>
      </c>
      <c r="AA468">
        <v>339.5</v>
      </c>
      <c r="AB468">
        <v>366.9</v>
      </c>
      <c r="AC468" s="2">
        <f>(Table2[[#This Row],[Close Price]]/Table2[[#This Row],[Day Low]])-1</f>
        <v>2.0362308664513495E-2</v>
      </c>
      <c r="AD468" s="2">
        <f>(Table2[[#This Row],[Day High]]/Table2[[#This Row],[Close Price]])-1</f>
        <v>8.1200110101844469E-3</v>
      </c>
      <c r="AE468" s="2">
        <f>(Table2[[#This Row],[Close Price]]/Table2[[#This Row],[Current Week Low]])-1</f>
        <v>7.0103092783505128E-2</v>
      </c>
      <c r="AF468" s="2">
        <f>(Table2[[#This Row],[Current Week High]]/Table2[[#This Row],[Close Price]])-1</f>
        <v>9.9091659785299768E-3</v>
      </c>
      <c r="AG468" s="2">
        <f>(Table2[[#This Row],[Close Price]]/Table2[[#This Row],[Current Month Low]])-1</f>
        <v>7.0103092783505128E-2</v>
      </c>
      <c r="AH468" s="2">
        <f>(Table2[[#This Row],[Current Month High]]/Table2[[#This Row],[Close Price]])-1</f>
        <v>9.9091659785299768E-3</v>
      </c>
      <c r="AI468">
        <v>12.0286264794935</v>
      </c>
      <c r="AJ468">
        <v>53.453009503695803</v>
      </c>
      <c r="AK468" t="str">
        <f>IF(AND(Table2[[#This Row],[20D EMA]]&gt;Table2[[#This Row],[50D EMA]],Table2[[#This Row],[50D EMA]]&gt;Table2[[#This Row],[200D EMA]]),"Uptrend","Downtrend/NoTrend")</f>
        <v>Uptrend</v>
      </c>
      <c r="AL468">
        <v>0.27</v>
      </c>
      <c r="AM468" t="s">
        <v>10145</v>
      </c>
      <c r="AN468">
        <v>-6.53</v>
      </c>
      <c r="AO468" t="s">
        <v>10146</v>
      </c>
      <c r="AP468">
        <v>1.7445925120369001E-2</v>
      </c>
      <c r="AQ468">
        <f>(Table2[[#This Row],[Sharpe Ratio]]-AVERAGE(Table2[Sharpe Ratio]))/_xlfn.STDEV.P(Table2[Sharpe Ratio])</f>
        <v>-0.42462403489492084</v>
      </c>
      <c r="AR4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-1.3904505001946197</v>
      </c>
    </row>
    <row r="469" spans="1:44" hidden="1" x14ac:dyDescent="0.3">
      <c r="A469" t="s">
        <v>1160</v>
      </c>
      <c r="B469" t="s">
        <v>1161</v>
      </c>
      <c r="C469" t="s">
        <v>10119</v>
      </c>
      <c r="D469" t="s">
        <v>668</v>
      </c>
      <c r="E469">
        <v>10178.53983924</v>
      </c>
      <c r="F469">
        <v>600.85</v>
      </c>
      <c r="G469">
        <v>62.946312251074097</v>
      </c>
      <c r="H469">
        <f>(Table2[[#This Row],[1Y Return vs Nifty]]-AVERAGE(Table2[1Y Return vs Nifty]))/_xlfn.STDEV.P(Table2[1Y Return vs Nifty])</f>
        <v>0.17553280077056194</v>
      </c>
      <c r="I469">
        <v>58.734275143633099</v>
      </c>
      <c r="J469">
        <f>(Table2[[#This Row],[1M Return vs Nifty]]-AVERAGE(Table2[1M Return vs Nifty]))/_xlfn.STDEV.P(Table2[1M Return vs Nifty])</f>
        <v>4.5651068450417789</v>
      </c>
      <c r="K469">
        <v>38.134889349395401</v>
      </c>
      <c r="L469">
        <f>(Table2[[#This Row],[6M Return vs Nifty]]-AVERAGE(Table2[6M Return vs Nifty]))/_xlfn.STDEV.P(Table2[6M Return vs Nifty])</f>
        <v>0.80275914134618598</v>
      </c>
      <c r="M469">
        <v>20.224301897533898</v>
      </c>
      <c r="N469">
        <f>(Table2[[#This Row],[1W Return vs Nifty]]-AVERAGE(Table2[1W Return vs Nifty]))/_xlfn.STDEV.P(Table2[1W Return vs Nifty])</f>
        <v>4.0297438572922202</v>
      </c>
      <c r="O469">
        <v>509.43</v>
      </c>
      <c r="P469">
        <v>447.27380672722802</v>
      </c>
      <c r="Q469">
        <v>395.45868986441599</v>
      </c>
      <c r="R469">
        <v>69.618032877487906</v>
      </c>
      <c r="S469" s="2">
        <v>0.1794554698388395</v>
      </c>
      <c r="T469" s="2">
        <v>0.3433605790522653</v>
      </c>
      <c r="U469" s="2">
        <v>0.51937488137130827</v>
      </c>
      <c r="V469">
        <v>2.8837408869968901</v>
      </c>
      <c r="W469">
        <v>588</v>
      </c>
      <c r="X469">
        <v>614</v>
      </c>
      <c r="Y469">
        <v>531.29999999999995</v>
      </c>
      <c r="Z469">
        <v>638.75</v>
      </c>
      <c r="AA469">
        <v>531.29999999999995</v>
      </c>
      <c r="AB469">
        <v>638.75</v>
      </c>
      <c r="AC469" s="2">
        <f>(Table2[[#This Row],[Close Price]]/Table2[[#This Row],[Day Low]])-1</f>
        <v>2.1853741496598689E-2</v>
      </c>
      <c r="AD469" s="2">
        <f>(Table2[[#This Row],[Day High]]/Table2[[#This Row],[Close Price]])-1</f>
        <v>2.1885661978863213E-2</v>
      </c>
      <c r="AE469" s="2">
        <f>(Table2[[#This Row],[Close Price]]/Table2[[#This Row],[Current Week Low]])-1</f>
        <v>0.13090532655750065</v>
      </c>
      <c r="AF469" s="2">
        <f>(Table2[[#This Row],[Current Week High]]/Table2[[#This Row],[Close Price]])-1</f>
        <v>6.3077307148206696E-2</v>
      </c>
      <c r="AG469" s="2">
        <f>(Table2[[#This Row],[Close Price]]/Table2[[#This Row],[Current Month Low]])-1</f>
        <v>0.13090532655750065</v>
      </c>
      <c r="AH469" s="2">
        <f>(Table2[[#This Row],[Current Month High]]/Table2[[#This Row],[Close Price]])-1</f>
        <v>6.3077307148206696E-2</v>
      </c>
      <c r="AI469">
        <v>6.3077307148206696</v>
      </c>
      <c r="AJ469">
        <v>96.099869451697103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0.52</v>
      </c>
      <c r="AM469" t="s">
        <v>10145</v>
      </c>
      <c r="AN469">
        <v>22.42</v>
      </c>
      <c r="AO469" t="s">
        <v>10145</v>
      </c>
      <c r="AP469">
        <v>9.8385724045111006E-2</v>
      </c>
      <c r="AQ469">
        <f>(Table2[[#This Row],[Sharpe Ratio]]-AVERAGE(Table2[Sharpe Ratio]))/_xlfn.STDEV.P(Table2[Sharpe Ratio])</f>
        <v>0.49436505111700785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10.067507695567755</v>
      </c>
    </row>
    <row r="470" spans="1:44" hidden="1" x14ac:dyDescent="0.3">
      <c r="A470" t="s">
        <v>1162</v>
      </c>
      <c r="B470" t="s">
        <v>1163</v>
      </c>
      <c r="C470" t="s">
        <v>10113</v>
      </c>
      <c r="D470" t="s">
        <v>524</v>
      </c>
      <c r="E470">
        <v>10114.749774</v>
      </c>
      <c r="F470">
        <v>1586.25</v>
      </c>
      <c r="G470">
        <v>-9.9488188899144294</v>
      </c>
      <c r="H470">
        <f>(Table2[[#This Row],[1Y Return vs Nifty]]-AVERAGE(Table2[1Y Return vs Nifty]))/_xlfn.STDEV.P(Table2[1Y Return vs Nifty])</f>
        <v>-0.66380601839622078</v>
      </c>
      <c r="I470">
        <v>2.1490047265514698</v>
      </c>
      <c r="J470">
        <f>(Table2[[#This Row],[1M Return vs Nifty]]-AVERAGE(Table2[1M Return vs Nifty]))/_xlfn.STDEV.P(Table2[1M Return vs Nifty])</f>
        <v>-0.16291433333755709</v>
      </c>
      <c r="K470">
        <v>-0.29353978813871701</v>
      </c>
      <c r="L470">
        <f>(Table2[[#This Row],[6M Return vs Nifty]]-AVERAGE(Table2[6M Return vs Nifty]))/_xlfn.STDEV.P(Table2[6M Return vs Nifty])</f>
        <v>-0.33229271089253426</v>
      </c>
      <c r="M470">
        <v>-2.64736347057032</v>
      </c>
      <c r="N470">
        <f>(Table2[[#This Row],[1W Return vs Nifty]]-AVERAGE(Table2[1W Return vs Nifty]))/_xlfn.STDEV.P(Table2[1W Return vs Nifty])</f>
        <v>-0.46903878635491342</v>
      </c>
      <c r="O470">
        <v>1534.76</v>
      </c>
      <c r="P470">
        <v>1492.31893861044</v>
      </c>
      <c r="Q470">
        <v>1438.34797447087</v>
      </c>
      <c r="R470">
        <v>70.031317148985906</v>
      </c>
      <c r="S470" s="2">
        <v>3.354921942192917E-2</v>
      </c>
      <c r="T470" s="2">
        <v>6.2943020395508156E-2</v>
      </c>
      <c r="U470" s="2">
        <v>0.10282770800545622</v>
      </c>
      <c r="V470">
        <v>1.44782673793339</v>
      </c>
      <c r="W470">
        <v>1575.1</v>
      </c>
      <c r="X470">
        <v>1603.2</v>
      </c>
      <c r="Y470">
        <v>1515</v>
      </c>
      <c r="Z470">
        <v>1594</v>
      </c>
      <c r="AA470">
        <v>1515</v>
      </c>
      <c r="AB470">
        <v>1594</v>
      </c>
      <c r="AC470" s="2">
        <f>(Table2[[#This Row],[Close Price]]/Table2[[#This Row],[Day Low]])-1</f>
        <v>7.0789156244048801E-3</v>
      </c>
      <c r="AD470" s="2">
        <f>(Table2[[#This Row],[Day High]]/Table2[[#This Row],[Close Price]])-1</f>
        <v>1.0685579196217487E-2</v>
      </c>
      <c r="AE470" s="2">
        <f>(Table2[[#This Row],[Close Price]]/Table2[[#This Row],[Current Week Low]])-1</f>
        <v>4.7029702970297071E-2</v>
      </c>
      <c r="AF470" s="2">
        <f>(Table2[[#This Row],[Current Week High]]/Table2[[#This Row],[Close Price]])-1</f>
        <v>4.8857368006303137E-3</v>
      </c>
      <c r="AG470" s="2">
        <f>(Table2[[#This Row],[Close Price]]/Table2[[#This Row],[Current Month Low]])-1</f>
        <v>4.7029702970297071E-2</v>
      </c>
      <c r="AH470" s="2">
        <f>(Table2[[#This Row],[Current Month High]]/Table2[[#This Row],[Close Price]])-1</f>
        <v>4.8857368006303137E-3</v>
      </c>
      <c r="AI470">
        <v>5.9101654846335601</v>
      </c>
      <c r="AJ470">
        <v>30.7708161582852</v>
      </c>
      <c r="AK470" t="str">
        <f>IF(AND(Table2[[#This Row],[20D EMA]]&gt;Table2[[#This Row],[50D EMA]],Table2[[#This Row],[50D EMA]]&gt;Table2[[#This Row],[200D EMA]]),"Uptrend","Downtrend/NoTrend")</f>
        <v>Uptrend</v>
      </c>
      <c r="AL470">
        <v>-0.05</v>
      </c>
      <c r="AM470" t="s">
        <v>10146</v>
      </c>
      <c r="AN470">
        <v>5.49</v>
      </c>
      <c r="AO470" t="s">
        <v>10145</v>
      </c>
      <c r="AP470">
        <v>1.7161988177673001E-2</v>
      </c>
      <c r="AQ470">
        <f>(Table2[[#This Row],[Sharpe Ratio]]-AVERAGE(Table2[Sharpe Ratio]))/_xlfn.STDEV.P(Table2[Sharpe Ratio])</f>
        <v>-0.42784785006273257</v>
      </c>
      <c r="AR4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-2.055899699043958</v>
      </c>
    </row>
    <row r="471" spans="1:44" hidden="1" x14ac:dyDescent="0.3">
      <c r="A471" t="s">
        <v>1164</v>
      </c>
      <c r="B471" t="s">
        <v>1165</v>
      </c>
      <c r="C471" t="s">
        <v>10102</v>
      </c>
      <c r="D471" t="s">
        <v>484</v>
      </c>
      <c r="E471">
        <v>10104.114078969</v>
      </c>
      <c r="F471">
        <v>169.71</v>
      </c>
      <c r="G471">
        <v>24.256164955758099</v>
      </c>
      <c r="H471">
        <f>(Table2[[#This Row],[1Y Return vs Nifty]]-AVERAGE(Table2[1Y Return vs Nifty]))/_xlfn.STDEV.P(Table2[1Y Return vs Nifty])</f>
        <v>-0.26995844172998679</v>
      </c>
      <c r="I471">
        <v>-1.57277282409063</v>
      </c>
      <c r="J471">
        <f>(Table2[[#This Row],[1M Return vs Nifty]]-AVERAGE(Table2[1M Return vs Nifty]))/_xlfn.STDEV.P(Table2[1M Return vs Nifty])</f>
        <v>-0.47389001571833167</v>
      </c>
      <c r="K471">
        <v>-23.2312781589367</v>
      </c>
      <c r="L471">
        <f>(Table2[[#This Row],[6M Return vs Nifty]]-AVERAGE(Table2[6M Return vs Nifty]))/_xlfn.STDEV.P(Table2[6M Return vs Nifty])</f>
        <v>-1.0097995205193633</v>
      </c>
      <c r="M471">
        <v>-5.3745557682544201</v>
      </c>
      <c r="N471">
        <f>(Table2[[#This Row],[1W Return vs Nifty]]-AVERAGE(Table2[1W Return vs Nifty]))/_xlfn.STDEV.P(Table2[1W Return vs Nifty])</f>
        <v>-1.0054686954694123</v>
      </c>
      <c r="O471">
        <v>168.67</v>
      </c>
      <c r="P471">
        <v>168.075918621353</v>
      </c>
      <c r="Q471">
        <v>164.83932348034</v>
      </c>
      <c r="R471">
        <v>51.211631547992802</v>
      </c>
      <c r="S471" s="2">
        <v>6.1658860496829346E-3</v>
      </c>
      <c r="T471" s="2">
        <v>9.7222814074175816E-3</v>
      </c>
      <c r="U471" s="2">
        <v>2.9548025415433856E-2</v>
      </c>
      <c r="V471">
        <v>1.2403128675610899</v>
      </c>
      <c r="W471">
        <v>170.05</v>
      </c>
      <c r="X471">
        <v>174.8</v>
      </c>
      <c r="Y471">
        <v>166.13</v>
      </c>
      <c r="Z471">
        <v>172.3</v>
      </c>
      <c r="AA471">
        <v>166.13</v>
      </c>
      <c r="AB471">
        <v>172.3</v>
      </c>
      <c r="AC471" s="2">
        <f>(Table2[[#This Row],[Close Price]]/Table2[[#This Row],[Day Low]])-1</f>
        <v>-1.9994119376653963E-3</v>
      </c>
      <c r="AD471" s="2">
        <f>(Table2[[#This Row],[Day High]]/Table2[[#This Row],[Close Price]])-1</f>
        <v>2.9992339873902596E-2</v>
      </c>
      <c r="AE471" s="2">
        <f>(Table2[[#This Row],[Close Price]]/Table2[[#This Row],[Current Week Low]])-1</f>
        <v>2.1549389032685218E-2</v>
      </c>
      <c r="AF471" s="2">
        <f>(Table2[[#This Row],[Current Week High]]/Table2[[#This Row],[Close Price]])-1</f>
        <v>1.5261328148017173E-2</v>
      </c>
      <c r="AG471" s="2">
        <f>(Table2[[#This Row],[Close Price]]/Table2[[#This Row],[Current Month Low]])-1</f>
        <v>2.1549389032685218E-2</v>
      </c>
      <c r="AH471" s="2">
        <f>(Table2[[#This Row],[Current Month High]]/Table2[[#This Row],[Close Price]])-1</f>
        <v>1.5261328148017173E-2</v>
      </c>
      <c r="AI471">
        <v>23.326485343912299</v>
      </c>
      <c r="AJ471">
        <v>59.856380839489397</v>
      </c>
      <c r="AK471" t="str">
        <f>IF(AND(Table2[[#This Row],[20D EMA]]&gt;Table2[[#This Row],[50D EMA]],Table2[[#This Row],[50D EMA]]&gt;Table2[[#This Row],[200D EMA]]),"Uptrend","Downtrend/NoTrend")</f>
        <v>Uptrend</v>
      </c>
      <c r="AL471">
        <v>-0.12</v>
      </c>
      <c r="AM471" t="s">
        <v>10146</v>
      </c>
      <c r="AN471">
        <v>-1.54</v>
      </c>
      <c r="AO471" t="s">
        <v>10146</v>
      </c>
      <c r="AP471">
        <v>-5.0338402511271002E-2</v>
      </c>
      <c r="AQ471">
        <f>(Table2[[#This Row],[Sharpe Ratio]]-AVERAGE(Table2[Sharpe Ratio]))/_xlfn.STDEV.P(Table2[Sharpe Ratio])</f>
        <v>-1.1942461259264809</v>
      </c>
      <c r="AR4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-3.9533627993635747</v>
      </c>
    </row>
    <row r="472" spans="1:44" x14ac:dyDescent="0.3">
      <c r="A472" t="s">
        <v>824</v>
      </c>
      <c r="B472" t="s">
        <v>825</v>
      </c>
      <c r="C472" t="s">
        <v>10113</v>
      </c>
      <c r="D472" t="s">
        <v>306</v>
      </c>
      <c r="E472">
        <v>18707.550745025001</v>
      </c>
      <c r="F472">
        <v>857.75</v>
      </c>
      <c r="G472">
        <v>68.713374821967705</v>
      </c>
      <c r="H472">
        <f>(Table2[[#This Row],[1Y Return vs Nifty]]-AVERAGE(Table2[1Y Return vs Nifty]))/_xlfn.STDEV.P(Table2[1Y Return vs Nifty])</f>
        <v>0.24193668004958546</v>
      </c>
      <c r="I472">
        <v>1.5585290898866799</v>
      </c>
      <c r="J472">
        <f>(Table2[[#This Row],[1M Return vs Nifty]]-AVERAGE(Table2[1M Return vs Nifty]))/_xlfn.STDEV.P(Table2[1M Return vs Nifty])</f>
        <v>-0.21225193117689481</v>
      </c>
      <c r="K472">
        <v>13.650428916651</v>
      </c>
      <c r="L472">
        <f>(Table2[[#This Row],[6M Return vs Nifty]]-AVERAGE(Table2[6M Return vs Nifty]))/_xlfn.STDEV.P(Table2[6M Return vs Nifty])</f>
        <v>7.9567150703304987E-2</v>
      </c>
      <c r="M472">
        <v>0.36119684517150902</v>
      </c>
      <c r="N472">
        <f>(Table2[[#This Row],[1W Return vs Nifty]]-AVERAGE(Table2[1W Return vs Nifty]))/_xlfn.STDEV.P(Table2[1W Return vs Nifty])</f>
        <v>0.12273530236973092</v>
      </c>
      <c r="O472">
        <v>824.8</v>
      </c>
      <c r="P472">
        <v>817.80870354370199</v>
      </c>
      <c r="Q472">
        <v>727.63267292393004</v>
      </c>
      <c r="R472">
        <v>63.940065774623399</v>
      </c>
      <c r="S472" s="2">
        <v>3.9949078564500543E-2</v>
      </c>
      <c r="T472" s="2">
        <v>4.8839412301710267E-2</v>
      </c>
      <c r="U472" s="2">
        <v>0.17882282079665904</v>
      </c>
      <c r="V472">
        <v>1.0033240788293301</v>
      </c>
      <c r="W472">
        <v>841.95</v>
      </c>
      <c r="X472">
        <v>858</v>
      </c>
      <c r="Y472">
        <v>803.25</v>
      </c>
      <c r="Z472">
        <v>909.9</v>
      </c>
      <c r="AA472">
        <v>803.25</v>
      </c>
      <c r="AB472">
        <v>909.9</v>
      </c>
      <c r="AC472" s="2">
        <f>(Table2[[#This Row],[Close Price]]/Table2[[#This Row],[Day Low]])-1</f>
        <v>1.8765959973870094E-2</v>
      </c>
      <c r="AD472" s="2">
        <f>(Table2[[#This Row],[Day High]]/Table2[[#This Row],[Close Price]])-1</f>
        <v>2.9146021568049463E-4</v>
      </c>
      <c r="AE472" s="2">
        <f>(Table2[[#This Row],[Close Price]]/Table2[[#This Row],[Current Week Low]])-1</f>
        <v>6.7849361967009081E-2</v>
      </c>
      <c r="AF472" s="2">
        <f>(Table2[[#This Row],[Current Week High]]/Table2[[#This Row],[Close Price]])-1</f>
        <v>6.079860099096468E-2</v>
      </c>
      <c r="AG472" s="2">
        <f>(Table2[[#This Row],[Close Price]]/Table2[[#This Row],[Current Month Low]])-1</f>
        <v>6.7849361967009081E-2</v>
      </c>
      <c r="AH472" s="2">
        <f>(Table2[[#This Row],[Current Month High]]/Table2[[#This Row],[Close Price]])-1</f>
        <v>6.079860099096468E-2</v>
      </c>
      <c r="AI472">
        <v>11.6875546487904</v>
      </c>
      <c r="AJ472">
        <v>99.245063879210207</v>
      </c>
      <c r="AK472" t="str">
        <f>IF(AND(Table2[[#This Row],[20D EMA]]&gt;Table2[[#This Row],[50D EMA]],Table2[[#This Row],[50D EMA]]&gt;Table2[[#This Row],[200D EMA]]),"Uptrend","Downtrend/NoTrend")</f>
        <v>Uptrend</v>
      </c>
      <c r="AL472">
        <v>-0.1</v>
      </c>
      <c r="AM472" t="s">
        <v>10146</v>
      </c>
      <c r="AN472">
        <v>3.79</v>
      </c>
      <c r="AO472" t="s">
        <v>10145</v>
      </c>
      <c r="AP472">
        <v>0.17871177298437499</v>
      </c>
      <c r="AQ472">
        <f>(Table2[[#This Row],[Sharpe Ratio]]-AVERAGE(Table2[Sharpe Ratio]))/_xlfn.STDEV.P(Table2[Sharpe Ratio])</f>
        <v>1.4063856303413336</v>
      </c>
      <c r="AR4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1.6383728322870599</v>
      </c>
    </row>
    <row r="473" spans="1:44" hidden="1" x14ac:dyDescent="0.3">
      <c r="A473" t="s">
        <v>1168</v>
      </c>
      <c r="B473" t="s">
        <v>1169</v>
      </c>
      <c r="C473" t="s">
        <v>10102</v>
      </c>
      <c r="D473" t="s">
        <v>484</v>
      </c>
      <c r="E473">
        <v>9971.3286124499991</v>
      </c>
      <c r="F473">
        <v>1121.5</v>
      </c>
      <c r="G473">
        <v>15.2653051272081</v>
      </c>
      <c r="H473">
        <f>(Table2[[#This Row],[1Y Return vs Nifty]]-AVERAGE(Table2[1Y Return vs Nifty]))/_xlfn.STDEV.P(Table2[1Y Return vs Nifty])</f>
        <v>-0.37348219638506186</v>
      </c>
      <c r="I473">
        <v>28.190886523444298</v>
      </c>
      <c r="J473">
        <f>(Table2[[#This Row],[1M Return vs Nifty]]-AVERAGE(Table2[1M Return vs Nifty]))/_xlfn.STDEV.P(Table2[1M Return vs Nifty])</f>
        <v>2.0130330068980364</v>
      </c>
      <c r="K473">
        <v>4.5021658760714898</v>
      </c>
      <c r="L473">
        <f>(Table2[[#This Row],[6M Return vs Nifty]]-AVERAGE(Table2[6M Return vs Nifty]))/_xlfn.STDEV.P(Table2[6M Return vs Nifty])</f>
        <v>-0.19064303331992635</v>
      </c>
      <c r="M473">
        <v>5.4027333161118101</v>
      </c>
      <c r="N473">
        <f>(Table2[[#This Row],[1W Return vs Nifty]]-AVERAGE(Table2[1W Return vs Nifty]))/_xlfn.STDEV.P(Table2[1W Return vs Nifty])</f>
        <v>1.1143892290842161</v>
      </c>
      <c r="O473">
        <v>1013.49</v>
      </c>
      <c r="P473">
        <v>947.42207921334796</v>
      </c>
      <c r="Q473">
        <v>901.37326205776901</v>
      </c>
      <c r="R473">
        <v>70.630507390184306</v>
      </c>
      <c r="S473" s="2">
        <v>0.10657233914493482</v>
      </c>
      <c r="T473" s="2">
        <v>0.18373850958929552</v>
      </c>
      <c r="U473" s="2">
        <v>0.24421263333205359</v>
      </c>
      <c r="V473">
        <v>0.85382459587672399</v>
      </c>
      <c r="W473">
        <v>1092.4000000000001</v>
      </c>
      <c r="X473">
        <v>1116.4000000000001</v>
      </c>
      <c r="Y473">
        <v>1029.55</v>
      </c>
      <c r="Z473">
        <v>1195</v>
      </c>
      <c r="AA473">
        <v>1029.55</v>
      </c>
      <c r="AB473">
        <v>1195</v>
      </c>
      <c r="AC473" s="2">
        <f>(Table2[[#This Row],[Close Price]]/Table2[[#This Row],[Day Low]])-1</f>
        <v>2.6638593921640252E-2</v>
      </c>
      <c r="AD473" s="2">
        <f>(Table2[[#This Row],[Day High]]/Table2[[#This Row],[Close Price]])-1</f>
        <v>-4.5474810521621833E-3</v>
      </c>
      <c r="AE473" s="2">
        <f>(Table2[[#This Row],[Close Price]]/Table2[[#This Row],[Current Week Low]])-1</f>
        <v>8.9310863969695564E-2</v>
      </c>
      <c r="AF473" s="2">
        <f>(Table2[[#This Row],[Current Week High]]/Table2[[#This Row],[Close Price]])-1</f>
        <v>6.553722692822106E-2</v>
      </c>
      <c r="AG473" s="2">
        <f>(Table2[[#This Row],[Close Price]]/Table2[[#This Row],[Current Month Low]])-1</f>
        <v>8.9310863969695564E-2</v>
      </c>
      <c r="AH473" s="2">
        <f>(Table2[[#This Row],[Current Month High]]/Table2[[#This Row],[Close Price]])-1</f>
        <v>6.553722692822106E-2</v>
      </c>
      <c r="AI473">
        <v>6.5537226928220997</v>
      </c>
      <c r="AJ473">
        <v>45.460440985732802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0.12</v>
      </c>
      <c r="AM473" t="s">
        <v>10145</v>
      </c>
      <c r="AN473">
        <v>4.59</v>
      </c>
      <c r="AO473" t="s">
        <v>10145</v>
      </c>
      <c r="AP473">
        <v>4.7586611495315997E-2</v>
      </c>
      <c r="AQ473">
        <f>(Table2[[#This Row],[Sharpe Ratio]]-AVERAGE(Table2[Sharpe Ratio]))/_xlfn.STDEV.P(Table2[Sharpe Ratio])</f>
        <v>-8.2407199772322054E-2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2.4808898065049423</v>
      </c>
    </row>
    <row r="474" spans="1:44" x14ac:dyDescent="0.3">
      <c r="A474" t="s">
        <v>333</v>
      </c>
      <c r="B474" t="s">
        <v>334</v>
      </c>
      <c r="C474" t="s">
        <v>10116</v>
      </c>
      <c r="D474" t="s">
        <v>257</v>
      </c>
      <c r="E474">
        <v>73267.675979299995</v>
      </c>
      <c r="F474">
        <v>8591</v>
      </c>
      <c r="G474">
        <v>72.393193594547895</v>
      </c>
      <c r="H474">
        <f>(Table2[[#This Row],[1Y Return vs Nifty]]-AVERAGE(Table2[1Y Return vs Nifty]))/_xlfn.STDEV.P(Table2[1Y Return vs Nifty])</f>
        <v>0.28430733903573147</v>
      </c>
      <c r="I474">
        <v>-8.5071474249067798</v>
      </c>
      <c r="J474">
        <f>(Table2[[#This Row],[1M Return vs Nifty]]-AVERAGE(Table2[1M Return vs Nifty]))/_xlfn.STDEV.P(Table2[1M Return vs Nifty])</f>
        <v>-1.0532964536449287</v>
      </c>
      <c r="K474">
        <v>42.670012173828702</v>
      </c>
      <c r="L474">
        <f>(Table2[[#This Row],[6M Return vs Nifty]]-AVERAGE(Table2[6M Return vs Nifty]))/_xlfn.STDEV.P(Table2[6M Return vs Nifty])</f>
        <v>0.93671204229823946</v>
      </c>
      <c r="M474">
        <v>8.9800260609402792E-3</v>
      </c>
      <c r="N474">
        <f>(Table2[[#This Row],[1W Return vs Nifty]]-AVERAGE(Table2[1W Return vs Nifty]))/_xlfn.STDEV.P(Table2[1W Return vs Nifty])</f>
        <v>5.3455392616199554E-2</v>
      </c>
      <c r="O474">
        <v>8551.7900000000009</v>
      </c>
      <c r="P474">
        <v>8304.6642656163094</v>
      </c>
      <c r="Q474">
        <v>6812.3635307927498</v>
      </c>
      <c r="R474">
        <v>54.024832889993</v>
      </c>
      <c r="S474" s="2">
        <v>4.5850050106467912E-3</v>
      </c>
      <c r="T474" s="2">
        <v>3.4478905495217017E-2</v>
      </c>
      <c r="U474" s="2">
        <v>0.26108948255147968</v>
      </c>
      <c r="V474">
        <v>0.86653822915406997</v>
      </c>
      <c r="W474">
        <v>8530</v>
      </c>
      <c r="X474">
        <v>8669.5</v>
      </c>
      <c r="Y474">
        <v>8309.9500000000007</v>
      </c>
      <c r="Z474">
        <v>8689</v>
      </c>
      <c r="AA474">
        <v>8309.9500000000007</v>
      </c>
      <c r="AB474">
        <v>8689</v>
      </c>
      <c r="AC474" s="2">
        <f>(Table2[[#This Row],[Close Price]]/Table2[[#This Row],[Day Low]])-1</f>
        <v>7.1512309495895821E-3</v>
      </c>
      <c r="AD474" s="2">
        <f>(Table2[[#This Row],[Day High]]/Table2[[#This Row],[Close Price]])-1</f>
        <v>9.1374694447676763E-3</v>
      </c>
      <c r="AE474" s="2">
        <f>(Table2[[#This Row],[Close Price]]/Table2[[#This Row],[Current Week Low]])-1</f>
        <v>3.3820901449467033E-2</v>
      </c>
      <c r="AF474" s="2">
        <f>(Table2[[#This Row],[Current Week High]]/Table2[[#This Row],[Close Price]])-1</f>
        <v>1.1407286695378938E-2</v>
      </c>
      <c r="AG474" s="2">
        <f>(Table2[[#This Row],[Close Price]]/Table2[[#This Row],[Current Month Low]])-1</f>
        <v>3.3820901449467033E-2</v>
      </c>
      <c r="AH474" s="2">
        <f>(Table2[[#This Row],[Current Month High]]/Table2[[#This Row],[Close Price]])-1</f>
        <v>1.1407286695378938E-2</v>
      </c>
      <c r="AI474">
        <v>15.644860900942801</v>
      </c>
      <c r="AJ474">
        <v>100.394210471069</v>
      </c>
      <c r="AK474" t="str">
        <f>IF(AND(Table2[[#This Row],[20D EMA]]&gt;Table2[[#This Row],[50D EMA]],Table2[[#This Row],[50D EMA]]&gt;Table2[[#This Row],[200D EMA]]),"Uptrend","Downtrend/NoTrend")</f>
        <v>Uptrend</v>
      </c>
      <c r="AL474">
        <v>0.2</v>
      </c>
      <c r="AM474" t="s">
        <v>10145</v>
      </c>
      <c r="AN474">
        <v>-7.25</v>
      </c>
      <c r="AO474" t="s">
        <v>10146</v>
      </c>
      <c r="AP474">
        <v>0.16820944126357601</v>
      </c>
      <c r="AQ474">
        <f>(Table2[[#This Row],[Sharpe Ratio]]-AVERAGE(Table2[Sharpe Ratio]))/_xlfn.STDEV.P(Table2[Sharpe Ratio])</f>
        <v>1.2871423364697347</v>
      </c>
      <c r="AR4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1.5083206567749765</v>
      </c>
    </row>
    <row r="475" spans="1:44" x14ac:dyDescent="0.3">
      <c r="A475" t="s">
        <v>546</v>
      </c>
      <c r="B475" t="s">
        <v>547</v>
      </c>
      <c r="C475" t="s">
        <v>10109</v>
      </c>
      <c r="D475" t="s">
        <v>332</v>
      </c>
      <c r="E475">
        <v>34609.414185324997</v>
      </c>
      <c r="F475">
        <v>738.6</v>
      </c>
      <c r="G475">
        <v>51.3936455124811</v>
      </c>
      <c r="H475">
        <f>(Table2[[#This Row],[1Y Return vs Nifty]]-AVERAGE(Table2[1Y Return vs Nifty]))/_xlfn.STDEV.P(Table2[1Y Return vs Nifty])</f>
        <v>4.2511548091236306E-2</v>
      </c>
      <c r="I475">
        <v>-2.3092401002940401</v>
      </c>
      <c r="J475">
        <f>(Table2[[#This Row],[1M Return vs Nifty]]-AVERAGE(Table2[1M Return vs Nifty]))/_xlfn.STDEV.P(Table2[1M Return vs Nifty])</f>
        <v>-0.5354260453848424</v>
      </c>
      <c r="K475">
        <v>10.0467191964746</v>
      </c>
      <c r="L475">
        <f>(Table2[[#This Row],[6M Return vs Nifty]]-AVERAGE(Table2[6M Return vs Nifty]))/_xlfn.STDEV.P(Table2[6M Return vs Nifty])</f>
        <v>-2.6874811266503932E-2</v>
      </c>
      <c r="M475">
        <v>-1.7337424306681199</v>
      </c>
      <c r="N475">
        <f>(Table2[[#This Row],[1W Return vs Nifty]]-AVERAGE(Table2[1W Return vs Nifty]))/_xlfn.STDEV.P(Table2[1W Return vs Nifty])</f>
        <v>-0.28933248115010152</v>
      </c>
      <c r="O475">
        <v>722.61</v>
      </c>
      <c r="P475">
        <v>701.49937623476501</v>
      </c>
      <c r="Q475">
        <v>609.73621576835501</v>
      </c>
      <c r="R475">
        <v>36.841270988496802</v>
      </c>
      <c r="S475" s="2">
        <v>2.2128118902312463E-2</v>
      </c>
      <c r="T475" s="2">
        <v>5.2887607633194604E-2</v>
      </c>
      <c r="U475" s="2">
        <v>0.21134349723553517</v>
      </c>
      <c r="V475">
        <v>1.47850096728</v>
      </c>
      <c r="W475">
        <v>745</v>
      </c>
      <c r="X475">
        <v>785</v>
      </c>
      <c r="Y475">
        <v>726.4</v>
      </c>
      <c r="Z475">
        <v>760</v>
      </c>
      <c r="AA475">
        <v>726.4</v>
      </c>
      <c r="AB475">
        <v>760</v>
      </c>
      <c r="AC475" s="2">
        <f>(Table2[[#This Row],[Close Price]]/Table2[[#This Row],[Day Low]])-1</f>
        <v>-8.5906040268456385E-3</v>
      </c>
      <c r="AD475" s="2">
        <f>(Table2[[#This Row],[Day High]]/Table2[[#This Row],[Close Price]])-1</f>
        <v>6.2821554291903503E-2</v>
      </c>
      <c r="AE475" s="2">
        <f>(Table2[[#This Row],[Close Price]]/Table2[[#This Row],[Current Week Low]])-1</f>
        <v>1.6795154185022199E-2</v>
      </c>
      <c r="AF475" s="2">
        <f>(Table2[[#This Row],[Current Week High]]/Table2[[#This Row],[Close Price]])-1</f>
        <v>2.8973734091524372E-2</v>
      </c>
      <c r="AG475" s="2">
        <f>(Table2[[#This Row],[Close Price]]/Table2[[#This Row],[Current Month Low]])-1</f>
        <v>1.6795154185022199E-2</v>
      </c>
      <c r="AH475" s="2">
        <f>(Table2[[#This Row],[Current Month High]]/Table2[[#This Row],[Close Price]])-1</f>
        <v>2.8973734091524372E-2</v>
      </c>
      <c r="AI475">
        <v>4.9147034930950397</v>
      </c>
      <c r="AJ475">
        <v>86.8927125506073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-0.05</v>
      </c>
      <c r="AM475" t="s">
        <v>10146</v>
      </c>
      <c r="AN475">
        <v>2.1</v>
      </c>
      <c r="AO475" t="s">
        <v>10145</v>
      </c>
      <c r="AP475">
        <v>0.25204291888257702</v>
      </c>
      <c r="AQ475">
        <f>(Table2[[#This Row],[Sharpe Ratio]]-AVERAGE(Table2[Sharpe Ratio]))/_xlfn.STDEV.P(Table2[Sharpe Ratio])</f>
        <v>2.23898620064737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1.4298644109371583</v>
      </c>
    </row>
    <row r="476" spans="1:44" x14ac:dyDescent="0.3">
      <c r="A476" t="s">
        <v>832</v>
      </c>
      <c r="B476" t="s">
        <v>833</v>
      </c>
      <c r="C476" t="s">
        <v>10108</v>
      </c>
      <c r="D476" t="s">
        <v>148</v>
      </c>
      <c r="E476">
        <v>18576.456684032</v>
      </c>
      <c r="F476">
        <v>142.47999999999999</v>
      </c>
      <c r="G476">
        <v>225.82318623726701</v>
      </c>
      <c r="H476">
        <f>(Table2[[#This Row],[1Y Return vs Nifty]]-AVERAGE(Table2[1Y Return vs Nifty]))/_xlfn.STDEV.P(Table2[1Y Return vs Nifty])</f>
        <v>2.0509513773108181</v>
      </c>
      <c r="I476">
        <v>-10.8076311401485</v>
      </c>
      <c r="J476">
        <f>(Table2[[#This Row],[1M Return vs Nifty]]-AVERAGE(Table2[1M Return vs Nifty]))/_xlfn.STDEV.P(Table2[1M Return vs Nifty])</f>
        <v>-1.2455149523109033</v>
      </c>
      <c r="K476">
        <v>-2.0746664315543999</v>
      </c>
      <c r="L476">
        <f>(Table2[[#This Row],[6M Return vs Nifty]]-AVERAGE(Table2[6M Return vs Nifty]))/_xlfn.STDEV.P(Table2[6M Return vs Nifty])</f>
        <v>-0.3849014472123356</v>
      </c>
      <c r="M476">
        <v>-1.4333637007423501</v>
      </c>
      <c r="N476">
        <f>(Table2[[#This Row],[1W Return vs Nifty]]-AVERAGE(Table2[1W Return vs Nifty]))/_xlfn.STDEV.P(Table2[1W Return vs Nifty])</f>
        <v>-0.23024895596896897</v>
      </c>
      <c r="O476">
        <v>143.82</v>
      </c>
      <c r="P476">
        <v>143.67146739537401</v>
      </c>
      <c r="Q476">
        <v>115.778875541006</v>
      </c>
      <c r="R476">
        <v>47.2610300881759</v>
      </c>
      <c r="S476" s="2">
        <v>-9.3172020581282402E-3</v>
      </c>
      <c r="T476" s="2">
        <v>-8.2929994171715583E-3</v>
      </c>
      <c r="U476" s="2">
        <v>0.23062172900044373</v>
      </c>
      <c r="V476">
        <v>0.90450452915208901</v>
      </c>
      <c r="W476">
        <v>147.72</v>
      </c>
      <c r="X476">
        <v>164</v>
      </c>
      <c r="Y476">
        <v>140.30000000000001</v>
      </c>
      <c r="Z476">
        <v>146.19999999999999</v>
      </c>
      <c r="AA476">
        <v>140.30000000000001</v>
      </c>
      <c r="AB476">
        <v>146.19999999999999</v>
      </c>
      <c r="AC476" s="2">
        <f>(Table2[[#This Row],[Close Price]]/Table2[[#This Row],[Day Low]])-1</f>
        <v>-3.5472515569997309E-2</v>
      </c>
      <c r="AD476" s="2">
        <f>(Table2[[#This Row],[Day High]]/Table2[[#This Row],[Close Price]])-1</f>
        <v>0.15103874227961822</v>
      </c>
      <c r="AE476" s="2">
        <f>(Table2[[#This Row],[Close Price]]/Table2[[#This Row],[Current Week Low]])-1</f>
        <v>1.5538132573057473E-2</v>
      </c>
      <c r="AF476" s="2">
        <f>(Table2[[#This Row],[Current Week High]]/Table2[[#This Row],[Close Price]])-1</f>
        <v>2.6108927568781581E-2</v>
      </c>
      <c r="AG476" s="2">
        <f>(Table2[[#This Row],[Close Price]]/Table2[[#This Row],[Current Month Low]])-1</f>
        <v>1.5538132573057473E-2</v>
      </c>
      <c r="AH476" s="2">
        <f>(Table2[[#This Row],[Current Month High]]/Table2[[#This Row],[Close Price]])-1</f>
        <v>2.6108927568781581E-2</v>
      </c>
      <c r="AI476">
        <v>24.227961819202701</v>
      </c>
      <c r="AJ476">
        <v>271.404366243075</v>
      </c>
      <c r="AK476" t="str">
        <f>IF(AND(Table2[[#This Row],[20D EMA]]&gt;Table2[[#This Row],[50D EMA]],Table2[[#This Row],[50D EMA]]&gt;Table2[[#This Row],[200D EMA]]),"Uptrend","Downtrend/NoTrend")</f>
        <v>Uptrend</v>
      </c>
      <c r="AL476">
        <v>-0.06</v>
      </c>
      <c r="AM476" t="s">
        <v>10146</v>
      </c>
      <c r="AN476">
        <v>-2.0099999999999998</v>
      </c>
      <c r="AO476" t="s">
        <v>10146</v>
      </c>
      <c r="AP476">
        <v>0.15430495119736001</v>
      </c>
      <c r="AQ476">
        <f>(Table2[[#This Row],[Sharpe Ratio]]-AVERAGE(Table2[Sharpe Ratio]))/_xlfn.STDEV.P(Table2[Sharpe Ratio])</f>
        <v>1.1292709952115871</v>
      </c>
      <c r="AR4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1.3195570170301978</v>
      </c>
    </row>
    <row r="477" spans="1:44" hidden="1" x14ac:dyDescent="0.3">
      <c r="A477" t="s">
        <v>1177</v>
      </c>
      <c r="B477" t="s">
        <v>1178</v>
      </c>
      <c r="C477" t="s">
        <v>10116</v>
      </c>
      <c r="D477" t="s">
        <v>541</v>
      </c>
      <c r="E477">
        <v>9829.1208969599993</v>
      </c>
      <c r="F477">
        <v>2772.3</v>
      </c>
      <c r="G477">
        <v>-20.759865972846001</v>
      </c>
      <c r="H477">
        <f>(Table2[[#This Row],[1Y Return vs Nifty]]-AVERAGE(Table2[1Y Return vs Nifty]))/_xlfn.STDEV.P(Table2[1Y Return vs Nifty])</f>
        <v>-0.78828801534871606</v>
      </c>
      <c r="I477">
        <v>6.9257818637798101</v>
      </c>
      <c r="J477">
        <f>(Table2[[#This Row],[1M Return vs Nifty]]-AVERAGE(Table2[1M Return vs Nifty]))/_xlfn.STDEV.P(Table2[1M Return vs Nifty])</f>
        <v>0.2362125649302308</v>
      </c>
      <c r="K477">
        <v>-12.681525933590001</v>
      </c>
      <c r="L477">
        <f>(Table2[[#This Row],[6M Return vs Nifty]]-AVERAGE(Table2[6M Return vs Nifty]))/_xlfn.STDEV.P(Table2[6M Return vs Nifty])</f>
        <v>-0.69819386624754987</v>
      </c>
      <c r="M477">
        <v>1.79451325403416</v>
      </c>
      <c r="N477">
        <f>(Table2[[#This Row],[1W Return vs Nifty]]-AVERAGE(Table2[1W Return vs Nifty]))/_xlfn.STDEV.P(Table2[1W Return vs Nifty])</f>
        <v>0.4046640066974127</v>
      </c>
      <c r="O477">
        <v>2685.69</v>
      </c>
      <c r="P477">
        <v>2614.8264423128999</v>
      </c>
      <c r="Q477">
        <v>2608.2470849621</v>
      </c>
      <c r="R477">
        <v>69.5722839709385</v>
      </c>
      <c r="S477" s="2">
        <v>3.2248695865866921E-2</v>
      </c>
      <c r="T477" s="2">
        <v>6.0223330749175755E-2</v>
      </c>
      <c r="U477" s="2">
        <v>6.2897766083493595E-2</v>
      </c>
      <c r="V477">
        <v>1.0929113621859701</v>
      </c>
      <c r="W477">
        <v>2776.1</v>
      </c>
      <c r="X477">
        <v>2870</v>
      </c>
      <c r="Y477">
        <v>2732</v>
      </c>
      <c r="Z477">
        <v>2802.2</v>
      </c>
      <c r="AA477">
        <v>2732</v>
      </c>
      <c r="AB477">
        <v>2802.2</v>
      </c>
      <c r="AC477" s="2">
        <f>(Table2[[#This Row],[Close Price]]/Table2[[#This Row],[Day Low]])-1</f>
        <v>-1.3688267713698465E-3</v>
      </c>
      <c r="AD477" s="2">
        <f>(Table2[[#This Row],[Day High]]/Table2[[#This Row],[Close Price]])-1</f>
        <v>3.5241496230566716E-2</v>
      </c>
      <c r="AE477" s="2">
        <f>(Table2[[#This Row],[Close Price]]/Table2[[#This Row],[Current Week Low]])-1</f>
        <v>1.4751098096632553E-2</v>
      </c>
      <c r="AF477" s="2">
        <f>(Table2[[#This Row],[Current Week High]]/Table2[[#This Row],[Close Price]])-1</f>
        <v>1.078526854957973E-2</v>
      </c>
      <c r="AG477" s="2">
        <f>(Table2[[#This Row],[Close Price]]/Table2[[#This Row],[Current Month Low]])-1</f>
        <v>1.4751098096632553E-2</v>
      </c>
      <c r="AH477" s="2">
        <f>(Table2[[#This Row],[Current Month High]]/Table2[[#This Row],[Close Price]])-1</f>
        <v>1.078526854957973E-2</v>
      </c>
      <c r="AI477">
        <v>7.2755473794322301</v>
      </c>
      <c r="AJ477">
        <v>23.377837116154801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</v>
      </c>
      <c r="AM477" t="s">
        <v>10147</v>
      </c>
      <c r="AN477">
        <v>3.83</v>
      </c>
      <c r="AO477" t="s">
        <v>10145</v>
      </c>
      <c r="AP477">
        <v>-9.5522797940306006E-2</v>
      </c>
      <c r="AQ477">
        <f>(Table2[[#This Row],[Sharpe Ratio]]-AVERAGE(Table2[Sharpe Ratio]))/_xlfn.STDEV.P(Table2[Sharpe Ratio])</f>
        <v>-1.7072689751176375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-2.55287428508626</v>
      </c>
    </row>
    <row r="478" spans="1:44" hidden="1" x14ac:dyDescent="0.3">
      <c r="A478" t="s">
        <v>1179</v>
      </c>
      <c r="B478" t="s">
        <v>1180</v>
      </c>
      <c r="C478" t="s">
        <v>10107</v>
      </c>
      <c r="D478" t="s">
        <v>59</v>
      </c>
      <c r="E478">
        <v>9811.4651644149999</v>
      </c>
      <c r="F478">
        <v>7647.35</v>
      </c>
      <c r="G478">
        <v>143.45756543325999</v>
      </c>
      <c r="H478">
        <f>(Table2[[#This Row],[1Y Return vs Nifty]]-AVERAGE(Table2[1Y Return vs Nifty]))/_xlfn.STDEV.P(Table2[1Y Return vs Nifty])</f>
        <v>1.1025661858243962</v>
      </c>
      <c r="I478">
        <v>17.745864794810799</v>
      </c>
      <c r="J478">
        <f>(Table2[[#This Row],[1M Return vs Nifty]]-AVERAGE(Table2[1M Return vs Nifty]))/_xlfn.STDEV.P(Table2[1M Return vs Nifty])</f>
        <v>1.1402920342454843</v>
      </c>
      <c r="K478">
        <v>23.8584836987066</v>
      </c>
      <c r="L478">
        <f>(Table2[[#This Row],[6M Return vs Nifty]]-AVERAGE(Table2[6M Return vs Nifty]))/_xlfn.STDEV.P(Table2[6M Return vs Nifty])</f>
        <v>0.38108016458836924</v>
      </c>
      <c r="M478">
        <v>1.10392707212261</v>
      </c>
      <c r="N478">
        <f>(Table2[[#This Row],[1W Return vs Nifty]]-AVERAGE(Table2[1W Return vs Nifty]))/_xlfn.STDEV.P(Table2[1W Return vs Nifty])</f>
        <v>0.26882793708357416</v>
      </c>
      <c r="O478">
        <v>7002.51</v>
      </c>
      <c r="P478">
        <v>6747.6101410946603</v>
      </c>
      <c r="Q478">
        <v>5771.5978799665399</v>
      </c>
      <c r="R478">
        <v>78.520754790128507</v>
      </c>
      <c r="S478" s="2">
        <v>9.2086980239942551E-2</v>
      </c>
      <c r="T478" s="2">
        <v>0.13334200407129268</v>
      </c>
      <c r="U478" s="2">
        <v>0.32499702145644543</v>
      </c>
      <c r="V478">
        <v>1.1093682726306</v>
      </c>
      <c r="W478">
        <v>7609.35</v>
      </c>
      <c r="X478">
        <v>7783.2</v>
      </c>
      <c r="Y478">
        <v>7496.05</v>
      </c>
      <c r="Z478">
        <v>8079</v>
      </c>
      <c r="AA478">
        <v>7496.05</v>
      </c>
      <c r="AB478">
        <v>8079</v>
      </c>
      <c r="AC478" s="2">
        <f>(Table2[[#This Row],[Close Price]]/Table2[[#This Row],[Day Low]])-1</f>
        <v>4.9938562426488087E-3</v>
      </c>
      <c r="AD478" s="2">
        <f>(Table2[[#This Row],[Day High]]/Table2[[#This Row],[Close Price]])-1</f>
        <v>1.776432358921709E-2</v>
      </c>
      <c r="AE478" s="2">
        <f>(Table2[[#This Row],[Close Price]]/Table2[[#This Row],[Current Week Low]])-1</f>
        <v>2.018396355413854E-2</v>
      </c>
      <c r="AF478" s="2">
        <f>(Table2[[#This Row],[Current Week High]]/Table2[[#This Row],[Close Price]])-1</f>
        <v>5.6444389232871428E-2</v>
      </c>
      <c r="AG478" s="2">
        <f>(Table2[[#This Row],[Close Price]]/Table2[[#This Row],[Current Month Low]])-1</f>
        <v>2.018396355413854E-2</v>
      </c>
      <c r="AH478" s="2">
        <f>(Table2[[#This Row],[Current Month High]]/Table2[[#This Row],[Close Price]])-1</f>
        <v>5.6444389232871428E-2</v>
      </c>
      <c r="AI478">
        <v>5.6444389232871401</v>
      </c>
      <c r="AJ478">
        <v>174.48225117547801</v>
      </c>
      <c r="AK478" t="str">
        <f>IF(AND(Table2[[#This Row],[20D EMA]]&gt;Table2[[#This Row],[50D EMA]],Table2[[#This Row],[50D EMA]]&gt;Table2[[#This Row],[200D EMA]]),"Uptrend","Downtrend/NoTrend")</f>
        <v>Uptrend</v>
      </c>
      <c r="AL478">
        <v>0.08</v>
      </c>
      <c r="AM478" t="s">
        <v>10145</v>
      </c>
      <c r="AN478">
        <v>17.850000000000001</v>
      </c>
      <c r="AO478" t="s">
        <v>10145</v>
      </c>
      <c r="AP478">
        <v>0.105089095287054</v>
      </c>
      <c r="AQ478">
        <f>(Table2[[#This Row],[Sharpe Ratio]]-AVERAGE(Table2[Sharpe Ratio]))/_xlfn.STDEV.P(Table2[Sharpe Ratio])</f>
        <v>0.57047501299817982</v>
      </c>
      <c r="AR4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3.4632413347400037</v>
      </c>
    </row>
    <row r="479" spans="1:44" hidden="1" x14ac:dyDescent="0.3">
      <c r="A479" t="s">
        <v>1181</v>
      </c>
      <c r="B479" t="s">
        <v>1182</v>
      </c>
      <c r="C479" t="s">
        <v>10116</v>
      </c>
      <c r="D479" t="s">
        <v>371</v>
      </c>
      <c r="E479">
        <v>9756.72232205</v>
      </c>
      <c r="F479">
        <v>244.85</v>
      </c>
      <c r="G479">
        <v>23.863127147350799</v>
      </c>
      <c r="H479">
        <f>(Table2[[#This Row],[1Y Return vs Nifty]]-AVERAGE(Table2[1Y Return vs Nifty]))/_xlfn.STDEV.P(Table2[1Y Return vs Nifty])</f>
        <v>-0.27448400996524286</v>
      </c>
      <c r="I479">
        <v>6.3392894523451</v>
      </c>
      <c r="J479">
        <f>(Table2[[#This Row],[1M Return vs Nifty]]-AVERAGE(Table2[1M Return vs Nifty]))/_xlfn.STDEV.P(Table2[1M Return vs Nifty])</f>
        <v>0.18720778821390366</v>
      </c>
      <c r="K479">
        <v>-26.946930080796399</v>
      </c>
      <c r="L479">
        <f>(Table2[[#This Row],[6M Return vs Nifty]]-AVERAGE(Table2[6M Return vs Nifty]))/_xlfn.STDEV.P(Table2[6M Return vs Nifty])</f>
        <v>-1.1195478940760095</v>
      </c>
      <c r="M479">
        <v>-0.28264274266968498</v>
      </c>
      <c r="N479">
        <f>(Table2[[#This Row],[1W Return vs Nifty]]-AVERAGE(Table2[1W Return vs Nifty]))/_xlfn.STDEV.P(Table2[1W Return vs Nifty])</f>
        <v>-3.9058633021054208E-3</v>
      </c>
      <c r="O479">
        <v>236.66</v>
      </c>
      <c r="P479">
        <v>231.69627234474501</v>
      </c>
      <c r="Q479">
        <v>218.791611752264</v>
      </c>
      <c r="R479">
        <v>58.669237272152202</v>
      </c>
      <c r="S479" s="2">
        <v>3.4606608636863004E-2</v>
      </c>
      <c r="T479" s="2">
        <v>5.677142546205196E-2</v>
      </c>
      <c r="U479" s="2">
        <v>0.11910140447816481</v>
      </c>
      <c r="V479">
        <v>2.5475944694279899</v>
      </c>
      <c r="W479">
        <v>242.5</v>
      </c>
      <c r="X479">
        <v>249.85</v>
      </c>
      <c r="Y479">
        <v>241.25</v>
      </c>
      <c r="Z479">
        <v>249.9</v>
      </c>
      <c r="AA479">
        <v>241.25</v>
      </c>
      <c r="AB479">
        <v>249.9</v>
      </c>
      <c r="AC479" s="2">
        <f>(Table2[[#This Row],[Close Price]]/Table2[[#This Row],[Day Low]])-1</f>
        <v>9.6907216494845905E-3</v>
      </c>
      <c r="AD479" s="2">
        <f>(Table2[[#This Row],[Day High]]/Table2[[#This Row],[Close Price]])-1</f>
        <v>2.0420665713702268E-2</v>
      </c>
      <c r="AE479" s="2">
        <f>(Table2[[#This Row],[Close Price]]/Table2[[#This Row],[Current Week Low]])-1</f>
        <v>1.4922279792746185E-2</v>
      </c>
      <c r="AF479" s="2">
        <f>(Table2[[#This Row],[Current Week High]]/Table2[[#This Row],[Close Price]])-1</f>
        <v>2.062487237083932E-2</v>
      </c>
      <c r="AG479" s="2">
        <f>(Table2[[#This Row],[Close Price]]/Table2[[#This Row],[Current Month Low]])-1</f>
        <v>1.4922279792746185E-2</v>
      </c>
      <c r="AH479" s="2">
        <f>(Table2[[#This Row],[Current Month High]]/Table2[[#This Row],[Close Price]])-1</f>
        <v>2.062487237083932E-2</v>
      </c>
      <c r="AI479">
        <v>31.6111905248111</v>
      </c>
      <c r="AJ479">
        <v>67.533356140951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-0.03</v>
      </c>
      <c r="AM479" t="s">
        <v>10146</v>
      </c>
      <c r="AN479">
        <v>9.16</v>
      </c>
      <c r="AO479" t="s">
        <v>10145</v>
      </c>
      <c r="AP479">
        <v>6.9312645345735002E-2</v>
      </c>
      <c r="AQ479">
        <f>(Table2[[#This Row],[Sharpe Ratio]]-AVERAGE(Table2[Sharpe Ratio]))/_xlfn.STDEV.P(Table2[Sharpe Ratio])</f>
        <v>0.16426981519561978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-1.0464601639338342</v>
      </c>
    </row>
    <row r="480" spans="1:44" hidden="1" x14ac:dyDescent="0.3">
      <c r="A480" t="s">
        <v>1189</v>
      </c>
      <c r="B480" t="s">
        <v>1190</v>
      </c>
      <c r="C480" t="s">
        <v>10116</v>
      </c>
      <c r="D480" t="s">
        <v>257</v>
      </c>
      <c r="E480">
        <v>9715.8874269600001</v>
      </c>
      <c r="F480">
        <v>257.39999999999998</v>
      </c>
      <c r="G480">
        <v>30.1123222997299</v>
      </c>
      <c r="H480">
        <f>(Table2[[#This Row],[1Y Return vs Nifty]]-AVERAGE(Table2[1Y Return vs Nifty]))/_xlfn.STDEV.P(Table2[1Y Return vs Nifty])</f>
        <v>-0.20252869555891054</v>
      </c>
      <c r="I480">
        <v>2.3124158706412201</v>
      </c>
      <c r="J480">
        <f>(Table2[[#This Row],[1M Return vs Nifty]]-AVERAGE(Table2[1M Return vs Nifty]))/_xlfn.STDEV.P(Table2[1M Return vs Nifty])</f>
        <v>-0.14926040282976358</v>
      </c>
      <c r="K480">
        <v>-11.789601687018701</v>
      </c>
      <c r="L480">
        <f>(Table2[[#This Row],[6M Return vs Nifty]]-AVERAGE(Table2[6M Return vs Nifty]))/_xlfn.STDEV.P(Table2[6M Return vs Nifty])</f>
        <v>-0.67184930075661864</v>
      </c>
      <c r="M480">
        <v>-7.4259368629709499</v>
      </c>
      <c r="N480">
        <f>(Table2[[#This Row],[1W Return vs Nifty]]-AVERAGE(Table2[1W Return vs Nifty]))/_xlfn.STDEV.P(Table2[1W Return vs Nifty])</f>
        <v>-1.4089687255671999</v>
      </c>
      <c r="O480">
        <v>255.27</v>
      </c>
      <c r="P480">
        <v>256.39569686696899</v>
      </c>
      <c r="Q480">
        <v>243.65215979732099</v>
      </c>
      <c r="R480">
        <v>51.660891958001599</v>
      </c>
      <c r="S480" s="2">
        <v>8.3441062404511577E-3</v>
      </c>
      <c r="T480" s="2">
        <v>3.9170046350351598E-3</v>
      </c>
      <c r="U480" s="2">
        <v>5.6424044072151694E-2</v>
      </c>
      <c r="V480">
        <v>1.33521917348931</v>
      </c>
      <c r="W480">
        <v>257.39999999999998</v>
      </c>
      <c r="X480">
        <v>261</v>
      </c>
      <c r="Y480">
        <v>252</v>
      </c>
      <c r="Z480">
        <v>258.89999999999998</v>
      </c>
      <c r="AA480">
        <v>252</v>
      </c>
      <c r="AB480">
        <v>258.89999999999998</v>
      </c>
      <c r="AC480" s="2">
        <f>(Table2[[#This Row],[Close Price]]/Table2[[#This Row],[Day Low]])-1</f>
        <v>0</v>
      </c>
      <c r="AD480" s="2">
        <f>(Table2[[#This Row],[Day High]]/Table2[[#This Row],[Close Price]])-1</f>
        <v>1.3986013986014179E-2</v>
      </c>
      <c r="AE480" s="2">
        <f>(Table2[[#This Row],[Close Price]]/Table2[[#This Row],[Current Week Low]])-1</f>
        <v>2.1428571428571352E-2</v>
      </c>
      <c r="AF480" s="2">
        <f>(Table2[[#This Row],[Current Week High]]/Table2[[#This Row],[Close Price]])-1</f>
        <v>5.8275058275059077E-3</v>
      </c>
      <c r="AG480" s="2">
        <f>(Table2[[#This Row],[Close Price]]/Table2[[#This Row],[Current Month Low]])-1</f>
        <v>2.1428571428571352E-2</v>
      </c>
      <c r="AH480" s="2">
        <f>(Table2[[#This Row],[Current Month High]]/Table2[[#This Row],[Close Price]])-1</f>
        <v>5.8275058275059077E-3</v>
      </c>
      <c r="AI480">
        <v>33.449883449883401</v>
      </c>
      <c r="AJ480">
        <v>70.181818181818102</v>
      </c>
      <c r="AK480" t="str">
        <f>IF(AND(Table2[[#This Row],[20D EMA]]&gt;Table2[[#This Row],[50D EMA]],Table2[[#This Row],[50D EMA]]&gt;Table2[[#This Row],[200D EMA]]),"Uptrend","Downtrend/NoTrend")</f>
        <v>Downtrend/NoTrend</v>
      </c>
      <c r="AL480">
        <v>-0.13</v>
      </c>
      <c r="AM480" t="s">
        <v>10146</v>
      </c>
      <c r="AN480">
        <v>2.94</v>
      </c>
      <c r="AO480" t="s">
        <v>10145</v>
      </c>
      <c r="AP480">
        <v>6.7835108317824994E-2</v>
      </c>
      <c r="AQ480">
        <f>(Table2[[#This Row],[Sharpe Ratio]]-AVERAGE(Table2[Sharpe Ratio]))/_xlfn.STDEV.P(Table2[Sharpe Ratio])</f>
        <v>0.14749388517273543</v>
      </c>
      <c r="AR4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1" spans="1:44" hidden="1" x14ac:dyDescent="0.3">
      <c r="A481" t="s">
        <v>1193</v>
      </c>
      <c r="B481" t="s">
        <v>1194</v>
      </c>
      <c r="C481" t="s">
        <v>10115</v>
      </c>
      <c r="D481" t="s">
        <v>140</v>
      </c>
      <c r="E481">
        <v>9594.8897530619997</v>
      </c>
      <c r="F481">
        <v>151.26</v>
      </c>
      <c r="G481">
        <v>123.983287230032</v>
      </c>
      <c r="H481">
        <f>(Table2[[#This Row],[1Y Return vs Nifty]]-AVERAGE(Table2[1Y Return vs Nifty]))/_xlfn.STDEV.P(Table2[1Y Return vs Nifty])</f>
        <v>0.87833286028707802</v>
      </c>
      <c r="I481">
        <v>5.9722858854573104</v>
      </c>
      <c r="J481">
        <f>(Table2[[#This Row],[1M Return vs Nifty]]-AVERAGE(Table2[1M Return vs Nifty]))/_xlfn.STDEV.P(Table2[1M Return vs Nifty])</f>
        <v>0.15654255282673807</v>
      </c>
      <c r="K481">
        <v>58.219231261835397</v>
      </c>
      <c r="L481">
        <f>(Table2[[#This Row],[6M Return vs Nifty]]-AVERAGE(Table2[6M Return vs Nifty]))/_xlfn.STDEV.P(Table2[6M Return vs Nifty])</f>
        <v>1.3959858227471318</v>
      </c>
      <c r="M481">
        <v>-2.5277386509455</v>
      </c>
      <c r="N481">
        <f>(Table2[[#This Row],[1W Return vs Nifty]]-AVERAGE(Table2[1W Return vs Nifty]))/_xlfn.STDEV.P(Table2[1W Return vs Nifty])</f>
        <v>-0.44550897103031267</v>
      </c>
      <c r="O481">
        <v>144.82</v>
      </c>
      <c r="P481">
        <v>136.68925502014099</v>
      </c>
      <c r="Q481">
        <v>112.42155631572101</v>
      </c>
      <c r="R481">
        <v>58.303456332455603</v>
      </c>
      <c r="S481" s="2">
        <v>4.44689959950283E-2</v>
      </c>
      <c r="T481" s="2">
        <v>0.10659758865253907</v>
      </c>
      <c r="U481" s="2">
        <v>0.34547149992485759</v>
      </c>
      <c r="V481">
        <v>1.43472101389463</v>
      </c>
      <c r="W481">
        <v>150.31</v>
      </c>
      <c r="X481">
        <v>153.4</v>
      </c>
      <c r="Y481">
        <v>143.65</v>
      </c>
      <c r="Z481">
        <v>157.80000000000001</v>
      </c>
      <c r="AA481">
        <v>143.65</v>
      </c>
      <c r="AB481">
        <v>157.80000000000001</v>
      </c>
      <c r="AC481" s="2">
        <f>(Table2[[#This Row],[Close Price]]/Table2[[#This Row],[Day Low]])-1</f>
        <v>6.3202714390260262E-3</v>
      </c>
      <c r="AD481" s="2">
        <f>(Table2[[#This Row],[Day High]]/Table2[[#This Row],[Close Price]])-1</f>
        <v>1.4147824937194242E-2</v>
      </c>
      <c r="AE481" s="2">
        <f>(Table2[[#This Row],[Close Price]]/Table2[[#This Row],[Current Week Low]])-1</f>
        <v>5.2975983292725237E-2</v>
      </c>
      <c r="AF481" s="2">
        <f>(Table2[[#This Row],[Current Week High]]/Table2[[#This Row],[Close Price]])-1</f>
        <v>4.3236810789369473E-2</v>
      </c>
      <c r="AG481" s="2">
        <f>(Table2[[#This Row],[Close Price]]/Table2[[#This Row],[Current Month Low]])-1</f>
        <v>5.2975983292725237E-2</v>
      </c>
      <c r="AH481" s="2">
        <f>(Table2[[#This Row],[Current Month High]]/Table2[[#This Row],[Close Price]])-1</f>
        <v>4.3236810789369473E-2</v>
      </c>
      <c r="AI481">
        <v>8.6605844241703203</v>
      </c>
      <c r="AJ481">
        <v>153.36683417085399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-0.05</v>
      </c>
      <c r="AM481" t="s">
        <v>10146</v>
      </c>
      <c r="AN481">
        <v>8.9600000000000009</v>
      </c>
      <c r="AO481" t="s">
        <v>10145</v>
      </c>
      <c r="AP481">
        <v>2.1150795784602001E-2</v>
      </c>
      <c r="AQ481">
        <f>(Table2[[#This Row],[Sharpe Ratio]]-AVERAGE(Table2[Sharpe Ratio]))/_xlfn.STDEV.P(Table2[Sharpe Ratio])</f>
        <v>-0.38255899704275587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1.6027932677878793</v>
      </c>
    </row>
    <row r="482" spans="1:44" hidden="1" x14ac:dyDescent="0.3">
      <c r="A482" t="s">
        <v>1201</v>
      </c>
      <c r="B482" t="s">
        <v>1202</v>
      </c>
      <c r="C482" t="s">
        <v>10112</v>
      </c>
      <c r="D482" t="s">
        <v>1203</v>
      </c>
      <c r="E482">
        <v>9488.2645437600004</v>
      </c>
      <c r="F482">
        <v>638.9</v>
      </c>
      <c r="G482">
        <v>18.623509782806199</v>
      </c>
      <c r="H482">
        <f>(Table2[[#This Row],[1Y Return vs Nifty]]-AVERAGE(Table2[1Y Return vs Nifty]))/_xlfn.STDEV.P(Table2[1Y Return vs Nifty])</f>
        <v>-0.33481470946198566</v>
      </c>
      <c r="I482">
        <v>5.3741565579033397</v>
      </c>
      <c r="J482">
        <f>(Table2[[#This Row],[1M Return vs Nifty]]-AVERAGE(Table2[1M Return vs Nifty]))/_xlfn.STDEV.P(Table2[1M Return vs Nifty])</f>
        <v>0.1065654455823893</v>
      </c>
      <c r="K482">
        <v>11.5676321261783</v>
      </c>
      <c r="L482">
        <f>(Table2[[#This Row],[6M Return vs Nifty]]-AVERAGE(Table2[6M Return vs Nifty]))/_xlfn.STDEV.P(Table2[6M Return vs Nifty])</f>
        <v>1.804805122614641E-2</v>
      </c>
      <c r="M482">
        <v>3.90810094053306</v>
      </c>
      <c r="N482">
        <f>(Table2[[#This Row],[1W Return vs Nifty]]-AVERAGE(Table2[1W Return vs Nifty]))/_xlfn.STDEV.P(Table2[1W Return vs Nifty])</f>
        <v>0.82039987231163125</v>
      </c>
      <c r="O482">
        <v>612.21</v>
      </c>
      <c r="P482">
        <v>600.80126131936004</v>
      </c>
      <c r="Q482">
        <v>538.73868427148705</v>
      </c>
      <c r="R482">
        <v>74.237560982875394</v>
      </c>
      <c r="S482" s="2">
        <v>4.3596151647310462E-2</v>
      </c>
      <c r="T482" s="2">
        <v>6.3413213542486718E-2</v>
      </c>
      <c r="U482" s="2">
        <v>0.1859181800986813</v>
      </c>
      <c r="V482">
        <v>0.49650854234261099</v>
      </c>
      <c r="W482">
        <v>634.79999999999995</v>
      </c>
      <c r="X482">
        <v>644</v>
      </c>
      <c r="Y482">
        <v>599.04999999999995</v>
      </c>
      <c r="Z482">
        <v>651</v>
      </c>
      <c r="AA482">
        <v>599.04999999999995</v>
      </c>
      <c r="AB482">
        <v>651</v>
      </c>
      <c r="AC482" s="2">
        <f>(Table2[[#This Row],[Close Price]]/Table2[[#This Row],[Day Low]])-1</f>
        <v>6.4587271581599826E-3</v>
      </c>
      <c r="AD482" s="2">
        <f>(Table2[[#This Row],[Day High]]/Table2[[#This Row],[Close Price]])-1</f>
        <v>7.9824698700892149E-3</v>
      </c>
      <c r="AE482" s="2">
        <f>(Table2[[#This Row],[Close Price]]/Table2[[#This Row],[Current Week Low]])-1</f>
        <v>6.6521993155830073E-2</v>
      </c>
      <c r="AF482" s="2">
        <f>(Table2[[#This Row],[Current Week High]]/Table2[[#This Row],[Close Price]])-1</f>
        <v>1.8938801064329436E-2</v>
      </c>
      <c r="AG482" s="2">
        <f>(Table2[[#This Row],[Close Price]]/Table2[[#This Row],[Current Month Low]])-1</f>
        <v>6.6521993155830073E-2</v>
      </c>
      <c r="AH482" s="2">
        <f>(Table2[[#This Row],[Current Month High]]/Table2[[#This Row],[Close Price]])-1</f>
        <v>1.8938801064329436E-2</v>
      </c>
      <c r="AI482">
        <v>4.9303490374080496</v>
      </c>
      <c r="AJ482">
        <v>60.648730198642099</v>
      </c>
      <c r="AK482" t="str">
        <f>IF(AND(Table2[[#This Row],[20D EMA]]&gt;Table2[[#This Row],[50D EMA]],Table2[[#This Row],[50D EMA]]&gt;Table2[[#This Row],[200D EMA]]),"Uptrend","Downtrend/NoTrend")</f>
        <v>Uptrend</v>
      </c>
      <c r="AL482">
        <v>-0.02</v>
      </c>
      <c r="AM482" t="s">
        <v>10146</v>
      </c>
      <c r="AN482">
        <v>3.11</v>
      </c>
      <c r="AO482" t="s">
        <v>10145</v>
      </c>
      <c r="AP482">
        <v>-7.9782920832526E-2</v>
      </c>
      <c r="AQ482">
        <f>(Table2[[#This Row],[Sharpe Ratio]]-AVERAGE(Table2[Sharpe Ratio]))/_xlfn.STDEV.P(Table2[Sharpe Ratio])</f>
        <v>-1.5285586809313598</v>
      </c>
      <c r="AR4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-0.9183600212731784</v>
      </c>
    </row>
    <row r="483" spans="1:44" hidden="1" x14ac:dyDescent="0.3">
      <c r="A483" t="s">
        <v>1204</v>
      </c>
      <c r="B483" t="s">
        <v>1205</v>
      </c>
      <c r="C483" t="s">
        <v>10105</v>
      </c>
      <c r="D483" t="s">
        <v>838</v>
      </c>
      <c r="E483">
        <v>9442.6596742000002</v>
      </c>
      <c r="F483">
        <v>1284.2</v>
      </c>
      <c r="G483">
        <v>65.053847233160496</v>
      </c>
      <c r="H483">
        <f>(Table2[[#This Row],[1Y Return vs Nifty]]-AVERAGE(Table2[1Y Return vs Nifty]))/_xlfn.STDEV.P(Table2[1Y Return vs Nifty])</f>
        <v>0.19979966051179396</v>
      </c>
      <c r="I483">
        <v>10.1911098230568</v>
      </c>
      <c r="J483">
        <f>(Table2[[#This Row],[1M Return vs Nifty]]-AVERAGE(Table2[1M Return vs Nifty]))/_xlfn.STDEV.P(Table2[1M Return vs Nifty])</f>
        <v>0.50904928784452641</v>
      </c>
      <c r="K483">
        <v>21.469286414515999</v>
      </c>
      <c r="L483">
        <f>(Table2[[#This Row],[6M Return vs Nifty]]-AVERAGE(Table2[6M Return vs Nifty]))/_xlfn.STDEV.P(Table2[6M Return vs Nifty])</f>
        <v>0.31051098277043465</v>
      </c>
      <c r="M483">
        <v>-3.52784091089028</v>
      </c>
      <c r="N483">
        <f>(Table2[[#This Row],[1W Return vs Nifty]]-AVERAGE(Table2[1W Return vs Nifty]))/_xlfn.STDEV.P(Table2[1W Return vs Nifty])</f>
        <v>-0.64222585266090393</v>
      </c>
      <c r="O483">
        <v>1217.99</v>
      </c>
      <c r="P483">
        <v>1140.9264529213599</v>
      </c>
      <c r="Q483">
        <v>957.42001127945605</v>
      </c>
      <c r="R483">
        <v>63.091993623844097</v>
      </c>
      <c r="S483" s="2">
        <v>5.4360052217177511E-2</v>
      </c>
      <c r="T483" s="2">
        <v>0.12557649681255614</v>
      </c>
      <c r="U483" s="2">
        <v>0.34131309652056352</v>
      </c>
      <c r="V483">
        <v>0.49763020245982598</v>
      </c>
      <c r="W483">
        <v>1276</v>
      </c>
      <c r="X483">
        <v>1329.85</v>
      </c>
      <c r="Y483">
        <v>1215</v>
      </c>
      <c r="Z483">
        <v>1288.8</v>
      </c>
      <c r="AA483">
        <v>1215</v>
      </c>
      <c r="AB483">
        <v>1288.8</v>
      </c>
      <c r="AC483" s="2">
        <f>(Table2[[#This Row],[Close Price]]/Table2[[#This Row],[Day Low]])-1</f>
        <v>6.4263322884012819E-3</v>
      </c>
      <c r="AD483" s="2">
        <f>(Table2[[#This Row],[Day High]]/Table2[[#This Row],[Close Price]])-1</f>
        <v>3.5547422519856653E-2</v>
      </c>
      <c r="AE483" s="2">
        <f>(Table2[[#This Row],[Close Price]]/Table2[[#This Row],[Current Week Low]])-1</f>
        <v>5.6954732510288153E-2</v>
      </c>
      <c r="AF483" s="2">
        <f>(Table2[[#This Row],[Current Week High]]/Table2[[#This Row],[Close Price]])-1</f>
        <v>3.5819965737422521E-3</v>
      </c>
      <c r="AG483" s="2">
        <f>(Table2[[#This Row],[Close Price]]/Table2[[#This Row],[Current Month Low]])-1</f>
        <v>5.6954732510288153E-2</v>
      </c>
      <c r="AH483" s="2">
        <f>(Table2[[#This Row],[Current Month High]]/Table2[[#This Row],[Close Price]])-1</f>
        <v>3.5819965737422521E-3</v>
      </c>
      <c r="AI483">
        <v>1.2225510045164201</v>
      </c>
      <c r="AJ483">
        <v>95.762195121951194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0.22</v>
      </c>
      <c r="AM483" t="s">
        <v>10145</v>
      </c>
      <c r="AN483">
        <v>6.03</v>
      </c>
      <c r="AO483" t="s">
        <v>10145</v>
      </c>
      <c r="AP483">
        <v>3.2627059744114E-2</v>
      </c>
      <c r="AQ483">
        <f>(Table2[[#This Row],[Sharpe Ratio]]-AVERAGE(Table2[Sharpe Ratio]))/_xlfn.STDEV.P(Table2[Sharpe Ratio])</f>
        <v>-0.25225769327018555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0.12487638519566557</v>
      </c>
    </row>
    <row r="484" spans="1:44" hidden="1" x14ac:dyDescent="0.3">
      <c r="A484" t="s">
        <v>1206</v>
      </c>
      <c r="B484" t="s">
        <v>1207</v>
      </c>
      <c r="C484" t="s">
        <v>10116</v>
      </c>
      <c r="D484" t="s">
        <v>371</v>
      </c>
      <c r="E484">
        <v>9358.00996725</v>
      </c>
      <c r="F484">
        <v>741.3</v>
      </c>
      <c r="G484">
        <v>4.6116436164553898</v>
      </c>
      <c r="H484">
        <f>(Table2[[#This Row],[1Y Return vs Nifty]]-AVERAGE(Table2[1Y Return vs Nifty]))/_xlfn.STDEV.P(Table2[1Y Return vs Nifty])</f>
        <v>-0.4961520034390165</v>
      </c>
      <c r="I484">
        <v>20.863861467606501</v>
      </c>
      <c r="J484">
        <f>(Table2[[#This Row],[1M Return vs Nifty]]-AVERAGE(Table2[1M Return vs Nifty]))/_xlfn.STDEV.P(Table2[1M Return vs Nifty])</f>
        <v>1.4008183902111555</v>
      </c>
      <c r="K484">
        <v>-4.9540136644671202</v>
      </c>
      <c r="L484">
        <f>(Table2[[#This Row],[6M Return vs Nifty]]-AVERAGE(Table2[6M Return vs Nifty]))/_xlfn.STDEV.P(Table2[6M Return vs Nifty])</f>
        <v>-0.46994807761867369</v>
      </c>
      <c r="M484">
        <v>4.3193449764821397</v>
      </c>
      <c r="N484">
        <f>(Table2[[#This Row],[1W Return vs Nifty]]-AVERAGE(Table2[1W Return vs Nifty]))/_xlfn.STDEV.P(Table2[1W Return vs Nifty])</f>
        <v>0.90129024480768816</v>
      </c>
      <c r="O484">
        <v>656.13</v>
      </c>
      <c r="P484">
        <v>610.56900827846698</v>
      </c>
      <c r="Q484">
        <v>592.61225318098695</v>
      </c>
      <c r="R484">
        <v>72.555270143383197</v>
      </c>
      <c r="S484" s="2">
        <v>0.12980659320561469</v>
      </c>
      <c r="T484" s="2">
        <v>0.21411337612784542</v>
      </c>
      <c r="U484" s="2">
        <v>0.25090224851223752</v>
      </c>
      <c r="V484">
        <v>3.10761435619944</v>
      </c>
      <c r="W484">
        <v>727.5</v>
      </c>
      <c r="X484">
        <v>765.8</v>
      </c>
      <c r="Y484">
        <v>677.2</v>
      </c>
      <c r="Z484">
        <v>759.4</v>
      </c>
      <c r="AA484">
        <v>677.2</v>
      </c>
      <c r="AB484">
        <v>759.4</v>
      </c>
      <c r="AC484" s="2">
        <f>(Table2[[#This Row],[Close Price]]/Table2[[#This Row],[Day Low]])-1</f>
        <v>1.8969072164948475E-2</v>
      </c>
      <c r="AD484" s="2">
        <f>(Table2[[#This Row],[Day High]]/Table2[[#This Row],[Close Price]])-1</f>
        <v>3.3050047214353118E-2</v>
      </c>
      <c r="AE484" s="2">
        <f>(Table2[[#This Row],[Close Price]]/Table2[[#This Row],[Current Week Low]])-1</f>
        <v>9.4654459539279312E-2</v>
      </c>
      <c r="AF484" s="2">
        <f>(Table2[[#This Row],[Current Week High]]/Table2[[#This Row],[Close Price]])-1</f>
        <v>2.4416565493052822E-2</v>
      </c>
      <c r="AG484" s="2">
        <f>(Table2[[#This Row],[Close Price]]/Table2[[#This Row],[Current Month Low]])-1</f>
        <v>9.4654459539279312E-2</v>
      </c>
      <c r="AH484" s="2">
        <f>(Table2[[#This Row],[Current Month High]]/Table2[[#This Row],[Close Price]])-1</f>
        <v>2.4416565493052822E-2</v>
      </c>
      <c r="AI484">
        <v>2.44165654930528</v>
      </c>
      <c r="AJ484">
        <v>64.733333333333306</v>
      </c>
      <c r="AK484" t="str">
        <f>IF(AND(Table2[[#This Row],[20D EMA]]&gt;Table2[[#This Row],[50D EMA]],Table2[[#This Row],[50D EMA]]&gt;Table2[[#This Row],[200D EMA]]),"Uptrend","Downtrend/NoTrend")</f>
        <v>Uptrend</v>
      </c>
      <c r="AL484">
        <v>0.25</v>
      </c>
      <c r="AM484" t="s">
        <v>10145</v>
      </c>
      <c r="AN484">
        <v>24.88</v>
      </c>
      <c r="AO484" t="s">
        <v>10145</v>
      </c>
      <c r="AP484">
        <v>4.3614692594997E-2</v>
      </c>
      <c r="AQ484">
        <f>(Table2[[#This Row],[Sharpe Ratio]]-AVERAGE(Table2[Sharpe Ratio]))/_xlfn.STDEV.P(Table2[Sharpe Ratio])</f>
        <v>-0.12750429870768731</v>
      </c>
      <c r="AR4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1.2085042552534662</v>
      </c>
    </row>
    <row r="485" spans="1:44" hidden="1" x14ac:dyDescent="0.3">
      <c r="A485" t="s">
        <v>1210</v>
      </c>
      <c r="B485" t="s">
        <v>1211</v>
      </c>
      <c r="C485" t="s">
        <v>10110</v>
      </c>
      <c r="D485" t="s">
        <v>68</v>
      </c>
      <c r="E485">
        <v>9263.4326084999993</v>
      </c>
      <c r="F485">
        <v>17.25</v>
      </c>
      <c r="G485">
        <v>200.70290831862599</v>
      </c>
      <c r="H485">
        <f>(Table2[[#This Row],[1Y Return vs Nifty]]-AVERAGE(Table2[1Y Return vs Nifty]))/_xlfn.STDEV.P(Table2[1Y Return vs Nifty])</f>
        <v>1.7617081305349318</v>
      </c>
      <c r="I485">
        <v>-18.394234707676699</v>
      </c>
      <c r="J485">
        <f>(Table2[[#This Row],[1M Return vs Nifty]]-AVERAGE(Table2[1M Return vs Nifty]))/_xlfn.STDEV.P(Table2[1M Return vs Nifty])</f>
        <v>-1.879418830031234</v>
      </c>
      <c r="K485">
        <v>68.6895813451886</v>
      </c>
      <c r="L485">
        <f>(Table2[[#This Row],[6M Return vs Nifty]]-AVERAGE(Table2[6M Return vs Nifty]))/_xlfn.STDEV.P(Table2[6M Return vs Nifty])</f>
        <v>1.7052461938428132</v>
      </c>
      <c r="M485">
        <v>-3.2494798726867402</v>
      </c>
      <c r="N485">
        <f>(Table2[[#This Row],[1W Return vs Nifty]]-AVERAGE(Table2[1W Return vs Nifty]))/_xlfn.STDEV.P(Table2[1W Return vs Nifty])</f>
        <v>-0.58747313626780462</v>
      </c>
      <c r="O485">
        <v>17.399999999999999</v>
      </c>
      <c r="P485">
        <v>15.4531403481875</v>
      </c>
      <c r="Q485">
        <v>10.9685821229284</v>
      </c>
      <c r="R485">
        <v>43.518339546502197</v>
      </c>
      <c r="S485" s="2">
        <v>-8.6206896551723321E-3</v>
      </c>
      <c r="T485" s="2">
        <v>0.11627796106978698</v>
      </c>
      <c r="U485" s="2">
        <v>0.57267364247026153</v>
      </c>
      <c r="V485">
        <v>0.74186465703930105</v>
      </c>
      <c r="W485">
        <v>17.05</v>
      </c>
      <c r="X485">
        <v>17.54</v>
      </c>
      <c r="Y485">
        <v>17</v>
      </c>
      <c r="Z485">
        <v>18.25</v>
      </c>
      <c r="AA485">
        <v>17</v>
      </c>
      <c r="AB485">
        <v>18.25</v>
      </c>
      <c r="AC485" s="2">
        <f>(Table2[[#This Row],[Close Price]]/Table2[[#This Row],[Day Low]])-1</f>
        <v>1.1730205278592365E-2</v>
      </c>
      <c r="AD485" s="2">
        <f>(Table2[[#This Row],[Day High]]/Table2[[#This Row],[Close Price]])-1</f>
        <v>1.6811594202898572E-2</v>
      </c>
      <c r="AE485" s="2">
        <f>(Table2[[#This Row],[Close Price]]/Table2[[#This Row],[Current Week Low]])-1</f>
        <v>1.4705882352941124E-2</v>
      </c>
      <c r="AF485" s="2">
        <f>(Table2[[#This Row],[Current Week High]]/Table2[[#This Row],[Close Price]])-1</f>
        <v>5.7971014492753659E-2</v>
      </c>
      <c r="AG485" s="2">
        <f>(Table2[[#This Row],[Close Price]]/Table2[[#This Row],[Current Month Low]])-1</f>
        <v>1.4705882352941124E-2</v>
      </c>
      <c r="AH485" s="2">
        <f>(Table2[[#This Row],[Current Month High]]/Table2[[#This Row],[Close Price]])-1</f>
        <v>5.7971014492753659E-2</v>
      </c>
      <c r="AI485">
        <v>22.318840579710098</v>
      </c>
      <c r="AJ485">
        <v>301.16279069767398</v>
      </c>
      <c r="AK485" t="str">
        <f>IF(AND(Table2[[#This Row],[20D EMA]]&gt;Table2[[#This Row],[50D EMA]],Table2[[#This Row],[50D EMA]]&gt;Table2[[#This Row],[200D EMA]]),"Uptrend","Downtrend/NoTrend")</f>
        <v>Uptrend</v>
      </c>
      <c r="AL485">
        <v>0.87</v>
      </c>
      <c r="AM485" t="s">
        <v>10145</v>
      </c>
      <c r="AN485">
        <v>-8.1999999999999993</v>
      </c>
      <c r="AO485" t="s">
        <v>10146</v>
      </c>
      <c r="AP485">
        <v>6.9275206728814001E-2</v>
      </c>
      <c r="AQ485">
        <f>(Table2[[#This Row],[Sharpe Ratio]]-AVERAGE(Table2[Sharpe Ratio]))/_xlfn.STDEV.P(Table2[Sharpe Ratio])</f>
        <v>0.16384473778249484</v>
      </c>
      <c r="AR4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1.1639070958612012</v>
      </c>
    </row>
    <row r="486" spans="1:44" hidden="1" x14ac:dyDescent="0.3">
      <c r="A486" t="s">
        <v>1212</v>
      </c>
      <c r="B486" t="s">
        <v>1213</v>
      </c>
      <c r="C486" t="s">
        <v>10118</v>
      </c>
      <c r="D486" t="s">
        <v>1136</v>
      </c>
      <c r="E486">
        <v>9256.0718564789895</v>
      </c>
      <c r="F486">
        <v>88.41</v>
      </c>
      <c r="G486">
        <v>16.223297849971502</v>
      </c>
      <c r="H486">
        <f>(Table2[[#This Row],[1Y Return vs Nifty]]-AVERAGE(Table2[1Y Return vs Nifty]))/_xlfn.STDEV.P(Table2[1Y Return vs Nifty])</f>
        <v>-0.36245154909615845</v>
      </c>
      <c r="I486">
        <v>3.1564169420501198</v>
      </c>
      <c r="J486">
        <f>(Table2[[#This Row],[1M Return vs Nifty]]-AVERAGE(Table2[1M Return vs Nifty]))/_xlfn.STDEV.P(Table2[1M Return vs Nifty])</f>
        <v>-7.8739312963388861E-2</v>
      </c>
      <c r="K486">
        <v>-14.3274931135334</v>
      </c>
      <c r="L486">
        <f>(Table2[[#This Row],[6M Return vs Nifty]]-AVERAGE(Table2[6M Return vs Nifty]))/_xlfn.STDEV.P(Table2[6M Return vs Nifty])</f>
        <v>-0.74681042795066976</v>
      </c>
      <c r="M486">
        <v>6.1069862279654101</v>
      </c>
      <c r="N486">
        <f>(Table2[[#This Row],[1W Return vs Nifty]]-AVERAGE(Table2[1W Return vs Nifty]))/_xlfn.STDEV.P(Table2[1W Return vs Nifty])</f>
        <v>1.2529135002989948</v>
      </c>
      <c r="O486">
        <v>82.77</v>
      </c>
      <c r="P486">
        <v>83.8575770428846</v>
      </c>
      <c r="Q486">
        <v>85.290242480953793</v>
      </c>
      <c r="R486">
        <v>74.4499819333018</v>
      </c>
      <c r="S486" s="2">
        <v>6.814063066328381E-2</v>
      </c>
      <c r="T486" s="2">
        <v>5.4287556564951746E-2</v>
      </c>
      <c r="U486" s="2">
        <v>3.6578129318167639E-2</v>
      </c>
      <c r="V486">
        <v>1.74578496919923</v>
      </c>
      <c r="W486">
        <v>86.77</v>
      </c>
      <c r="X486">
        <v>89.3</v>
      </c>
      <c r="Y486">
        <v>80.239999999999995</v>
      </c>
      <c r="Z486">
        <v>90</v>
      </c>
      <c r="AA486">
        <v>80.239999999999995</v>
      </c>
      <c r="AB486">
        <v>90</v>
      </c>
      <c r="AC486" s="2">
        <f>(Table2[[#This Row],[Close Price]]/Table2[[#This Row],[Day Low]])-1</f>
        <v>1.8900541661864612E-2</v>
      </c>
      <c r="AD486" s="2">
        <f>(Table2[[#This Row],[Day High]]/Table2[[#This Row],[Close Price]])-1</f>
        <v>1.0066734532292676E-2</v>
      </c>
      <c r="AE486" s="2">
        <f>(Table2[[#This Row],[Close Price]]/Table2[[#This Row],[Current Week Low]])-1</f>
        <v>0.10181954137587246</v>
      </c>
      <c r="AF486" s="2">
        <f>(Table2[[#This Row],[Current Week High]]/Table2[[#This Row],[Close Price]])-1</f>
        <v>1.7984390906006231E-2</v>
      </c>
      <c r="AG486" s="2">
        <f>(Table2[[#This Row],[Close Price]]/Table2[[#This Row],[Current Month Low]])-1</f>
        <v>0.10181954137587246</v>
      </c>
      <c r="AH486" s="2">
        <f>(Table2[[#This Row],[Current Month High]]/Table2[[#This Row],[Close Price]])-1</f>
        <v>1.7984390906006231E-2</v>
      </c>
      <c r="AI486">
        <v>53.489424273272199</v>
      </c>
      <c r="AJ486">
        <v>54.698162729658797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-0.09</v>
      </c>
      <c r="AM486" t="s">
        <v>10146</v>
      </c>
      <c r="AN486">
        <v>3.89</v>
      </c>
      <c r="AO486" t="s">
        <v>10145</v>
      </c>
      <c r="AP486">
        <v>4.5010796003085003E-2</v>
      </c>
      <c r="AQ486">
        <f>(Table2[[#This Row],[Sharpe Ratio]]-AVERAGE(Table2[Sharpe Ratio]))/_xlfn.STDEV.P(Table2[Sharpe Ratio])</f>
        <v>-0.11165296460479594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7" spans="1:44" hidden="1" x14ac:dyDescent="0.3">
      <c r="A487" t="s">
        <v>1214</v>
      </c>
      <c r="B487" t="s">
        <v>1215</v>
      </c>
      <c r="C487" t="s">
        <v>10115</v>
      </c>
      <c r="D487" t="s">
        <v>140</v>
      </c>
      <c r="E487">
        <v>9206.1228309199996</v>
      </c>
      <c r="F487">
        <v>593.79999999999995</v>
      </c>
      <c r="G487">
        <v>1.3457571049392301</v>
      </c>
      <c r="H487">
        <f>(Table2[[#This Row],[1Y Return vs Nifty]]-AVERAGE(Table2[1Y Return vs Nifty]))/_xlfn.STDEV.P(Table2[1Y Return vs Nifty])</f>
        <v>-0.53375650850269341</v>
      </c>
      <c r="I487">
        <v>-2.4832408962460599</v>
      </c>
      <c r="J487">
        <f>(Table2[[#This Row],[1M Return vs Nifty]]-AVERAGE(Table2[1M Return vs Nifty]))/_xlfn.STDEV.P(Table2[1M Return vs Nifty])</f>
        <v>-0.54996480153555383</v>
      </c>
      <c r="K487">
        <v>-4.1646566942934804</v>
      </c>
      <c r="L487">
        <f>(Table2[[#This Row],[6M Return vs Nifty]]-AVERAGE(Table2[6M Return vs Nifty]))/_xlfn.STDEV.P(Table2[6M Return vs Nifty])</f>
        <v>-0.44663301865889893</v>
      </c>
      <c r="M487">
        <v>-5.9399729134982504</v>
      </c>
      <c r="N487">
        <f>(Table2[[#This Row],[1W Return vs Nifty]]-AVERAGE(Table2[1W Return vs Nifty]))/_xlfn.STDEV.P(Table2[1W Return vs Nifty])</f>
        <v>-1.1166844201883812</v>
      </c>
      <c r="O487">
        <v>605.95000000000005</v>
      </c>
      <c r="P487">
        <v>603.87385035065097</v>
      </c>
      <c r="Q487">
        <v>566.51236977347605</v>
      </c>
      <c r="R487">
        <v>35.354034187068301</v>
      </c>
      <c r="S487" s="2">
        <v>-2.0051159336579073E-2</v>
      </c>
      <c r="T487" s="2">
        <v>-1.6682044345522562E-2</v>
      </c>
      <c r="U487" s="2">
        <v>4.8167757109054923E-2</v>
      </c>
      <c r="V487">
        <v>0.54808217651410496</v>
      </c>
      <c r="W487">
        <v>595.1</v>
      </c>
      <c r="X487">
        <v>618.4</v>
      </c>
      <c r="Y487">
        <v>592</v>
      </c>
      <c r="Z487">
        <v>607.95000000000005</v>
      </c>
      <c r="AA487">
        <v>592</v>
      </c>
      <c r="AB487">
        <v>607.95000000000005</v>
      </c>
      <c r="AC487" s="2">
        <f>(Table2[[#This Row],[Close Price]]/Table2[[#This Row],[Day Low]])-1</f>
        <v>-2.1845068055790229E-3</v>
      </c>
      <c r="AD487" s="2">
        <f>(Table2[[#This Row],[Day High]]/Table2[[#This Row],[Close Price]])-1</f>
        <v>4.1428090266082851E-2</v>
      </c>
      <c r="AE487" s="2">
        <f>(Table2[[#This Row],[Close Price]]/Table2[[#This Row],[Current Week Low]])-1</f>
        <v>3.0405405405404817E-3</v>
      </c>
      <c r="AF487" s="2">
        <f>(Table2[[#This Row],[Current Week High]]/Table2[[#This Row],[Close Price]])-1</f>
        <v>2.3829572246547803E-2</v>
      </c>
      <c r="AG487" s="2">
        <f>(Table2[[#This Row],[Close Price]]/Table2[[#This Row],[Current Month Low]])-1</f>
        <v>3.0405405405404817E-3</v>
      </c>
      <c r="AH487" s="2">
        <f>(Table2[[#This Row],[Current Month High]]/Table2[[#This Row],[Close Price]])-1</f>
        <v>2.3829572246547803E-2</v>
      </c>
      <c r="AI487">
        <v>14.3145840350286</v>
      </c>
      <c r="AJ487">
        <v>27.671468501397499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-0.22</v>
      </c>
      <c r="AM487" t="s">
        <v>10146</v>
      </c>
      <c r="AN487">
        <v>-3.88</v>
      </c>
      <c r="AO487" t="s">
        <v>10146</v>
      </c>
      <c r="AP487">
        <v>0.11803278259698501</v>
      </c>
      <c r="AQ487">
        <f>(Table2[[#This Row],[Sharpe Ratio]]-AVERAGE(Table2[Sharpe Ratio]))/_xlfn.STDEV.P(Table2[Sharpe Ratio])</f>
        <v>0.71743741627320889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-1.9296013326123185</v>
      </c>
    </row>
    <row r="488" spans="1:44" hidden="1" x14ac:dyDescent="0.3">
      <c r="A488" t="s">
        <v>1216</v>
      </c>
      <c r="B488" t="s">
        <v>1217</v>
      </c>
      <c r="C488" t="s">
        <v>10114</v>
      </c>
      <c r="D488" t="s">
        <v>496</v>
      </c>
      <c r="E488">
        <v>9159.1490699999995</v>
      </c>
      <c r="F488">
        <v>300</v>
      </c>
      <c r="G488">
        <v>-29.252578682727702</v>
      </c>
      <c r="H488">
        <f>(Table2[[#This Row],[1Y Return vs Nifty]]-AVERAGE(Table2[1Y Return vs Nifty]))/_xlfn.STDEV.P(Table2[1Y Return vs Nifty])</f>
        <v>-0.8860759381613913</v>
      </c>
      <c r="I488">
        <v>-0.53064005955807803</v>
      </c>
      <c r="J488">
        <f>(Table2[[#This Row],[1M Return vs Nifty]]-AVERAGE(Table2[1M Return vs Nifty]))/_xlfn.STDEV.P(Table2[1M Return vs Nifty])</f>
        <v>-0.38681389599538862</v>
      </c>
      <c r="K488">
        <v>-10.622449370769401</v>
      </c>
      <c r="L488">
        <f>(Table2[[#This Row],[6M Return vs Nifty]]-AVERAGE(Table2[6M Return vs Nifty]))/_xlfn.STDEV.P(Table2[6M Return vs Nifty])</f>
        <v>-0.63737538578959929</v>
      </c>
      <c r="M488">
        <v>-0.96292816167458595</v>
      </c>
      <c r="N488">
        <f>(Table2[[#This Row],[1W Return vs Nifty]]-AVERAGE(Table2[1W Return vs Nifty]))/_xlfn.STDEV.P(Table2[1W Return vs Nifty])</f>
        <v>-0.13771580615014303</v>
      </c>
      <c r="O488">
        <v>286.55</v>
      </c>
      <c r="P488">
        <v>273.08069620444599</v>
      </c>
      <c r="Q488">
        <v>275.706030396156</v>
      </c>
      <c r="R488">
        <v>72.394362675709502</v>
      </c>
      <c r="S488" s="2">
        <v>4.6937707206421174E-2</v>
      </c>
      <c r="T488" s="2">
        <v>9.8576370170817468E-2</v>
      </c>
      <c r="U488" s="2">
        <v>8.8115481438460125E-2</v>
      </c>
      <c r="V488">
        <v>0.76666220391130602</v>
      </c>
      <c r="W488">
        <v>297.39999999999998</v>
      </c>
      <c r="X488">
        <v>305.60000000000002</v>
      </c>
      <c r="Y488">
        <v>288.2</v>
      </c>
      <c r="Z488">
        <v>304.39999999999998</v>
      </c>
      <c r="AA488">
        <v>288.2</v>
      </c>
      <c r="AB488">
        <v>304.39999999999998</v>
      </c>
      <c r="AC488" s="2">
        <f>(Table2[[#This Row],[Close Price]]/Table2[[#This Row],[Day Low]])-1</f>
        <v>8.7424344317419411E-3</v>
      </c>
      <c r="AD488" s="2">
        <f>(Table2[[#This Row],[Day High]]/Table2[[#This Row],[Close Price]])-1</f>
        <v>1.8666666666666831E-2</v>
      </c>
      <c r="AE488" s="2">
        <f>(Table2[[#This Row],[Close Price]]/Table2[[#This Row],[Current Week Low]])-1</f>
        <v>4.0943789035392086E-2</v>
      </c>
      <c r="AF488" s="2">
        <f>(Table2[[#This Row],[Current Week High]]/Table2[[#This Row],[Close Price]])-1</f>
        <v>1.4666666666666606E-2</v>
      </c>
      <c r="AG488" s="2">
        <f>(Table2[[#This Row],[Close Price]]/Table2[[#This Row],[Current Month Low]])-1</f>
        <v>4.0943789035392086E-2</v>
      </c>
      <c r="AH488" s="2">
        <f>(Table2[[#This Row],[Current Month High]]/Table2[[#This Row],[Close Price]])-1</f>
        <v>1.4666666666666606E-2</v>
      </c>
      <c r="AI488">
        <v>12.966666666666599</v>
      </c>
      <c r="AJ488">
        <v>40.845070422535201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0.16</v>
      </c>
      <c r="AM488" t="s">
        <v>10145</v>
      </c>
      <c r="AN488">
        <v>6.93</v>
      </c>
      <c r="AO488" t="s">
        <v>10145</v>
      </c>
      <c r="AP488">
        <v>-6.7590383465120002E-2</v>
      </c>
      <c r="AQ488">
        <f>(Table2[[#This Row],[Sharpe Ratio]]-AVERAGE(Table2[Sharpe Ratio]))/_xlfn.STDEV.P(Table2[Sharpe Ratio])</f>
        <v>-1.3901248211949773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89" spans="1:44" hidden="1" x14ac:dyDescent="0.3">
      <c r="A489" t="s">
        <v>1218</v>
      </c>
      <c r="B489" t="s">
        <v>1219</v>
      </c>
      <c r="C489" t="s">
        <v>10113</v>
      </c>
      <c r="D489" t="s">
        <v>306</v>
      </c>
      <c r="E489">
        <v>9151.0240450500005</v>
      </c>
      <c r="F489">
        <v>454.05</v>
      </c>
      <c r="G489">
        <v>24.942546284656</v>
      </c>
      <c r="H489">
        <f>(Table2[[#This Row],[1Y Return vs Nifty]]-AVERAGE(Table2[1Y Return vs Nifty]))/_xlfn.STDEV.P(Table2[1Y Return vs Nifty])</f>
        <v>-0.26205521849576247</v>
      </c>
      <c r="I489">
        <v>7.0448350773105304</v>
      </c>
      <c r="J489">
        <f>(Table2[[#This Row],[1M Return vs Nifty]]-AVERAGE(Table2[1M Return vs Nifty]))/_xlfn.STDEV.P(Table2[1M Return vs Nifty])</f>
        <v>0.24616013804914341</v>
      </c>
      <c r="K489">
        <v>3.3251207952984299</v>
      </c>
      <c r="L489">
        <f>(Table2[[#This Row],[6M Return vs Nifty]]-AVERAGE(Table2[6M Return vs Nifty]))/_xlfn.STDEV.P(Table2[6M Return vs Nifty])</f>
        <v>-0.22540914864351683</v>
      </c>
      <c r="M489">
        <v>-7.6928538825347301</v>
      </c>
      <c r="N489">
        <f>(Table2[[#This Row],[1W Return vs Nifty]]-AVERAGE(Table2[1W Return vs Nifty]))/_xlfn.STDEV.P(Table2[1W Return vs Nifty])</f>
        <v>-1.4614704404874497</v>
      </c>
      <c r="O489">
        <v>445.85</v>
      </c>
      <c r="P489">
        <v>427.74534171572498</v>
      </c>
      <c r="Q489">
        <v>397.87746894131698</v>
      </c>
      <c r="R489">
        <v>52.077382373773197</v>
      </c>
      <c r="S489" s="2">
        <v>1.8391835819221686E-2</v>
      </c>
      <c r="T489" s="2">
        <v>6.1496071888859596E-2</v>
      </c>
      <c r="U489" s="2">
        <v>0.14118047751773533</v>
      </c>
      <c r="V489">
        <v>2.1044765150672302</v>
      </c>
      <c r="W489">
        <v>451.55</v>
      </c>
      <c r="X489">
        <v>458.85</v>
      </c>
      <c r="Y489">
        <v>451.65</v>
      </c>
      <c r="Z489">
        <v>469.7</v>
      </c>
      <c r="AA489">
        <v>451.65</v>
      </c>
      <c r="AB489">
        <v>469.7</v>
      </c>
      <c r="AC489" s="2">
        <f>(Table2[[#This Row],[Close Price]]/Table2[[#This Row],[Day Low]])-1</f>
        <v>5.5364854390433926E-3</v>
      </c>
      <c r="AD489" s="2">
        <f>(Table2[[#This Row],[Day High]]/Table2[[#This Row],[Close Price]])-1</f>
        <v>1.0571522960026503E-2</v>
      </c>
      <c r="AE489" s="2">
        <f>(Table2[[#This Row],[Close Price]]/Table2[[#This Row],[Current Week Low]])-1</f>
        <v>5.3138492195283771E-3</v>
      </c>
      <c r="AF489" s="2">
        <f>(Table2[[#This Row],[Current Week High]]/Table2[[#This Row],[Close Price]])-1</f>
        <v>3.446756965091935E-2</v>
      </c>
      <c r="AG489" s="2">
        <f>(Table2[[#This Row],[Close Price]]/Table2[[#This Row],[Current Month Low]])-1</f>
        <v>5.3138492195283771E-3</v>
      </c>
      <c r="AH489" s="2">
        <f>(Table2[[#This Row],[Current Month High]]/Table2[[#This Row],[Close Price]])-1</f>
        <v>3.446756965091935E-2</v>
      </c>
      <c r="AI489">
        <v>11.221231141944701</v>
      </c>
      <c r="AJ489">
        <v>53.993556045446802</v>
      </c>
      <c r="AK489" t="str">
        <f>IF(AND(Table2[[#This Row],[20D EMA]]&gt;Table2[[#This Row],[50D EMA]],Table2[[#This Row],[50D EMA]]&gt;Table2[[#This Row],[200D EMA]]),"Uptrend","Downtrend/NoTrend")</f>
        <v>Uptrend</v>
      </c>
      <c r="AL489">
        <v>0.05</v>
      </c>
      <c r="AM489" t="s">
        <v>10145</v>
      </c>
      <c r="AN489">
        <v>6.09</v>
      </c>
      <c r="AO489" t="s">
        <v>10145</v>
      </c>
      <c r="AP489">
        <v>8.5377884430164003E-2</v>
      </c>
      <c r="AQ489">
        <f>(Table2[[#This Row],[Sharpe Ratio]]-AVERAGE(Table2[Sharpe Ratio]))/_xlfn.STDEV.P(Table2[Sharpe Ratio])</f>
        <v>0.34667426367330767</v>
      </c>
      <c r="AR4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-1.3561004059042778</v>
      </c>
    </row>
    <row r="490" spans="1:44" hidden="1" x14ac:dyDescent="0.3">
      <c r="A490" t="s">
        <v>1220</v>
      </c>
      <c r="B490" t="s">
        <v>1221</v>
      </c>
      <c r="C490" t="s">
        <v>10101</v>
      </c>
      <c r="D490" t="s">
        <v>287</v>
      </c>
      <c r="E490">
        <v>9080.1376665299995</v>
      </c>
      <c r="F490">
        <v>770.1</v>
      </c>
      <c r="G490">
        <v>45.526801377241704</v>
      </c>
      <c r="H490">
        <f>(Table2[[#This Row],[1Y Return vs Nifty]]-AVERAGE(Table2[1Y Return vs Nifty]))/_xlfn.STDEV.P(Table2[1Y Return vs Nifty])</f>
        <v>-2.5041249353948757E-2</v>
      </c>
      <c r="I490">
        <v>1.0467831263916501</v>
      </c>
      <c r="J490">
        <f>(Table2[[#This Row],[1M Return vs Nifty]]-AVERAGE(Table2[1M Return vs Nifty]))/_xlfn.STDEV.P(Table2[1M Return vs Nifty])</f>
        <v>-0.25501121703910823</v>
      </c>
      <c r="K490">
        <v>-9.1442494935274308</v>
      </c>
      <c r="L490">
        <f>(Table2[[#This Row],[6M Return vs Nifty]]-AVERAGE(Table2[6M Return vs Nifty]))/_xlfn.STDEV.P(Table2[6M Return vs Nifty])</f>
        <v>-0.59371412910284704</v>
      </c>
      <c r="M490">
        <v>-0.80155543818511499</v>
      </c>
      <c r="N490">
        <f>(Table2[[#This Row],[1W Return vs Nifty]]-AVERAGE(Table2[1W Return vs Nifty]))/_xlfn.STDEV.P(Table2[1W Return vs Nifty])</f>
        <v>-0.10597431308838637</v>
      </c>
      <c r="O490">
        <v>743.68</v>
      </c>
      <c r="P490">
        <v>731.88292433504705</v>
      </c>
      <c r="Q490">
        <v>683.55500935494501</v>
      </c>
      <c r="R490">
        <v>65.155628644707804</v>
      </c>
      <c r="S490" s="2">
        <v>3.5526032702237621E-2</v>
      </c>
      <c r="T490" s="2">
        <v>5.2217471393631892E-2</v>
      </c>
      <c r="U490" s="2">
        <v>0.12661013299679497</v>
      </c>
      <c r="V490">
        <v>0.92052641949856695</v>
      </c>
      <c r="W490">
        <v>768</v>
      </c>
      <c r="X490">
        <v>801</v>
      </c>
      <c r="Y490">
        <v>742.85</v>
      </c>
      <c r="Z490">
        <v>775</v>
      </c>
      <c r="AA490">
        <v>742.85</v>
      </c>
      <c r="AB490">
        <v>775</v>
      </c>
      <c r="AC490" s="2">
        <f>(Table2[[#This Row],[Close Price]]/Table2[[#This Row],[Day Low]])-1</f>
        <v>2.7343749999999556E-3</v>
      </c>
      <c r="AD490" s="2">
        <f>(Table2[[#This Row],[Day High]]/Table2[[#This Row],[Close Price]])-1</f>
        <v>4.0124659135177154E-2</v>
      </c>
      <c r="AE490" s="2">
        <f>(Table2[[#This Row],[Close Price]]/Table2[[#This Row],[Current Week Low]])-1</f>
        <v>3.6683045029279215E-2</v>
      </c>
      <c r="AF490" s="2">
        <f>(Table2[[#This Row],[Current Week High]]/Table2[[#This Row],[Close Price]])-1</f>
        <v>6.3628100246719832E-3</v>
      </c>
      <c r="AG490" s="2">
        <f>(Table2[[#This Row],[Close Price]]/Table2[[#This Row],[Current Month Low]])-1</f>
        <v>3.6683045029279215E-2</v>
      </c>
      <c r="AH490" s="2">
        <f>(Table2[[#This Row],[Current Month High]]/Table2[[#This Row],[Close Price]])-1</f>
        <v>6.3628100246719832E-3</v>
      </c>
      <c r="AI490">
        <v>19.6857550967406</v>
      </c>
      <c r="AJ490">
        <v>85.566265060240895</v>
      </c>
      <c r="AK490" t="str">
        <f>IF(AND(Table2[[#This Row],[20D EMA]]&gt;Table2[[#This Row],[50D EMA]],Table2[[#This Row],[50D EMA]]&gt;Table2[[#This Row],[200D EMA]]),"Uptrend","Downtrend/NoTrend")</f>
        <v>Uptrend</v>
      </c>
      <c r="AL490">
        <v>7.0000000000000007E-2</v>
      </c>
      <c r="AM490" t="s">
        <v>10145</v>
      </c>
      <c r="AN490">
        <v>4.9000000000000004</v>
      </c>
      <c r="AO490" t="s">
        <v>10145</v>
      </c>
      <c r="AP490">
        <v>9.4680489894570993E-2</v>
      </c>
      <c r="AQ490">
        <f>(Table2[[#This Row],[Sharpe Ratio]]-AVERAGE(Table2[Sharpe Ratio]))/_xlfn.STDEV.P(Table2[Sharpe Ratio])</f>
        <v>0.45229588624755973</v>
      </c>
      <c r="AR4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-0.52744502233673063</v>
      </c>
    </row>
    <row r="491" spans="1:44" hidden="1" x14ac:dyDescent="0.3">
      <c r="A491" t="s">
        <v>1224</v>
      </c>
      <c r="B491" t="s">
        <v>1225</v>
      </c>
      <c r="C491" t="s">
        <v>10100</v>
      </c>
      <c r="D491" t="s">
        <v>98</v>
      </c>
      <c r="E491">
        <v>9009.9527274899992</v>
      </c>
      <c r="F491">
        <v>556.04999999999995</v>
      </c>
      <c r="G491">
        <v>146.52180452813201</v>
      </c>
      <c r="H491">
        <f>(Table2[[#This Row],[1Y Return vs Nifty]]-AVERAGE(Table2[1Y Return vs Nifty]))/_xlfn.STDEV.P(Table2[1Y Return vs Nifty])</f>
        <v>1.1378488553700499</v>
      </c>
      <c r="I491">
        <v>-2.5800415453809298</v>
      </c>
      <c r="J491">
        <f>(Table2[[#This Row],[1M Return vs Nifty]]-AVERAGE(Table2[1M Return vs Nifty]))/_xlfn.STDEV.P(Table2[1M Return vs Nifty])</f>
        <v>-0.55805304633525299</v>
      </c>
      <c r="K491">
        <v>6.8758635420473997</v>
      </c>
      <c r="L491">
        <f>(Table2[[#This Row],[6M Return vs Nifty]]-AVERAGE(Table2[6M Return vs Nifty]))/_xlfn.STDEV.P(Table2[6M Return vs Nifty])</f>
        <v>-0.12053166023262223</v>
      </c>
      <c r="M491">
        <v>-7.6857689055696001</v>
      </c>
      <c r="N491">
        <f>(Table2[[#This Row],[1W Return vs Nifty]]-AVERAGE(Table2[1W Return vs Nifty]))/_xlfn.STDEV.P(Table2[1W Return vs Nifty])</f>
        <v>-1.4600768484210926</v>
      </c>
      <c r="O491">
        <v>555.64</v>
      </c>
      <c r="P491">
        <v>528.51415824416301</v>
      </c>
      <c r="Q491">
        <v>423.15313419058901</v>
      </c>
      <c r="R491">
        <v>48.098672555531799</v>
      </c>
      <c r="S491" s="2">
        <v>7.3788784104810345E-4</v>
      </c>
      <c r="T491" s="2">
        <v>5.2100480803233144E-2</v>
      </c>
      <c r="U491" s="2">
        <v>0.31406329073662004</v>
      </c>
      <c r="V491">
        <v>1.2193957077172899</v>
      </c>
      <c r="W491">
        <v>560</v>
      </c>
      <c r="X491">
        <v>581.9</v>
      </c>
      <c r="Y491">
        <v>542.75</v>
      </c>
      <c r="Z491">
        <v>567.04999999999995</v>
      </c>
      <c r="AA491">
        <v>542.75</v>
      </c>
      <c r="AB491">
        <v>567.04999999999995</v>
      </c>
      <c r="AC491" s="2">
        <f>(Table2[[#This Row],[Close Price]]/Table2[[#This Row],[Day Low]])-1</f>
        <v>-7.0535714285715478E-3</v>
      </c>
      <c r="AD491" s="2">
        <f>(Table2[[#This Row],[Day High]]/Table2[[#This Row],[Close Price]])-1</f>
        <v>4.6488625123640048E-2</v>
      </c>
      <c r="AE491" s="2">
        <f>(Table2[[#This Row],[Close Price]]/Table2[[#This Row],[Current Week Low]])-1</f>
        <v>2.4504836480884196E-2</v>
      </c>
      <c r="AF491" s="2">
        <f>(Table2[[#This Row],[Current Week High]]/Table2[[#This Row],[Close Price]])-1</f>
        <v>1.9782393669633969E-2</v>
      </c>
      <c r="AG491" s="2">
        <f>(Table2[[#This Row],[Close Price]]/Table2[[#This Row],[Current Month Low]])-1</f>
        <v>2.4504836480884196E-2</v>
      </c>
      <c r="AH491" s="2">
        <f>(Table2[[#This Row],[Current Month High]]/Table2[[#This Row],[Close Price]])-1</f>
        <v>1.9782393669633969E-2</v>
      </c>
      <c r="AI491">
        <v>14.162395468033401</v>
      </c>
      <c r="AJ491">
        <v>183.205296888926</v>
      </c>
      <c r="AK491" t="str">
        <f>IF(AND(Table2[[#This Row],[20D EMA]]&gt;Table2[[#This Row],[50D EMA]],Table2[[#This Row],[50D EMA]]&gt;Table2[[#This Row],[200D EMA]]),"Uptrend","Downtrend/NoTrend")</f>
        <v>Uptrend</v>
      </c>
      <c r="AL491">
        <v>0.12</v>
      </c>
      <c r="AM491" t="s">
        <v>10145</v>
      </c>
      <c r="AN491">
        <v>2.97</v>
      </c>
      <c r="AO491" t="s">
        <v>10145</v>
      </c>
      <c r="AQ491">
        <f>(Table2[[#This Row],[Sharpe Ratio]]-AVERAGE(Table2[Sharpe Ratio]))/_xlfn.STDEV.P(Table2[Sharpe Ratio])</f>
        <v>-0.62270476889708481</v>
      </c>
      <c r="AR4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-1.6235174685160028</v>
      </c>
    </row>
    <row r="492" spans="1:44" x14ac:dyDescent="0.3">
      <c r="A492" t="s">
        <v>1646</v>
      </c>
      <c r="B492" t="s">
        <v>1647</v>
      </c>
      <c r="C492" t="s">
        <v>10106</v>
      </c>
      <c r="D492" t="s">
        <v>187</v>
      </c>
      <c r="E492">
        <v>4977.3404467500004</v>
      </c>
      <c r="F492">
        <v>695.95</v>
      </c>
      <c r="G492">
        <v>101.036919088017</v>
      </c>
      <c r="H492">
        <f>(Table2[[#This Row],[1Y Return vs Nifty]]-AVERAGE(Table2[1Y Return vs Nifty]))/_xlfn.STDEV.P(Table2[1Y Return vs Nifty])</f>
        <v>0.61412073474423112</v>
      </c>
      <c r="I492">
        <v>7.2637391592523697</v>
      </c>
      <c r="J492">
        <f>(Table2[[#This Row],[1M Return vs Nifty]]-AVERAGE(Table2[1M Return vs Nifty]))/_xlfn.STDEV.P(Table2[1M Return vs Nifty])</f>
        <v>0.26445081913674795</v>
      </c>
      <c r="K492">
        <v>-1.5106351278175101</v>
      </c>
      <c r="L492">
        <f>(Table2[[#This Row],[6M Return vs Nifty]]-AVERAGE(Table2[6M Return vs Nifty]))/_xlfn.STDEV.P(Table2[6M Return vs Nifty])</f>
        <v>-0.36824178168877481</v>
      </c>
      <c r="M492">
        <v>-2.0608670396164399</v>
      </c>
      <c r="N492">
        <f>(Table2[[#This Row],[1W Return vs Nifty]]-AVERAGE(Table2[1W Return vs Nifty]))/_xlfn.STDEV.P(Table2[1W Return vs Nifty])</f>
        <v>-0.35367683427704399</v>
      </c>
      <c r="O492">
        <v>652.64</v>
      </c>
      <c r="P492">
        <v>631.64829847572298</v>
      </c>
      <c r="Q492">
        <v>573.53796173951503</v>
      </c>
      <c r="R492">
        <v>65.391103762369198</v>
      </c>
      <c r="S492" s="2">
        <v>6.6361240500122667E-2</v>
      </c>
      <c r="T492" s="2">
        <v>0.10179984918735352</v>
      </c>
      <c r="U492" s="2">
        <v>0.21343319261590771</v>
      </c>
      <c r="V492">
        <v>3.0841076866558601</v>
      </c>
      <c r="W492">
        <v>681.8</v>
      </c>
      <c r="X492">
        <v>702.3</v>
      </c>
      <c r="Y492">
        <v>675.85</v>
      </c>
      <c r="Z492">
        <v>744.15</v>
      </c>
      <c r="AA492">
        <v>675.85</v>
      </c>
      <c r="AB492">
        <v>744.15</v>
      </c>
      <c r="AC492" s="2">
        <f>(Table2[[#This Row],[Close Price]]/Table2[[#This Row],[Day Low]])-1</f>
        <v>2.0753886770314089E-2</v>
      </c>
      <c r="AD492" s="2">
        <f>(Table2[[#This Row],[Day High]]/Table2[[#This Row],[Close Price]])-1</f>
        <v>9.1242186938715886E-3</v>
      </c>
      <c r="AE492" s="2">
        <f>(Table2[[#This Row],[Close Price]]/Table2[[#This Row],[Current Week Low]])-1</f>
        <v>2.9740326995635114E-2</v>
      </c>
      <c r="AF492" s="2">
        <f>(Table2[[#This Row],[Current Week High]]/Table2[[#This Row],[Close Price]])-1</f>
        <v>6.9257848983403925E-2</v>
      </c>
      <c r="AG492" s="2">
        <f>(Table2[[#This Row],[Close Price]]/Table2[[#This Row],[Current Month Low]])-1</f>
        <v>2.9740326995635114E-2</v>
      </c>
      <c r="AH492" s="2">
        <f>(Table2[[#This Row],[Current Month High]]/Table2[[#This Row],[Close Price]])-1</f>
        <v>6.9257848983403925E-2</v>
      </c>
      <c r="AI492">
        <v>6.9257848983403898</v>
      </c>
      <c r="AJ492">
        <v>133.070997990622</v>
      </c>
      <c r="AK492" t="str">
        <f>IF(AND(Table2[[#This Row],[20D EMA]]&gt;Table2[[#This Row],[50D EMA]],Table2[[#This Row],[50D EMA]]&gt;Table2[[#This Row],[200D EMA]]),"Uptrend","Downtrend/NoTrend")</f>
        <v>Uptrend</v>
      </c>
      <c r="AL492">
        <v>-0.01</v>
      </c>
      <c r="AM492" t="s">
        <v>10146</v>
      </c>
      <c r="AN492">
        <v>13.25</v>
      </c>
      <c r="AO492" t="s">
        <v>10145</v>
      </c>
      <c r="AP492">
        <v>0.14808806764811699</v>
      </c>
      <c r="AQ492">
        <f>(Table2[[#This Row],[Sharpe Ratio]]-AVERAGE(Table2[Sharpe Ratio]))/_xlfn.STDEV.P(Table2[Sharpe Ratio])</f>
        <v>1.0586846062328645</v>
      </c>
      <c r="AR4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1.2153375441480248</v>
      </c>
    </row>
    <row r="493" spans="1:44" hidden="1" x14ac:dyDescent="0.3">
      <c r="A493" t="s">
        <v>1228</v>
      </c>
      <c r="B493" t="s">
        <v>1229</v>
      </c>
      <c r="C493" t="s">
        <v>10116</v>
      </c>
      <c r="D493" t="s">
        <v>257</v>
      </c>
      <c r="E493">
        <v>8972.8106008350005</v>
      </c>
      <c r="F493">
        <v>727.15</v>
      </c>
      <c r="G493">
        <v>7.5172003864145998</v>
      </c>
      <c r="H493">
        <f>(Table2[[#This Row],[1Y Return vs Nifty]]-AVERAGE(Table2[1Y Return vs Nifty]))/_xlfn.STDEV.P(Table2[1Y Return vs Nifty])</f>
        <v>-0.46269645503479229</v>
      </c>
      <c r="I493">
        <v>11.1022855468337</v>
      </c>
      <c r="J493">
        <f>(Table2[[#This Row],[1M Return vs Nifty]]-AVERAGE(Table2[1M Return vs Nifty]))/_xlfn.STDEV.P(Table2[1M Return vs Nifty])</f>
        <v>0.58518320197956974</v>
      </c>
      <c r="K493">
        <v>-0.47535968482321</v>
      </c>
      <c r="L493">
        <f>(Table2[[#This Row],[6M Return vs Nifty]]-AVERAGE(Table2[6M Return vs Nifty]))/_xlfn.STDEV.P(Table2[6M Return vs Nifty])</f>
        <v>-0.33766308421086522</v>
      </c>
      <c r="M493">
        <v>3.7996397123180099</v>
      </c>
      <c r="N493">
        <f>(Table2[[#This Row],[1W Return vs Nifty]]-AVERAGE(Table2[1W Return vs Nifty]))/_xlfn.STDEV.P(Table2[1W Return vs Nifty])</f>
        <v>0.79906589933024164</v>
      </c>
      <c r="O493">
        <v>672.64</v>
      </c>
      <c r="P493">
        <v>655.60212586315197</v>
      </c>
      <c r="Q493">
        <v>633.04659123595104</v>
      </c>
      <c r="R493">
        <v>73.036951935555805</v>
      </c>
      <c r="S493" s="2">
        <v>8.1038891531874394E-2</v>
      </c>
      <c r="T493" s="2">
        <v>0.10913307220084069</v>
      </c>
      <c r="U493" s="2">
        <v>0.14865163175481727</v>
      </c>
      <c r="V493">
        <v>2.7296680509620601</v>
      </c>
      <c r="W493">
        <v>723.45</v>
      </c>
      <c r="X493">
        <v>739</v>
      </c>
      <c r="Y493">
        <v>673.3</v>
      </c>
      <c r="Z493">
        <v>742</v>
      </c>
      <c r="AA493">
        <v>673.3</v>
      </c>
      <c r="AB493">
        <v>742</v>
      </c>
      <c r="AC493" s="2">
        <f>(Table2[[#This Row],[Close Price]]/Table2[[#This Row],[Day Low]])-1</f>
        <v>5.1143824728729914E-3</v>
      </c>
      <c r="AD493" s="2">
        <f>(Table2[[#This Row],[Day High]]/Table2[[#This Row],[Close Price]])-1</f>
        <v>1.6296500034380879E-2</v>
      </c>
      <c r="AE493" s="2">
        <f>(Table2[[#This Row],[Close Price]]/Table2[[#This Row],[Current Week Low]])-1</f>
        <v>7.9979206891430232E-2</v>
      </c>
      <c r="AF493" s="2">
        <f>(Table2[[#This Row],[Current Week High]]/Table2[[#This Row],[Close Price]])-1</f>
        <v>2.0422196245616586E-2</v>
      </c>
      <c r="AG493" s="2">
        <f>(Table2[[#This Row],[Close Price]]/Table2[[#This Row],[Current Month Low]])-1</f>
        <v>7.9979206891430232E-2</v>
      </c>
      <c r="AH493" s="2">
        <f>(Table2[[#This Row],[Current Month High]]/Table2[[#This Row],[Close Price]])-1</f>
        <v>2.0422196245616586E-2</v>
      </c>
      <c r="AI493">
        <v>15.2031905384033</v>
      </c>
      <c r="AJ493">
        <v>47.151674592734899</v>
      </c>
      <c r="AK493" t="str">
        <f>IF(AND(Table2[[#This Row],[20D EMA]]&gt;Table2[[#This Row],[50D EMA]],Table2[[#This Row],[50D EMA]]&gt;Table2[[#This Row],[200D EMA]]),"Uptrend","Downtrend/NoTrend")</f>
        <v>Uptrend</v>
      </c>
      <c r="AL493">
        <v>-0.03</v>
      </c>
      <c r="AM493" t="s">
        <v>10146</v>
      </c>
      <c r="AN493">
        <v>8.08</v>
      </c>
      <c r="AO493" t="s">
        <v>10145</v>
      </c>
      <c r="AQ493">
        <f>(Table2[[#This Row],[Sharpe Ratio]]-AVERAGE(Table2[Sharpe Ratio]))/_xlfn.STDEV.P(Table2[Sharpe Ratio])</f>
        <v>-0.62270476889708481</v>
      </c>
      <c r="AR4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-3.8815206832930937E-2</v>
      </c>
    </row>
    <row r="494" spans="1:44" hidden="1" x14ac:dyDescent="0.3">
      <c r="A494" t="s">
        <v>1230</v>
      </c>
      <c r="B494" t="s">
        <v>1231</v>
      </c>
      <c r="C494" t="s">
        <v>10102</v>
      </c>
      <c r="D494" t="s">
        <v>127</v>
      </c>
      <c r="E494">
        <v>8968.0621551589993</v>
      </c>
      <c r="F494">
        <v>83.63</v>
      </c>
      <c r="G494">
        <v>-35.072272788892001</v>
      </c>
      <c r="H494">
        <f>(Table2[[#This Row],[1Y Return vs Nifty]]-AVERAGE(Table2[1Y Return vs Nifty]))/_xlfn.STDEV.P(Table2[1Y Return vs Nifty])</f>
        <v>-0.95308583446752737</v>
      </c>
      <c r="I494">
        <v>-5.4667667841365004</v>
      </c>
      <c r="J494">
        <f>(Table2[[#This Row],[1M Return vs Nifty]]-AVERAGE(Table2[1M Return vs Nifty]))/_xlfn.STDEV.P(Table2[1M Return vs Nifty])</f>
        <v>-0.79925535860481411</v>
      </c>
      <c r="K494">
        <v>-21.340378612176</v>
      </c>
      <c r="L494">
        <f>(Table2[[#This Row],[6M Return vs Nifty]]-AVERAGE(Table2[6M Return vs Nifty]))/_xlfn.STDEV.P(Table2[6M Return vs Nifty])</f>
        <v>-0.95394844668892742</v>
      </c>
      <c r="M494">
        <v>-4.6787965132709797</v>
      </c>
      <c r="N494">
        <f>(Table2[[#This Row],[1W Return vs Nifty]]-AVERAGE(Table2[1W Return vs Nifty]))/_xlfn.STDEV.P(Table2[1W Return vs Nifty])</f>
        <v>-0.86861509910465373</v>
      </c>
      <c r="O494">
        <v>84.02</v>
      </c>
      <c r="P494">
        <v>84.128491284813705</v>
      </c>
      <c r="Q494">
        <v>85.756572173637096</v>
      </c>
      <c r="R494">
        <v>46.994917863492503</v>
      </c>
      <c r="S494" s="2">
        <v>-4.6417519638181455E-3</v>
      </c>
      <c r="T494" s="2">
        <v>-5.9253562877537797E-3</v>
      </c>
      <c r="U494" s="2">
        <v>-2.4797774907925271E-2</v>
      </c>
      <c r="V494">
        <v>0.52177188849164802</v>
      </c>
      <c r="W494">
        <v>82.21</v>
      </c>
      <c r="X494">
        <v>83.95</v>
      </c>
      <c r="Y494">
        <v>82.34</v>
      </c>
      <c r="Z494">
        <v>84.35</v>
      </c>
      <c r="AA494">
        <v>82.34</v>
      </c>
      <c r="AB494">
        <v>84.35</v>
      </c>
      <c r="AC494" s="2">
        <f>(Table2[[#This Row],[Close Price]]/Table2[[#This Row],[Day Low]])-1</f>
        <v>1.7272837854275691E-2</v>
      </c>
      <c r="AD494" s="2">
        <f>(Table2[[#This Row],[Day High]]/Table2[[#This Row],[Close Price]])-1</f>
        <v>3.8263780939855607E-3</v>
      </c>
      <c r="AE494" s="2">
        <f>(Table2[[#This Row],[Close Price]]/Table2[[#This Row],[Current Week Low]])-1</f>
        <v>1.5666747631770672E-2</v>
      </c>
      <c r="AF494" s="2">
        <f>(Table2[[#This Row],[Current Week High]]/Table2[[#This Row],[Close Price]])-1</f>
        <v>8.6093507114670675E-3</v>
      </c>
      <c r="AG494" s="2">
        <f>(Table2[[#This Row],[Close Price]]/Table2[[#This Row],[Current Month Low]])-1</f>
        <v>1.5666747631770672E-2</v>
      </c>
      <c r="AH494" s="2">
        <f>(Table2[[#This Row],[Current Month High]]/Table2[[#This Row],[Close Price]])-1</f>
        <v>8.6093507114670675E-3</v>
      </c>
      <c r="AI494">
        <v>17.182829128303201</v>
      </c>
      <c r="AJ494">
        <v>15.5110497237568</v>
      </c>
      <c r="AK494" t="str">
        <f>IF(AND(Table2[[#This Row],[20D EMA]]&gt;Table2[[#This Row],[50D EMA]],Table2[[#This Row],[50D EMA]]&gt;Table2[[#This Row],[200D EMA]]),"Uptrend","Downtrend/NoTrend")</f>
        <v>Downtrend/NoTrend</v>
      </c>
      <c r="AL494">
        <v>-0.14000000000000001</v>
      </c>
      <c r="AM494" t="s">
        <v>10146</v>
      </c>
      <c r="AN494">
        <v>-2.97</v>
      </c>
      <c r="AO494" t="s">
        <v>10146</v>
      </c>
      <c r="AQ494">
        <f>(Table2[[#This Row],[Sharpe Ratio]]-AVERAGE(Table2[Sharpe Ratio]))/_xlfn.STDEV.P(Table2[Sharpe Ratio])</f>
        <v>-0.62270476889708481</v>
      </c>
      <c r="AR4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495" spans="1:44" hidden="1" x14ac:dyDescent="0.3">
      <c r="A495" t="s">
        <v>1232</v>
      </c>
      <c r="B495" t="s">
        <v>1233</v>
      </c>
      <c r="C495" t="s">
        <v>10111</v>
      </c>
      <c r="D495" t="s">
        <v>80</v>
      </c>
      <c r="E495">
        <v>8914.1929867649997</v>
      </c>
      <c r="F495">
        <v>287.64999999999998</v>
      </c>
      <c r="G495">
        <v>9.9292652476782202</v>
      </c>
      <c r="H495">
        <f>(Table2[[#This Row],[1Y Return vs Nifty]]-AVERAGE(Table2[1Y Return vs Nifty]))/_xlfn.STDEV.P(Table2[1Y Return vs Nifty])</f>
        <v>-0.43492313683482936</v>
      </c>
      <c r="I495">
        <v>31.1027776104373</v>
      </c>
      <c r="J495">
        <f>(Table2[[#This Row],[1M Return vs Nifty]]-AVERAGE(Table2[1M Return vs Nifty]))/_xlfn.STDEV.P(Table2[1M Return vs Nifty])</f>
        <v>2.2563380689214019</v>
      </c>
      <c r="K495">
        <v>-3.49594522079849</v>
      </c>
      <c r="L495">
        <f>(Table2[[#This Row],[6M Return vs Nifty]]-AVERAGE(Table2[6M Return vs Nifty]))/_xlfn.STDEV.P(Table2[6M Return vs Nifty])</f>
        <v>-0.42688143854909905</v>
      </c>
      <c r="M495">
        <v>21.637641522026801</v>
      </c>
      <c r="N495">
        <f>(Table2[[#This Row],[1W Return vs Nifty]]-AVERAGE(Table2[1W Return vs Nifty]))/_xlfn.STDEV.P(Table2[1W Return vs Nifty])</f>
        <v>4.3077431927107259</v>
      </c>
      <c r="O495">
        <v>249.15</v>
      </c>
      <c r="P495">
        <v>232.131703837347</v>
      </c>
      <c r="Q495">
        <v>227.65215232057</v>
      </c>
      <c r="R495">
        <v>77.402655810386804</v>
      </c>
      <c r="S495" s="2">
        <v>0.15452538631346566</v>
      </c>
      <c r="T495" s="2">
        <v>0.23916722810751537</v>
      </c>
      <c r="U495" s="2">
        <v>0.26355054001397527</v>
      </c>
      <c r="V495">
        <v>4.1008853410848696</v>
      </c>
      <c r="W495">
        <v>280.64999999999998</v>
      </c>
      <c r="X495">
        <v>289.5</v>
      </c>
      <c r="Y495">
        <v>281.2</v>
      </c>
      <c r="Z495">
        <v>293.35000000000002</v>
      </c>
      <c r="AA495">
        <v>281.2</v>
      </c>
      <c r="AB495">
        <v>293.35000000000002</v>
      </c>
      <c r="AC495" s="2">
        <f>(Table2[[#This Row],[Close Price]]/Table2[[#This Row],[Day Low]])-1</f>
        <v>2.4942098699447746E-2</v>
      </c>
      <c r="AD495" s="2">
        <f>(Table2[[#This Row],[Day High]]/Table2[[#This Row],[Close Price]])-1</f>
        <v>6.4314270815226671E-3</v>
      </c>
      <c r="AE495" s="2">
        <f>(Table2[[#This Row],[Close Price]]/Table2[[#This Row],[Current Week Low]])-1</f>
        <v>2.2937411095305782E-2</v>
      </c>
      <c r="AF495" s="2">
        <f>(Table2[[#This Row],[Current Week High]]/Table2[[#This Row],[Close Price]])-1</f>
        <v>1.9815748305232139E-2</v>
      </c>
      <c r="AG495" s="2">
        <f>(Table2[[#This Row],[Close Price]]/Table2[[#This Row],[Current Month Low]])-1</f>
        <v>2.2937411095305782E-2</v>
      </c>
      <c r="AH495" s="2">
        <f>(Table2[[#This Row],[Current Month High]]/Table2[[#This Row],[Close Price]])-1</f>
        <v>1.9815748305232139E-2</v>
      </c>
      <c r="AI495">
        <v>7.03980531896402</v>
      </c>
      <c r="AJ495">
        <v>66.705302810779401</v>
      </c>
      <c r="AK495" t="str">
        <f>IF(AND(Table2[[#This Row],[20D EMA]]&gt;Table2[[#This Row],[50D EMA]],Table2[[#This Row],[50D EMA]]&gt;Table2[[#This Row],[200D EMA]]),"Uptrend","Downtrend/NoTrend")</f>
        <v>Uptrend</v>
      </c>
      <c r="AL495">
        <v>0.18</v>
      </c>
      <c r="AM495" t="s">
        <v>10145</v>
      </c>
      <c r="AN495">
        <v>29.91</v>
      </c>
      <c r="AO495" t="s">
        <v>10145</v>
      </c>
      <c r="AP495">
        <v>2.8069229439891E-2</v>
      </c>
      <c r="AQ495">
        <f>(Table2[[#This Row],[Sharpe Ratio]]-AVERAGE(Table2[Sharpe Ratio]))/_xlfn.STDEV.P(Table2[Sharpe Ratio])</f>
        <v>-0.30400722021637838</v>
      </c>
      <c r="AR4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5.3982694660318211</v>
      </c>
    </row>
    <row r="496" spans="1:44" hidden="1" x14ac:dyDescent="0.3">
      <c r="A496" t="s">
        <v>1234</v>
      </c>
      <c r="B496" t="s">
        <v>1235</v>
      </c>
      <c r="C496" t="s">
        <v>10116</v>
      </c>
      <c r="D496" t="s">
        <v>380</v>
      </c>
      <c r="E496">
        <v>8909.4744948999996</v>
      </c>
      <c r="F496">
        <v>563.5</v>
      </c>
      <c r="G496">
        <v>-0.46190793423312398</v>
      </c>
      <c r="H496">
        <f>(Table2[[#This Row],[1Y Return vs Nifty]]-AVERAGE(Table2[1Y Return vs Nifty]))/_xlfn.STDEV.P(Table2[1Y Return vs Nifty])</f>
        <v>-0.55457056584341569</v>
      </c>
      <c r="I496">
        <v>9.3225863111615901</v>
      </c>
      <c r="J496">
        <f>(Table2[[#This Row],[1M Return vs Nifty]]-AVERAGE(Table2[1M Return vs Nifty]))/_xlfn.STDEV.P(Table2[1M Return vs Nifty])</f>
        <v>0.43647920860140704</v>
      </c>
      <c r="K496">
        <v>-2.4100012550724301</v>
      </c>
      <c r="L496">
        <f>(Table2[[#This Row],[6M Return vs Nifty]]-AVERAGE(Table2[6M Return vs Nifty]))/_xlfn.STDEV.P(Table2[6M Return vs Nifty])</f>
        <v>-0.39480615633255617</v>
      </c>
      <c r="M496">
        <v>-5.1818128424301699</v>
      </c>
      <c r="N496">
        <f>(Table2[[#This Row],[1W Return vs Nifty]]-AVERAGE(Table2[1W Return vs Nifty]))/_xlfn.STDEV.P(Table2[1W Return vs Nifty])</f>
        <v>-0.96755678501477904</v>
      </c>
      <c r="O496">
        <v>541.54999999999995</v>
      </c>
      <c r="P496">
        <v>516.13240239603397</v>
      </c>
      <c r="Q496">
        <v>483.21518661219801</v>
      </c>
      <c r="R496">
        <v>60.307522713394803</v>
      </c>
      <c r="S496" s="2">
        <v>4.0531806850706391E-2</v>
      </c>
      <c r="T496" s="2">
        <v>9.1774121105499526E-2</v>
      </c>
      <c r="U496" s="2">
        <v>0.16614712370833282</v>
      </c>
      <c r="V496">
        <v>0.85543187880807103</v>
      </c>
      <c r="W496">
        <v>553.35</v>
      </c>
      <c r="X496">
        <v>570</v>
      </c>
      <c r="Y496">
        <v>536</v>
      </c>
      <c r="Z496">
        <v>568.70000000000005</v>
      </c>
      <c r="AA496">
        <v>536</v>
      </c>
      <c r="AB496">
        <v>568.70000000000005</v>
      </c>
      <c r="AC496" s="2">
        <f>(Table2[[#This Row],[Close Price]]/Table2[[#This Row],[Day Low]])-1</f>
        <v>1.834282099936746E-2</v>
      </c>
      <c r="AD496" s="2">
        <f>(Table2[[#This Row],[Day High]]/Table2[[#This Row],[Close Price]])-1</f>
        <v>1.1535048802129522E-2</v>
      </c>
      <c r="AE496" s="2">
        <f>(Table2[[#This Row],[Close Price]]/Table2[[#This Row],[Current Week Low]])-1</f>
        <v>5.1305970149253755E-2</v>
      </c>
      <c r="AF496" s="2">
        <f>(Table2[[#This Row],[Current Week High]]/Table2[[#This Row],[Close Price]])-1</f>
        <v>9.2280390417036617E-3</v>
      </c>
      <c r="AG496" s="2">
        <f>(Table2[[#This Row],[Close Price]]/Table2[[#This Row],[Current Month Low]])-1</f>
        <v>5.1305970149253755E-2</v>
      </c>
      <c r="AH496" s="2">
        <f>(Table2[[#This Row],[Current Month High]]/Table2[[#This Row],[Close Price]])-1</f>
        <v>9.2280390417036617E-3</v>
      </c>
      <c r="AI496">
        <v>12.493345164152601</v>
      </c>
      <c r="AJ496">
        <v>39.895729890764599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7.0000000000000007E-2</v>
      </c>
      <c r="AM496" t="s">
        <v>10145</v>
      </c>
      <c r="AN496">
        <v>-9.33</v>
      </c>
      <c r="AO496" t="s">
        <v>10146</v>
      </c>
      <c r="AP496">
        <v>-4.3117041723809996E-3</v>
      </c>
      <c r="AQ496">
        <f>(Table2[[#This Row],[Sharpe Ratio]]-AVERAGE(Table2[Sharpe Ratio]))/_xlfn.STDEV.P(Table2[Sharpe Ratio])</f>
        <v>-0.67165978397210968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-2.1521140825614538</v>
      </c>
    </row>
    <row r="497" spans="1:44" hidden="1" x14ac:dyDescent="0.3">
      <c r="A497" t="s">
        <v>1236</v>
      </c>
      <c r="B497" t="s">
        <v>1237</v>
      </c>
      <c r="C497" t="s">
        <v>10104</v>
      </c>
      <c r="D497" t="s">
        <v>410</v>
      </c>
      <c r="E497">
        <v>8854.9500719999996</v>
      </c>
      <c r="F497">
        <v>255</v>
      </c>
      <c r="G497">
        <v>68.7958231323218</v>
      </c>
      <c r="H497">
        <f>(Table2[[#This Row],[1Y Return vs Nifty]]-AVERAGE(Table2[1Y Return vs Nifty]))/_xlfn.STDEV.P(Table2[1Y Return vs Nifty])</f>
        <v>0.24288601735609303</v>
      </c>
      <c r="I497">
        <v>20.805736437311399</v>
      </c>
      <c r="J497">
        <f>(Table2[[#This Row],[1M Return vs Nifty]]-AVERAGE(Table2[1M Return vs Nifty]))/_xlfn.STDEV.P(Table2[1M Return vs Nifty])</f>
        <v>1.3959617133374118</v>
      </c>
      <c r="K497">
        <v>13.7557792461989</v>
      </c>
      <c r="L497">
        <f>(Table2[[#This Row],[6M Return vs Nifty]]-AVERAGE(Table2[6M Return vs Nifty]))/_xlfn.STDEV.P(Table2[6M Return vs Nifty])</f>
        <v>8.2678859648246159E-2</v>
      </c>
      <c r="M497">
        <v>-1.19142043862975</v>
      </c>
      <c r="N497">
        <f>(Table2[[#This Row],[1W Return vs Nifty]]-AVERAGE(Table2[1W Return vs Nifty]))/_xlfn.STDEV.P(Table2[1W Return vs Nifty])</f>
        <v>-0.18265949840994761</v>
      </c>
      <c r="O497">
        <v>251.6</v>
      </c>
      <c r="P497">
        <v>234.143317590988</v>
      </c>
      <c r="Q497">
        <v>199.782790228718</v>
      </c>
      <c r="R497">
        <v>48.152117461885503</v>
      </c>
      <c r="S497" s="2">
        <v>1.3513513513513537E-2</v>
      </c>
      <c r="T497" s="2">
        <v>8.9076564830457297E-2</v>
      </c>
      <c r="U497" s="2">
        <v>0.27638621779217065</v>
      </c>
      <c r="V497">
        <v>0.66046956301441295</v>
      </c>
      <c r="W497">
        <v>252.85</v>
      </c>
      <c r="X497">
        <v>257.75</v>
      </c>
      <c r="Y497">
        <v>253.75</v>
      </c>
      <c r="Z497">
        <v>266.85000000000002</v>
      </c>
      <c r="AA497">
        <v>253.75</v>
      </c>
      <c r="AB497">
        <v>266.85000000000002</v>
      </c>
      <c r="AC497" s="2">
        <f>(Table2[[#This Row],[Close Price]]/Table2[[#This Row],[Day Low]])-1</f>
        <v>8.5030650583350909E-3</v>
      </c>
      <c r="AD497" s="2">
        <f>(Table2[[#This Row],[Day High]]/Table2[[#This Row],[Close Price]])-1</f>
        <v>1.0784313725490158E-2</v>
      </c>
      <c r="AE497" s="2">
        <f>(Table2[[#This Row],[Close Price]]/Table2[[#This Row],[Current Week Low]])-1</f>
        <v>4.9261083743843415E-3</v>
      </c>
      <c r="AF497" s="2">
        <f>(Table2[[#This Row],[Current Week High]]/Table2[[#This Row],[Close Price]])-1</f>
        <v>4.6470588235294263E-2</v>
      </c>
      <c r="AG497" s="2">
        <f>(Table2[[#This Row],[Close Price]]/Table2[[#This Row],[Current Month Low]])-1</f>
        <v>4.9261083743843415E-3</v>
      </c>
      <c r="AH497" s="2">
        <f>(Table2[[#This Row],[Current Month High]]/Table2[[#This Row],[Close Price]])-1</f>
        <v>4.6470588235294263E-2</v>
      </c>
      <c r="AI497">
        <v>7.8431372549019498</v>
      </c>
      <c r="AJ497">
        <v>105.56227327690399</v>
      </c>
      <c r="AK497" t="str">
        <f>IF(AND(Table2[[#This Row],[20D EMA]]&gt;Table2[[#This Row],[50D EMA]],Table2[[#This Row],[50D EMA]]&gt;Table2[[#This Row],[200D EMA]]),"Uptrend","Downtrend/NoTrend")</f>
        <v>Uptrend</v>
      </c>
      <c r="AL497">
        <v>0.16</v>
      </c>
      <c r="AM497" t="s">
        <v>10145</v>
      </c>
      <c r="AN497">
        <v>-3.39</v>
      </c>
      <c r="AO497" t="s">
        <v>10146</v>
      </c>
      <c r="AP497">
        <v>0.113634617108818</v>
      </c>
      <c r="AQ497">
        <f>(Table2[[#This Row],[Sharpe Ratio]]-AVERAGE(Table2[Sharpe Ratio]))/_xlfn.STDEV.P(Table2[Sharpe Ratio])</f>
        <v>0.66750072090461854</v>
      </c>
      <c r="AR4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2.2063678128364215</v>
      </c>
    </row>
    <row r="498" spans="1:44" hidden="1" x14ac:dyDescent="0.3">
      <c r="A498" t="s">
        <v>1238</v>
      </c>
      <c r="B498" t="s">
        <v>1239</v>
      </c>
      <c r="C498" t="s">
        <v>10105</v>
      </c>
      <c r="D498" t="s">
        <v>46</v>
      </c>
      <c r="E498">
        <v>8819.5821496000008</v>
      </c>
      <c r="F498">
        <v>1316.6</v>
      </c>
      <c r="G498">
        <v>89.444025741790298</v>
      </c>
      <c r="H498">
        <f>(Table2[[#This Row],[1Y Return vs Nifty]]-AVERAGE(Table2[1Y Return vs Nifty]))/_xlfn.STDEV.P(Table2[1Y Return vs Nifty])</f>
        <v>0.48063629950631936</v>
      </c>
      <c r="I498">
        <v>-2.0827937993077099</v>
      </c>
      <c r="J498">
        <f>(Table2[[#This Row],[1M Return vs Nifty]]-AVERAGE(Table2[1M Return vs Nifty]))/_xlfn.STDEV.P(Table2[1M Return vs Nifty])</f>
        <v>-0.51650516899885923</v>
      </c>
      <c r="K498">
        <v>61.229525731049101</v>
      </c>
      <c r="L498">
        <f>(Table2[[#This Row],[6M Return vs Nifty]]-AVERAGE(Table2[6M Return vs Nifty]))/_xlfn.STDEV.P(Table2[6M Return vs Nifty])</f>
        <v>1.484900212165347</v>
      </c>
      <c r="M498">
        <v>0.547253181121792</v>
      </c>
      <c r="N498">
        <f>(Table2[[#This Row],[1W Return vs Nifty]]-AVERAGE(Table2[1W Return vs Nifty]))/_xlfn.STDEV.P(Table2[1W Return vs Nifty])</f>
        <v>0.15933198221102454</v>
      </c>
      <c r="O498">
        <v>1230.1600000000001</v>
      </c>
      <c r="P498">
        <v>1186.48589892576</v>
      </c>
      <c r="Q498">
        <v>987.87386415675996</v>
      </c>
      <c r="R498">
        <v>74.555666630820696</v>
      </c>
      <c r="S498" s="2">
        <v>7.0267282304740705E-2</v>
      </c>
      <c r="T498" s="2">
        <v>0.10966341967658</v>
      </c>
      <c r="U498" s="2">
        <v>0.33276124389001582</v>
      </c>
      <c r="V498">
        <v>0.90746035377276602</v>
      </c>
      <c r="W498">
        <v>1290.05</v>
      </c>
      <c r="X498">
        <v>1325</v>
      </c>
      <c r="Y498">
        <v>1232.6500000000001</v>
      </c>
      <c r="Z498">
        <v>1325</v>
      </c>
      <c r="AA498">
        <v>1232.6500000000001</v>
      </c>
      <c r="AB498">
        <v>1325</v>
      </c>
      <c r="AC498" s="2">
        <f>(Table2[[#This Row],[Close Price]]/Table2[[#This Row],[Day Low]])-1</f>
        <v>2.0580597651253862E-2</v>
      </c>
      <c r="AD498" s="2">
        <f>(Table2[[#This Row],[Day High]]/Table2[[#This Row],[Close Price]])-1</f>
        <v>6.3800698769558295E-3</v>
      </c>
      <c r="AE498" s="2">
        <f>(Table2[[#This Row],[Close Price]]/Table2[[#This Row],[Current Week Low]])-1</f>
        <v>6.81053015860138E-2</v>
      </c>
      <c r="AF498" s="2">
        <f>(Table2[[#This Row],[Current Week High]]/Table2[[#This Row],[Close Price]])-1</f>
        <v>6.3800698769558295E-3</v>
      </c>
      <c r="AG498" s="2">
        <f>(Table2[[#This Row],[Close Price]]/Table2[[#This Row],[Current Month Low]])-1</f>
        <v>6.81053015860138E-2</v>
      </c>
      <c r="AH498" s="2">
        <f>(Table2[[#This Row],[Current Month High]]/Table2[[#This Row],[Close Price]])-1</f>
        <v>6.3800698769558295E-3</v>
      </c>
      <c r="AI498">
        <v>5.4990126082333299</v>
      </c>
      <c r="AJ498">
        <v>117.52994630318</v>
      </c>
      <c r="AK498" t="str">
        <f>IF(AND(Table2[[#This Row],[20D EMA]]&gt;Table2[[#This Row],[50D EMA]],Table2[[#This Row],[50D EMA]]&gt;Table2[[#This Row],[200D EMA]]),"Uptrend","Downtrend/NoTrend")</f>
        <v>Uptrend</v>
      </c>
      <c r="AL498">
        <v>0.05</v>
      </c>
      <c r="AM498" t="s">
        <v>10145</v>
      </c>
      <c r="AN498">
        <v>8.5500000000000007</v>
      </c>
      <c r="AO498" t="s">
        <v>10145</v>
      </c>
      <c r="AP498">
        <v>0.13481116308174401</v>
      </c>
      <c r="AQ498">
        <f>(Table2[[#This Row],[Sharpe Ratio]]-AVERAGE(Table2[Sharpe Ratio]))/_xlfn.STDEV.P(Table2[Sharpe Ratio])</f>
        <v>0.90793885995465184</v>
      </c>
      <c r="AR4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2.5163021848384832</v>
      </c>
    </row>
    <row r="499" spans="1:44" hidden="1" x14ac:dyDescent="0.3">
      <c r="A499" t="s">
        <v>1240</v>
      </c>
      <c r="B499" t="s">
        <v>1241</v>
      </c>
      <c r="C499" t="s">
        <v>10108</v>
      </c>
      <c r="D499" t="s">
        <v>130</v>
      </c>
      <c r="E499">
        <v>8813.5475700299994</v>
      </c>
      <c r="F499">
        <v>496.3</v>
      </c>
      <c r="G499">
        <v>-14.502481427038999</v>
      </c>
      <c r="H499">
        <f>(Table2[[#This Row],[1Y Return vs Nifty]]-AVERAGE(Table2[1Y Return vs Nifty]))/_xlfn.STDEV.P(Table2[1Y Return vs Nifty])</f>
        <v>-0.71623840553881046</v>
      </c>
      <c r="I499">
        <v>-6.2525190435729803</v>
      </c>
      <c r="J499">
        <f>(Table2[[#This Row],[1M Return vs Nifty]]-AVERAGE(Table2[1M Return vs Nifty]))/_xlfn.STDEV.P(Table2[1M Return vs Nifty])</f>
        <v>-0.86490942893428291</v>
      </c>
      <c r="K499">
        <v>-38.151018007269698</v>
      </c>
      <c r="L499">
        <f>(Table2[[#This Row],[6M Return vs Nifty]]-AVERAGE(Table2[6M Return vs Nifty]))/_xlfn.STDEV.P(Table2[6M Return vs Nifty])</f>
        <v>-1.4504805145085147</v>
      </c>
      <c r="M499">
        <v>-3.8635051411548802</v>
      </c>
      <c r="N499">
        <f>(Table2[[#This Row],[1W Return vs Nifty]]-AVERAGE(Table2[1W Return vs Nifty]))/_xlfn.STDEV.P(Table2[1W Return vs Nifty])</f>
        <v>-0.70824992169583512</v>
      </c>
      <c r="O499">
        <v>483.38</v>
      </c>
      <c r="P499">
        <v>477.59441483738698</v>
      </c>
      <c r="Q499">
        <v>493.87462860242402</v>
      </c>
      <c r="R499">
        <v>58.455259706457703</v>
      </c>
      <c r="S499" s="2">
        <v>2.6728453804460293E-2</v>
      </c>
      <c r="T499" s="2">
        <v>3.9166256098245991E-2</v>
      </c>
      <c r="U499" s="2">
        <v>4.9109050295605373E-3</v>
      </c>
      <c r="V499">
        <v>1.5056269607251</v>
      </c>
      <c r="W499">
        <v>497.3</v>
      </c>
      <c r="X499">
        <v>509.55</v>
      </c>
      <c r="Y499">
        <v>484</v>
      </c>
      <c r="Z499">
        <v>503</v>
      </c>
      <c r="AA499">
        <v>484</v>
      </c>
      <c r="AB499">
        <v>503</v>
      </c>
      <c r="AC499" s="2">
        <f>(Table2[[#This Row],[Close Price]]/Table2[[#This Row],[Day Low]])-1</f>
        <v>-2.0108586366378578E-3</v>
      </c>
      <c r="AD499" s="2">
        <f>(Table2[[#This Row],[Day High]]/Table2[[#This Row],[Close Price]])-1</f>
        <v>2.6697561958492821E-2</v>
      </c>
      <c r="AE499" s="2">
        <f>(Table2[[#This Row],[Close Price]]/Table2[[#This Row],[Current Week Low]])-1</f>
        <v>2.5413223140495989E-2</v>
      </c>
      <c r="AF499" s="2">
        <f>(Table2[[#This Row],[Current Week High]]/Table2[[#This Row],[Close Price]])-1</f>
        <v>1.349989925448325E-2</v>
      </c>
      <c r="AG499" s="2">
        <f>(Table2[[#This Row],[Close Price]]/Table2[[#This Row],[Current Month Low]])-1</f>
        <v>2.5413223140495989E-2</v>
      </c>
      <c r="AH499" s="2">
        <f>(Table2[[#This Row],[Current Month High]]/Table2[[#This Row],[Close Price]])-1</f>
        <v>1.349989925448325E-2</v>
      </c>
      <c r="AI499">
        <v>42.091476929276602</v>
      </c>
      <c r="AJ499">
        <v>28.541828541828501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-7.0000000000000007E-2</v>
      </c>
      <c r="AM499" t="s">
        <v>10146</v>
      </c>
      <c r="AN499">
        <v>6.55</v>
      </c>
      <c r="AO499" t="s">
        <v>10145</v>
      </c>
      <c r="AQ499">
        <f>(Table2[[#This Row],[Sharpe Ratio]]-AVERAGE(Table2[Sharpe Ratio]))/_xlfn.STDEV.P(Table2[Sharpe Ratio])</f>
        <v>-0.62270476889708481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0" spans="1:44" hidden="1" x14ac:dyDescent="0.3">
      <c r="A500" t="s">
        <v>1244</v>
      </c>
      <c r="B500" t="s">
        <v>1245</v>
      </c>
      <c r="C500" t="s">
        <v>10113</v>
      </c>
      <c r="D500" t="s">
        <v>325</v>
      </c>
      <c r="E500">
        <v>8797.6651918919997</v>
      </c>
      <c r="F500">
        <v>228.66</v>
      </c>
      <c r="G500">
        <v>145.98817069719601</v>
      </c>
      <c r="H500">
        <f>(Table2[[#This Row],[1Y Return vs Nifty]]-AVERAGE(Table2[1Y Return vs Nifty]))/_xlfn.STDEV.P(Table2[1Y Return vs Nifty])</f>
        <v>1.1317044177030269</v>
      </c>
      <c r="I500">
        <v>9.0524327691508404</v>
      </c>
      <c r="J500">
        <f>(Table2[[#This Row],[1M Return vs Nifty]]-AVERAGE(Table2[1M Return vs Nifty]))/_xlfn.STDEV.P(Table2[1M Return vs Nifty])</f>
        <v>0.41390634363802892</v>
      </c>
      <c r="K500">
        <v>-9.5168524608454295</v>
      </c>
      <c r="L500">
        <f>(Table2[[#This Row],[6M Return vs Nifty]]-AVERAGE(Table2[6M Return vs Nifty]))/_xlfn.STDEV.P(Table2[6M Return vs Nifty])</f>
        <v>-0.60471961898874127</v>
      </c>
      <c r="M500">
        <v>6.5482565393498199E-2</v>
      </c>
      <c r="N500">
        <f>(Table2[[#This Row],[1W Return vs Nifty]]-AVERAGE(Table2[1W Return vs Nifty]))/_xlfn.STDEV.P(Table2[1W Return vs Nifty])</f>
        <v>6.4569259454500996E-2</v>
      </c>
      <c r="O500">
        <v>228.14</v>
      </c>
      <c r="P500">
        <v>221.14672358793601</v>
      </c>
      <c r="Q500">
        <v>194.016536153869</v>
      </c>
      <c r="R500">
        <v>47.912799559341998</v>
      </c>
      <c r="S500" s="2">
        <v>2.2793021828702124E-3</v>
      </c>
      <c r="T500" s="2">
        <v>3.3974170135405303E-2</v>
      </c>
      <c r="U500" s="2">
        <v>0.1785593358839076</v>
      </c>
      <c r="V500">
        <v>0.910614480267667</v>
      </c>
      <c r="W500">
        <v>227.02</v>
      </c>
      <c r="X500">
        <v>230.8</v>
      </c>
      <c r="Y500">
        <v>225.47</v>
      </c>
      <c r="Z500">
        <v>234</v>
      </c>
      <c r="AA500">
        <v>225.47</v>
      </c>
      <c r="AB500">
        <v>234</v>
      </c>
      <c r="AC500" s="2">
        <f>(Table2[[#This Row],[Close Price]]/Table2[[#This Row],[Day Low]])-1</f>
        <v>7.2240331248347722E-3</v>
      </c>
      <c r="AD500" s="2">
        <f>(Table2[[#This Row],[Day High]]/Table2[[#This Row],[Close Price]])-1</f>
        <v>9.3588734365435133E-3</v>
      </c>
      <c r="AE500" s="2">
        <f>(Table2[[#This Row],[Close Price]]/Table2[[#This Row],[Current Week Low]])-1</f>
        <v>1.414822371047153E-2</v>
      </c>
      <c r="AF500" s="2">
        <f>(Table2[[#This Row],[Current Week High]]/Table2[[#This Row],[Close Price]])-1</f>
        <v>2.3353450537916487E-2</v>
      </c>
      <c r="AG500" s="2">
        <f>(Table2[[#This Row],[Close Price]]/Table2[[#This Row],[Current Month Low]])-1</f>
        <v>1.414822371047153E-2</v>
      </c>
      <c r="AH500" s="2">
        <f>(Table2[[#This Row],[Current Month High]]/Table2[[#This Row],[Close Price]])-1</f>
        <v>2.3353450537916487E-2</v>
      </c>
      <c r="AI500">
        <v>9.3326336044782607</v>
      </c>
      <c r="AJ500">
        <v>175.992757996379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0.03</v>
      </c>
      <c r="AM500" t="s">
        <v>10145</v>
      </c>
      <c r="AN500">
        <v>-4.8</v>
      </c>
      <c r="AO500" t="s">
        <v>10146</v>
      </c>
      <c r="AQ500">
        <f>(Table2[[#This Row],[Sharpe Ratio]]-AVERAGE(Table2[Sharpe Ratio]))/_xlfn.STDEV.P(Table2[Sharpe Ratio])</f>
        <v>-0.62270476889708481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0.38275563290973069</v>
      </c>
    </row>
    <row r="501" spans="1:44" hidden="1" x14ac:dyDescent="0.3">
      <c r="A501" t="s">
        <v>1246</v>
      </c>
      <c r="B501" t="s">
        <v>1247</v>
      </c>
      <c r="C501" t="s">
        <v>10108</v>
      </c>
      <c r="D501" t="s">
        <v>156</v>
      </c>
      <c r="E501">
        <v>8788.1193999999996</v>
      </c>
      <c r="F501">
        <v>469.1</v>
      </c>
      <c r="G501">
        <v>33.498564106576502</v>
      </c>
      <c r="H501">
        <f>(Table2[[#This Row],[1Y Return vs Nifty]]-AVERAGE(Table2[1Y Return vs Nifty]))/_xlfn.STDEV.P(Table2[1Y Return vs Nifty])</f>
        <v>-0.16353837953801426</v>
      </c>
      <c r="I501">
        <v>-2.2883601830456599</v>
      </c>
      <c r="J501">
        <f>(Table2[[#This Row],[1M Return vs Nifty]]-AVERAGE(Table2[1M Return vs Nifty]))/_xlfn.STDEV.P(Table2[1M Return vs Nifty])</f>
        <v>-0.53368140954188381</v>
      </c>
      <c r="K501">
        <v>2.1848397905784598</v>
      </c>
      <c r="L501">
        <f>(Table2[[#This Row],[6M Return vs Nifty]]-AVERAGE(Table2[6M Return vs Nifty]))/_xlfn.STDEV.P(Table2[6M Return vs Nifty])</f>
        <v>-0.25908937173689001</v>
      </c>
      <c r="M501">
        <v>-4.2627129789431004</v>
      </c>
      <c r="N501">
        <f>(Table2[[#This Row],[1W Return vs Nifty]]-AVERAGE(Table2[1W Return vs Nifty]))/_xlfn.STDEV.P(Table2[1W Return vs Nifty])</f>
        <v>-0.78677281292150392</v>
      </c>
      <c r="O501">
        <v>455.05</v>
      </c>
      <c r="P501">
        <v>443.799045272</v>
      </c>
      <c r="Q501">
        <v>407.364712964452</v>
      </c>
      <c r="R501">
        <v>63.856902445769698</v>
      </c>
      <c r="S501" s="2">
        <v>3.0875727941984423E-2</v>
      </c>
      <c r="T501" s="2">
        <v>5.7009935008970829E-2</v>
      </c>
      <c r="U501" s="2">
        <v>0.15154794971388513</v>
      </c>
      <c r="V501">
        <v>1.2871580993815299</v>
      </c>
      <c r="W501">
        <v>469</v>
      </c>
      <c r="X501">
        <v>490</v>
      </c>
      <c r="Y501">
        <v>458.05</v>
      </c>
      <c r="Z501">
        <v>477.9</v>
      </c>
      <c r="AA501">
        <v>458.05</v>
      </c>
      <c r="AB501">
        <v>477.9</v>
      </c>
      <c r="AC501" s="2">
        <f>(Table2[[#This Row],[Close Price]]/Table2[[#This Row],[Day Low]])-1</f>
        <v>2.1321961620479613E-4</v>
      </c>
      <c r="AD501" s="2">
        <f>(Table2[[#This Row],[Day High]]/Table2[[#This Row],[Close Price]])-1</f>
        <v>4.455340012790443E-2</v>
      </c>
      <c r="AE501" s="2">
        <f>(Table2[[#This Row],[Close Price]]/Table2[[#This Row],[Current Week Low]])-1</f>
        <v>2.4124003929701932E-2</v>
      </c>
      <c r="AF501" s="2">
        <f>(Table2[[#This Row],[Current Week High]]/Table2[[#This Row],[Close Price]])-1</f>
        <v>1.8759326369643947E-2</v>
      </c>
      <c r="AG501" s="2">
        <f>(Table2[[#This Row],[Close Price]]/Table2[[#This Row],[Current Month Low]])-1</f>
        <v>2.4124003929701932E-2</v>
      </c>
      <c r="AH501" s="2">
        <f>(Table2[[#This Row],[Current Month High]]/Table2[[#This Row],[Close Price]])-1</f>
        <v>1.8759326369643947E-2</v>
      </c>
      <c r="AI501">
        <v>16.7128544020464</v>
      </c>
      <c r="AJ501">
        <v>64.308231173379994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</v>
      </c>
      <c r="AM501" t="s">
        <v>10147</v>
      </c>
      <c r="AN501">
        <v>2.52</v>
      </c>
      <c r="AO501" t="s">
        <v>10145</v>
      </c>
      <c r="AP501">
        <v>7.9000729547754001E-2</v>
      </c>
      <c r="AQ501">
        <f>(Table2[[#This Row],[Sharpe Ratio]]-AVERAGE(Table2[Sharpe Ratio]))/_xlfn.STDEV.P(Table2[Sharpe Ratio])</f>
        <v>0.27426815673212768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-1.4688138170061644</v>
      </c>
    </row>
    <row r="502" spans="1:44" hidden="1" x14ac:dyDescent="0.3">
      <c r="A502" t="s">
        <v>1248</v>
      </c>
      <c r="B502" t="s">
        <v>1249</v>
      </c>
      <c r="C502" t="s">
        <v>10107</v>
      </c>
      <c r="D502" t="s">
        <v>59</v>
      </c>
      <c r="E502">
        <v>8785.3995241199991</v>
      </c>
      <c r="F502">
        <v>955.8</v>
      </c>
      <c r="G502">
        <v>78.452256050546694</v>
      </c>
      <c r="H502">
        <f>(Table2[[#This Row],[1Y Return vs Nifty]]-AVERAGE(Table2[1Y Return vs Nifty]))/_xlfn.STDEV.P(Table2[1Y Return vs Nifty])</f>
        <v>0.35407340224837047</v>
      </c>
      <c r="I502">
        <v>3.0232685477339101</v>
      </c>
      <c r="J502">
        <f>(Table2[[#This Row],[1M Return vs Nifty]]-AVERAGE(Table2[1M Return vs Nifty]))/_xlfn.STDEV.P(Table2[1M Return vs Nifty])</f>
        <v>-8.986461860484081E-2</v>
      </c>
      <c r="K502">
        <v>26.095656515665301</v>
      </c>
      <c r="L502">
        <f>(Table2[[#This Row],[6M Return vs Nifty]]-AVERAGE(Table2[6M Return vs Nifty]))/_xlfn.STDEV.P(Table2[6M Return vs Nifty])</f>
        <v>0.44715903397381795</v>
      </c>
      <c r="M502">
        <v>-2.4219723377270501</v>
      </c>
      <c r="N502">
        <f>(Table2[[#This Row],[1W Return vs Nifty]]-AVERAGE(Table2[1W Return vs Nifty]))/_xlfn.STDEV.P(Table2[1W Return vs Nifty])</f>
        <v>-0.42470507911725308</v>
      </c>
      <c r="O502">
        <v>931.94</v>
      </c>
      <c r="P502">
        <v>893.94236095708004</v>
      </c>
      <c r="Q502">
        <v>731.86646310741401</v>
      </c>
      <c r="R502">
        <v>61.928022113084701</v>
      </c>
      <c r="S502" s="2">
        <v>2.5602506599137174E-2</v>
      </c>
      <c r="T502" s="2">
        <v>6.9196451297702646E-2</v>
      </c>
      <c r="U502" s="2">
        <v>0.30597595077904238</v>
      </c>
      <c r="V502">
        <v>0.55936401972666905</v>
      </c>
      <c r="W502">
        <v>950.05</v>
      </c>
      <c r="X502">
        <v>965</v>
      </c>
      <c r="Y502">
        <v>932.1</v>
      </c>
      <c r="Z502">
        <v>965</v>
      </c>
      <c r="AA502">
        <v>932.1</v>
      </c>
      <c r="AB502">
        <v>965</v>
      </c>
      <c r="AC502" s="2">
        <f>(Table2[[#This Row],[Close Price]]/Table2[[#This Row],[Day Low]])-1</f>
        <v>6.052313036156054E-3</v>
      </c>
      <c r="AD502" s="2">
        <f>(Table2[[#This Row],[Day High]]/Table2[[#This Row],[Close Price]])-1</f>
        <v>9.6254446536931937E-3</v>
      </c>
      <c r="AE502" s="2">
        <f>(Table2[[#This Row],[Close Price]]/Table2[[#This Row],[Current Week Low]])-1</f>
        <v>2.5426456388799368E-2</v>
      </c>
      <c r="AF502" s="2">
        <f>(Table2[[#This Row],[Current Week High]]/Table2[[#This Row],[Close Price]])-1</f>
        <v>9.6254446536931937E-3</v>
      </c>
      <c r="AG502" s="2">
        <f>(Table2[[#This Row],[Close Price]]/Table2[[#This Row],[Current Month Low]])-1</f>
        <v>2.5426456388799368E-2</v>
      </c>
      <c r="AH502" s="2">
        <f>(Table2[[#This Row],[Current Month High]]/Table2[[#This Row],[Close Price]])-1</f>
        <v>9.6254446536931937E-3</v>
      </c>
      <c r="AI502">
        <v>3.98095835948943</v>
      </c>
      <c r="AJ502">
        <v>131.933996602766</v>
      </c>
      <c r="AK502" t="str">
        <f>IF(AND(Table2[[#This Row],[20D EMA]]&gt;Table2[[#This Row],[50D EMA]],Table2[[#This Row],[50D EMA]]&gt;Table2[[#This Row],[200D EMA]]),"Uptrend","Downtrend/NoTrend")</f>
        <v>Uptrend</v>
      </c>
      <c r="AL502">
        <v>7.0000000000000007E-2</v>
      </c>
      <c r="AM502" t="s">
        <v>10145</v>
      </c>
      <c r="AN502">
        <v>-2.34</v>
      </c>
      <c r="AO502" t="s">
        <v>10146</v>
      </c>
      <c r="AP502">
        <v>-7.9706800507469994E-3</v>
      </c>
      <c r="AQ502">
        <f>(Table2[[#This Row],[Sharpe Ratio]]-AVERAGE(Table2[Sharpe Ratio]))/_xlfn.STDEV.P(Table2[Sharpe Ratio])</f>
        <v>-0.71320373321425912</v>
      </c>
      <c r="AR5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-0.42654099471416457</v>
      </c>
    </row>
    <row r="503" spans="1:44" hidden="1" x14ac:dyDescent="0.3">
      <c r="A503" t="s">
        <v>1250</v>
      </c>
      <c r="B503" t="s">
        <v>1251</v>
      </c>
      <c r="C503" t="s">
        <v>10113</v>
      </c>
      <c r="D503" t="s">
        <v>151</v>
      </c>
      <c r="E503">
        <v>8686.8648063000001</v>
      </c>
      <c r="F503">
        <v>1021.5</v>
      </c>
      <c r="G503">
        <v>12.1814152196484</v>
      </c>
      <c r="H503">
        <f>(Table2[[#This Row],[1Y Return vs Nifty]]-AVERAGE(Table2[1Y Return vs Nifty]))/_xlfn.STDEV.P(Table2[1Y Return vs Nifty])</f>
        <v>-0.40899113193310505</v>
      </c>
      <c r="I503">
        <v>3.1636087771906301</v>
      </c>
      <c r="J503">
        <f>(Table2[[#This Row],[1M Return vs Nifty]]-AVERAGE(Table2[1M Return vs Nifty]))/_xlfn.STDEV.P(Table2[1M Return vs Nifty])</f>
        <v>-7.8138394233035313E-2</v>
      </c>
      <c r="K503">
        <v>13.698402735674501</v>
      </c>
      <c r="L503">
        <f>(Table2[[#This Row],[6M Return vs Nifty]]-AVERAGE(Table2[6M Return vs Nifty]))/_xlfn.STDEV.P(Table2[6M Return vs Nifty])</f>
        <v>8.0984142585713306E-2</v>
      </c>
      <c r="M503">
        <v>-2.4746779652613902</v>
      </c>
      <c r="N503">
        <f>(Table2[[#This Row],[1W Return vs Nifty]]-AVERAGE(Table2[1W Return vs Nifty]))/_xlfn.STDEV.P(Table2[1W Return vs Nifty])</f>
        <v>-0.43507210567862814</v>
      </c>
      <c r="O503">
        <v>1015.85</v>
      </c>
      <c r="P503">
        <v>990.36788470812803</v>
      </c>
      <c r="Q503">
        <v>882.53764534797995</v>
      </c>
      <c r="R503">
        <v>49.557351565275397</v>
      </c>
      <c r="S503" s="2">
        <v>5.561844760545334E-3</v>
      </c>
      <c r="T503" s="2">
        <v>3.14348998716239E-2</v>
      </c>
      <c r="U503" s="2">
        <v>0.15745770776410101</v>
      </c>
      <c r="V503">
        <v>0.406560721595907</v>
      </c>
      <c r="W503">
        <v>1021</v>
      </c>
      <c r="X503">
        <v>1033.1500000000001</v>
      </c>
      <c r="Y503">
        <v>1017.4</v>
      </c>
      <c r="Z503">
        <v>1058</v>
      </c>
      <c r="AA503">
        <v>1017.4</v>
      </c>
      <c r="AB503">
        <v>1058</v>
      </c>
      <c r="AC503" s="2">
        <f>(Table2[[#This Row],[Close Price]]/Table2[[#This Row],[Day Low]])-1</f>
        <v>4.8971596474034484E-4</v>
      </c>
      <c r="AD503" s="2">
        <f>(Table2[[#This Row],[Day High]]/Table2[[#This Row],[Close Price]])-1</f>
        <v>1.1404796867352074E-2</v>
      </c>
      <c r="AE503" s="2">
        <f>(Table2[[#This Row],[Close Price]]/Table2[[#This Row],[Current Week Low]])-1</f>
        <v>4.0298800864950746E-3</v>
      </c>
      <c r="AF503" s="2">
        <f>(Table2[[#This Row],[Current Week High]]/Table2[[#This Row],[Close Price]])-1</f>
        <v>3.5731767009300031E-2</v>
      </c>
      <c r="AG503" s="2">
        <f>(Table2[[#This Row],[Close Price]]/Table2[[#This Row],[Current Month Low]])-1</f>
        <v>4.0298800864950746E-3</v>
      </c>
      <c r="AH503" s="2">
        <f>(Table2[[#This Row],[Current Month High]]/Table2[[#This Row],[Close Price]])-1</f>
        <v>3.5731767009300031E-2</v>
      </c>
      <c r="AI503">
        <v>13.7542829172785</v>
      </c>
      <c r="AJ503">
        <v>47.3919630618281</v>
      </c>
      <c r="AK503" t="str">
        <f>IF(AND(Table2[[#This Row],[20D EMA]]&gt;Table2[[#This Row],[50D EMA]],Table2[[#This Row],[50D EMA]]&gt;Table2[[#This Row],[200D EMA]]),"Uptrend","Downtrend/NoTrend")</f>
        <v>Uptrend</v>
      </c>
      <c r="AL503">
        <v>7.0000000000000007E-2</v>
      </c>
      <c r="AM503" t="s">
        <v>10145</v>
      </c>
      <c r="AN503">
        <v>-1.86</v>
      </c>
      <c r="AO503" t="s">
        <v>10146</v>
      </c>
      <c r="AP503">
        <v>-4.8380475087530003E-2</v>
      </c>
      <c r="AQ503">
        <f>(Table2[[#This Row],[Sharpe Ratio]]-AVERAGE(Table2[Sharpe Ratio]))/_xlfn.STDEV.P(Table2[Sharpe Ratio])</f>
        <v>-1.1720158516050136</v>
      </c>
      <c r="AR5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-2.0132333408640686</v>
      </c>
    </row>
    <row r="504" spans="1:44" hidden="1" x14ac:dyDescent="0.3">
      <c r="A504" t="s">
        <v>1254</v>
      </c>
      <c r="B504" t="s">
        <v>1255</v>
      </c>
      <c r="C504" t="s">
        <v>10102</v>
      </c>
      <c r="D504" t="s">
        <v>552</v>
      </c>
      <c r="E504">
        <v>8664.7319679720003</v>
      </c>
      <c r="F504">
        <v>90.66</v>
      </c>
      <c r="G504">
        <v>-2.9633708551194</v>
      </c>
      <c r="H504">
        <f>(Table2[[#This Row],[1Y Return vs Nifty]]-AVERAGE(Table2[1Y Return vs Nifty]))/_xlfn.STDEV.P(Table2[1Y Return vs Nifty])</f>
        <v>-0.58337324307771998</v>
      </c>
      <c r="I504">
        <v>8.3459894054027401</v>
      </c>
      <c r="J504">
        <f>(Table2[[#This Row],[1M Return vs Nifty]]-AVERAGE(Table2[1M Return vs Nifty]))/_xlfn.STDEV.P(Table2[1M Return vs Nifty])</f>
        <v>0.35487898262150774</v>
      </c>
      <c r="K504">
        <v>-23.2157755187813</v>
      </c>
      <c r="L504">
        <f>(Table2[[#This Row],[6M Return vs Nifty]]-AVERAGE(Table2[6M Return vs Nifty]))/_xlfn.STDEV.P(Table2[6M Return vs Nifty])</f>
        <v>-1.0093416225303509</v>
      </c>
      <c r="M504">
        <v>6.66819094372583</v>
      </c>
      <c r="N504">
        <f>(Table2[[#This Row],[1W Return vs Nifty]]-AVERAGE(Table2[1W Return vs Nifty]))/_xlfn.STDEV.P(Table2[1W Return vs Nifty])</f>
        <v>1.3633006537555499</v>
      </c>
      <c r="O504">
        <v>84.82</v>
      </c>
      <c r="P504">
        <v>83.499570931056795</v>
      </c>
      <c r="Q504">
        <v>84.868196891842203</v>
      </c>
      <c r="R504">
        <v>74.808195797715598</v>
      </c>
      <c r="S504" s="2">
        <v>6.8851685923131387E-2</v>
      </c>
      <c r="T504" s="2">
        <v>8.5754082195887732E-2</v>
      </c>
      <c r="U504" s="2">
        <v>6.8244681992466361E-2</v>
      </c>
      <c r="V504">
        <v>1.14321041317595</v>
      </c>
      <c r="W504">
        <v>90.43</v>
      </c>
      <c r="X504">
        <v>92.25</v>
      </c>
      <c r="Y504">
        <v>87.11</v>
      </c>
      <c r="Z504">
        <v>92.3</v>
      </c>
      <c r="AA504">
        <v>87.11</v>
      </c>
      <c r="AB504">
        <v>92.3</v>
      </c>
      <c r="AC504" s="2">
        <f>(Table2[[#This Row],[Close Price]]/Table2[[#This Row],[Day Low]])-1</f>
        <v>2.5434037376974583E-3</v>
      </c>
      <c r="AD504" s="2">
        <f>(Table2[[#This Row],[Day High]]/Table2[[#This Row],[Close Price]])-1</f>
        <v>1.7538054268696257E-2</v>
      </c>
      <c r="AE504" s="2">
        <f>(Table2[[#This Row],[Close Price]]/Table2[[#This Row],[Current Week Low]])-1</f>
        <v>4.0753070829985028E-2</v>
      </c>
      <c r="AF504" s="2">
        <f>(Table2[[#This Row],[Current Week High]]/Table2[[#This Row],[Close Price]])-1</f>
        <v>1.8089565409221242E-2</v>
      </c>
      <c r="AG504" s="2">
        <f>(Table2[[#This Row],[Close Price]]/Table2[[#This Row],[Current Month Low]])-1</f>
        <v>4.0753070829985028E-2</v>
      </c>
      <c r="AH504" s="2">
        <f>(Table2[[#This Row],[Current Month High]]/Table2[[#This Row],[Close Price]])-1</f>
        <v>1.8089565409221242E-2</v>
      </c>
      <c r="AI504">
        <v>26.682108978601299</v>
      </c>
      <c r="AJ504">
        <v>31.391304347826001</v>
      </c>
      <c r="AK504" t="str">
        <f>IF(AND(Table2[[#This Row],[20D EMA]]&gt;Table2[[#This Row],[50D EMA]],Table2[[#This Row],[50D EMA]]&gt;Table2[[#This Row],[200D EMA]]),"Uptrend","Downtrend/NoTrend")</f>
        <v>Downtrend/NoTrend</v>
      </c>
      <c r="AL504">
        <v>-0.01</v>
      </c>
      <c r="AM504" t="s">
        <v>10146</v>
      </c>
      <c r="AN504">
        <v>8.2899999999999991</v>
      </c>
      <c r="AO504" t="s">
        <v>10145</v>
      </c>
      <c r="AP504">
        <v>-3.6920421550700001E-2</v>
      </c>
      <c r="AQ504">
        <f>(Table2[[#This Row],[Sharpe Ratio]]-AVERAGE(Table2[Sharpe Ratio]))/_xlfn.STDEV.P(Table2[Sharpe Ratio])</f>
        <v>-1.0418986006929927</v>
      </c>
      <c r="AR5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05" spans="1:44" hidden="1" x14ac:dyDescent="0.3">
      <c r="A505" t="s">
        <v>1256</v>
      </c>
      <c r="B505" t="s">
        <v>1257</v>
      </c>
      <c r="C505" t="s">
        <v>10104</v>
      </c>
      <c r="D505" t="s">
        <v>994</v>
      </c>
      <c r="E505">
        <v>8654.0338642749994</v>
      </c>
      <c r="F505">
        <v>428.95</v>
      </c>
      <c r="G505">
        <v>-13.7621730035528</v>
      </c>
      <c r="H505">
        <f>(Table2[[#This Row],[1Y Return vs Nifty]]-AVERAGE(Table2[1Y Return vs Nifty]))/_xlfn.STDEV.P(Table2[1Y Return vs Nifty])</f>
        <v>-0.70771424777597813</v>
      </c>
      <c r="I505">
        <v>9.0068489135299199</v>
      </c>
      <c r="J505">
        <f>(Table2[[#This Row],[1M Return vs Nifty]]-AVERAGE(Table2[1M Return vs Nifty]))/_xlfn.STDEV.P(Table2[1M Return vs Nifty])</f>
        <v>0.41009755323764169</v>
      </c>
      <c r="K505">
        <v>-7.3406455507914696</v>
      </c>
      <c r="L505">
        <f>(Table2[[#This Row],[6M Return vs Nifty]]-AVERAGE(Table2[6M Return vs Nifty]))/_xlfn.STDEV.P(Table2[6M Return vs Nifty])</f>
        <v>-0.54044148585790186</v>
      </c>
      <c r="M505">
        <v>-2.89146638938956</v>
      </c>
      <c r="N505">
        <f>(Table2[[#This Row],[1W Return vs Nifty]]-AVERAGE(Table2[1W Return vs Nifty]))/_xlfn.STDEV.P(Table2[1W Return vs Nifty])</f>
        <v>-0.51705304140688946</v>
      </c>
      <c r="O505">
        <v>423.44</v>
      </c>
      <c r="P505">
        <v>406.16101615506398</v>
      </c>
      <c r="Q505">
        <v>396.18587660641498</v>
      </c>
      <c r="R505">
        <v>50.675131170299103</v>
      </c>
      <c r="S505" s="2">
        <v>1.3012469299074228E-2</v>
      </c>
      <c r="T505" s="2">
        <v>5.610825002524527E-2</v>
      </c>
      <c r="U505" s="2">
        <v>8.269886769874446E-2</v>
      </c>
      <c r="V505">
        <v>1.28861638003604</v>
      </c>
      <c r="W505">
        <v>428.05</v>
      </c>
      <c r="X505">
        <v>434.8</v>
      </c>
      <c r="Y505">
        <v>426.65</v>
      </c>
      <c r="Z505">
        <v>443.9</v>
      </c>
      <c r="AA505">
        <v>426.65</v>
      </c>
      <c r="AB505">
        <v>443.9</v>
      </c>
      <c r="AC505" s="2">
        <f>(Table2[[#This Row],[Close Price]]/Table2[[#This Row],[Day Low]])-1</f>
        <v>2.1025581123699233E-3</v>
      </c>
      <c r="AD505" s="2">
        <f>(Table2[[#This Row],[Day High]]/Table2[[#This Row],[Close Price]])-1</f>
        <v>1.3637953141391934E-2</v>
      </c>
      <c r="AE505" s="2">
        <f>(Table2[[#This Row],[Close Price]]/Table2[[#This Row],[Current Week Low]])-1</f>
        <v>5.3908355795149188E-3</v>
      </c>
      <c r="AF505" s="2">
        <f>(Table2[[#This Row],[Current Week High]]/Table2[[#This Row],[Close Price]])-1</f>
        <v>3.4852546916890104E-2</v>
      </c>
      <c r="AG505" s="2">
        <f>(Table2[[#This Row],[Close Price]]/Table2[[#This Row],[Current Month Low]])-1</f>
        <v>5.3908355795149188E-3</v>
      </c>
      <c r="AH505" s="2">
        <f>(Table2[[#This Row],[Current Month High]]/Table2[[#This Row],[Close Price]])-1</f>
        <v>3.4852546916890104E-2</v>
      </c>
      <c r="AI505">
        <v>13.2766056649959</v>
      </c>
      <c r="AJ505">
        <v>24.876273653566201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7.0000000000000007E-2</v>
      </c>
      <c r="AM505" t="s">
        <v>10145</v>
      </c>
      <c r="AN505">
        <v>-0.28999999999999998</v>
      </c>
      <c r="AO505" t="s">
        <v>10146</v>
      </c>
      <c r="AP505">
        <v>-3.6855541523270001E-3</v>
      </c>
      <c r="AQ505">
        <f>(Table2[[#This Row],[Sharpe Ratio]]-AVERAGE(Table2[Sharpe Ratio]))/_xlfn.STDEV.P(Table2[Sharpe Ratio])</f>
        <v>-0.6645504874050302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-2.0196617092081581</v>
      </c>
    </row>
    <row r="506" spans="1:44" x14ac:dyDescent="0.3">
      <c r="A506" t="s">
        <v>338</v>
      </c>
      <c r="B506" t="s">
        <v>339</v>
      </c>
      <c r="C506" t="s">
        <v>10106</v>
      </c>
      <c r="D506" t="s">
        <v>187</v>
      </c>
      <c r="E506">
        <v>72922.695720150004</v>
      </c>
      <c r="F506">
        <v>4665.45</v>
      </c>
      <c r="G506">
        <v>27.799322006714998</v>
      </c>
      <c r="H506">
        <f>(Table2[[#This Row],[1Y Return vs Nifty]]-AVERAGE(Table2[1Y Return vs Nifty]))/_xlfn.STDEV.P(Table2[1Y Return vs Nifty])</f>
        <v>-0.22916135132458371</v>
      </c>
      <c r="I506">
        <v>3.0280025179202301</v>
      </c>
      <c r="J506">
        <f>(Table2[[#This Row],[1M Return vs Nifty]]-AVERAGE(Table2[1M Return vs Nifty]))/_xlfn.STDEV.P(Table2[1M Return vs Nifty])</f>
        <v>-8.9469068470790725E-2</v>
      </c>
      <c r="K506">
        <v>37.2506223915194</v>
      </c>
      <c r="L506">
        <f>(Table2[[#This Row],[6M Return vs Nifty]]-AVERAGE(Table2[6M Return vs Nifty]))/_xlfn.STDEV.P(Table2[6M Return vs Nifty])</f>
        <v>0.77664074746600731</v>
      </c>
      <c r="M506">
        <v>-2.9238604892637001</v>
      </c>
      <c r="N506">
        <f>(Table2[[#This Row],[1W Return vs Nifty]]-AVERAGE(Table2[1W Return vs Nifty]))/_xlfn.STDEV.P(Table2[1W Return vs Nifty])</f>
        <v>-0.52342485613593781</v>
      </c>
      <c r="O506">
        <v>4577.46</v>
      </c>
      <c r="P506">
        <v>4245.0125065109196</v>
      </c>
      <c r="Q506">
        <v>3517.2591848871998</v>
      </c>
      <c r="R506">
        <v>53.235714565226097</v>
      </c>
      <c r="S506" s="2">
        <v>1.9222450878871641E-2</v>
      </c>
      <c r="T506" s="2">
        <v>9.9042698424143899E-2</v>
      </c>
      <c r="U506" s="2">
        <v>0.32644475563424341</v>
      </c>
      <c r="V506">
        <v>0.95788010183265004</v>
      </c>
      <c r="W506">
        <v>4651.45</v>
      </c>
      <c r="X506">
        <v>4715.95</v>
      </c>
      <c r="Y506">
        <v>4580</v>
      </c>
      <c r="Z506">
        <v>4747</v>
      </c>
      <c r="AA506">
        <v>4580</v>
      </c>
      <c r="AB506">
        <v>4747</v>
      </c>
      <c r="AC506" s="2">
        <f>(Table2[[#This Row],[Close Price]]/Table2[[#This Row],[Day Low]])-1</f>
        <v>3.009814143976719E-3</v>
      </c>
      <c r="AD506" s="2">
        <f>(Table2[[#This Row],[Day High]]/Table2[[#This Row],[Close Price]])-1</f>
        <v>1.0824250608194363E-2</v>
      </c>
      <c r="AE506" s="2">
        <f>(Table2[[#This Row],[Close Price]]/Table2[[#This Row],[Current Week Low]])-1</f>
        <v>1.8657205240174557E-2</v>
      </c>
      <c r="AF506" s="2">
        <f>(Table2[[#This Row],[Current Week High]]/Table2[[#This Row],[Close Price]])-1</f>
        <v>1.7479557170262394E-2</v>
      </c>
      <c r="AG506" s="2">
        <f>(Table2[[#This Row],[Close Price]]/Table2[[#This Row],[Current Month Low]])-1</f>
        <v>1.8657205240174557E-2</v>
      </c>
      <c r="AH506" s="2">
        <f>(Table2[[#This Row],[Current Month High]]/Table2[[#This Row],[Close Price]])-1</f>
        <v>1.7479557170262394E-2</v>
      </c>
      <c r="AI506">
        <v>6.1205242795443002</v>
      </c>
      <c r="AJ506">
        <v>78.602327540004595</v>
      </c>
      <c r="AK506" t="str">
        <f>IF(AND(Table2[[#This Row],[20D EMA]]&gt;Table2[[#This Row],[50D EMA]],Table2[[#This Row],[50D EMA]]&gt;Table2[[#This Row],[200D EMA]]),"Uptrend","Downtrend/NoTrend")</f>
        <v>Uptrend</v>
      </c>
      <c r="AL506">
        <v>0.24</v>
      </c>
      <c r="AM506" t="s">
        <v>10145</v>
      </c>
      <c r="AN506">
        <v>-3.32</v>
      </c>
      <c r="AO506" t="s">
        <v>10146</v>
      </c>
      <c r="AP506">
        <v>0.157438131821932</v>
      </c>
      <c r="AQ506">
        <f>(Table2[[#This Row],[Sharpe Ratio]]-AVERAGE(Table2[Sharpe Ratio]))/_xlfn.STDEV.P(Table2[Sharpe Ratio])</f>
        <v>1.1648450741781402</v>
      </c>
      <c r="AR5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1.0994305457128353</v>
      </c>
    </row>
    <row r="507" spans="1:44" hidden="1" x14ac:dyDescent="0.3">
      <c r="A507" t="s">
        <v>1262</v>
      </c>
      <c r="B507" t="s">
        <v>1263</v>
      </c>
      <c r="C507" t="s">
        <v>10104</v>
      </c>
      <c r="D507" t="s">
        <v>994</v>
      </c>
      <c r="E507">
        <v>8579.7058557599994</v>
      </c>
      <c r="F507">
        <v>391.95</v>
      </c>
      <c r="G507">
        <v>14.2165127312319</v>
      </c>
      <c r="H507">
        <f>(Table2[[#This Row],[1Y Return vs Nifty]]-AVERAGE(Table2[1Y Return vs Nifty]))/_xlfn.STDEV.P(Table2[1Y Return vs Nifty])</f>
        <v>-0.38555834135401962</v>
      </c>
      <c r="I507">
        <v>12.7808408713658</v>
      </c>
      <c r="J507">
        <f>(Table2[[#This Row],[1M Return vs Nifty]]-AVERAGE(Table2[1M Return vs Nifty]))/_xlfn.STDEV.P(Table2[1M Return vs Nifty])</f>
        <v>0.72543604631471703</v>
      </c>
      <c r="K507">
        <v>2.8495975084374501</v>
      </c>
      <c r="L507">
        <f>(Table2[[#This Row],[6M Return vs Nifty]]-AVERAGE(Table2[6M Return vs Nifty]))/_xlfn.STDEV.P(Table2[6M Return vs Nifty])</f>
        <v>-0.2394545728163987</v>
      </c>
      <c r="M507">
        <v>-4.28043620215053</v>
      </c>
      <c r="N507">
        <f>(Table2[[#This Row],[1W Return vs Nifty]]-AVERAGE(Table2[1W Return vs Nifty]))/_xlfn.STDEV.P(Table2[1W Return vs Nifty])</f>
        <v>-0.79025891363484602</v>
      </c>
      <c r="O507">
        <v>383.9</v>
      </c>
      <c r="P507">
        <v>364.80771761022902</v>
      </c>
      <c r="Q507">
        <v>343.18200842029302</v>
      </c>
      <c r="R507">
        <v>53.3963980309181</v>
      </c>
      <c r="S507" s="2">
        <v>2.0969002344360541E-2</v>
      </c>
      <c r="T507" s="2">
        <v>7.4401612355061403E-2</v>
      </c>
      <c r="U507" s="2">
        <v>0.14210532715334276</v>
      </c>
      <c r="V507">
        <v>1.7226341456908101</v>
      </c>
      <c r="W507">
        <v>391</v>
      </c>
      <c r="X507">
        <v>396.65</v>
      </c>
      <c r="Y507">
        <v>388</v>
      </c>
      <c r="Z507">
        <v>403.35</v>
      </c>
      <c r="AA507">
        <v>388</v>
      </c>
      <c r="AB507">
        <v>403.35</v>
      </c>
      <c r="AC507" s="2">
        <f>(Table2[[#This Row],[Close Price]]/Table2[[#This Row],[Day Low]])-1</f>
        <v>2.4296675191814998E-3</v>
      </c>
      <c r="AD507" s="2">
        <f>(Table2[[#This Row],[Day High]]/Table2[[#This Row],[Close Price]])-1</f>
        <v>1.1991325424161259E-2</v>
      </c>
      <c r="AE507" s="2">
        <f>(Table2[[#This Row],[Close Price]]/Table2[[#This Row],[Current Week Low]])-1</f>
        <v>1.0180412371133984E-2</v>
      </c>
      <c r="AF507" s="2">
        <f>(Table2[[#This Row],[Current Week High]]/Table2[[#This Row],[Close Price]])-1</f>
        <v>2.9085342518178514E-2</v>
      </c>
      <c r="AG507" s="2">
        <f>(Table2[[#This Row],[Close Price]]/Table2[[#This Row],[Current Month Low]])-1</f>
        <v>1.0180412371133984E-2</v>
      </c>
      <c r="AH507" s="2">
        <f>(Table2[[#This Row],[Current Month High]]/Table2[[#This Row],[Close Price]])-1</f>
        <v>2.9085342518178514E-2</v>
      </c>
      <c r="AI507">
        <v>8.9424671514223704</v>
      </c>
      <c r="AJ507">
        <v>46.523364485981297</v>
      </c>
      <c r="AK507" t="str">
        <f>IF(AND(Table2[[#This Row],[20D EMA]]&gt;Table2[[#This Row],[50D EMA]],Table2[[#This Row],[50D EMA]]&gt;Table2[[#This Row],[200D EMA]]),"Uptrend","Downtrend/NoTrend")</f>
        <v>Uptrend</v>
      </c>
      <c r="AL507">
        <v>0.11</v>
      </c>
      <c r="AM507" t="s">
        <v>10145</v>
      </c>
      <c r="AN507">
        <v>-0.6</v>
      </c>
      <c r="AO507" t="s">
        <v>10146</v>
      </c>
      <c r="AP507">
        <v>5.6910339484600003E-2</v>
      </c>
      <c r="AQ507">
        <f>(Table2[[#This Row],[Sharpe Ratio]]-AVERAGE(Table2[Sharpe Ratio]))/_xlfn.STDEV.P(Table2[Sharpe Ratio])</f>
        <v>2.3454247586385455E-2</v>
      </c>
      <c r="AR5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-0.66638153390416188</v>
      </c>
    </row>
    <row r="508" spans="1:44" hidden="1" x14ac:dyDescent="0.3">
      <c r="A508" t="s">
        <v>1264</v>
      </c>
      <c r="B508" t="s">
        <v>1265</v>
      </c>
      <c r="C508" t="s">
        <v>10108</v>
      </c>
      <c r="D508" t="s">
        <v>218</v>
      </c>
      <c r="E508">
        <v>8571.8689050699995</v>
      </c>
      <c r="F508">
        <v>2220.9499999999998</v>
      </c>
      <c r="G508">
        <v>10.0200213102564</v>
      </c>
      <c r="H508">
        <f>(Table2[[#This Row],[1Y Return vs Nifty]]-AVERAGE(Table2[1Y Return vs Nifty]))/_xlfn.STDEV.P(Table2[1Y Return vs Nifty])</f>
        <v>-0.43387814130214741</v>
      </c>
      <c r="I508">
        <v>-9.5538814328983399</v>
      </c>
      <c r="J508">
        <f>(Table2[[#This Row],[1M Return vs Nifty]]-AVERAGE(Table2[1M Return vs Nifty]))/_xlfn.STDEV.P(Table2[1M Return vs Nifty])</f>
        <v>-1.140757033428957</v>
      </c>
      <c r="K508">
        <v>6.1581254004382497</v>
      </c>
      <c r="L508">
        <f>(Table2[[#This Row],[6M Return vs Nifty]]-AVERAGE(Table2[6M Return vs Nifty]))/_xlfn.STDEV.P(Table2[6M Return vs Nifty])</f>
        <v>-0.14173132999117949</v>
      </c>
      <c r="M508">
        <v>-1.3619093238489</v>
      </c>
      <c r="N508">
        <f>(Table2[[#This Row],[1W Return vs Nifty]]-AVERAGE(Table2[1W Return vs Nifty]))/_xlfn.STDEV.P(Table2[1W Return vs Nifty])</f>
        <v>-0.21619411101530134</v>
      </c>
      <c r="O508">
        <v>2225.66</v>
      </c>
      <c r="P508">
        <v>2223.2011435642198</v>
      </c>
      <c r="Q508">
        <v>1953.97815220237</v>
      </c>
      <c r="R508">
        <v>50.815997271963603</v>
      </c>
      <c r="S508" s="2">
        <v>-2.1162261980715996E-3</v>
      </c>
      <c r="T508" s="2">
        <v>-1.0125685526641032E-3</v>
      </c>
      <c r="U508" s="2">
        <v>0.13662990422729152</v>
      </c>
      <c r="V508">
        <v>0.40230923008695202</v>
      </c>
      <c r="W508">
        <v>2225</v>
      </c>
      <c r="X508">
        <v>2254.15</v>
      </c>
      <c r="Y508">
        <v>2165</v>
      </c>
      <c r="Z508">
        <v>2257.1</v>
      </c>
      <c r="AA508">
        <v>2165</v>
      </c>
      <c r="AB508">
        <v>2257.1</v>
      </c>
      <c r="AC508" s="2">
        <f>(Table2[[#This Row],[Close Price]]/Table2[[#This Row],[Day Low]])-1</f>
        <v>-1.8202247191012599E-3</v>
      </c>
      <c r="AD508" s="2">
        <f>(Table2[[#This Row],[Day High]]/Table2[[#This Row],[Close Price]])-1</f>
        <v>1.4948558049483474E-2</v>
      </c>
      <c r="AE508" s="2">
        <f>(Table2[[#This Row],[Close Price]]/Table2[[#This Row],[Current Week Low]])-1</f>
        <v>2.5842956120092353E-2</v>
      </c>
      <c r="AF508" s="2">
        <f>(Table2[[#This Row],[Current Week High]]/Table2[[#This Row],[Close Price]])-1</f>
        <v>1.6276818478579091E-2</v>
      </c>
      <c r="AG508" s="2">
        <f>(Table2[[#This Row],[Close Price]]/Table2[[#This Row],[Current Month Low]])-1</f>
        <v>2.5842956120092353E-2</v>
      </c>
      <c r="AH508" s="2">
        <f>(Table2[[#This Row],[Current Month High]]/Table2[[#This Row],[Close Price]])-1</f>
        <v>1.6276818478579091E-2</v>
      </c>
      <c r="AI508">
        <v>23.505707017267301</v>
      </c>
      <c r="AJ508">
        <v>51.922156098228299</v>
      </c>
      <c r="AK508" t="str">
        <f>IF(AND(Table2[[#This Row],[20D EMA]]&gt;Table2[[#This Row],[50D EMA]],Table2[[#This Row],[50D EMA]]&gt;Table2[[#This Row],[200D EMA]]),"Uptrend","Downtrend/NoTrend")</f>
        <v>Uptrend</v>
      </c>
      <c r="AL508">
        <v>-0.13</v>
      </c>
      <c r="AM508" t="s">
        <v>10146</v>
      </c>
      <c r="AN508">
        <v>1.03</v>
      </c>
      <c r="AO508" t="s">
        <v>10145</v>
      </c>
      <c r="AP508">
        <v>-2.3674660053456999E-2</v>
      </c>
      <c r="AQ508">
        <f>(Table2[[#This Row],[Sharpe Ratio]]-AVERAGE(Table2[Sharpe Ratio]))/_xlfn.STDEV.P(Table2[Sharpe Ratio])</f>
        <v>-0.89150645228647696</v>
      </c>
      <c r="AR5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-2.8240670680240618</v>
      </c>
    </row>
    <row r="509" spans="1:44" hidden="1" x14ac:dyDescent="0.3">
      <c r="A509" t="s">
        <v>1266</v>
      </c>
      <c r="B509" t="s">
        <v>1267</v>
      </c>
      <c r="C509" t="s">
        <v>10102</v>
      </c>
      <c r="D509" t="s">
        <v>24</v>
      </c>
      <c r="E509">
        <v>8549.6838580160002</v>
      </c>
      <c r="F509">
        <v>44.24</v>
      </c>
      <c r="G509">
        <v>-11.6657942684188</v>
      </c>
      <c r="H509">
        <f>(Table2[[#This Row],[1Y Return vs Nifty]]-AVERAGE(Table2[1Y Return vs Nifty]))/_xlfn.STDEV.P(Table2[1Y Return vs Nifty])</f>
        <v>-0.68357584477797151</v>
      </c>
      <c r="I509">
        <v>-18.462915692993999</v>
      </c>
      <c r="J509">
        <f>(Table2[[#This Row],[1M Return vs Nifty]]-AVERAGE(Table2[1M Return vs Nifty]))/_xlfn.STDEV.P(Table2[1M Return vs Nifty])</f>
        <v>-1.8851575169852532</v>
      </c>
      <c r="K509">
        <v>-35.070544563250003</v>
      </c>
      <c r="L509">
        <f>(Table2[[#This Row],[6M Return vs Nifty]]-AVERAGE(Table2[6M Return vs Nifty]))/_xlfn.STDEV.P(Table2[6M Return vs Nifty])</f>
        <v>-1.3594932645251003</v>
      </c>
      <c r="M509">
        <v>-3.7484167267637698</v>
      </c>
      <c r="N509">
        <f>(Table2[[#This Row],[1W Return vs Nifty]]-AVERAGE(Table2[1W Return vs Nifty]))/_xlfn.STDEV.P(Table2[1W Return vs Nifty])</f>
        <v>-0.68561240261645762</v>
      </c>
      <c r="O509">
        <v>46.94</v>
      </c>
      <c r="P509">
        <v>49.363101485794601</v>
      </c>
      <c r="Q509">
        <v>50.027022873628901</v>
      </c>
      <c r="R509">
        <v>30.333005154969999</v>
      </c>
      <c r="S509" s="2">
        <v>-5.7520238602471151E-2</v>
      </c>
      <c r="T509" s="2">
        <v>-0.10378402757510877</v>
      </c>
      <c r="U509" s="2">
        <v>-0.11567793846632145</v>
      </c>
      <c r="V509">
        <v>2.39835717384303</v>
      </c>
      <c r="W509">
        <v>44.26</v>
      </c>
      <c r="X509">
        <v>44.9</v>
      </c>
      <c r="Y509">
        <v>43.78</v>
      </c>
      <c r="Z509">
        <v>45.8</v>
      </c>
      <c r="AA509">
        <v>43.78</v>
      </c>
      <c r="AB509">
        <v>45.8</v>
      </c>
      <c r="AC509" s="2">
        <f>(Table2[[#This Row],[Close Price]]/Table2[[#This Row],[Day Low]])-1</f>
        <v>-4.5187528242196517E-4</v>
      </c>
      <c r="AD509" s="2">
        <f>(Table2[[#This Row],[Day High]]/Table2[[#This Row],[Close Price]])-1</f>
        <v>1.4918625678119302E-2</v>
      </c>
      <c r="AE509" s="2">
        <f>(Table2[[#This Row],[Close Price]]/Table2[[#This Row],[Current Week Low]])-1</f>
        <v>1.0507080858839668E-2</v>
      </c>
      <c r="AF509" s="2">
        <f>(Table2[[#This Row],[Current Week High]]/Table2[[#This Row],[Close Price]])-1</f>
        <v>3.5262206148281905E-2</v>
      </c>
      <c r="AG509" s="2">
        <f>(Table2[[#This Row],[Close Price]]/Table2[[#This Row],[Current Month Low]])-1</f>
        <v>1.0507080858839668E-2</v>
      </c>
      <c r="AH509" s="2">
        <f>(Table2[[#This Row],[Current Month High]]/Table2[[#This Row],[Close Price]])-1</f>
        <v>3.5262206148281905E-2</v>
      </c>
      <c r="AI509">
        <v>42.4050632911392</v>
      </c>
      <c r="AJ509">
        <v>16.268068331143201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-0.25</v>
      </c>
      <c r="AM509" t="s">
        <v>10146</v>
      </c>
      <c r="AN509">
        <v>-11.47</v>
      </c>
      <c r="AO509" t="s">
        <v>10146</v>
      </c>
      <c r="AP509">
        <v>2.2053940710841002E-2</v>
      </c>
      <c r="AQ509">
        <f>(Table2[[#This Row],[Sharpe Ratio]]-AVERAGE(Table2[Sharpe Ratio]))/_xlfn.STDEV.P(Table2[Sharpe Ratio])</f>
        <v>-0.37230470507110902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0" spans="1:44" hidden="1" x14ac:dyDescent="0.3">
      <c r="A510" t="s">
        <v>1268</v>
      </c>
      <c r="B510" t="s">
        <v>1269</v>
      </c>
      <c r="C510" t="s">
        <v>10114</v>
      </c>
      <c r="D510" t="s">
        <v>95</v>
      </c>
      <c r="E510">
        <v>8496.1053202250005</v>
      </c>
      <c r="F510">
        <v>287.75</v>
      </c>
      <c r="G510">
        <v>-72.736378827545707</v>
      </c>
      <c r="H510">
        <f>(Table2[[#This Row],[1Y Return vs Nifty]]-AVERAGE(Table2[1Y Return vs Nifty]))/_xlfn.STDEV.P(Table2[1Y Return vs Nifty])</f>
        <v>-1.3867628961949094</v>
      </c>
      <c r="I510">
        <v>-9.2676916905447904</v>
      </c>
      <c r="J510">
        <f>(Table2[[#This Row],[1M Return vs Nifty]]-AVERAGE(Table2[1M Return vs Nifty]))/_xlfn.STDEV.P(Table2[1M Return vs Nifty])</f>
        <v>-1.1168442527192612</v>
      </c>
      <c r="K510">
        <v>-35.661776114482997</v>
      </c>
      <c r="L510">
        <f>(Table2[[#This Row],[6M Return vs Nifty]]-AVERAGE(Table2[6M Return vs Nifty]))/_xlfn.STDEV.P(Table2[6M Return vs Nifty])</f>
        <v>-1.3769563376298377</v>
      </c>
      <c r="M510">
        <v>-2.0836217473335998</v>
      </c>
      <c r="N510">
        <f>(Table2[[#This Row],[1W Return vs Nifty]]-AVERAGE(Table2[1W Return vs Nifty]))/_xlfn.STDEV.P(Table2[1W Return vs Nifty])</f>
        <v>-0.35815261172882418</v>
      </c>
      <c r="O510">
        <v>286.83</v>
      </c>
      <c r="P510">
        <v>293.12658362824698</v>
      </c>
      <c r="Q510">
        <v>360.55078797139402</v>
      </c>
      <c r="R510">
        <v>55.3361806326593</v>
      </c>
      <c r="S510" s="2">
        <v>3.2074748108636333E-3</v>
      </c>
      <c r="T510" s="2">
        <v>-1.8342190468353226E-2</v>
      </c>
      <c r="U510" s="2">
        <v>-0.20191548708297374</v>
      </c>
      <c r="V510">
        <v>0.65706889165266302</v>
      </c>
      <c r="W510">
        <v>287.25</v>
      </c>
      <c r="X510">
        <v>290.5</v>
      </c>
      <c r="Y510">
        <v>281.75</v>
      </c>
      <c r="Z510">
        <v>291.55</v>
      </c>
      <c r="AA510">
        <v>281.75</v>
      </c>
      <c r="AB510">
        <v>291.55</v>
      </c>
      <c r="AC510" s="2">
        <f>(Table2[[#This Row],[Close Price]]/Table2[[#This Row],[Day Low]])-1</f>
        <v>1.7406440382941035E-3</v>
      </c>
      <c r="AD510" s="2">
        <f>(Table2[[#This Row],[Day High]]/Table2[[#This Row],[Close Price]])-1</f>
        <v>9.5569070373588971E-3</v>
      </c>
      <c r="AE510" s="2">
        <f>(Table2[[#This Row],[Close Price]]/Table2[[#This Row],[Current Week Low]])-1</f>
        <v>2.1295474711623852E-2</v>
      </c>
      <c r="AF510" s="2">
        <f>(Table2[[#This Row],[Current Week High]]/Table2[[#This Row],[Close Price]])-1</f>
        <v>1.3205907906168601E-2</v>
      </c>
      <c r="AG510" s="2">
        <f>(Table2[[#This Row],[Close Price]]/Table2[[#This Row],[Current Month Low]])-1</f>
        <v>2.1295474711623852E-2</v>
      </c>
      <c r="AH510" s="2">
        <f>(Table2[[#This Row],[Current Month High]]/Table2[[#This Row],[Close Price]])-1</f>
        <v>1.3205907906168601E-2</v>
      </c>
      <c r="AI510">
        <v>96.003475238922604</v>
      </c>
      <c r="AJ510">
        <v>10.249042145593799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-0.12</v>
      </c>
      <c r="AM510" t="s">
        <v>10146</v>
      </c>
      <c r="AN510">
        <v>-1.08</v>
      </c>
      <c r="AO510" t="s">
        <v>10146</v>
      </c>
      <c r="AP510">
        <v>-0.100885869152784</v>
      </c>
      <c r="AQ510">
        <f>(Table2[[#This Row],[Sharpe Ratio]]-AVERAGE(Table2[Sharpe Ratio]))/_xlfn.STDEV.P(Table2[Sharpe Ratio])</f>
        <v>-1.7681611934978028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1" spans="1:44" hidden="1" x14ac:dyDescent="0.3">
      <c r="A511" t="s">
        <v>1272</v>
      </c>
      <c r="B511" t="s">
        <v>1273</v>
      </c>
      <c r="C511" t="s">
        <v>10111</v>
      </c>
      <c r="D511" t="s">
        <v>80</v>
      </c>
      <c r="E511">
        <v>8489.0012982509998</v>
      </c>
      <c r="F511">
        <v>210.03</v>
      </c>
      <c r="G511">
        <v>21.1082192899751</v>
      </c>
      <c r="H511">
        <f>(Table2[[#This Row],[1Y Return vs Nifty]]-AVERAGE(Table2[1Y Return vs Nifty]))/_xlfn.STDEV.P(Table2[1Y Return vs Nifty])</f>
        <v>-0.30620493661328912</v>
      </c>
      <c r="I511">
        <v>-7.45100156463615</v>
      </c>
      <c r="J511">
        <f>(Table2[[#This Row],[1M Return vs Nifty]]-AVERAGE(Table2[1M Return vs Nifty]))/_xlfn.STDEV.P(Table2[1M Return vs Nifty])</f>
        <v>-0.9650494600720253</v>
      </c>
      <c r="K511">
        <v>5.3374845255995496</v>
      </c>
      <c r="L511">
        <f>(Table2[[#This Row],[6M Return vs Nifty]]-AVERAGE(Table2[6M Return vs Nifty]))/_xlfn.STDEV.P(Table2[6M Return vs Nifty])</f>
        <v>-0.16597041459374726</v>
      </c>
      <c r="M511">
        <v>-1.08372238393182</v>
      </c>
      <c r="N511">
        <f>(Table2[[#This Row],[1W Return vs Nifty]]-AVERAGE(Table2[1W Return vs Nifty]))/_xlfn.STDEV.P(Table2[1W Return vs Nifty])</f>
        <v>-0.16147563919236377</v>
      </c>
      <c r="O511">
        <v>214.13</v>
      </c>
      <c r="P511">
        <v>216.54614979016901</v>
      </c>
      <c r="Q511">
        <v>195.22544192271499</v>
      </c>
      <c r="R511">
        <v>36.706615664389602</v>
      </c>
      <c r="S511" s="2">
        <v>-1.9147246999486268E-2</v>
      </c>
      <c r="T511" s="2">
        <v>-3.0091275215389846E-2</v>
      </c>
      <c r="U511" s="2">
        <v>7.5833139018559745E-2</v>
      </c>
      <c r="V511">
        <v>0.75839156722872803</v>
      </c>
      <c r="W511">
        <v>209</v>
      </c>
      <c r="X511">
        <v>211.5</v>
      </c>
      <c r="Y511">
        <v>209.41</v>
      </c>
      <c r="Z511">
        <v>214</v>
      </c>
      <c r="AA511">
        <v>209.41</v>
      </c>
      <c r="AB511">
        <v>214</v>
      </c>
      <c r="AC511" s="2">
        <f>(Table2[[#This Row],[Close Price]]/Table2[[#This Row],[Day Low]])-1</f>
        <v>4.9282296650716706E-3</v>
      </c>
      <c r="AD511" s="2">
        <f>(Table2[[#This Row],[Day High]]/Table2[[#This Row],[Close Price]])-1</f>
        <v>6.9990001428368309E-3</v>
      </c>
      <c r="AE511" s="2">
        <f>(Table2[[#This Row],[Close Price]]/Table2[[#This Row],[Current Week Low]])-1</f>
        <v>2.960699107015019E-3</v>
      </c>
      <c r="AF511" s="2">
        <f>(Table2[[#This Row],[Current Week High]]/Table2[[#This Row],[Close Price]])-1</f>
        <v>1.8902061610246212E-2</v>
      </c>
      <c r="AG511" s="2">
        <f>(Table2[[#This Row],[Close Price]]/Table2[[#This Row],[Current Month Low]])-1</f>
        <v>2.960699107015019E-3</v>
      </c>
      <c r="AH511" s="2">
        <f>(Table2[[#This Row],[Current Month High]]/Table2[[#This Row],[Close Price]])-1</f>
        <v>1.8902061610246212E-2</v>
      </c>
      <c r="AI511">
        <v>21.887349426272401</v>
      </c>
      <c r="AJ511">
        <v>49.9143468950749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-0.15</v>
      </c>
      <c r="AM511" t="s">
        <v>10146</v>
      </c>
      <c r="AN511">
        <v>-5.85</v>
      </c>
      <c r="AO511" t="s">
        <v>10146</v>
      </c>
      <c r="AP511">
        <v>5.297010192617E-2</v>
      </c>
      <c r="AQ511">
        <f>(Table2[[#This Row],[Sharpe Ratio]]-AVERAGE(Table2[Sharpe Ratio]))/_xlfn.STDEV.P(Table2[Sharpe Ratio])</f>
        <v>-2.1283141937627426E-2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2" spans="1:44" hidden="1" x14ac:dyDescent="0.3">
      <c r="A512" t="s">
        <v>1274</v>
      </c>
      <c r="B512" t="s">
        <v>1275</v>
      </c>
      <c r="C512" t="s">
        <v>10111</v>
      </c>
      <c r="D512" t="s">
        <v>80</v>
      </c>
      <c r="E512">
        <v>8484.5785124800004</v>
      </c>
      <c r="F512">
        <v>168.56</v>
      </c>
      <c r="G512">
        <v>3.3077220953897202</v>
      </c>
      <c r="H512">
        <f>(Table2[[#This Row],[1Y Return vs Nifty]]-AVERAGE(Table2[1Y Return vs Nifty]))/_xlfn.STDEV.P(Table2[1Y Return vs Nifty])</f>
        <v>-0.51116579013021046</v>
      </c>
      <c r="I512">
        <v>7.0894760883105103</v>
      </c>
      <c r="J512">
        <f>(Table2[[#This Row],[1M Return vs Nifty]]-AVERAGE(Table2[1M Return vs Nifty]))/_xlfn.STDEV.P(Table2[1M Return vs Nifty])</f>
        <v>0.24989014841891724</v>
      </c>
      <c r="K512">
        <v>-19.916393050259401</v>
      </c>
      <c r="L512">
        <f>(Table2[[#This Row],[6M Return vs Nifty]]-AVERAGE(Table2[6M Return vs Nifty]))/_xlfn.STDEV.P(Table2[6M Return vs Nifty])</f>
        <v>-0.91188850601766136</v>
      </c>
      <c r="M512">
        <v>1.24686360454845</v>
      </c>
      <c r="N512">
        <f>(Table2[[#This Row],[1W Return vs Nifty]]-AVERAGE(Table2[1W Return vs Nifty]))/_xlfn.STDEV.P(Table2[1W Return vs Nifty])</f>
        <v>0.29694309095939253</v>
      </c>
      <c r="O512">
        <v>166.56</v>
      </c>
      <c r="P512">
        <v>163.59518476647099</v>
      </c>
      <c r="Q512">
        <v>159.07233712047801</v>
      </c>
      <c r="R512">
        <v>50.139868254594298</v>
      </c>
      <c r="S512" s="2">
        <v>1.2007684918347743E-2</v>
      </c>
      <c r="T512" s="2">
        <v>3.0348174615384849E-2</v>
      </c>
      <c r="U512" s="2">
        <v>5.9643700792151165E-2</v>
      </c>
      <c r="V512">
        <v>2.09468275380994</v>
      </c>
      <c r="W512">
        <v>165.4</v>
      </c>
      <c r="X512">
        <v>169.9</v>
      </c>
      <c r="Y512">
        <v>168.1</v>
      </c>
      <c r="Z512">
        <v>180.83</v>
      </c>
      <c r="AA512">
        <v>168.1</v>
      </c>
      <c r="AB512">
        <v>180.83</v>
      </c>
      <c r="AC512" s="2">
        <f>(Table2[[#This Row],[Close Price]]/Table2[[#This Row],[Day Low]])-1</f>
        <v>1.9105199516324056E-2</v>
      </c>
      <c r="AD512" s="2">
        <f>(Table2[[#This Row],[Day High]]/Table2[[#This Row],[Close Price]])-1</f>
        <v>7.9496915045087491E-3</v>
      </c>
      <c r="AE512" s="2">
        <f>(Table2[[#This Row],[Close Price]]/Table2[[#This Row],[Current Week Low]])-1</f>
        <v>2.7364663890541152E-3</v>
      </c>
      <c r="AF512" s="2">
        <f>(Table2[[#This Row],[Current Week High]]/Table2[[#This Row],[Close Price]])-1</f>
        <v>7.2793070716658859E-2</v>
      </c>
      <c r="AG512" s="2">
        <f>(Table2[[#This Row],[Close Price]]/Table2[[#This Row],[Current Month Low]])-1</f>
        <v>2.7364663890541152E-3</v>
      </c>
      <c r="AH512" s="2">
        <f>(Table2[[#This Row],[Current Month High]]/Table2[[#This Row],[Close Price]])-1</f>
        <v>7.2793070716658859E-2</v>
      </c>
      <c r="AI512">
        <v>18.0588514475557</v>
      </c>
      <c r="AJ512">
        <v>40.525218841183801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-0.11</v>
      </c>
      <c r="AM512" t="s">
        <v>10146</v>
      </c>
      <c r="AN512">
        <v>3.81</v>
      </c>
      <c r="AO512" t="s">
        <v>10145</v>
      </c>
      <c r="AP512">
        <v>-1.0096099123844E-2</v>
      </c>
      <c r="AQ512">
        <f>(Table2[[#This Row],[Sharpe Ratio]]-AVERAGE(Table2[Sharpe Ratio]))/_xlfn.STDEV.P(Table2[Sharpe Ratio])</f>
        <v>-0.73733570484411037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-1.6135567616136721</v>
      </c>
    </row>
    <row r="513" spans="1:44" hidden="1" x14ac:dyDescent="0.3">
      <c r="A513" t="s">
        <v>1276</v>
      </c>
      <c r="B513" t="s">
        <v>1277</v>
      </c>
      <c r="C513" t="s">
        <v>10114</v>
      </c>
      <c r="D513" t="s">
        <v>95</v>
      </c>
      <c r="E513">
        <v>8482.5760455449999</v>
      </c>
      <c r="F513">
        <v>1091.6500000000001</v>
      </c>
      <c r="G513">
        <v>143.224404159117</v>
      </c>
      <c r="H513">
        <f>(Table2[[#This Row],[1Y Return vs Nifty]]-AVERAGE(Table2[1Y Return vs Nifty]))/_xlfn.STDEV.P(Table2[1Y Return vs Nifty])</f>
        <v>1.0998814892547986</v>
      </c>
      <c r="I513">
        <v>19.188314683452202</v>
      </c>
      <c r="J513">
        <f>(Table2[[#This Row],[1M Return vs Nifty]]-AVERAGE(Table2[1M Return vs Nifty]))/_xlfn.STDEV.P(Table2[1M Return vs Nifty])</f>
        <v>1.2608169265359821</v>
      </c>
      <c r="K513">
        <v>39.682262208773103</v>
      </c>
      <c r="L513">
        <f>(Table2[[#This Row],[6M Return vs Nifty]]-AVERAGE(Table2[6M Return vs Nifty]))/_xlfn.STDEV.P(Table2[6M Return vs Nifty])</f>
        <v>0.84846354481931963</v>
      </c>
      <c r="M513">
        <v>2.7470675221657399</v>
      </c>
      <c r="N513">
        <f>(Table2[[#This Row],[1W Return vs Nifty]]-AVERAGE(Table2[1W Return vs Nifty]))/_xlfn.STDEV.P(Table2[1W Return vs Nifty])</f>
        <v>0.59202835204055859</v>
      </c>
      <c r="O513">
        <v>1036.3399999999999</v>
      </c>
      <c r="P513">
        <v>959.97345610452203</v>
      </c>
      <c r="Q513">
        <v>767.60877261401595</v>
      </c>
      <c r="R513">
        <v>61.179366343424597</v>
      </c>
      <c r="S513" s="2">
        <v>5.3370515467896805E-2</v>
      </c>
      <c r="T513" s="2">
        <v>0.13716685920651236</v>
      </c>
      <c r="U513" s="2">
        <v>0.42214372600575384</v>
      </c>
      <c r="V513">
        <v>1.0114411546556199</v>
      </c>
      <c r="W513">
        <v>1066.05</v>
      </c>
      <c r="X513">
        <v>1108.7</v>
      </c>
      <c r="Y513">
        <v>1080</v>
      </c>
      <c r="Z513">
        <v>1151</v>
      </c>
      <c r="AA513">
        <v>1080</v>
      </c>
      <c r="AB513">
        <v>1151</v>
      </c>
      <c r="AC513" s="2">
        <f>(Table2[[#This Row],[Close Price]]/Table2[[#This Row],[Day Low]])-1</f>
        <v>2.4013883026124505E-2</v>
      </c>
      <c r="AD513" s="2">
        <f>(Table2[[#This Row],[Day High]]/Table2[[#This Row],[Close Price]])-1</f>
        <v>1.5618559061970405E-2</v>
      </c>
      <c r="AE513" s="2">
        <f>(Table2[[#This Row],[Close Price]]/Table2[[#This Row],[Current Week Low]])-1</f>
        <v>1.0787037037037095E-2</v>
      </c>
      <c r="AF513" s="2">
        <f>(Table2[[#This Row],[Current Week High]]/Table2[[#This Row],[Close Price]])-1</f>
        <v>5.4367242247973069E-2</v>
      </c>
      <c r="AG513" s="2">
        <f>(Table2[[#This Row],[Close Price]]/Table2[[#This Row],[Current Month Low]])-1</f>
        <v>1.0787037037037095E-2</v>
      </c>
      <c r="AH513" s="2">
        <f>(Table2[[#This Row],[Current Month High]]/Table2[[#This Row],[Close Price]])-1</f>
        <v>5.4367242247973069E-2</v>
      </c>
      <c r="AI513">
        <v>7.8184399761828303</v>
      </c>
      <c r="AJ513">
        <v>204.54735667457101</v>
      </c>
      <c r="AK513" t="str">
        <f>IF(AND(Table2[[#This Row],[20D EMA]]&gt;Table2[[#This Row],[50D EMA]],Table2[[#This Row],[50D EMA]]&gt;Table2[[#This Row],[200D EMA]]),"Uptrend","Downtrend/NoTrend")</f>
        <v>Uptrend</v>
      </c>
      <c r="AL513">
        <v>0.25</v>
      </c>
      <c r="AM513" t="s">
        <v>10145</v>
      </c>
      <c r="AN513">
        <v>11.58</v>
      </c>
      <c r="AO513" t="s">
        <v>10145</v>
      </c>
      <c r="AQ513">
        <f>(Table2[[#This Row],[Sharpe Ratio]]-AVERAGE(Table2[Sharpe Ratio]))/_xlfn.STDEV.P(Table2[Sharpe Ratio])</f>
        <v>-0.62270476889708481</v>
      </c>
      <c r="AR5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3.1784855437535739</v>
      </c>
    </row>
    <row r="514" spans="1:44" hidden="1" x14ac:dyDescent="0.3">
      <c r="A514" t="s">
        <v>1278</v>
      </c>
      <c r="B514" t="s">
        <v>1279</v>
      </c>
      <c r="C514" t="s">
        <v>10113</v>
      </c>
      <c r="D514" t="s">
        <v>86</v>
      </c>
      <c r="E514">
        <v>8479.1167683200001</v>
      </c>
      <c r="F514">
        <v>771.1</v>
      </c>
      <c r="G514">
        <v>-31.532744257116601</v>
      </c>
      <c r="H514">
        <f>(Table2[[#This Row],[1Y Return vs Nifty]]-AVERAGE(Table2[1Y Return vs Nifty]))/_xlfn.STDEV.P(Table2[1Y Return vs Nifty])</f>
        <v>-0.91233052404053228</v>
      </c>
      <c r="I514">
        <v>-2.60646098974662</v>
      </c>
      <c r="J514">
        <f>(Table2[[#This Row],[1M Return vs Nifty]]-AVERAGE(Table2[1M Return vs Nifty]))/_xlfn.STDEV.P(Table2[1M Return vs Nifty])</f>
        <v>-0.5602605411755408</v>
      </c>
      <c r="K514">
        <v>1.34475928717492E-3</v>
      </c>
      <c r="L514">
        <f>(Table2[[#This Row],[6M Return vs Nifty]]-AVERAGE(Table2[6M Return vs Nifty]))/_xlfn.STDEV.P(Table2[6M Return vs Nifty])</f>
        <v>-0.32358277246246148</v>
      </c>
      <c r="M514">
        <v>-3.12876406605388</v>
      </c>
      <c r="N514">
        <f>(Table2[[#This Row],[1W Return vs Nifty]]-AVERAGE(Table2[1W Return vs Nifty]))/_xlfn.STDEV.P(Table2[1W Return vs Nifty])</f>
        <v>-0.56372872732541413</v>
      </c>
      <c r="O514">
        <v>750.3</v>
      </c>
      <c r="P514">
        <v>743.63092460095697</v>
      </c>
      <c r="Q514">
        <v>725.83148912266995</v>
      </c>
      <c r="R514">
        <v>67.408425786220604</v>
      </c>
      <c r="S514" s="2">
        <v>2.7722244435559203E-2</v>
      </c>
      <c r="T514" s="2">
        <v>3.6939124625274759E-2</v>
      </c>
      <c r="U514" s="2">
        <v>6.2367796872587075E-2</v>
      </c>
      <c r="V514">
        <v>1.21844004500797</v>
      </c>
      <c r="W514">
        <v>769.9</v>
      </c>
      <c r="X514">
        <v>792.95</v>
      </c>
      <c r="Y514">
        <v>746.2</v>
      </c>
      <c r="Z514">
        <v>774.35</v>
      </c>
      <c r="AA514">
        <v>746.2</v>
      </c>
      <c r="AB514">
        <v>774.35</v>
      </c>
      <c r="AC514" s="2">
        <f>(Table2[[#This Row],[Close Price]]/Table2[[#This Row],[Day Low]])-1</f>
        <v>1.5586439797377061E-3</v>
      </c>
      <c r="AD514" s="2">
        <f>(Table2[[#This Row],[Day High]]/Table2[[#This Row],[Close Price]])-1</f>
        <v>2.8336143172091877E-2</v>
      </c>
      <c r="AE514" s="2">
        <f>(Table2[[#This Row],[Close Price]]/Table2[[#This Row],[Current Week Low]])-1</f>
        <v>3.3369069954435782E-2</v>
      </c>
      <c r="AF514" s="2">
        <f>(Table2[[#This Row],[Current Week High]]/Table2[[#This Row],[Close Price]])-1</f>
        <v>4.2147581377254273E-3</v>
      </c>
      <c r="AG514" s="2">
        <f>(Table2[[#This Row],[Close Price]]/Table2[[#This Row],[Current Month Low]])-1</f>
        <v>3.3369069954435782E-2</v>
      </c>
      <c r="AH514" s="2">
        <f>(Table2[[#This Row],[Current Month High]]/Table2[[#This Row],[Close Price]])-1</f>
        <v>4.2147581377254273E-3</v>
      </c>
      <c r="AI514">
        <v>15.2250032421216</v>
      </c>
      <c r="AJ514">
        <v>25.178571428571399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-0.03</v>
      </c>
      <c r="AM514" t="s">
        <v>10146</v>
      </c>
      <c r="AN514">
        <v>4.16</v>
      </c>
      <c r="AO514" t="s">
        <v>10145</v>
      </c>
      <c r="AP514">
        <v>0.12532264009012301</v>
      </c>
      <c r="AQ514">
        <f>(Table2[[#This Row],[Sharpe Ratio]]-AVERAGE(Table2[Sharpe Ratio]))/_xlfn.STDEV.P(Table2[Sharpe Ratio])</f>
        <v>0.80020633297147148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-1.5596962320324772</v>
      </c>
    </row>
    <row r="515" spans="1:44" hidden="1" x14ac:dyDescent="0.3">
      <c r="A515" t="s">
        <v>1280</v>
      </c>
      <c r="B515" t="s">
        <v>1281</v>
      </c>
      <c r="C515" t="s">
        <v>10101</v>
      </c>
      <c r="D515" t="s">
        <v>21</v>
      </c>
      <c r="E515">
        <v>8475.9400144299998</v>
      </c>
      <c r="F515">
        <v>2747.3</v>
      </c>
      <c r="G515">
        <v>16.754207293998299</v>
      </c>
      <c r="H515">
        <f>(Table2[[#This Row],[1Y Return vs Nifty]]-AVERAGE(Table2[1Y Return vs Nifty]))/_xlfn.STDEV.P(Table2[1Y Return vs Nifty])</f>
        <v>-0.35633848092742065</v>
      </c>
      <c r="I515">
        <v>7.6633460444297601</v>
      </c>
      <c r="J515">
        <f>(Table2[[#This Row],[1M Return vs Nifty]]-AVERAGE(Table2[1M Return vs Nifty]))/_xlfn.STDEV.P(Table2[1M Return vs Nifty])</f>
        <v>0.29784024720201624</v>
      </c>
      <c r="K515">
        <v>-9.6908234918198293</v>
      </c>
      <c r="L515">
        <f>(Table2[[#This Row],[6M Return vs Nifty]]-AVERAGE(Table2[6M Return vs Nifty]))/_xlfn.STDEV.P(Table2[6M Return vs Nifty])</f>
        <v>-0.60985816212920241</v>
      </c>
      <c r="M515">
        <v>0.84090761746630005</v>
      </c>
      <c r="N515">
        <f>(Table2[[#This Row],[1W Return vs Nifty]]-AVERAGE(Table2[1W Return vs Nifty]))/_xlfn.STDEV.P(Table2[1W Return vs Nifty])</f>
        <v>0.21709286058147248</v>
      </c>
      <c r="O515">
        <v>2688.9</v>
      </c>
      <c r="P515">
        <v>2641.6313356543601</v>
      </c>
      <c r="Q515">
        <v>2543.88095033429</v>
      </c>
      <c r="R515">
        <v>57.0326194017929</v>
      </c>
      <c r="S515" s="2">
        <v>2.1718918516865665E-2</v>
      </c>
      <c r="T515" s="2">
        <v>4.0001291217067136E-2</v>
      </c>
      <c r="U515" s="2">
        <v>7.9964060283158694E-2</v>
      </c>
      <c r="V515">
        <v>1.00977175641408</v>
      </c>
      <c r="W515">
        <v>2764.55</v>
      </c>
      <c r="X515">
        <v>2871</v>
      </c>
      <c r="Y515">
        <v>2714.05</v>
      </c>
      <c r="Z515">
        <v>2842</v>
      </c>
      <c r="AA515">
        <v>2714.05</v>
      </c>
      <c r="AB515">
        <v>2842</v>
      </c>
      <c r="AC515" s="2">
        <f>(Table2[[#This Row],[Close Price]]/Table2[[#This Row],[Day Low]])-1</f>
        <v>-6.2397135157620243E-3</v>
      </c>
      <c r="AD515" s="2">
        <f>(Table2[[#This Row],[Day High]]/Table2[[#This Row],[Close Price]])-1</f>
        <v>4.502602555236046E-2</v>
      </c>
      <c r="AE515" s="2">
        <f>(Table2[[#This Row],[Close Price]]/Table2[[#This Row],[Current Week Low]])-1</f>
        <v>1.2251063908181425E-2</v>
      </c>
      <c r="AF515" s="2">
        <f>(Table2[[#This Row],[Current Week High]]/Table2[[#This Row],[Close Price]])-1</f>
        <v>3.4470207112437645E-2</v>
      </c>
      <c r="AG515" s="2">
        <f>(Table2[[#This Row],[Close Price]]/Table2[[#This Row],[Current Month Low]])-1</f>
        <v>1.2251063908181425E-2</v>
      </c>
      <c r="AH515" s="2">
        <f>(Table2[[#This Row],[Current Month High]]/Table2[[#This Row],[Close Price]])-1</f>
        <v>3.4470207112437645E-2</v>
      </c>
      <c r="AI515">
        <v>14.4760310122665</v>
      </c>
      <c r="AJ515">
        <v>44.625184249315602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-0.01</v>
      </c>
      <c r="AM515" t="s">
        <v>10146</v>
      </c>
      <c r="AN515">
        <v>1.27</v>
      </c>
      <c r="AO515" t="s">
        <v>10145</v>
      </c>
      <c r="AP515">
        <v>2.4247841017399998E-3</v>
      </c>
      <c r="AQ515">
        <f>(Table2[[#This Row],[Sharpe Ratio]]-AVERAGE(Table2[Sharpe Ratio]))/_xlfn.STDEV.P(Table2[Sharpe Ratio])</f>
        <v>-0.59517381187671681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-1.0464373471498511</v>
      </c>
    </row>
    <row r="516" spans="1:44" hidden="1" x14ac:dyDescent="0.3">
      <c r="A516" t="s">
        <v>1284</v>
      </c>
      <c r="B516" t="s">
        <v>1285</v>
      </c>
      <c r="C516" t="s">
        <v>10116</v>
      </c>
      <c r="D516" t="s">
        <v>541</v>
      </c>
      <c r="E516">
        <v>8422.1238758399995</v>
      </c>
      <c r="F516">
        <v>766.8</v>
      </c>
      <c r="G516">
        <v>-49.467909692108996</v>
      </c>
      <c r="H516">
        <f>(Table2[[#This Row],[1Y Return vs Nifty]]-AVERAGE(Table2[1Y Return vs Nifty]))/_xlfn.STDEV.P(Table2[1Y Return vs Nifty])</f>
        <v>-1.118841992531503</v>
      </c>
      <c r="I516">
        <v>-5.20603446521769</v>
      </c>
      <c r="J516">
        <f>(Table2[[#This Row],[1M Return vs Nifty]]-AVERAGE(Table2[1M Return vs Nifty]))/_xlfn.STDEV.P(Table2[1M Return vs Nifty])</f>
        <v>-0.7774696904150239</v>
      </c>
      <c r="K516">
        <v>-42.608443975663498</v>
      </c>
      <c r="L516">
        <f>(Table2[[#This Row],[6M Return vs Nifty]]-AVERAGE(Table2[6M Return vs Nifty]))/_xlfn.STDEV.P(Table2[6M Return vs Nifty])</f>
        <v>-1.582138500931402</v>
      </c>
      <c r="M516">
        <v>-2.7783610855057601</v>
      </c>
      <c r="N516">
        <f>(Table2[[#This Row],[1W Return vs Nifty]]-AVERAGE(Table2[1W Return vs Nifty]))/_xlfn.STDEV.P(Table2[1W Return vs Nifty])</f>
        <v>-0.49480559375375638</v>
      </c>
      <c r="O516">
        <v>773.53</v>
      </c>
      <c r="P516">
        <v>795.39423572754902</v>
      </c>
      <c r="Q516">
        <v>871.92249938109001</v>
      </c>
      <c r="R516">
        <v>41.092998645249999</v>
      </c>
      <c r="S516" s="2">
        <v>-8.7003736118832081E-3</v>
      </c>
      <c r="T516" s="2">
        <v>-3.5949764837551086E-2</v>
      </c>
      <c r="U516" s="2">
        <v>-0.12056404033123166</v>
      </c>
      <c r="V516">
        <v>0.68043076780191003</v>
      </c>
      <c r="W516">
        <v>763</v>
      </c>
      <c r="X516">
        <v>767.15</v>
      </c>
      <c r="Y516">
        <v>760.45</v>
      </c>
      <c r="Z516">
        <v>772</v>
      </c>
      <c r="AA516">
        <v>760.45</v>
      </c>
      <c r="AB516">
        <v>772</v>
      </c>
      <c r="AC516" s="2">
        <f>(Table2[[#This Row],[Close Price]]/Table2[[#This Row],[Day Low]])-1</f>
        <v>4.980340760157187E-3</v>
      </c>
      <c r="AD516" s="2">
        <f>(Table2[[#This Row],[Day High]]/Table2[[#This Row],[Close Price]])-1</f>
        <v>4.5644235785080589E-4</v>
      </c>
      <c r="AE516" s="2">
        <f>(Table2[[#This Row],[Close Price]]/Table2[[#This Row],[Current Week Low]])-1</f>
        <v>8.3503188901308256E-3</v>
      </c>
      <c r="AF516" s="2">
        <f>(Table2[[#This Row],[Current Week High]]/Table2[[#This Row],[Close Price]])-1</f>
        <v>6.7814293166406081E-3</v>
      </c>
      <c r="AG516" s="2">
        <f>(Table2[[#This Row],[Close Price]]/Table2[[#This Row],[Current Month Low]])-1</f>
        <v>8.3503188901308256E-3</v>
      </c>
      <c r="AH516" s="2">
        <f>(Table2[[#This Row],[Current Month High]]/Table2[[#This Row],[Close Price]])-1</f>
        <v>6.7814293166406081E-3</v>
      </c>
      <c r="AI516">
        <v>44.274908711528397</v>
      </c>
      <c r="AJ516">
        <v>6.4408661854525198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-0.18</v>
      </c>
      <c r="AM516" t="s">
        <v>10146</v>
      </c>
      <c r="AN516">
        <v>-2.7</v>
      </c>
      <c r="AO516" t="s">
        <v>10146</v>
      </c>
      <c r="AP516">
        <v>-5.2812476417142998E-2</v>
      </c>
      <c r="AQ516">
        <f>(Table2[[#This Row],[Sharpe Ratio]]-AVERAGE(Table2[Sharpe Ratio]))/_xlfn.STDEV.P(Table2[Sharpe Ratio])</f>
        <v>-1.2223367185359006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17" spans="1:44" hidden="1" x14ac:dyDescent="0.3">
      <c r="A517" t="s">
        <v>1288</v>
      </c>
      <c r="B517" t="s">
        <v>1289</v>
      </c>
      <c r="C517" t="s">
        <v>10104</v>
      </c>
      <c r="D517" t="s">
        <v>410</v>
      </c>
      <c r="E517">
        <v>8413.1676525000003</v>
      </c>
      <c r="F517">
        <v>617.5</v>
      </c>
      <c r="G517">
        <v>32.243085544499003</v>
      </c>
      <c r="H517">
        <f>(Table2[[#This Row],[1Y Return vs Nifty]]-AVERAGE(Table2[1Y Return vs Nifty]))/_xlfn.STDEV.P(Table2[1Y Return vs Nifty])</f>
        <v>-0.17799437786450342</v>
      </c>
      <c r="I517">
        <v>12.5043804795851</v>
      </c>
      <c r="J517">
        <f>(Table2[[#This Row],[1M Return vs Nifty]]-AVERAGE(Table2[1M Return vs Nifty]))/_xlfn.STDEV.P(Table2[1M Return vs Nifty])</f>
        <v>0.7023362081821487</v>
      </c>
      <c r="K517">
        <v>24.577241278637501</v>
      </c>
      <c r="L517">
        <f>(Table2[[#This Row],[6M Return vs Nifty]]-AVERAGE(Table2[6M Return vs Nifty]))/_xlfn.STDEV.P(Table2[6M Return vs Nifty])</f>
        <v>0.40230994526692293</v>
      </c>
      <c r="M517">
        <v>-2.62762048187105</v>
      </c>
      <c r="N517">
        <f>(Table2[[#This Row],[1W Return vs Nifty]]-AVERAGE(Table2[1W Return vs Nifty]))/_xlfn.STDEV.P(Table2[1W Return vs Nifty])</f>
        <v>-0.46515540429835966</v>
      </c>
      <c r="O517">
        <v>598.41</v>
      </c>
      <c r="P517">
        <v>568.26833308020605</v>
      </c>
      <c r="Q517">
        <v>501.53341345670401</v>
      </c>
      <c r="R517">
        <v>57.576330455172901</v>
      </c>
      <c r="S517" s="2">
        <v>3.1901204859544514E-2</v>
      </c>
      <c r="T517" s="2">
        <v>8.6634542264464584E-2</v>
      </c>
      <c r="U517" s="2">
        <v>0.2312240489502442</v>
      </c>
      <c r="V517">
        <v>0.89632897595187799</v>
      </c>
      <c r="W517">
        <v>610.5</v>
      </c>
      <c r="X517">
        <v>624.75</v>
      </c>
      <c r="Y517">
        <v>597.54999999999995</v>
      </c>
      <c r="Z517">
        <v>630.9</v>
      </c>
      <c r="AA517">
        <v>597.54999999999995</v>
      </c>
      <c r="AB517">
        <v>630.9</v>
      </c>
      <c r="AC517" s="2">
        <f>(Table2[[#This Row],[Close Price]]/Table2[[#This Row],[Day Low]])-1</f>
        <v>1.146601146601145E-2</v>
      </c>
      <c r="AD517" s="2">
        <f>(Table2[[#This Row],[Day High]]/Table2[[#This Row],[Close Price]])-1</f>
        <v>1.1740890688259009E-2</v>
      </c>
      <c r="AE517" s="2">
        <f>(Table2[[#This Row],[Close Price]]/Table2[[#This Row],[Current Week Low]])-1</f>
        <v>3.3386327503974744E-2</v>
      </c>
      <c r="AF517" s="2">
        <f>(Table2[[#This Row],[Current Week High]]/Table2[[#This Row],[Close Price]])-1</f>
        <v>2.1700404858299605E-2</v>
      </c>
      <c r="AG517" s="2">
        <f>(Table2[[#This Row],[Close Price]]/Table2[[#This Row],[Current Month Low]])-1</f>
        <v>3.3386327503974744E-2</v>
      </c>
      <c r="AH517" s="2">
        <f>(Table2[[#This Row],[Current Month High]]/Table2[[#This Row],[Close Price]])-1</f>
        <v>2.1700404858299605E-2</v>
      </c>
      <c r="AI517">
        <v>8.8259109311740804</v>
      </c>
      <c r="AJ517">
        <v>60.015548069448002</v>
      </c>
      <c r="AK517" t="str">
        <f>IF(AND(Table2[[#This Row],[20D EMA]]&gt;Table2[[#This Row],[50D EMA]],Table2[[#This Row],[50D EMA]]&gt;Table2[[#This Row],[200D EMA]]),"Uptrend","Downtrend/NoTrend")</f>
        <v>Uptrend</v>
      </c>
      <c r="AL517">
        <v>0.11</v>
      </c>
      <c r="AM517" t="s">
        <v>10145</v>
      </c>
      <c r="AN517">
        <v>3.82</v>
      </c>
      <c r="AO517" t="s">
        <v>10145</v>
      </c>
      <c r="AP517">
        <v>-4.5916529684252999E-2</v>
      </c>
      <c r="AQ517">
        <f>(Table2[[#This Row],[Sharpe Ratio]]-AVERAGE(Table2[Sharpe Ratio]))/_xlfn.STDEV.P(Table2[Sharpe Ratio])</f>
        <v>-1.1440402578399955</v>
      </c>
      <c r="AR5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-0.68254388655378695</v>
      </c>
    </row>
    <row r="518" spans="1:44" x14ac:dyDescent="0.3">
      <c r="A518" t="s">
        <v>759</v>
      </c>
      <c r="B518" t="s">
        <v>760</v>
      </c>
      <c r="C518" t="s">
        <v>10108</v>
      </c>
      <c r="D518" t="s">
        <v>148</v>
      </c>
      <c r="E518">
        <v>20506.2396576299</v>
      </c>
      <c r="F518">
        <v>645.1</v>
      </c>
      <c r="G518">
        <v>34.957479146420098</v>
      </c>
      <c r="H518">
        <f>(Table2[[#This Row],[1Y Return vs Nifty]]-AVERAGE(Table2[1Y Return vs Nifty]))/_xlfn.STDEV.P(Table2[1Y Return vs Nifty])</f>
        <v>-0.14673994584786015</v>
      </c>
      <c r="I518">
        <v>-5.5210862063286399</v>
      </c>
      <c r="J518">
        <f>(Table2[[#This Row],[1M Return vs Nifty]]-AVERAGE(Table2[1M Return vs Nifty]))/_xlfn.STDEV.P(Table2[1M Return vs Nifty])</f>
        <v>-0.8037940552767352</v>
      </c>
      <c r="K518">
        <v>40.486763315807003</v>
      </c>
      <c r="L518">
        <f>(Table2[[#This Row],[6M Return vs Nifty]]-AVERAGE(Table2[6M Return vs Nifty]))/_xlfn.STDEV.P(Table2[6M Return vs Nifty])</f>
        <v>0.87222591273706085</v>
      </c>
      <c r="M518">
        <v>-0.51799839120525504</v>
      </c>
      <c r="N518">
        <f>(Table2[[#This Row],[1W Return vs Nifty]]-AVERAGE(Table2[1W Return vs Nifty]))/_xlfn.STDEV.P(Table2[1W Return vs Nifty])</f>
        <v>-5.0199558565446896E-2</v>
      </c>
      <c r="O518">
        <v>596.91</v>
      </c>
      <c r="P518">
        <v>573.01585824111203</v>
      </c>
      <c r="Q518">
        <v>486.44466199107399</v>
      </c>
      <c r="R518">
        <v>72.916346804077804</v>
      </c>
      <c r="S518" s="2">
        <v>8.0732438726106207E-2</v>
      </c>
      <c r="T518" s="2">
        <v>0.12579781296132406</v>
      </c>
      <c r="U518" s="2">
        <v>0.32615290166723482</v>
      </c>
      <c r="V518">
        <v>1.1592295901524701</v>
      </c>
      <c r="W518">
        <v>636</v>
      </c>
      <c r="X518">
        <v>648.9</v>
      </c>
      <c r="Y518">
        <v>604</v>
      </c>
      <c r="Z518">
        <v>651</v>
      </c>
      <c r="AA518">
        <v>604</v>
      </c>
      <c r="AB518">
        <v>651</v>
      </c>
      <c r="AC518" s="2">
        <f>(Table2[[#This Row],[Close Price]]/Table2[[#This Row],[Day Low]])-1</f>
        <v>1.4308176100628955E-2</v>
      </c>
      <c r="AD518" s="2">
        <f>(Table2[[#This Row],[Day High]]/Table2[[#This Row],[Close Price]])-1</f>
        <v>5.8905596031622043E-3</v>
      </c>
      <c r="AE518" s="2">
        <f>(Table2[[#This Row],[Close Price]]/Table2[[#This Row],[Current Week Low]])-1</f>
        <v>6.804635761589406E-2</v>
      </c>
      <c r="AF518" s="2">
        <f>(Table2[[#This Row],[Current Week High]]/Table2[[#This Row],[Close Price]])-1</f>
        <v>9.1458688575414282E-3</v>
      </c>
      <c r="AG518" s="2">
        <f>(Table2[[#This Row],[Close Price]]/Table2[[#This Row],[Current Month Low]])-1</f>
        <v>6.804635761589406E-2</v>
      </c>
      <c r="AH518" s="2">
        <f>(Table2[[#This Row],[Current Month High]]/Table2[[#This Row],[Close Price]])-1</f>
        <v>9.1458688575414282E-3</v>
      </c>
      <c r="AI518">
        <v>4.8054565183692501</v>
      </c>
      <c r="AJ518">
        <v>106.76282051282</v>
      </c>
      <c r="AK518" t="str">
        <f>IF(AND(Table2[[#This Row],[20D EMA]]&gt;Table2[[#This Row],[50D EMA]],Table2[[#This Row],[50D EMA]]&gt;Table2[[#This Row],[200D EMA]]),"Uptrend","Downtrend/NoTrend")</f>
        <v>Uptrend</v>
      </c>
      <c r="AL518">
        <v>0.09</v>
      </c>
      <c r="AM518" t="s">
        <v>10145</v>
      </c>
      <c r="AN518">
        <v>12.28</v>
      </c>
      <c r="AO518" t="s">
        <v>10145</v>
      </c>
      <c r="AP518">
        <v>0.16091276837052099</v>
      </c>
      <c r="AQ518">
        <f>(Table2[[#This Row],[Sharpe Ratio]]-AVERAGE(Table2[Sharpe Ratio]))/_xlfn.STDEV.P(Table2[Sharpe Ratio])</f>
        <v>1.2042960378379393</v>
      </c>
      <c r="AR5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1.0757883908849579</v>
      </c>
    </row>
    <row r="519" spans="1:44" hidden="1" x14ac:dyDescent="0.3">
      <c r="A519" t="s">
        <v>1296</v>
      </c>
      <c r="B519" t="s">
        <v>1297</v>
      </c>
      <c r="C519" t="s">
        <v>620</v>
      </c>
      <c r="D519" t="s">
        <v>620</v>
      </c>
      <c r="E519">
        <v>8369.7764083999991</v>
      </c>
      <c r="F519">
        <v>422.6</v>
      </c>
      <c r="G519">
        <v>80.342501479003801</v>
      </c>
      <c r="H519">
        <f>(Table2[[#This Row],[1Y Return vs Nifty]]-AVERAGE(Table2[1Y Return vs Nifty]))/_xlfn.STDEV.P(Table2[1Y Return vs Nifty])</f>
        <v>0.37583831769639942</v>
      </c>
      <c r="I519">
        <v>20.2356842893956</v>
      </c>
      <c r="J519">
        <f>(Table2[[#This Row],[1M Return vs Nifty]]-AVERAGE(Table2[1M Return vs Nifty]))/_xlfn.STDEV.P(Table2[1M Return vs Nifty])</f>
        <v>1.3483306141439206</v>
      </c>
      <c r="K519">
        <v>31.712858099949699</v>
      </c>
      <c r="L519">
        <f>(Table2[[#This Row],[6M Return vs Nifty]]-AVERAGE(Table2[6M Return vs Nifty]))/_xlfn.STDEV.P(Table2[6M Return vs Nifty])</f>
        <v>0.61307305142744439</v>
      </c>
      <c r="M519">
        <v>13.6330711275113</v>
      </c>
      <c r="N519">
        <f>(Table2[[#This Row],[1W Return vs Nifty]]-AVERAGE(Table2[1W Return vs Nifty]))/_xlfn.STDEV.P(Table2[1W Return vs Nifty])</f>
        <v>2.7332700714435236</v>
      </c>
      <c r="O519">
        <v>387.44</v>
      </c>
      <c r="P519">
        <v>373.05624816867999</v>
      </c>
      <c r="Q519">
        <v>316.98711246136298</v>
      </c>
      <c r="R519">
        <v>66.808987249236907</v>
      </c>
      <c r="S519" s="2">
        <v>9.0749535411934812E-2</v>
      </c>
      <c r="T519" s="2">
        <v>0.13280504501540605</v>
      </c>
      <c r="U519" s="2">
        <v>0.33317722830611929</v>
      </c>
      <c r="V519">
        <v>2.1807601173040001</v>
      </c>
      <c r="W519">
        <v>413</v>
      </c>
      <c r="X519">
        <v>424</v>
      </c>
      <c r="Y519">
        <v>389.65</v>
      </c>
      <c r="Z519">
        <v>450.65</v>
      </c>
      <c r="AA519">
        <v>389.65</v>
      </c>
      <c r="AB519">
        <v>450.65</v>
      </c>
      <c r="AC519" s="2">
        <f>(Table2[[#This Row],[Close Price]]/Table2[[#This Row],[Day Low]])-1</f>
        <v>2.324455205811149E-2</v>
      </c>
      <c r="AD519" s="2">
        <f>(Table2[[#This Row],[Day High]]/Table2[[#This Row],[Close Price]])-1</f>
        <v>3.3128253667771279E-3</v>
      </c>
      <c r="AE519" s="2">
        <f>(Table2[[#This Row],[Close Price]]/Table2[[#This Row],[Current Week Low]])-1</f>
        <v>8.4563069421275561E-2</v>
      </c>
      <c r="AF519" s="2">
        <f>(Table2[[#This Row],[Current Week High]]/Table2[[#This Row],[Close Price]])-1</f>
        <v>6.6374822527212274E-2</v>
      </c>
      <c r="AG519" s="2">
        <f>(Table2[[#This Row],[Close Price]]/Table2[[#This Row],[Current Month Low]])-1</f>
        <v>8.4563069421275561E-2</v>
      </c>
      <c r="AH519" s="2">
        <f>(Table2[[#This Row],[Current Month High]]/Table2[[#This Row],[Close Price]])-1</f>
        <v>6.6374822527212274E-2</v>
      </c>
      <c r="AI519">
        <v>6.6374822527212203</v>
      </c>
      <c r="AJ519">
        <v>112.308465209746</v>
      </c>
      <c r="AK519" t="str">
        <f>IF(AND(Table2[[#This Row],[20D EMA]]&gt;Table2[[#This Row],[50D EMA]],Table2[[#This Row],[50D EMA]]&gt;Table2[[#This Row],[200D EMA]]),"Uptrend","Downtrend/NoTrend")</f>
        <v>Uptrend</v>
      </c>
      <c r="AL519">
        <v>0.01</v>
      </c>
      <c r="AM519" t="s">
        <v>10145</v>
      </c>
      <c r="AN519">
        <v>10.92</v>
      </c>
      <c r="AO519" t="s">
        <v>10145</v>
      </c>
      <c r="AP519">
        <v>7.8570631459931997E-2</v>
      </c>
      <c r="AQ519">
        <f>(Table2[[#This Row],[Sharpe Ratio]]-AVERAGE(Table2[Sharpe Ratio]))/_xlfn.STDEV.P(Table2[Sharpe Ratio])</f>
        <v>0.26938483043438716</v>
      </c>
      <c r="AR5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5.3398968851456754</v>
      </c>
    </row>
    <row r="520" spans="1:44" hidden="1" x14ac:dyDescent="0.3">
      <c r="A520" t="s">
        <v>1301</v>
      </c>
      <c r="B520" t="s">
        <v>1302</v>
      </c>
      <c r="C520" t="s">
        <v>10114</v>
      </c>
      <c r="D520" t="s">
        <v>1303</v>
      </c>
      <c r="E520">
        <v>8360.8439398399896</v>
      </c>
      <c r="F520">
        <v>313.60000000000002</v>
      </c>
      <c r="G520">
        <v>64.794335058773299</v>
      </c>
      <c r="H520">
        <f>(Table2[[#This Row],[1Y Return vs Nifty]]-AVERAGE(Table2[1Y Return vs Nifty]))/_xlfn.STDEV.P(Table2[1Y Return vs Nifty])</f>
        <v>0.19681155090007979</v>
      </c>
      <c r="I520">
        <v>-5.1873717524512699</v>
      </c>
      <c r="J520">
        <f>(Table2[[#This Row],[1M Return vs Nifty]]-AVERAGE(Table2[1M Return vs Nifty]))/_xlfn.STDEV.P(Table2[1M Return vs Nifty])</f>
        <v>-0.77591031461713067</v>
      </c>
      <c r="K520">
        <v>-9.3226553231003102</v>
      </c>
      <c r="L520">
        <f>(Table2[[#This Row],[6M Return vs Nifty]]-AVERAGE(Table2[6M Return vs Nifty]))/_xlfn.STDEV.P(Table2[6M Return vs Nifty])</f>
        <v>-0.59898366189020458</v>
      </c>
      <c r="M520">
        <v>-4.4003923212145404</v>
      </c>
      <c r="N520">
        <f>(Table2[[#This Row],[1W Return vs Nifty]]-AVERAGE(Table2[1W Return vs Nifty]))/_xlfn.STDEV.P(Table2[1W Return vs Nifty])</f>
        <v>-0.8138538944881869</v>
      </c>
      <c r="O520">
        <v>314.7</v>
      </c>
      <c r="P520">
        <v>308.28437230139701</v>
      </c>
      <c r="Q520">
        <v>287.34572904050901</v>
      </c>
      <c r="R520">
        <v>46.143338104219303</v>
      </c>
      <c r="S520" s="2">
        <v>-3.4953924372417094E-3</v>
      </c>
      <c r="T520" s="2">
        <v>1.7242611615116636E-2</v>
      </c>
      <c r="U520" s="2">
        <v>9.1368231040558717E-2</v>
      </c>
      <c r="V520">
        <v>2.0080331421369801</v>
      </c>
      <c r="W520">
        <v>313.2</v>
      </c>
      <c r="X520">
        <v>324.89999999999998</v>
      </c>
      <c r="Y520">
        <v>312</v>
      </c>
      <c r="Z520">
        <v>339.45</v>
      </c>
      <c r="AA520">
        <v>312</v>
      </c>
      <c r="AB520">
        <v>339.45</v>
      </c>
      <c r="AC520" s="2">
        <f>(Table2[[#This Row],[Close Price]]/Table2[[#This Row],[Day Low]])-1</f>
        <v>1.2771392081738497E-3</v>
      </c>
      <c r="AD520" s="2">
        <f>(Table2[[#This Row],[Day High]]/Table2[[#This Row],[Close Price]])-1</f>
        <v>3.6033163265305923E-2</v>
      </c>
      <c r="AE520" s="2">
        <f>(Table2[[#This Row],[Close Price]]/Table2[[#This Row],[Current Week Low]])-1</f>
        <v>5.12820512820511E-3</v>
      </c>
      <c r="AF520" s="2">
        <f>(Table2[[#This Row],[Current Week High]]/Table2[[#This Row],[Close Price]])-1</f>
        <v>8.242984693877542E-2</v>
      </c>
      <c r="AG520" s="2">
        <f>(Table2[[#This Row],[Close Price]]/Table2[[#This Row],[Current Month Low]])-1</f>
        <v>5.12820512820511E-3</v>
      </c>
      <c r="AH520" s="2">
        <f>(Table2[[#This Row],[Current Month High]]/Table2[[#This Row],[Close Price]])-1</f>
        <v>8.242984693877542E-2</v>
      </c>
      <c r="AI520">
        <v>16.374362244897899</v>
      </c>
      <c r="AJ520">
        <v>104.90035935968599</v>
      </c>
      <c r="AK520" t="str">
        <f>IF(AND(Table2[[#This Row],[20D EMA]]&gt;Table2[[#This Row],[50D EMA]],Table2[[#This Row],[50D EMA]]&gt;Table2[[#This Row],[200D EMA]]),"Uptrend","Downtrend/NoTrend")</f>
        <v>Uptrend</v>
      </c>
      <c r="AL520">
        <v>-0.03</v>
      </c>
      <c r="AM520" t="s">
        <v>10146</v>
      </c>
      <c r="AN520">
        <v>-0.71</v>
      </c>
      <c r="AO520" t="s">
        <v>10146</v>
      </c>
      <c r="AP520">
        <v>6.7020243946628005E-2</v>
      </c>
      <c r="AQ520">
        <f>(Table2[[#This Row],[Sharpe Ratio]]-AVERAGE(Table2[Sharpe Ratio]))/_xlfn.STDEV.P(Table2[Sharpe Ratio])</f>
        <v>0.13824192910590249</v>
      </c>
      <c r="AR5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-1.8536943909895398</v>
      </c>
    </row>
    <row r="521" spans="1:44" hidden="1" x14ac:dyDescent="0.3">
      <c r="A521" t="s">
        <v>1304</v>
      </c>
      <c r="B521" t="s">
        <v>1305</v>
      </c>
      <c r="C521" t="s">
        <v>10112</v>
      </c>
      <c r="D521" t="s">
        <v>287</v>
      </c>
      <c r="E521">
        <v>8336.6845450199999</v>
      </c>
      <c r="F521">
        <v>512.20000000000005</v>
      </c>
      <c r="G521">
        <v>10.570529536330699</v>
      </c>
      <c r="H521">
        <f>(Table2[[#This Row],[1Y Return vs Nifty]]-AVERAGE(Table2[1Y Return vs Nifty]))/_xlfn.STDEV.P(Table2[1Y Return vs Nifty])</f>
        <v>-0.42753940622914077</v>
      </c>
      <c r="I521">
        <v>9.6203630026961608</v>
      </c>
      <c r="J521">
        <f>(Table2[[#This Row],[1M Return vs Nifty]]-AVERAGE(Table2[1M Return vs Nifty]))/_xlfn.STDEV.P(Table2[1M Return vs Nifty])</f>
        <v>0.46136014481724197</v>
      </c>
      <c r="K521">
        <v>22.077695900351198</v>
      </c>
      <c r="L521">
        <f>(Table2[[#This Row],[6M Return vs Nifty]]-AVERAGE(Table2[6M Return vs Nifty]))/_xlfn.STDEV.P(Table2[6M Return vs Nifty])</f>
        <v>0.3284814366587604</v>
      </c>
      <c r="M521">
        <v>4.5720893464174699</v>
      </c>
      <c r="N521">
        <f>(Table2[[#This Row],[1W Return vs Nifty]]-AVERAGE(Table2[1W Return vs Nifty]))/_xlfn.STDEV.P(Table2[1W Return vs Nifty])</f>
        <v>0.95100424536010364</v>
      </c>
      <c r="O521">
        <v>478.59</v>
      </c>
      <c r="P521">
        <v>450.68927588639701</v>
      </c>
      <c r="Q521">
        <v>400.71350292444902</v>
      </c>
      <c r="R521">
        <v>80.935015566025996</v>
      </c>
      <c r="S521" s="2">
        <v>7.0227125514532418E-2</v>
      </c>
      <c r="T521" s="2">
        <v>0.13648144609748319</v>
      </c>
      <c r="U521" s="2">
        <v>0.278219965790798</v>
      </c>
      <c r="V521">
        <v>1.10715403796254</v>
      </c>
      <c r="W521">
        <v>508.5</v>
      </c>
      <c r="X521">
        <v>515.54999999999995</v>
      </c>
      <c r="Y521">
        <v>498</v>
      </c>
      <c r="Z521">
        <v>524</v>
      </c>
      <c r="AA521">
        <v>498</v>
      </c>
      <c r="AB521">
        <v>524</v>
      </c>
      <c r="AC521" s="2">
        <f>(Table2[[#This Row],[Close Price]]/Table2[[#This Row],[Day Low]])-1</f>
        <v>7.2763028515241412E-3</v>
      </c>
      <c r="AD521" s="2">
        <f>(Table2[[#This Row],[Day High]]/Table2[[#This Row],[Close Price]])-1</f>
        <v>6.5404139008198303E-3</v>
      </c>
      <c r="AE521" s="2">
        <f>(Table2[[#This Row],[Close Price]]/Table2[[#This Row],[Current Week Low]])-1</f>
        <v>2.8514056224899775E-2</v>
      </c>
      <c r="AF521" s="2">
        <f>(Table2[[#This Row],[Current Week High]]/Table2[[#This Row],[Close Price]])-1</f>
        <v>2.3037875829753807E-2</v>
      </c>
      <c r="AG521" s="2">
        <f>(Table2[[#This Row],[Close Price]]/Table2[[#This Row],[Current Month Low]])-1</f>
        <v>2.8514056224899775E-2</v>
      </c>
      <c r="AH521" s="2">
        <f>(Table2[[#This Row],[Current Month High]]/Table2[[#This Row],[Close Price]])-1</f>
        <v>2.3037875829753807E-2</v>
      </c>
      <c r="AI521">
        <v>2.3037875829753802</v>
      </c>
      <c r="AJ521">
        <v>50.073249340755901</v>
      </c>
      <c r="AK521" t="str">
        <f>IF(AND(Table2[[#This Row],[20D EMA]]&gt;Table2[[#This Row],[50D EMA]],Table2[[#This Row],[50D EMA]]&gt;Table2[[#This Row],[200D EMA]]),"Uptrend","Downtrend/NoTrend")</f>
        <v>Uptrend</v>
      </c>
      <c r="AL521">
        <v>0.2</v>
      </c>
      <c r="AM521" t="s">
        <v>10145</v>
      </c>
      <c r="AN521">
        <v>8.2100000000000009</v>
      </c>
      <c r="AO521" t="s">
        <v>10145</v>
      </c>
      <c r="AP521">
        <v>0.116309606020417</v>
      </c>
      <c r="AQ521">
        <f>(Table2[[#This Row],[Sharpe Ratio]]-AVERAGE(Table2[Sharpe Ratio]))/_xlfn.STDEV.P(Table2[Sharpe Ratio])</f>
        <v>0.69787249903626569</v>
      </c>
      <c r="AR5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2.011178919643231</v>
      </c>
    </row>
    <row r="522" spans="1:44" hidden="1" x14ac:dyDescent="0.3">
      <c r="A522" t="s">
        <v>1306</v>
      </c>
      <c r="B522" t="s">
        <v>1307</v>
      </c>
      <c r="C522" t="s">
        <v>10116</v>
      </c>
      <c r="D522" t="s">
        <v>541</v>
      </c>
      <c r="E522">
        <v>8320.6991330700002</v>
      </c>
      <c r="F522">
        <v>526.65</v>
      </c>
      <c r="G522">
        <v>-1.8611372347600399</v>
      </c>
      <c r="H522">
        <f>(Table2[[#This Row],[1Y Return vs Nifty]]-AVERAGE(Table2[1Y Return vs Nifty]))/_xlfn.STDEV.P(Table2[1Y Return vs Nifty])</f>
        <v>-0.57068175805152521</v>
      </c>
      <c r="I522">
        <v>-2.0906057934244302</v>
      </c>
      <c r="J522">
        <f>(Table2[[#This Row],[1M Return vs Nifty]]-AVERAGE(Table2[1M Return vs Nifty]))/_xlfn.STDEV.P(Table2[1M Return vs Nifty])</f>
        <v>-0.51715790553889851</v>
      </c>
      <c r="K522">
        <v>-6.0746413502783598</v>
      </c>
      <c r="L522">
        <f>(Table2[[#This Row],[6M Return vs Nifty]]-AVERAGE(Table2[6M Return vs Nifty]))/_xlfn.STDEV.P(Table2[6M Return vs Nifty])</f>
        <v>-0.5030478050599827</v>
      </c>
      <c r="M522">
        <v>-4.6434869450857503</v>
      </c>
      <c r="N522">
        <f>(Table2[[#This Row],[1W Return vs Nifty]]-AVERAGE(Table2[1W Return vs Nifty]))/_xlfn.STDEV.P(Table2[1W Return vs Nifty])</f>
        <v>-0.8616698211832694</v>
      </c>
      <c r="O522">
        <v>523.16999999999996</v>
      </c>
      <c r="P522">
        <v>516.33499584049605</v>
      </c>
      <c r="Q522">
        <v>488.27349481997999</v>
      </c>
      <c r="R522">
        <v>51.422884548643196</v>
      </c>
      <c r="S522" s="2">
        <v>6.6517575549057068E-3</v>
      </c>
      <c r="T522" s="2">
        <v>1.9977348509397558E-2</v>
      </c>
      <c r="U522" s="2">
        <v>7.8596330923448754E-2</v>
      </c>
      <c r="V522">
        <v>0.52609437478938703</v>
      </c>
      <c r="W522">
        <v>522.4</v>
      </c>
      <c r="X522">
        <v>541.29999999999995</v>
      </c>
      <c r="Y522">
        <v>516.85</v>
      </c>
      <c r="Z522">
        <v>537</v>
      </c>
      <c r="AA522">
        <v>516.85</v>
      </c>
      <c r="AB522">
        <v>537</v>
      </c>
      <c r="AC522" s="2">
        <f>(Table2[[#This Row],[Close Price]]/Table2[[#This Row],[Day Low]])-1</f>
        <v>8.1355283307809056E-3</v>
      </c>
      <c r="AD522" s="2">
        <f>(Table2[[#This Row],[Day High]]/Table2[[#This Row],[Close Price]])-1</f>
        <v>2.7817335991645153E-2</v>
      </c>
      <c r="AE522" s="2">
        <f>(Table2[[#This Row],[Close Price]]/Table2[[#This Row],[Current Week Low]])-1</f>
        <v>1.8961013833800777E-2</v>
      </c>
      <c r="AF522" s="2">
        <f>(Table2[[#This Row],[Current Week High]]/Table2[[#This Row],[Close Price]])-1</f>
        <v>1.9652520649387606E-2</v>
      </c>
      <c r="AG522" s="2">
        <f>(Table2[[#This Row],[Close Price]]/Table2[[#This Row],[Current Month Low]])-1</f>
        <v>1.8961013833800777E-2</v>
      </c>
      <c r="AH522" s="2">
        <f>(Table2[[#This Row],[Current Month High]]/Table2[[#This Row],[Close Price]])-1</f>
        <v>1.9652520649387606E-2</v>
      </c>
      <c r="AI522">
        <v>10.452862432355399</v>
      </c>
      <c r="AJ522">
        <v>31.9924812030075</v>
      </c>
      <c r="AK522" t="str">
        <f>IF(AND(Table2[[#This Row],[20D EMA]]&gt;Table2[[#This Row],[50D EMA]],Table2[[#This Row],[50D EMA]]&gt;Table2[[#This Row],[200D EMA]]),"Uptrend","Downtrend/NoTrend")</f>
        <v>Uptrend</v>
      </c>
      <c r="AL522">
        <v>-0.11</v>
      </c>
      <c r="AM522" t="s">
        <v>10146</v>
      </c>
      <c r="AN522">
        <v>3.61</v>
      </c>
      <c r="AO522" t="s">
        <v>10145</v>
      </c>
      <c r="AP522">
        <v>-4.2028516664472E-2</v>
      </c>
      <c r="AQ522">
        <f>(Table2[[#This Row],[Sharpe Ratio]]-AVERAGE(Table2[Sharpe Ratio]))/_xlfn.STDEV.P(Table2[Sharpe Ratio])</f>
        <v>-1.0998958248303061</v>
      </c>
      <c r="AR5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-3.5524531146639822</v>
      </c>
    </row>
    <row r="523" spans="1:44" hidden="1" x14ac:dyDescent="0.3">
      <c r="A523" t="s">
        <v>1308</v>
      </c>
      <c r="B523" t="s">
        <v>1309</v>
      </c>
      <c r="C523" t="s">
        <v>10109</v>
      </c>
      <c r="D523" t="s">
        <v>124</v>
      </c>
      <c r="E523">
        <v>8306.3312964399993</v>
      </c>
      <c r="F523">
        <v>235.72</v>
      </c>
      <c r="G523">
        <v>33.486406100297899</v>
      </c>
      <c r="H523">
        <f>(Table2[[#This Row],[1Y Return vs Nifty]]-AVERAGE(Table2[1Y Return vs Nifty]))/_xlfn.STDEV.P(Table2[1Y Return vs Nifty])</f>
        <v>-0.16367837087177795</v>
      </c>
      <c r="I523">
        <v>-3.54985724644864</v>
      </c>
      <c r="J523">
        <f>(Table2[[#This Row],[1M Return vs Nifty]]-AVERAGE(Table2[1M Return vs Nifty]))/_xlfn.STDEV.P(Table2[1M Return vs Nifty])</f>
        <v>-0.63908666409435</v>
      </c>
      <c r="K523">
        <v>-18.2986758145646</v>
      </c>
      <c r="L523">
        <f>(Table2[[#This Row],[6M Return vs Nifty]]-AVERAGE(Table2[6M Return vs Nifty]))/_xlfn.STDEV.P(Table2[6M Return vs Nifty])</f>
        <v>-0.86410635655216528</v>
      </c>
      <c r="M523">
        <v>-2.1283896731685301</v>
      </c>
      <c r="N523">
        <f>(Table2[[#This Row],[1W Return vs Nifty]]-AVERAGE(Table2[1W Return vs Nifty]))/_xlfn.STDEV.P(Table2[1W Return vs Nifty])</f>
        <v>-0.36695831802510159</v>
      </c>
      <c r="O523">
        <v>233.13</v>
      </c>
      <c r="P523">
        <v>234.916317989433</v>
      </c>
      <c r="Q523">
        <v>220.501278990907</v>
      </c>
      <c r="R523">
        <v>58.149326623693398</v>
      </c>
      <c r="S523" s="2">
        <v>1.110968129369881E-2</v>
      </c>
      <c r="T523" s="2">
        <v>3.4211416960960241E-3</v>
      </c>
      <c r="U523" s="2">
        <v>6.9018742561219287E-2</v>
      </c>
      <c r="V523">
        <v>0.53161301200021804</v>
      </c>
      <c r="W523">
        <v>234.21</v>
      </c>
      <c r="X523">
        <v>240.58</v>
      </c>
      <c r="Y523">
        <v>229.92</v>
      </c>
      <c r="Z523">
        <v>241.09</v>
      </c>
      <c r="AA523">
        <v>229.92</v>
      </c>
      <c r="AB523">
        <v>241.09</v>
      </c>
      <c r="AC523" s="2">
        <f>(Table2[[#This Row],[Close Price]]/Table2[[#This Row],[Day Low]])-1</f>
        <v>6.4472054993380823E-3</v>
      </c>
      <c r="AD523" s="2">
        <f>(Table2[[#This Row],[Day High]]/Table2[[#This Row],[Close Price]])-1</f>
        <v>2.0617681995588111E-2</v>
      </c>
      <c r="AE523" s="2">
        <f>(Table2[[#This Row],[Close Price]]/Table2[[#This Row],[Current Week Low]])-1</f>
        <v>2.5226165622825425E-2</v>
      </c>
      <c r="AF523" s="2">
        <f>(Table2[[#This Row],[Current Week High]]/Table2[[#This Row],[Close Price]])-1</f>
        <v>2.2781265908705217E-2</v>
      </c>
      <c r="AG523" s="2">
        <f>(Table2[[#This Row],[Close Price]]/Table2[[#This Row],[Current Month Low]])-1</f>
        <v>2.5226165622825425E-2</v>
      </c>
      <c r="AH523" s="2">
        <f>(Table2[[#This Row],[Current Month High]]/Table2[[#This Row],[Close Price]])-1</f>
        <v>2.2781265908705217E-2</v>
      </c>
      <c r="AI523">
        <v>20.460716103852</v>
      </c>
      <c r="AJ523">
        <v>64.839160839160797</v>
      </c>
      <c r="AK523" t="str">
        <f>IF(AND(Table2[[#This Row],[20D EMA]]&gt;Table2[[#This Row],[50D EMA]],Table2[[#This Row],[50D EMA]]&gt;Table2[[#This Row],[200D EMA]]),"Uptrend","Downtrend/NoTrend")</f>
        <v>Downtrend/NoTrend</v>
      </c>
      <c r="AL523">
        <v>-7.0000000000000007E-2</v>
      </c>
      <c r="AM523" t="s">
        <v>10146</v>
      </c>
      <c r="AN523">
        <v>-0.14000000000000001</v>
      </c>
      <c r="AO523" t="s">
        <v>10146</v>
      </c>
      <c r="AP523">
        <v>0.124398731180517</v>
      </c>
      <c r="AQ523">
        <f>(Table2[[#This Row],[Sharpe Ratio]]-AVERAGE(Table2[Sharpe Ratio]))/_xlfn.STDEV.P(Table2[Sharpe Ratio])</f>
        <v>0.78971628708951225</v>
      </c>
      <c r="AR5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4" spans="1:44" hidden="1" x14ac:dyDescent="0.3">
      <c r="A524" t="s">
        <v>1310</v>
      </c>
      <c r="B524" t="s">
        <v>1311</v>
      </c>
      <c r="C524" t="s">
        <v>10102</v>
      </c>
      <c r="D524" t="s">
        <v>21</v>
      </c>
      <c r="E524">
        <v>8295.2230115599996</v>
      </c>
      <c r="F524">
        <v>29.95</v>
      </c>
      <c r="G524">
        <v>63.562261928530603</v>
      </c>
      <c r="H524">
        <f>(Table2[[#This Row],[1Y Return vs Nifty]]-AVERAGE(Table2[1Y Return vs Nifty]))/_xlfn.STDEV.P(Table2[1Y Return vs Nifty])</f>
        <v>0.18262505051139274</v>
      </c>
      <c r="I524">
        <v>-7.2666473607807198</v>
      </c>
      <c r="J524">
        <f>(Table2[[#This Row],[1M Return vs Nifty]]-AVERAGE(Table2[1M Return vs Nifty]))/_xlfn.STDEV.P(Table2[1M Return vs Nifty])</f>
        <v>-0.94964561780482271</v>
      </c>
      <c r="K524">
        <v>22.938298375860501</v>
      </c>
      <c r="L524">
        <f>(Table2[[#This Row],[6M Return vs Nifty]]-AVERAGE(Table2[6M Return vs Nifty]))/_xlfn.STDEV.P(Table2[6M Return vs Nifty])</f>
        <v>0.3539008580556649</v>
      </c>
      <c r="M524">
        <v>-7.0760552632431697</v>
      </c>
      <c r="N524">
        <f>(Table2[[#This Row],[1W Return vs Nifty]]-AVERAGE(Table2[1W Return vs Nifty]))/_xlfn.STDEV.P(Table2[1W Return vs Nifty])</f>
        <v>-1.3401481459175031</v>
      </c>
      <c r="O524">
        <v>31</v>
      </c>
      <c r="P524">
        <v>31.7613734699638</v>
      </c>
      <c r="Q524">
        <v>28.529417664259601</v>
      </c>
      <c r="R524">
        <v>30.575451553374901</v>
      </c>
      <c r="S524" s="2">
        <v>-3.3870967741935508E-2</v>
      </c>
      <c r="T524" s="2">
        <v>-5.703070340068217E-2</v>
      </c>
      <c r="U524" s="2">
        <v>4.9793597347766463E-2</v>
      </c>
      <c r="V524">
        <v>0.60339047733472595</v>
      </c>
      <c r="W524">
        <v>29.92</v>
      </c>
      <c r="X524">
        <v>30.43</v>
      </c>
      <c r="Y524">
        <v>29.4</v>
      </c>
      <c r="Z524">
        <v>31.25</v>
      </c>
      <c r="AA524">
        <v>29.4</v>
      </c>
      <c r="AB524">
        <v>31.25</v>
      </c>
      <c r="AC524" s="2">
        <f>(Table2[[#This Row],[Close Price]]/Table2[[#This Row],[Day Low]])-1</f>
        <v>1.0026737967914201E-3</v>
      </c>
      <c r="AD524" s="2">
        <f>(Table2[[#This Row],[Day High]]/Table2[[#This Row],[Close Price]])-1</f>
        <v>1.6026711185308962E-2</v>
      </c>
      <c r="AE524" s="2">
        <f>(Table2[[#This Row],[Close Price]]/Table2[[#This Row],[Current Week Low]])-1</f>
        <v>1.8707482993197244E-2</v>
      </c>
      <c r="AF524" s="2">
        <f>(Table2[[#This Row],[Current Week High]]/Table2[[#This Row],[Close Price]])-1</f>
        <v>4.3405676126878179E-2</v>
      </c>
      <c r="AG524" s="2">
        <f>(Table2[[#This Row],[Close Price]]/Table2[[#This Row],[Current Month Low]])-1</f>
        <v>1.8707482993197244E-2</v>
      </c>
      <c r="AH524" s="2">
        <f>(Table2[[#This Row],[Current Month High]]/Table2[[#This Row],[Close Price]])-1</f>
        <v>4.3405676126878179E-2</v>
      </c>
      <c r="AI524">
        <v>41.903171953255402</v>
      </c>
      <c r="AJ524">
        <v>118.61313868613099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-0.21</v>
      </c>
      <c r="AM524" t="s">
        <v>10146</v>
      </c>
      <c r="AN524">
        <v>-6.67</v>
      </c>
      <c r="AO524" t="s">
        <v>10146</v>
      </c>
      <c r="AP524">
        <v>7.2153875493999996E-3</v>
      </c>
      <c r="AQ524">
        <f>(Table2[[#This Row],[Sharpe Ratio]]-AVERAGE(Table2[Sharpe Ratio]))/_xlfn.STDEV.P(Table2[Sharpe Ratio])</f>
        <v>-0.54078138266023057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5" spans="1:44" hidden="1" x14ac:dyDescent="0.3">
      <c r="A525" t="s">
        <v>1314</v>
      </c>
      <c r="B525" t="s">
        <v>1315</v>
      </c>
      <c r="C525" t="s">
        <v>10113</v>
      </c>
      <c r="D525" t="s">
        <v>151</v>
      </c>
      <c r="E525">
        <v>8240.5865099999992</v>
      </c>
      <c r="F525">
        <v>690</v>
      </c>
      <c r="G525">
        <v>-38.300175113519501</v>
      </c>
      <c r="H525">
        <f>(Table2[[#This Row],[1Y Return vs Nifty]]-AVERAGE(Table2[1Y Return vs Nifty]))/_xlfn.STDEV.P(Table2[1Y Return vs Nifty])</f>
        <v>-0.99025297695196046</v>
      </c>
      <c r="I525">
        <v>-11.3057990593909</v>
      </c>
      <c r="J525">
        <f>(Table2[[#This Row],[1M Return vs Nifty]]-AVERAGE(Table2[1M Return vs Nifty]))/_xlfn.STDEV.P(Table2[1M Return vs Nifty])</f>
        <v>-1.2871397153491697</v>
      </c>
      <c r="K525">
        <v>-20.8218498447015</v>
      </c>
      <c r="L525">
        <f>(Table2[[#This Row],[6M Return vs Nifty]]-AVERAGE(Table2[6M Return vs Nifty]))/_xlfn.STDEV.P(Table2[6M Return vs Nifty])</f>
        <v>-0.93863277932572176</v>
      </c>
      <c r="M525">
        <v>-1.2359671981435101</v>
      </c>
      <c r="N525">
        <f>(Table2[[#This Row],[1W Return vs Nifty]]-AVERAGE(Table2[1W Return vs Nifty]))/_xlfn.STDEV.P(Table2[1W Return vs Nifty])</f>
        <v>-0.19142170200578651</v>
      </c>
      <c r="O525">
        <v>692.26</v>
      </c>
      <c r="P525">
        <v>694.65463507799905</v>
      </c>
      <c r="Q525">
        <v>720.44804830052499</v>
      </c>
      <c r="R525">
        <v>48.825598363959102</v>
      </c>
      <c r="S525" s="2">
        <v>-3.2646693438881215E-3</v>
      </c>
      <c r="T525" s="2">
        <v>-6.7006463974380627E-3</v>
      </c>
      <c r="U525" s="2">
        <v>-4.226265637383475E-2</v>
      </c>
      <c r="V525">
        <v>1.0089084629745499</v>
      </c>
      <c r="W525">
        <v>687</v>
      </c>
      <c r="X525">
        <v>695.75</v>
      </c>
      <c r="Y525">
        <v>680.35</v>
      </c>
      <c r="Z525">
        <v>695</v>
      </c>
      <c r="AA525">
        <v>680.35</v>
      </c>
      <c r="AB525">
        <v>695</v>
      </c>
      <c r="AC525" s="2">
        <f>(Table2[[#This Row],[Close Price]]/Table2[[#This Row],[Day Low]])-1</f>
        <v>4.366812227074135E-3</v>
      </c>
      <c r="AD525" s="2">
        <f>(Table2[[#This Row],[Day High]]/Table2[[#This Row],[Close Price]])-1</f>
        <v>8.3333333333333037E-3</v>
      </c>
      <c r="AE525" s="2">
        <f>(Table2[[#This Row],[Close Price]]/Table2[[#This Row],[Current Week Low]])-1</f>
        <v>1.4183875946204072E-2</v>
      </c>
      <c r="AF525" s="2">
        <f>(Table2[[#This Row],[Current Week High]]/Table2[[#This Row],[Close Price]])-1</f>
        <v>7.2463768115942351E-3</v>
      </c>
      <c r="AG525" s="2">
        <f>(Table2[[#This Row],[Close Price]]/Table2[[#This Row],[Current Month Low]])-1</f>
        <v>1.4183875946204072E-2</v>
      </c>
      <c r="AH525" s="2">
        <f>(Table2[[#This Row],[Current Month High]]/Table2[[#This Row],[Close Price]])-1</f>
        <v>7.2463768115942351E-3</v>
      </c>
      <c r="AI525">
        <v>41.739130434782602</v>
      </c>
      <c r="AJ525">
        <v>15.268960908787101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-0.06</v>
      </c>
      <c r="AM525" t="s">
        <v>10146</v>
      </c>
      <c r="AN525">
        <v>-1.04</v>
      </c>
      <c r="AO525" t="s">
        <v>10146</v>
      </c>
      <c r="AP525">
        <v>-0.10032263881781101</v>
      </c>
      <c r="AQ525">
        <f>(Table2[[#This Row],[Sharpe Ratio]]-AVERAGE(Table2[Sharpe Ratio]))/_xlfn.STDEV.P(Table2[Sharpe Ratio])</f>
        <v>-1.7617662859538352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6" spans="1:44" hidden="1" x14ac:dyDescent="0.3">
      <c r="A526" t="s">
        <v>1316</v>
      </c>
      <c r="B526" t="s">
        <v>1317</v>
      </c>
      <c r="C526" t="s">
        <v>10104</v>
      </c>
      <c r="D526" t="s">
        <v>119</v>
      </c>
      <c r="E526">
        <v>8230.0350494499999</v>
      </c>
      <c r="F526">
        <v>1399.25</v>
      </c>
      <c r="G526">
        <v>43.432459738348797</v>
      </c>
      <c r="H526">
        <f>(Table2[[#This Row],[1Y Return vs Nifty]]-AVERAGE(Table2[1Y Return vs Nifty]))/_xlfn.STDEV.P(Table2[1Y Return vs Nifty])</f>
        <v>-4.9156196547339021E-2</v>
      </c>
      <c r="I526">
        <v>4.5805322979476104</v>
      </c>
      <c r="J526">
        <f>(Table2[[#This Row],[1M Return vs Nifty]]-AVERAGE(Table2[1M Return vs Nifty]))/_xlfn.STDEV.P(Table2[1M Return vs Nifty])</f>
        <v>4.0253624836656836E-2</v>
      </c>
      <c r="K526">
        <v>5.9227253412916498</v>
      </c>
      <c r="L526">
        <f>(Table2[[#This Row],[6M Return vs Nifty]]-AVERAGE(Table2[6M Return vs Nifty]))/_xlfn.STDEV.P(Table2[6M Return vs Nifty])</f>
        <v>-0.14868428849477022</v>
      </c>
      <c r="M526">
        <v>-2.9833502035719799</v>
      </c>
      <c r="N526">
        <f>(Table2[[#This Row],[1W Return vs Nifty]]-AVERAGE(Table2[1W Return vs Nifty]))/_xlfn.STDEV.P(Table2[1W Return vs Nifty])</f>
        <v>-0.5351262906357116</v>
      </c>
      <c r="O526">
        <v>1386.63</v>
      </c>
      <c r="P526">
        <v>1318.69030633126</v>
      </c>
      <c r="Q526">
        <v>1145.3080866570101</v>
      </c>
      <c r="R526">
        <v>51.238127929984401</v>
      </c>
      <c r="S526" s="2">
        <v>9.1012021952502752E-3</v>
      </c>
      <c r="T526" s="2">
        <v>6.109068466034747E-2</v>
      </c>
      <c r="U526" s="2">
        <v>0.22172367095059101</v>
      </c>
      <c r="V526">
        <v>0.87369107573382598</v>
      </c>
      <c r="W526">
        <v>1385.85</v>
      </c>
      <c r="X526">
        <v>1417.3</v>
      </c>
      <c r="Y526">
        <v>1371.9</v>
      </c>
      <c r="Z526">
        <v>1426.15</v>
      </c>
      <c r="AA526">
        <v>1371.9</v>
      </c>
      <c r="AB526">
        <v>1426.15</v>
      </c>
      <c r="AC526" s="2">
        <f>(Table2[[#This Row],[Close Price]]/Table2[[#This Row],[Day Low]])-1</f>
        <v>9.6691561135766602E-3</v>
      </c>
      <c r="AD526" s="2">
        <f>(Table2[[#This Row],[Day High]]/Table2[[#This Row],[Close Price]])-1</f>
        <v>1.289976773271384E-2</v>
      </c>
      <c r="AE526" s="2">
        <f>(Table2[[#This Row],[Close Price]]/Table2[[#This Row],[Current Week Low]])-1</f>
        <v>1.993585538304532E-2</v>
      </c>
      <c r="AF526" s="2">
        <f>(Table2[[#This Row],[Current Week High]]/Table2[[#This Row],[Close Price]])-1</f>
        <v>1.9224584598892314E-2</v>
      </c>
      <c r="AG526" s="2">
        <f>(Table2[[#This Row],[Close Price]]/Table2[[#This Row],[Current Month Low]])-1</f>
        <v>1.993585538304532E-2</v>
      </c>
      <c r="AH526" s="2">
        <f>(Table2[[#This Row],[Current Month High]]/Table2[[#This Row],[Close Price]])-1</f>
        <v>1.9224584598892314E-2</v>
      </c>
      <c r="AI526">
        <v>11.913525102733599</v>
      </c>
      <c r="AJ526">
        <v>77.908455181182404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0.18</v>
      </c>
      <c r="AM526" t="s">
        <v>10145</v>
      </c>
      <c r="AN526">
        <v>0.02</v>
      </c>
      <c r="AO526" t="s">
        <v>10145</v>
      </c>
      <c r="AP526">
        <v>0.125091370821966</v>
      </c>
      <c r="AQ526">
        <f>(Table2[[#This Row],[Sharpe Ratio]]-AVERAGE(Table2[Sharpe Ratio]))/_xlfn.STDEV.P(Table2[Sharpe Ratio])</f>
        <v>0.79758050567526262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0.10486735483409859</v>
      </c>
    </row>
    <row r="527" spans="1:44" hidden="1" x14ac:dyDescent="0.3">
      <c r="A527" t="s">
        <v>1318</v>
      </c>
      <c r="B527" t="s">
        <v>1319</v>
      </c>
      <c r="C527" t="s">
        <v>10102</v>
      </c>
      <c r="D527" t="s">
        <v>260</v>
      </c>
      <c r="E527">
        <v>8228.0786270399894</v>
      </c>
      <c r="F527">
        <v>7414.65</v>
      </c>
      <c r="G527">
        <v>36.759946481477897</v>
      </c>
      <c r="H527">
        <f>(Table2[[#This Row],[1Y Return vs Nifty]]-AVERAGE(Table2[1Y Return vs Nifty]))/_xlfn.STDEV.P(Table2[1Y Return vs Nifty])</f>
        <v>-0.12598573660351425</v>
      </c>
      <c r="I527">
        <v>6.5437844866170396</v>
      </c>
      <c r="J527">
        <f>(Table2[[#This Row],[1M Return vs Nifty]]-AVERAGE(Table2[1M Return vs Nifty]))/_xlfn.STDEV.P(Table2[1M Return vs Nifty])</f>
        <v>0.20429451141562349</v>
      </c>
      <c r="K527">
        <v>32.972122955492203</v>
      </c>
      <c r="L527">
        <f>(Table2[[#This Row],[6M Return vs Nifty]]-AVERAGE(Table2[6M Return vs Nifty]))/_xlfn.STDEV.P(Table2[6M Return vs Nifty])</f>
        <v>0.65026767371156413</v>
      </c>
      <c r="M527">
        <v>0.55206992647194597</v>
      </c>
      <c r="N527">
        <f>(Table2[[#This Row],[1W Return vs Nifty]]-AVERAGE(Table2[1W Return vs Nifty]))/_xlfn.STDEV.P(Table2[1W Return vs Nifty])</f>
        <v>0.16027942045093338</v>
      </c>
      <c r="O527">
        <v>7032.06</v>
      </c>
      <c r="P527">
        <v>6816.2525186294697</v>
      </c>
      <c r="Q527">
        <v>6034.8731329829097</v>
      </c>
      <c r="R527">
        <v>65.302028081403606</v>
      </c>
      <c r="S527" s="2">
        <v>5.4406532367471158E-2</v>
      </c>
      <c r="T527" s="2">
        <v>8.7789805283042616E-2</v>
      </c>
      <c r="U527" s="2">
        <v>0.22863394749362287</v>
      </c>
      <c r="V527">
        <v>3.2313425777465601</v>
      </c>
      <c r="W527">
        <v>7250.1</v>
      </c>
      <c r="X527">
        <v>7477.75</v>
      </c>
      <c r="Y527">
        <v>7255.3</v>
      </c>
      <c r="Z527">
        <v>7650</v>
      </c>
      <c r="AA527">
        <v>7255.3</v>
      </c>
      <c r="AB527">
        <v>7650</v>
      </c>
      <c r="AC527" s="2">
        <f>(Table2[[#This Row],[Close Price]]/Table2[[#This Row],[Day Low]])-1</f>
        <v>2.2696238672569979E-2</v>
      </c>
      <c r="AD527" s="2">
        <f>(Table2[[#This Row],[Day High]]/Table2[[#This Row],[Close Price]])-1</f>
        <v>8.5101791723143361E-3</v>
      </c>
      <c r="AE527" s="2">
        <f>(Table2[[#This Row],[Close Price]]/Table2[[#This Row],[Current Week Low]])-1</f>
        <v>2.1963254448472025E-2</v>
      </c>
      <c r="AF527" s="2">
        <f>(Table2[[#This Row],[Current Week High]]/Table2[[#This Row],[Close Price]])-1</f>
        <v>3.174121502700733E-2</v>
      </c>
      <c r="AG527" s="2">
        <f>(Table2[[#This Row],[Close Price]]/Table2[[#This Row],[Current Month Low]])-1</f>
        <v>2.1963254448472025E-2</v>
      </c>
      <c r="AH527" s="2">
        <f>(Table2[[#This Row],[Current Month High]]/Table2[[#This Row],[Close Price]])-1</f>
        <v>3.174121502700733E-2</v>
      </c>
      <c r="AI527">
        <v>5.5343138246579402</v>
      </c>
      <c r="AJ527">
        <v>71.949862016186898</v>
      </c>
      <c r="AK527" t="str">
        <f>IF(AND(Table2[[#This Row],[20D EMA]]&gt;Table2[[#This Row],[50D EMA]],Table2[[#This Row],[50D EMA]]&gt;Table2[[#This Row],[200D EMA]]),"Uptrend","Downtrend/NoTrend")</f>
        <v>Uptrend</v>
      </c>
      <c r="AL527">
        <v>-0.04</v>
      </c>
      <c r="AM527" t="s">
        <v>10146</v>
      </c>
      <c r="AN527">
        <v>9.48</v>
      </c>
      <c r="AO527" t="s">
        <v>10145</v>
      </c>
      <c r="AP527">
        <v>2.3905663892759998E-2</v>
      </c>
      <c r="AQ527">
        <f>(Table2[[#This Row],[Sharpe Ratio]]-AVERAGE(Table2[Sharpe Ratio]))/_xlfn.STDEV.P(Table2[Sharpe Ratio])</f>
        <v>-0.35128027188613048</v>
      </c>
      <c r="AR5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0.53757559708847624</v>
      </c>
    </row>
    <row r="528" spans="1:44" hidden="1" x14ac:dyDescent="0.3">
      <c r="A528" t="s">
        <v>1320</v>
      </c>
      <c r="B528" t="s">
        <v>1321</v>
      </c>
      <c r="C528" t="s">
        <v>10112</v>
      </c>
      <c r="D528" t="s">
        <v>387</v>
      </c>
      <c r="E528">
        <v>8167.5142895999998</v>
      </c>
      <c r="F528">
        <v>185.52</v>
      </c>
      <c r="G528">
        <v>-33.2246238319414</v>
      </c>
      <c r="H528">
        <f>(Table2[[#This Row],[1Y Return vs Nifty]]-AVERAGE(Table2[1Y Return vs Nifty]))/_xlfn.STDEV.P(Table2[1Y Return vs Nifty])</f>
        <v>-0.93181138898004745</v>
      </c>
      <c r="I528">
        <v>-0.35011691424886898</v>
      </c>
      <c r="J528">
        <f>(Table2[[#This Row],[1M Return vs Nifty]]-AVERAGE(Table2[1M Return vs Nifty]))/_xlfn.STDEV.P(Table2[1M Return vs Nifty])</f>
        <v>-0.37173016045929519</v>
      </c>
      <c r="K528">
        <v>-19.733453394560499</v>
      </c>
      <c r="L528">
        <f>(Table2[[#This Row],[6M Return vs Nifty]]-AVERAGE(Table2[6M Return vs Nifty]))/_xlfn.STDEV.P(Table2[6M Return vs Nifty])</f>
        <v>-0.90648505862964057</v>
      </c>
      <c r="M528">
        <v>-2.1182994311614598</v>
      </c>
      <c r="N528">
        <f>(Table2[[#This Row],[1W Return vs Nifty]]-AVERAGE(Table2[1W Return vs Nifty]))/_xlfn.STDEV.P(Table2[1W Return vs Nifty])</f>
        <v>-0.36497360003972434</v>
      </c>
      <c r="O528">
        <v>179.16</v>
      </c>
      <c r="P528">
        <v>176.020477920095</v>
      </c>
      <c r="Q528">
        <v>191.308418291305</v>
      </c>
      <c r="R528">
        <v>67.816830198491104</v>
      </c>
      <c r="S528" s="2">
        <v>3.5498995311453528E-2</v>
      </c>
      <c r="T528" s="2">
        <v>5.3968277964893042E-2</v>
      </c>
      <c r="U528" s="2">
        <v>-3.0256997276988502E-2</v>
      </c>
      <c r="V528">
        <v>1.32093656159015</v>
      </c>
      <c r="W528">
        <v>183.7</v>
      </c>
      <c r="X528">
        <v>188.2</v>
      </c>
      <c r="Y528">
        <v>180.9</v>
      </c>
      <c r="Z528">
        <v>190.7</v>
      </c>
      <c r="AA528">
        <v>180.9</v>
      </c>
      <c r="AB528">
        <v>190.7</v>
      </c>
      <c r="AC528" s="2">
        <f>(Table2[[#This Row],[Close Price]]/Table2[[#This Row],[Day Low]])-1</f>
        <v>9.9074578116495893E-3</v>
      </c>
      <c r="AD528" s="2">
        <f>(Table2[[#This Row],[Day High]]/Table2[[#This Row],[Close Price]])-1</f>
        <v>1.444588184562301E-2</v>
      </c>
      <c r="AE528" s="2">
        <f>(Table2[[#This Row],[Close Price]]/Table2[[#This Row],[Current Week Low]])-1</f>
        <v>2.5538971807628652E-2</v>
      </c>
      <c r="AF528" s="2">
        <f>(Table2[[#This Row],[Current Week High]]/Table2[[#This Row],[Close Price]])-1</f>
        <v>2.7921517895644454E-2</v>
      </c>
      <c r="AG528" s="2">
        <f>(Table2[[#This Row],[Close Price]]/Table2[[#This Row],[Current Month Low]])-1</f>
        <v>2.5538971807628652E-2</v>
      </c>
      <c r="AH528" s="2">
        <f>(Table2[[#This Row],[Current Month High]]/Table2[[#This Row],[Close Price]])-1</f>
        <v>2.7921517895644454E-2</v>
      </c>
      <c r="AI528">
        <v>39.068564036222497</v>
      </c>
      <c r="AJ528">
        <v>27.944827586206902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-0.02</v>
      </c>
      <c r="AM528" t="s">
        <v>10146</v>
      </c>
      <c r="AN528">
        <v>6.19</v>
      </c>
      <c r="AO528" t="s">
        <v>10145</v>
      </c>
      <c r="AQ528">
        <f>(Table2[[#This Row],[Sharpe Ratio]]-AVERAGE(Table2[Sharpe Ratio]))/_xlfn.STDEV.P(Table2[Sharpe Ratio])</f>
        <v>-0.62270476889708481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29" spans="1:44" x14ac:dyDescent="0.3">
      <c r="A529" t="s">
        <v>677</v>
      </c>
      <c r="B529" t="s">
        <v>678</v>
      </c>
      <c r="C529" t="s">
        <v>10106</v>
      </c>
      <c r="D529" t="s">
        <v>187</v>
      </c>
      <c r="E529">
        <v>25342.725330239999</v>
      </c>
      <c r="F529">
        <v>2143.1999999999998</v>
      </c>
      <c r="G529">
        <v>28.133967825157601</v>
      </c>
      <c r="H529">
        <f>(Table2[[#This Row],[1Y Return vs Nifty]]-AVERAGE(Table2[1Y Return vs Nifty]))/_xlfn.STDEV.P(Table2[1Y Return vs Nifty])</f>
        <v>-0.22530812791042376</v>
      </c>
      <c r="I529">
        <v>-3.2376094716183199</v>
      </c>
      <c r="J529">
        <f>(Table2[[#This Row],[1M Return vs Nifty]]-AVERAGE(Table2[1M Return vs Nifty]))/_xlfn.STDEV.P(Table2[1M Return vs Nifty])</f>
        <v>-0.61299658656325606</v>
      </c>
      <c r="K529">
        <v>15.2311504760502</v>
      </c>
      <c r="L529">
        <f>(Table2[[#This Row],[6M Return vs Nifty]]-AVERAGE(Table2[6M Return vs Nifty]))/_xlfn.STDEV.P(Table2[6M Return vs Nifty])</f>
        <v>0.12625656721440803</v>
      </c>
      <c r="M529">
        <v>-1.6055853981658099</v>
      </c>
      <c r="N529">
        <f>(Table2[[#This Row],[1W Return vs Nifty]]-AVERAGE(Table2[1W Return vs Nifty]))/_xlfn.STDEV.P(Table2[1W Return vs Nifty])</f>
        <v>-0.26412440713347374</v>
      </c>
      <c r="O529">
        <v>2078.79</v>
      </c>
      <c r="P529">
        <v>2005.06952947691</v>
      </c>
      <c r="Q529">
        <v>1723.28859304711</v>
      </c>
      <c r="R529">
        <v>57.643725508562703</v>
      </c>
      <c r="S529" s="2">
        <v>3.0984370715656635E-2</v>
      </c>
      <c r="T529" s="2">
        <v>6.8890613762967998E-2</v>
      </c>
      <c r="U529" s="2">
        <v>0.24366865111687686</v>
      </c>
      <c r="V529">
        <v>1.17928205084293</v>
      </c>
      <c r="W529">
        <v>2138.5</v>
      </c>
      <c r="X529">
        <v>2168</v>
      </c>
      <c r="Y529">
        <v>2052</v>
      </c>
      <c r="Z529">
        <v>2277</v>
      </c>
      <c r="AA529">
        <v>2052</v>
      </c>
      <c r="AB529">
        <v>2277</v>
      </c>
      <c r="AC529" s="2">
        <f>(Table2[[#This Row],[Close Price]]/Table2[[#This Row],[Day Low]])-1</f>
        <v>2.19780219780219E-3</v>
      </c>
      <c r="AD529" s="2">
        <f>(Table2[[#This Row],[Day High]]/Table2[[#This Row],[Close Price]])-1</f>
        <v>1.1571481896230029E-2</v>
      </c>
      <c r="AE529" s="2">
        <f>(Table2[[#This Row],[Close Price]]/Table2[[#This Row],[Current Week Low]])-1</f>
        <v>4.4444444444444287E-2</v>
      </c>
      <c r="AF529" s="2">
        <f>(Table2[[#This Row],[Current Week High]]/Table2[[#This Row],[Close Price]])-1</f>
        <v>6.2430011198208346E-2</v>
      </c>
      <c r="AG529" s="2">
        <f>(Table2[[#This Row],[Close Price]]/Table2[[#This Row],[Current Month Low]])-1</f>
        <v>4.4444444444444287E-2</v>
      </c>
      <c r="AH529" s="2">
        <f>(Table2[[#This Row],[Current Month High]]/Table2[[#This Row],[Close Price]])-1</f>
        <v>6.2430011198208346E-2</v>
      </c>
      <c r="AI529">
        <v>13.304871220604699</v>
      </c>
      <c r="AJ529">
        <v>92.500112273768295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0.06</v>
      </c>
      <c r="AM529" t="s">
        <v>10145</v>
      </c>
      <c r="AN529">
        <v>3.9</v>
      </c>
      <c r="AO529" t="s">
        <v>10145</v>
      </c>
      <c r="AP529">
        <v>0.22811266926423901</v>
      </c>
      <c r="AQ529">
        <f>(Table2[[#This Row],[Sharpe Ratio]]-AVERAGE(Table2[Sharpe Ratio]))/_xlfn.STDEV.P(Table2[Sharpe Ratio])</f>
        <v>1.9672825577307174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0.99111000333797172</v>
      </c>
    </row>
    <row r="530" spans="1:44" hidden="1" x14ac:dyDescent="0.3">
      <c r="A530" t="s">
        <v>1326</v>
      </c>
      <c r="B530" t="s">
        <v>1327</v>
      </c>
      <c r="C530" t="s">
        <v>10120</v>
      </c>
      <c r="D530" t="s">
        <v>1328</v>
      </c>
      <c r="E530">
        <v>8140.1051209199904</v>
      </c>
      <c r="F530">
        <v>1308.9000000000001</v>
      </c>
      <c r="G530">
        <v>147.41829360767801</v>
      </c>
      <c r="H530">
        <f>(Table2[[#This Row],[1Y Return vs Nifty]]-AVERAGE(Table2[1Y Return vs Nifty]))/_xlfn.STDEV.P(Table2[1Y Return vs Nifty])</f>
        <v>1.1481713292259059</v>
      </c>
      <c r="I530">
        <v>26.591781954574099</v>
      </c>
      <c r="J530">
        <f>(Table2[[#This Row],[1M Return vs Nifty]]-AVERAGE(Table2[1M Return vs Nifty]))/_xlfn.STDEV.P(Table2[1M Return vs Nifty])</f>
        <v>1.8794187250834691</v>
      </c>
      <c r="K530">
        <v>88.309619450597395</v>
      </c>
      <c r="L530">
        <f>(Table2[[#This Row],[6M Return vs Nifty]]-AVERAGE(Table2[6M Return vs Nifty]))/_xlfn.STDEV.P(Table2[6M Return vs Nifty])</f>
        <v>2.2847588383184889</v>
      </c>
      <c r="M530">
        <v>7.3946279544270803</v>
      </c>
      <c r="N530">
        <f>(Table2[[#This Row],[1W Return vs Nifty]]-AVERAGE(Table2[1W Return vs Nifty]))/_xlfn.STDEV.P(Table2[1W Return vs Nifty])</f>
        <v>1.5061884655020095</v>
      </c>
      <c r="O530">
        <v>1194.2</v>
      </c>
      <c r="P530">
        <v>1056.41050508128</v>
      </c>
      <c r="Q530">
        <v>784.29467875516298</v>
      </c>
      <c r="R530">
        <v>69.506179357583093</v>
      </c>
      <c r="S530" s="2">
        <v>9.6047563222240867E-2</v>
      </c>
      <c r="T530" s="2">
        <v>0.23900698990047775</v>
      </c>
      <c r="U530" s="2">
        <v>0.66888802825679461</v>
      </c>
      <c r="V530">
        <v>1.08673896058192</v>
      </c>
      <c r="W530">
        <v>1311</v>
      </c>
      <c r="X530">
        <v>1344.1</v>
      </c>
      <c r="Y530">
        <v>1290</v>
      </c>
      <c r="Z530">
        <v>1379</v>
      </c>
      <c r="AA530">
        <v>1290</v>
      </c>
      <c r="AB530">
        <v>1379</v>
      </c>
      <c r="AC530" s="2">
        <f>(Table2[[#This Row],[Close Price]]/Table2[[#This Row],[Day Low]])-1</f>
        <v>-1.6018306636155222E-3</v>
      </c>
      <c r="AD530" s="2">
        <f>(Table2[[#This Row],[Day High]]/Table2[[#This Row],[Close Price]])-1</f>
        <v>2.6892810757124241E-2</v>
      </c>
      <c r="AE530" s="2">
        <f>(Table2[[#This Row],[Close Price]]/Table2[[#This Row],[Current Week Low]])-1</f>
        <v>1.465116279069778E-2</v>
      </c>
      <c r="AF530" s="2">
        <f>(Table2[[#This Row],[Current Week High]]/Table2[[#This Row],[Close Price]])-1</f>
        <v>5.3556421422568556E-2</v>
      </c>
      <c r="AG530" s="2">
        <f>(Table2[[#This Row],[Close Price]]/Table2[[#This Row],[Current Month Low]])-1</f>
        <v>1.465116279069778E-2</v>
      </c>
      <c r="AH530" s="2">
        <f>(Table2[[#This Row],[Current Month High]]/Table2[[#This Row],[Close Price]])-1</f>
        <v>5.3556421422568556E-2</v>
      </c>
      <c r="AI530">
        <v>5.3556421422568503</v>
      </c>
      <c r="AJ530">
        <v>200.58560110230701</v>
      </c>
      <c r="AK530" t="str">
        <f>IF(AND(Table2[[#This Row],[20D EMA]]&gt;Table2[[#This Row],[50D EMA]],Table2[[#This Row],[50D EMA]]&gt;Table2[[#This Row],[200D EMA]]),"Uptrend","Downtrend/NoTrend")</f>
        <v>Uptrend</v>
      </c>
      <c r="AL530">
        <v>0</v>
      </c>
      <c r="AM530">
        <v>0</v>
      </c>
      <c r="AN530">
        <v>16.28</v>
      </c>
      <c r="AO530" t="s">
        <v>10145</v>
      </c>
      <c r="AP530">
        <v>0.13745905878499301</v>
      </c>
      <c r="AQ530">
        <f>(Table2[[#This Row],[Sharpe Ratio]]-AVERAGE(Table2[Sharpe Ratio]))/_xlfn.STDEV.P(Table2[Sharpe Ratio])</f>
        <v>0.93800302226429977</v>
      </c>
      <c r="AR5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7.7565403803941733</v>
      </c>
    </row>
    <row r="531" spans="1:44" hidden="1" x14ac:dyDescent="0.3">
      <c r="A531" t="s">
        <v>1329</v>
      </c>
      <c r="B531" t="s">
        <v>1330</v>
      </c>
      <c r="C531" t="s">
        <v>10102</v>
      </c>
      <c r="D531" t="s">
        <v>552</v>
      </c>
      <c r="E531">
        <v>8133.8159432109996</v>
      </c>
      <c r="F531">
        <v>246.47</v>
      </c>
      <c r="G531">
        <v>13.701587456522301</v>
      </c>
      <c r="H531">
        <f>(Table2[[#This Row],[1Y Return vs Nifty]]-AVERAGE(Table2[1Y Return vs Nifty]))/_xlfn.STDEV.P(Table2[1Y Return vs Nifty])</f>
        <v>-0.39148736247338584</v>
      </c>
      <c r="I531">
        <v>11.905637737100299</v>
      </c>
      <c r="J531">
        <f>(Table2[[#This Row],[1M Return vs Nifty]]-AVERAGE(Table2[1M Return vs Nifty]))/_xlfn.STDEV.P(Table2[1M Return vs Nifty])</f>
        <v>0.65230784663146324</v>
      </c>
      <c r="K531">
        <v>2.4182363159488598</v>
      </c>
      <c r="L531">
        <f>(Table2[[#This Row],[6M Return vs Nifty]]-AVERAGE(Table2[6M Return vs Nifty]))/_xlfn.STDEV.P(Table2[6M Return vs Nifty])</f>
        <v>-0.25219559115898438</v>
      </c>
      <c r="M531">
        <v>1.3909561752250801</v>
      </c>
      <c r="N531">
        <f>(Table2[[#This Row],[1W Return vs Nifty]]-AVERAGE(Table2[1W Return vs Nifty]))/_xlfn.STDEV.P(Table2[1W Return vs Nifty])</f>
        <v>0.32528563382216669</v>
      </c>
      <c r="O531">
        <v>233.85</v>
      </c>
      <c r="P531">
        <v>226.55251535444401</v>
      </c>
      <c r="Q531">
        <v>218.248474581773</v>
      </c>
      <c r="R531">
        <v>64.433688691003596</v>
      </c>
      <c r="S531" s="2">
        <v>5.3966217660893753E-2</v>
      </c>
      <c r="T531" s="2">
        <v>8.7915530818074808E-2</v>
      </c>
      <c r="U531" s="2">
        <v>0.12930915312149413</v>
      </c>
      <c r="V531">
        <v>2.6049558155119299</v>
      </c>
      <c r="W531">
        <v>245.1</v>
      </c>
      <c r="X531">
        <v>249.5</v>
      </c>
      <c r="Y531">
        <v>238.63</v>
      </c>
      <c r="Z531">
        <v>264.85000000000002</v>
      </c>
      <c r="AA531">
        <v>238.63</v>
      </c>
      <c r="AB531">
        <v>264.85000000000002</v>
      </c>
      <c r="AC531" s="2">
        <f>(Table2[[#This Row],[Close Price]]/Table2[[#This Row],[Day Low]])-1</f>
        <v>5.5895552835576456E-3</v>
      </c>
      <c r="AD531" s="2">
        <f>(Table2[[#This Row],[Day High]]/Table2[[#This Row],[Close Price]])-1</f>
        <v>1.2293585426218279E-2</v>
      </c>
      <c r="AE531" s="2">
        <f>(Table2[[#This Row],[Close Price]]/Table2[[#This Row],[Current Week Low]])-1</f>
        <v>3.2854209445585258E-2</v>
      </c>
      <c r="AF531" s="2">
        <f>(Table2[[#This Row],[Current Week High]]/Table2[[#This Row],[Close Price]])-1</f>
        <v>7.4572970341218126E-2</v>
      </c>
      <c r="AG531" s="2">
        <f>(Table2[[#This Row],[Close Price]]/Table2[[#This Row],[Current Month Low]])-1</f>
        <v>3.2854209445585258E-2</v>
      </c>
      <c r="AH531" s="2">
        <f>(Table2[[#This Row],[Current Month High]]/Table2[[#This Row],[Close Price]])-1</f>
        <v>7.4572970341218126E-2</v>
      </c>
      <c r="AI531">
        <v>13.8475270824035</v>
      </c>
      <c r="AJ531">
        <v>51.394348894348802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-0.04</v>
      </c>
      <c r="AM531" t="s">
        <v>10146</v>
      </c>
      <c r="AN531">
        <v>7.99</v>
      </c>
      <c r="AO531" t="s">
        <v>10145</v>
      </c>
      <c r="AP531">
        <v>4.3037742990583001E-2</v>
      </c>
      <c r="AQ531">
        <f>(Table2[[#This Row],[Sharpe Ratio]]-AVERAGE(Table2[Sharpe Ratio]))/_xlfn.STDEV.P(Table2[Sharpe Ratio])</f>
        <v>-0.13405497460111712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0.19985555222014262</v>
      </c>
    </row>
    <row r="532" spans="1:44" hidden="1" x14ac:dyDescent="0.3">
      <c r="A532" t="s">
        <v>1331</v>
      </c>
      <c r="B532" t="s">
        <v>1332</v>
      </c>
      <c r="C532" t="s">
        <v>10107</v>
      </c>
      <c r="D532" t="s">
        <v>293</v>
      </c>
      <c r="E532">
        <v>8093.9128305000004</v>
      </c>
      <c r="F532">
        <v>788.9</v>
      </c>
      <c r="G532">
        <v>39.542494451757598</v>
      </c>
      <c r="H532">
        <f>(Table2[[#This Row],[1Y Return vs Nifty]]-AVERAGE(Table2[1Y Return vs Nifty]))/_xlfn.STDEV.P(Table2[1Y Return vs Nifty])</f>
        <v>-9.3946552489388241E-2</v>
      </c>
      <c r="I532">
        <v>-9.2763027947954093</v>
      </c>
      <c r="J532">
        <f>(Table2[[#This Row],[1M Return vs Nifty]]-AVERAGE(Table2[1M Return vs Nifty]))/_xlfn.STDEV.P(Table2[1M Return vs Nifty])</f>
        <v>-1.1175637594560155</v>
      </c>
      <c r="K532">
        <v>6.2258385668325102</v>
      </c>
      <c r="L532">
        <f>(Table2[[#This Row],[6M Return vs Nifty]]-AVERAGE(Table2[6M Return vs Nifty]))/_xlfn.STDEV.P(Table2[6M Return vs Nifty])</f>
        <v>-0.13973130145340912</v>
      </c>
      <c r="M532">
        <v>-0.32756236732775401</v>
      </c>
      <c r="N532">
        <f>(Table2[[#This Row],[1W Return vs Nifty]]-AVERAGE(Table2[1W Return vs Nifty]))/_xlfn.STDEV.P(Table2[1W Return vs Nifty])</f>
        <v>-1.2741408266517212E-2</v>
      </c>
      <c r="O532">
        <v>778.75</v>
      </c>
      <c r="P532">
        <v>757.935293807373</v>
      </c>
      <c r="Q532">
        <v>655.27266287799102</v>
      </c>
      <c r="R532">
        <v>58.679594022794703</v>
      </c>
      <c r="S532" s="2">
        <v>1.303370786516851E-2</v>
      </c>
      <c r="T532" s="2">
        <v>4.0854023352152491E-2</v>
      </c>
      <c r="U532" s="2">
        <v>0.20392631143058962</v>
      </c>
      <c r="V532">
        <v>0.34783027990566501</v>
      </c>
      <c r="W532">
        <v>782.75</v>
      </c>
      <c r="X532">
        <v>807.85</v>
      </c>
      <c r="Y532">
        <v>745</v>
      </c>
      <c r="Z532">
        <v>797.75</v>
      </c>
      <c r="AA532">
        <v>745</v>
      </c>
      <c r="AB532">
        <v>797.75</v>
      </c>
      <c r="AC532" s="2">
        <f>(Table2[[#This Row],[Close Price]]/Table2[[#This Row],[Day Low]])-1</f>
        <v>7.8569147237304016E-3</v>
      </c>
      <c r="AD532" s="2">
        <f>(Table2[[#This Row],[Day High]]/Table2[[#This Row],[Close Price]])-1</f>
        <v>2.4020788439599539E-2</v>
      </c>
      <c r="AE532" s="2">
        <f>(Table2[[#This Row],[Close Price]]/Table2[[#This Row],[Current Week Low]])-1</f>
        <v>5.8926174496644279E-2</v>
      </c>
      <c r="AF532" s="2">
        <f>(Table2[[#This Row],[Current Week High]]/Table2[[#This Row],[Close Price]])-1</f>
        <v>1.1218151857016023E-2</v>
      </c>
      <c r="AG532" s="2">
        <f>(Table2[[#This Row],[Close Price]]/Table2[[#This Row],[Current Month Low]])-1</f>
        <v>5.8926174496644279E-2</v>
      </c>
      <c r="AH532" s="2">
        <f>(Table2[[#This Row],[Current Month High]]/Table2[[#This Row],[Close Price]])-1</f>
        <v>1.1218151857016023E-2</v>
      </c>
      <c r="AI532">
        <v>11.547724679933999</v>
      </c>
      <c r="AJ532">
        <v>80.423098913664901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0.09</v>
      </c>
      <c r="AM532" t="s">
        <v>10145</v>
      </c>
      <c r="AN532">
        <v>-0.57999999999999996</v>
      </c>
      <c r="AO532" t="s">
        <v>10146</v>
      </c>
      <c r="AP532">
        <v>1.1700159384712999E-2</v>
      </c>
      <c r="AQ532">
        <f>(Table2[[#This Row],[Sharpe Ratio]]-AVERAGE(Table2[Sharpe Ratio]))/_xlfn.STDEV.P(Table2[Sharpe Ratio])</f>
        <v>-0.48986136031450578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-1.8538443819798358</v>
      </c>
    </row>
    <row r="533" spans="1:44" hidden="1" x14ac:dyDescent="0.3">
      <c r="A533" t="s">
        <v>1333</v>
      </c>
      <c r="B533" t="s">
        <v>1334</v>
      </c>
      <c r="C533" t="s">
        <v>10107</v>
      </c>
      <c r="D533" t="s">
        <v>59</v>
      </c>
      <c r="E533">
        <v>8092.4752252199996</v>
      </c>
      <c r="F533">
        <v>497.05</v>
      </c>
      <c r="G533">
        <v>34.500614236943498</v>
      </c>
      <c r="H533">
        <f>(Table2[[#This Row],[1Y Return vs Nifty]]-AVERAGE(Table2[1Y Return vs Nifty]))/_xlfn.STDEV.P(Table2[1Y Return vs Nifty])</f>
        <v>-0.15200044058374532</v>
      </c>
      <c r="I533">
        <v>3.25001487488406</v>
      </c>
      <c r="J533">
        <f>(Table2[[#This Row],[1M Return vs Nifty]]-AVERAGE(Table2[1M Return vs Nifty]))/_xlfn.STDEV.P(Table2[1M Return vs Nifty])</f>
        <v>-7.0918673326438281E-2</v>
      </c>
      <c r="K533">
        <v>7.8417488662502102</v>
      </c>
      <c r="L533">
        <f>(Table2[[#This Row],[6M Return vs Nifty]]-AVERAGE(Table2[6M Return vs Nifty]))/_xlfn.STDEV.P(Table2[6M Return vs Nifty])</f>
        <v>-9.2002523057567093E-2</v>
      </c>
      <c r="M533">
        <v>-0.34558459810180198</v>
      </c>
      <c r="N533">
        <f>(Table2[[#This Row],[1W Return vs Nifty]]-AVERAGE(Table2[1W Return vs Nifty]))/_xlfn.STDEV.P(Table2[1W Return vs Nifty])</f>
        <v>-1.6286322801650193E-2</v>
      </c>
      <c r="O533">
        <v>463.3</v>
      </c>
      <c r="P533">
        <v>456.69067303557699</v>
      </c>
      <c r="Q533">
        <v>421.41577271783302</v>
      </c>
      <c r="R533">
        <v>83.7835106196015</v>
      </c>
      <c r="S533" s="2">
        <v>7.284696740772717E-2</v>
      </c>
      <c r="T533" s="2">
        <v>8.837344256706324E-2</v>
      </c>
      <c r="U533" s="2">
        <v>0.17947649845752056</v>
      </c>
      <c r="V533">
        <v>2.24688293984683</v>
      </c>
      <c r="W533">
        <v>493</v>
      </c>
      <c r="X533">
        <v>509.7</v>
      </c>
      <c r="Y533">
        <v>464.35</v>
      </c>
      <c r="Z533">
        <v>509.9</v>
      </c>
      <c r="AA533">
        <v>464.35</v>
      </c>
      <c r="AB533">
        <v>509.9</v>
      </c>
      <c r="AC533" s="2">
        <f>(Table2[[#This Row],[Close Price]]/Table2[[#This Row],[Day Low]])-1</f>
        <v>8.2150101419877775E-3</v>
      </c>
      <c r="AD533" s="2">
        <f>(Table2[[#This Row],[Day High]]/Table2[[#This Row],[Close Price]])-1</f>
        <v>2.5450155919927608E-2</v>
      </c>
      <c r="AE533" s="2">
        <f>(Table2[[#This Row],[Close Price]]/Table2[[#This Row],[Current Week Low]])-1</f>
        <v>7.0421018628189946E-2</v>
      </c>
      <c r="AF533" s="2">
        <f>(Table2[[#This Row],[Current Week High]]/Table2[[#This Row],[Close Price]])-1</f>
        <v>2.5852529926566614E-2</v>
      </c>
      <c r="AG533" s="2">
        <f>(Table2[[#This Row],[Close Price]]/Table2[[#This Row],[Current Month Low]])-1</f>
        <v>7.0421018628189946E-2</v>
      </c>
      <c r="AH533" s="2">
        <f>(Table2[[#This Row],[Current Month High]]/Table2[[#This Row],[Close Price]])-1</f>
        <v>2.5852529926566614E-2</v>
      </c>
      <c r="AI533">
        <v>2.5852529926566601</v>
      </c>
      <c r="AJ533">
        <v>62.143206654705502</v>
      </c>
      <c r="AK533" t="str">
        <f>IF(AND(Table2[[#This Row],[20D EMA]]&gt;Table2[[#This Row],[50D EMA]],Table2[[#This Row],[50D EMA]]&gt;Table2[[#This Row],[200D EMA]]),"Uptrend","Downtrend/NoTrend")</f>
        <v>Uptrend</v>
      </c>
      <c r="AL533">
        <v>0.04</v>
      </c>
      <c r="AM533" t="s">
        <v>10145</v>
      </c>
      <c r="AN533">
        <v>7.76</v>
      </c>
      <c r="AO533" t="s">
        <v>10145</v>
      </c>
      <c r="AP533">
        <v>-4.8184906306849998E-3</v>
      </c>
      <c r="AQ533">
        <f>(Table2[[#This Row],[Sharpe Ratio]]-AVERAGE(Table2[Sharpe Ratio]))/_xlfn.STDEV.P(Table2[Sharpe Ratio])</f>
        <v>-0.67741382871038558</v>
      </c>
      <c r="AR5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-1.0086217884797863</v>
      </c>
    </row>
    <row r="534" spans="1:44" x14ac:dyDescent="0.3">
      <c r="A534" t="s">
        <v>577</v>
      </c>
      <c r="B534" t="s">
        <v>578</v>
      </c>
      <c r="C534" t="s">
        <v>10114</v>
      </c>
      <c r="D534" t="s">
        <v>325</v>
      </c>
      <c r="E534">
        <v>33069.026354039997</v>
      </c>
      <c r="F534">
        <v>1608.3</v>
      </c>
      <c r="G534">
        <v>84.061711157605401</v>
      </c>
      <c r="H534">
        <f>(Table2[[#This Row],[1Y Return vs Nifty]]-AVERAGE(Table2[1Y Return vs Nifty]))/_xlfn.STDEV.P(Table2[1Y Return vs Nifty])</f>
        <v>0.41866253669442022</v>
      </c>
      <c r="I534">
        <v>-5.0609537246246301</v>
      </c>
      <c r="J534">
        <f>(Table2[[#This Row],[1M Return vs Nifty]]-AVERAGE(Table2[1M Return vs Nifty]))/_xlfn.STDEV.P(Table2[1M Return vs Nifty])</f>
        <v>-0.76534736937559167</v>
      </c>
      <c r="K534">
        <v>57.888441250460097</v>
      </c>
      <c r="L534">
        <f>(Table2[[#This Row],[6M Return vs Nifty]]-AVERAGE(Table2[6M Return vs Nifty]))/_xlfn.STDEV.P(Table2[6M Return vs Nifty])</f>
        <v>1.3862153527190746</v>
      </c>
      <c r="M534">
        <v>-6.3199398789854699</v>
      </c>
      <c r="N534">
        <f>(Table2[[#This Row],[1W Return vs Nifty]]-AVERAGE(Table2[1W Return vs Nifty]))/_xlfn.STDEV.P(Table2[1W Return vs Nifty])</f>
        <v>-1.1914226940299095</v>
      </c>
      <c r="O534">
        <v>1629.13</v>
      </c>
      <c r="P534">
        <v>1555.2338549072001</v>
      </c>
      <c r="Q534">
        <v>1251.2500267836799</v>
      </c>
      <c r="R534">
        <v>36.622036491915303</v>
      </c>
      <c r="S534" s="2">
        <v>-1.2785965515336501E-2</v>
      </c>
      <c r="T534" s="2">
        <v>3.412100689896972E-2</v>
      </c>
      <c r="U534" s="2">
        <v>0.28535461784093769</v>
      </c>
      <c r="V534">
        <v>0.42847167069952002</v>
      </c>
      <c r="W534">
        <v>1591.2</v>
      </c>
      <c r="X534">
        <v>1625.5</v>
      </c>
      <c r="Y534">
        <v>1585.55</v>
      </c>
      <c r="Z534">
        <v>1670</v>
      </c>
      <c r="AA534">
        <v>1585.55</v>
      </c>
      <c r="AB534">
        <v>1670</v>
      </c>
      <c r="AC534" s="2">
        <f>(Table2[[#This Row],[Close Price]]/Table2[[#This Row],[Day Low]])-1</f>
        <v>1.0746606334841591E-2</v>
      </c>
      <c r="AD534" s="2">
        <f>(Table2[[#This Row],[Day High]]/Table2[[#This Row],[Close Price]])-1</f>
        <v>1.0694522166262432E-2</v>
      </c>
      <c r="AE534" s="2">
        <f>(Table2[[#This Row],[Close Price]]/Table2[[#This Row],[Current Week Low]])-1</f>
        <v>1.4348333385891365E-2</v>
      </c>
      <c r="AF534" s="2">
        <f>(Table2[[#This Row],[Current Week High]]/Table2[[#This Row],[Close Price]])-1</f>
        <v>3.8363489398744122E-2</v>
      </c>
      <c r="AG534" s="2">
        <f>(Table2[[#This Row],[Close Price]]/Table2[[#This Row],[Current Month Low]])-1</f>
        <v>1.4348333385891365E-2</v>
      </c>
      <c r="AH534" s="2">
        <f>(Table2[[#This Row],[Current Month High]]/Table2[[#This Row],[Close Price]])-1</f>
        <v>3.8363489398744122E-2</v>
      </c>
      <c r="AI534">
        <v>11.791954237393499</v>
      </c>
      <c r="AJ534">
        <v>129.20051303976001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0.06</v>
      </c>
      <c r="AM534" t="s">
        <v>10145</v>
      </c>
      <c r="AN534">
        <v>-7.37</v>
      </c>
      <c r="AO534" t="s">
        <v>10146</v>
      </c>
      <c r="AP534">
        <v>0.15102084608145799</v>
      </c>
      <c r="AQ534">
        <f>(Table2[[#This Row],[Sharpe Ratio]]-AVERAGE(Table2[Sharpe Ratio]))/_xlfn.STDEV.P(Table2[Sharpe Ratio])</f>
        <v>1.0919833221641648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0.94009114817215855</v>
      </c>
    </row>
    <row r="535" spans="1:44" hidden="1" x14ac:dyDescent="0.3">
      <c r="A535" t="s">
        <v>1341</v>
      </c>
      <c r="B535" t="s">
        <v>1342</v>
      </c>
      <c r="C535" t="s">
        <v>10105</v>
      </c>
      <c r="D535" t="s">
        <v>46</v>
      </c>
      <c r="E535">
        <v>8052.4573985399902</v>
      </c>
      <c r="F535">
        <v>47.94</v>
      </c>
      <c r="G535">
        <v>112.661154061151</v>
      </c>
      <c r="H535">
        <f>(Table2[[#This Row],[1Y Return vs Nifty]]-AVERAGE(Table2[1Y Return vs Nifty]))/_xlfn.STDEV.P(Table2[1Y Return vs Nifty])</f>
        <v>0.74796604791332122</v>
      </c>
      <c r="I535">
        <v>14.949732479289199</v>
      </c>
      <c r="J535">
        <f>(Table2[[#This Row],[1M Return vs Nifty]]-AVERAGE(Table2[1M Return vs Nifty]))/_xlfn.STDEV.P(Table2[1M Return vs Nifty])</f>
        <v>0.90665927596946927</v>
      </c>
      <c r="K535">
        <v>56.971908627141801</v>
      </c>
      <c r="L535">
        <f>(Table2[[#This Row],[6M Return vs Nifty]]-AVERAGE(Table2[6M Return vs Nifty]))/_xlfn.STDEV.P(Table2[6M Return vs Nifty])</f>
        <v>1.3591439351492487</v>
      </c>
      <c r="M535">
        <v>-10.057343454743799</v>
      </c>
      <c r="N535">
        <f>(Table2[[#This Row],[1W Return vs Nifty]]-AVERAGE(Table2[1W Return vs Nifty]))/_xlfn.STDEV.P(Table2[1W Return vs Nifty])</f>
        <v>-1.9265578959629537</v>
      </c>
      <c r="O535">
        <v>46.38</v>
      </c>
      <c r="P535">
        <v>42.5429014113313</v>
      </c>
      <c r="Q535">
        <v>34.763975080004698</v>
      </c>
      <c r="R535">
        <v>53.290862782665201</v>
      </c>
      <c r="S535" s="2">
        <v>3.3635187580853709E-2</v>
      </c>
      <c r="T535" s="2">
        <v>0.12686249432040808</v>
      </c>
      <c r="U535" s="2">
        <v>0.37901376035601275</v>
      </c>
      <c r="V535">
        <v>1.2841870146526</v>
      </c>
      <c r="W535">
        <v>47.75</v>
      </c>
      <c r="X535">
        <v>48.89</v>
      </c>
      <c r="Y535">
        <v>46.4</v>
      </c>
      <c r="Z535">
        <v>49.4</v>
      </c>
      <c r="AA535">
        <v>46.4</v>
      </c>
      <c r="AB535">
        <v>49.4</v>
      </c>
      <c r="AC535" s="2">
        <f>(Table2[[#This Row],[Close Price]]/Table2[[#This Row],[Day Low]])-1</f>
        <v>3.9790575916229809E-3</v>
      </c>
      <c r="AD535" s="2">
        <f>(Table2[[#This Row],[Day High]]/Table2[[#This Row],[Close Price]])-1</f>
        <v>1.9816437213183269E-2</v>
      </c>
      <c r="AE535" s="2">
        <f>(Table2[[#This Row],[Close Price]]/Table2[[#This Row],[Current Week Low]])-1</f>
        <v>3.318965517241379E-2</v>
      </c>
      <c r="AF535" s="2">
        <f>(Table2[[#This Row],[Current Week High]]/Table2[[#This Row],[Close Price]])-1</f>
        <v>3.0454735085523543E-2</v>
      </c>
      <c r="AG535" s="2">
        <f>(Table2[[#This Row],[Close Price]]/Table2[[#This Row],[Current Month Low]])-1</f>
        <v>3.318965517241379E-2</v>
      </c>
      <c r="AH535" s="2">
        <f>(Table2[[#This Row],[Current Month High]]/Table2[[#This Row],[Close Price]])-1</f>
        <v>3.0454735085523543E-2</v>
      </c>
      <c r="AI535">
        <v>11.389236545682101</v>
      </c>
      <c r="AJ535">
        <v>169.21409567229099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0.17</v>
      </c>
      <c r="AM535" t="s">
        <v>10145</v>
      </c>
      <c r="AN535">
        <v>-1.44</v>
      </c>
      <c r="AO535" t="s">
        <v>10146</v>
      </c>
      <c r="AP535">
        <v>0.102275141998225</v>
      </c>
      <c r="AQ535">
        <f>(Table2[[#This Row],[Sharpe Ratio]]-AVERAGE(Table2[Sharpe Ratio]))/_xlfn.STDEV.P(Table2[Sharpe Ratio])</f>
        <v>0.53852543571561606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1.6257367987847016</v>
      </c>
    </row>
    <row r="536" spans="1:44" x14ac:dyDescent="0.3">
      <c r="A536" t="s">
        <v>71</v>
      </c>
      <c r="B536" t="s">
        <v>72</v>
      </c>
      <c r="C536" t="s">
        <v>10106</v>
      </c>
      <c r="D536" t="s">
        <v>56</v>
      </c>
      <c r="E536">
        <v>357926.2140328</v>
      </c>
      <c r="F536">
        <v>975.65</v>
      </c>
      <c r="G536">
        <v>39.639878975618501</v>
      </c>
      <c r="H536">
        <f>(Table2[[#This Row],[1Y Return vs Nifty]]-AVERAGE(Table2[1Y Return vs Nifty]))/_xlfn.STDEV.P(Table2[1Y Return vs Nifty])</f>
        <v>-9.2825234645752888E-2</v>
      </c>
      <c r="I536">
        <v>-0.57835932031532999</v>
      </c>
      <c r="J536">
        <f>(Table2[[#This Row],[1M Return vs Nifty]]-AVERAGE(Table2[1M Return vs Nifty]))/_xlfn.STDEV.P(Table2[1M Return vs Nifty])</f>
        <v>-0.39080111164027104</v>
      </c>
      <c r="K536">
        <v>11.961872059818299</v>
      </c>
      <c r="L536">
        <f>(Table2[[#This Row],[6M Return vs Nifty]]-AVERAGE(Table2[6M Return vs Nifty]))/_xlfn.STDEV.P(Table2[6M Return vs Nifty])</f>
        <v>2.9692627310769212E-2</v>
      </c>
      <c r="M536">
        <v>0.62674256982150101</v>
      </c>
      <c r="N536">
        <f>(Table2[[#This Row],[1W Return vs Nifty]]-AVERAGE(Table2[1W Return vs Nifty]))/_xlfn.STDEV.P(Table2[1W Return vs Nifty])</f>
        <v>0.17496728801324529</v>
      </c>
      <c r="O536">
        <v>972.5</v>
      </c>
      <c r="P536">
        <v>968.41663662726398</v>
      </c>
      <c r="Q536">
        <v>856.68544673808299</v>
      </c>
      <c r="R536">
        <v>50.885653651412703</v>
      </c>
      <c r="S536" s="2">
        <v>3.2390745501285115E-3</v>
      </c>
      <c r="T536" s="2">
        <v>7.4692679773943815E-3</v>
      </c>
      <c r="U536" s="2">
        <v>0.13886608406257703</v>
      </c>
      <c r="V536">
        <v>0.95857244937706299</v>
      </c>
      <c r="W536">
        <v>979.6</v>
      </c>
      <c r="X536">
        <v>997</v>
      </c>
      <c r="Y536">
        <v>973.5</v>
      </c>
      <c r="Z536">
        <v>1005.5</v>
      </c>
      <c r="AA536">
        <v>973.5</v>
      </c>
      <c r="AB536">
        <v>1005.5</v>
      </c>
      <c r="AC536" s="2">
        <f>(Table2[[#This Row],[Close Price]]/Table2[[#This Row],[Day Low]])-1</f>
        <v>-4.0322580645161255E-3</v>
      </c>
      <c r="AD536" s="2">
        <f>(Table2[[#This Row],[Day High]]/Table2[[#This Row],[Close Price]])-1</f>
        <v>2.1882847332547639E-2</v>
      </c>
      <c r="AE536" s="2">
        <f>(Table2[[#This Row],[Close Price]]/Table2[[#This Row],[Current Week Low]])-1</f>
        <v>2.208525937339445E-3</v>
      </c>
      <c r="AF536" s="2">
        <f>(Table2[[#This Row],[Current Week High]]/Table2[[#This Row],[Close Price]])-1</f>
        <v>3.0594987956746866E-2</v>
      </c>
      <c r="AG536" s="2">
        <f>(Table2[[#This Row],[Close Price]]/Table2[[#This Row],[Current Month Low]])-1</f>
        <v>2.208525937339445E-3</v>
      </c>
      <c r="AH536" s="2">
        <f>(Table2[[#This Row],[Current Month High]]/Table2[[#This Row],[Close Price]])-1</f>
        <v>3.0594987956746866E-2</v>
      </c>
      <c r="AI536">
        <v>9.2194946958437995</v>
      </c>
      <c r="AJ536">
        <v>66.792033507137305</v>
      </c>
      <c r="AK536" t="str">
        <f>IF(AND(Table2[[#This Row],[20D EMA]]&gt;Table2[[#This Row],[50D EMA]],Table2[[#This Row],[50D EMA]]&gt;Table2[[#This Row],[200D EMA]]),"Uptrend","Downtrend/NoTrend")</f>
        <v>Uptrend</v>
      </c>
      <c r="AL536">
        <v>-0.17</v>
      </c>
      <c r="AM536" t="s">
        <v>10146</v>
      </c>
      <c r="AN536">
        <v>-1.79</v>
      </c>
      <c r="AO536" t="s">
        <v>10146</v>
      </c>
      <c r="AP536">
        <v>0.14469949007795399</v>
      </c>
      <c r="AQ536">
        <f>(Table2[[#This Row],[Sharpe Ratio]]-AVERAGE(Table2[Sharpe Ratio]))/_xlfn.STDEV.P(Table2[Sharpe Ratio])</f>
        <v>1.0202107547351595</v>
      </c>
      <c r="AR5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0.74124432377315008</v>
      </c>
    </row>
    <row r="537" spans="1:44" hidden="1" x14ac:dyDescent="0.3">
      <c r="A537" t="s">
        <v>1346</v>
      </c>
      <c r="B537" t="s">
        <v>1347</v>
      </c>
      <c r="C537" t="s">
        <v>10115</v>
      </c>
      <c r="D537" t="s">
        <v>140</v>
      </c>
      <c r="E537">
        <v>7973.9882182649899</v>
      </c>
      <c r="F537">
        <v>544.35</v>
      </c>
      <c r="G537">
        <v>66.731316803862498</v>
      </c>
      <c r="H537">
        <f>(Table2[[#This Row],[1Y Return vs Nifty]]-AVERAGE(Table2[1Y Return vs Nifty]))/_xlfn.STDEV.P(Table2[1Y Return vs Nifty])</f>
        <v>0.21911460386429363</v>
      </c>
      <c r="I537">
        <v>13.147717194895399</v>
      </c>
      <c r="J537">
        <f>(Table2[[#This Row],[1M Return vs Nifty]]-AVERAGE(Table2[1M Return vs Nifty]))/_xlfn.STDEV.P(Table2[1M Return vs Nifty])</f>
        <v>0.75609064979559504</v>
      </c>
      <c r="K537">
        <v>11.6758513680719</v>
      </c>
      <c r="L537">
        <f>(Table2[[#This Row],[6M Return vs Nifty]]-AVERAGE(Table2[6M Return vs Nifty]))/_xlfn.STDEV.P(Table2[6M Return vs Nifty])</f>
        <v>2.1244498588581667E-2</v>
      </c>
      <c r="M537">
        <v>-10.0724681256601</v>
      </c>
      <c r="N537">
        <f>(Table2[[#This Row],[1W Return vs Nifty]]-AVERAGE(Table2[1W Return vs Nifty]))/_xlfn.STDEV.P(Table2[1W Return vs Nifty])</f>
        <v>-1.9295328698406327</v>
      </c>
      <c r="O537">
        <v>549.94000000000005</v>
      </c>
      <c r="P537">
        <v>508.63447628947</v>
      </c>
      <c r="Q537">
        <v>453.92440619823799</v>
      </c>
      <c r="R537">
        <v>39.452593323546601</v>
      </c>
      <c r="S537" s="2">
        <v>-1.0164745244935868E-2</v>
      </c>
      <c r="T537" s="2">
        <v>7.021844836605981E-2</v>
      </c>
      <c r="U537" s="2">
        <v>0.199208486186291</v>
      </c>
      <c r="V537">
        <v>1.43393850162161</v>
      </c>
      <c r="W537">
        <v>537</v>
      </c>
      <c r="X537">
        <v>548.9</v>
      </c>
      <c r="Y537">
        <v>542.4</v>
      </c>
      <c r="Z537">
        <v>588.70000000000005</v>
      </c>
      <c r="AA537">
        <v>542.4</v>
      </c>
      <c r="AB537">
        <v>588.70000000000005</v>
      </c>
      <c r="AC537" s="2">
        <f>(Table2[[#This Row],[Close Price]]/Table2[[#This Row],[Day Low]])-1</f>
        <v>1.3687150837988771E-2</v>
      </c>
      <c r="AD537" s="2">
        <f>(Table2[[#This Row],[Day High]]/Table2[[#This Row],[Close Price]])-1</f>
        <v>8.3585928171212576E-3</v>
      </c>
      <c r="AE537" s="2">
        <f>(Table2[[#This Row],[Close Price]]/Table2[[#This Row],[Current Week Low]])-1</f>
        <v>3.5951327433629832E-3</v>
      </c>
      <c r="AF537" s="2">
        <f>(Table2[[#This Row],[Current Week High]]/Table2[[#This Row],[Close Price]])-1</f>
        <v>8.1473316799853146E-2</v>
      </c>
      <c r="AG537" s="2">
        <f>(Table2[[#This Row],[Close Price]]/Table2[[#This Row],[Current Month Low]])-1</f>
        <v>3.5951327433629832E-3</v>
      </c>
      <c r="AH537" s="2">
        <f>(Table2[[#This Row],[Current Month High]]/Table2[[#This Row],[Close Price]])-1</f>
        <v>8.1473316799853146E-2</v>
      </c>
      <c r="AI537">
        <v>13.7870855148342</v>
      </c>
      <c r="AJ537">
        <v>96.658236994219607</v>
      </c>
      <c r="AK537" t="str">
        <f>IF(AND(Table2[[#This Row],[20D EMA]]&gt;Table2[[#This Row],[50D EMA]],Table2[[#This Row],[50D EMA]]&gt;Table2[[#This Row],[200D EMA]]),"Uptrend","Downtrend/NoTrend")</f>
        <v>Uptrend</v>
      </c>
      <c r="AL537">
        <v>7.0000000000000007E-2</v>
      </c>
      <c r="AM537" t="s">
        <v>10145</v>
      </c>
      <c r="AN537">
        <v>-3.17</v>
      </c>
      <c r="AO537" t="s">
        <v>10146</v>
      </c>
      <c r="AP537">
        <v>3.6409594508115997E-2</v>
      </c>
      <c r="AQ537">
        <f>(Table2[[#This Row],[Sharpe Ratio]]-AVERAGE(Table2[Sharpe Ratio]))/_xlfn.STDEV.P(Table2[Sharpe Ratio])</f>
        <v>-0.20931085856392895</v>
      </c>
      <c r="AR5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-1.1423939761560913</v>
      </c>
    </row>
    <row r="538" spans="1:44" x14ac:dyDescent="0.3">
      <c r="A538" t="s">
        <v>66</v>
      </c>
      <c r="B538" t="s">
        <v>67</v>
      </c>
      <c r="C538" t="s">
        <v>10110</v>
      </c>
      <c r="D538" t="s">
        <v>68</v>
      </c>
      <c r="E538">
        <v>361346.26348351</v>
      </c>
      <c r="F538">
        <v>372.65</v>
      </c>
      <c r="G538">
        <v>69.059055809069093</v>
      </c>
      <c r="H538">
        <f>(Table2[[#This Row],[1Y Return vs Nifty]]-AVERAGE(Table2[1Y Return vs Nifty]))/_xlfn.STDEV.P(Table2[1Y Return vs Nifty])</f>
        <v>0.24591696607117053</v>
      </c>
      <c r="I538">
        <v>-6.0343211281639197</v>
      </c>
      <c r="J538">
        <f>(Table2[[#This Row],[1M Return vs Nifty]]-AVERAGE(Table2[1M Return vs Nifty]))/_xlfn.STDEV.P(Table2[1M Return vs Nifty])</f>
        <v>-0.84667775207689289</v>
      </c>
      <c r="K538">
        <v>8.8121362628551001</v>
      </c>
      <c r="L538">
        <f>(Table2[[#This Row],[6M Return vs Nifty]]-AVERAGE(Table2[6M Return vs Nifty]))/_xlfn.STDEV.P(Table2[6M Return vs Nifty])</f>
        <v>-6.3340409184437604E-2</v>
      </c>
      <c r="M538">
        <v>0.22842182082833901</v>
      </c>
      <c r="N538">
        <f>(Table2[[#This Row],[1W Return vs Nifty]]-AVERAGE(Table2[1W Return vs Nifty]))/_xlfn.STDEV.P(Table2[1W Return vs Nifty])</f>
        <v>9.6618884285987749E-2</v>
      </c>
      <c r="O538">
        <v>366.91</v>
      </c>
      <c r="P538">
        <v>361.05733486484797</v>
      </c>
      <c r="Q538">
        <v>314.76140218374599</v>
      </c>
      <c r="R538">
        <v>57.340438594355199</v>
      </c>
      <c r="S538" s="2">
        <v>1.5644163418821924E-2</v>
      </c>
      <c r="T538" s="2">
        <v>3.2107546408083366E-2</v>
      </c>
      <c r="U538" s="2">
        <v>0.18391263164617871</v>
      </c>
      <c r="V538">
        <v>1.02942422181388</v>
      </c>
      <c r="W538">
        <v>372.65</v>
      </c>
      <c r="X538">
        <v>380.85</v>
      </c>
      <c r="Y538">
        <v>365.15</v>
      </c>
      <c r="Z538">
        <v>382</v>
      </c>
      <c r="AA538">
        <v>365.15</v>
      </c>
      <c r="AB538">
        <v>382</v>
      </c>
      <c r="AC538" s="2">
        <f>(Table2[[#This Row],[Close Price]]/Table2[[#This Row],[Day Low]])-1</f>
        <v>0</v>
      </c>
      <c r="AD538" s="2">
        <f>(Table2[[#This Row],[Day High]]/Table2[[#This Row],[Close Price]])-1</f>
        <v>2.2004561921374011E-2</v>
      </c>
      <c r="AE538" s="2">
        <f>(Table2[[#This Row],[Close Price]]/Table2[[#This Row],[Current Week Low]])-1</f>
        <v>2.0539504313295875E-2</v>
      </c>
      <c r="AF538" s="2">
        <f>(Table2[[#This Row],[Current Week High]]/Table2[[#This Row],[Close Price]])-1</f>
        <v>2.5090567556688592E-2</v>
      </c>
      <c r="AG538" s="2">
        <f>(Table2[[#This Row],[Close Price]]/Table2[[#This Row],[Current Month Low]])-1</f>
        <v>2.0539504313295875E-2</v>
      </c>
      <c r="AH538" s="2">
        <f>(Table2[[#This Row],[Current Month High]]/Table2[[#This Row],[Close Price]])-1</f>
        <v>2.5090567556688592E-2</v>
      </c>
      <c r="AI538">
        <v>5.5145578961492001</v>
      </c>
      <c r="AJ538">
        <v>101.705006765899</v>
      </c>
      <c r="AK538" t="str">
        <f>IF(AND(Table2[[#This Row],[20D EMA]]&gt;Table2[[#This Row],[50D EMA]],Table2[[#This Row],[50D EMA]]&gt;Table2[[#This Row],[200D EMA]]),"Uptrend","Downtrend/NoTrend")</f>
        <v>Uptrend</v>
      </c>
      <c r="AL538">
        <v>-0.02</v>
      </c>
      <c r="AM538" t="s">
        <v>10146</v>
      </c>
      <c r="AN538">
        <v>1.1399999999999999</v>
      </c>
      <c r="AO538" t="s">
        <v>10145</v>
      </c>
      <c r="AP538">
        <v>0.163153601445442</v>
      </c>
      <c r="AQ538">
        <f>(Table2[[#This Row],[Sharpe Ratio]]-AVERAGE(Table2[Sharpe Ratio]))/_xlfn.STDEV.P(Table2[Sharpe Ratio])</f>
        <v>1.2297384180610691</v>
      </c>
      <c r="AR5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0.66225610715689676</v>
      </c>
    </row>
    <row r="539" spans="1:44" hidden="1" x14ac:dyDescent="0.3">
      <c r="A539" t="s">
        <v>1352</v>
      </c>
      <c r="B539" t="s">
        <v>1353</v>
      </c>
      <c r="C539" t="s">
        <v>10116</v>
      </c>
      <c r="D539" t="s">
        <v>541</v>
      </c>
      <c r="E539">
        <v>7867.772825</v>
      </c>
      <c r="F539">
        <v>2428.25</v>
      </c>
      <c r="G539">
        <v>-20.109823474309799</v>
      </c>
      <c r="H539">
        <f>(Table2[[#This Row],[1Y Return vs Nifty]]-AVERAGE(Table2[1Y Return vs Nifty]))/_xlfn.STDEV.P(Table2[1Y Return vs Nifty])</f>
        <v>-0.78080320951066451</v>
      </c>
      <c r="I539">
        <v>8.4666124235134692</v>
      </c>
      <c r="J539">
        <f>(Table2[[#This Row],[1M Return vs Nifty]]-AVERAGE(Table2[1M Return vs Nifty]))/_xlfn.STDEV.P(Table2[1M Return vs Nifty])</f>
        <v>0.36495772184151859</v>
      </c>
      <c r="K539">
        <v>-19.196037320064601</v>
      </c>
      <c r="L539">
        <f>(Table2[[#This Row],[6M Return vs Nifty]]-AVERAGE(Table2[6M Return vs Nifty]))/_xlfn.STDEV.P(Table2[6M Return vs Nifty])</f>
        <v>-0.89061152113487918</v>
      </c>
      <c r="M539">
        <v>2.1830693199225499</v>
      </c>
      <c r="N539">
        <f>(Table2[[#This Row],[1W Return vs Nifty]]-AVERAGE(Table2[1W Return vs Nifty]))/_xlfn.STDEV.P(Table2[1W Return vs Nifty])</f>
        <v>0.48109172882298307</v>
      </c>
      <c r="O539">
        <v>2299.9699999999998</v>
      </c>
      <c r="P539">
        <v>2245.4884746948001</v>
      </c>
      <c r="Q539">
        <v>2251.5509633527199</v>
      </c>
      <c r="R539">
        <v>73.589387079676996</v>
      </c>
      <c r="S539" s="2">
        <v>5.5774640538789728E-2</v>
      </c>
      <c r="T539" s="2">
        <v>8.1390542576728356E-2</v>
      </c>
      <c r="U539" s="2">
        <v>7.8478808396218847E-2</v>
      </c>
      <c r="V539">
        <v>1.6637796183272</v>
      </c>
      <c r="W539">
        <v>2380.1</v>
      </c>
      <c r="X539">
        <v>2440</v>
      </c>
      <c r="Y539">
        <v>2289.6</v>
      </c>
      <c r="Z539">
        <v>2460</v>
      </c>
      <c r="AA539">
        <v>2289.6</v>
      </c>
      <c r="AB539">
        <v>2460</v>
      </c>
      <c r="AC539" s="2">
        <f>(Table2[[#This Row],[Close Price]]/Table2[[#This Row],[Day Low]])-1</f>
        <v>2.0230242426788836E-2</v>
      </c>
      <c r="AD539" s="2">
        <f>(Table2[[#This Row],[Day High]]/Table2[[#This Row],[Close Price]])-1</f>
        <v>4.8388757335529053E-3</v>
      </c>
      <c r="AE539" s="2">
        <f>(Table2[[#This Row],[Close Price]]/Table2[[#This Row],[Current Week Low]])-1</f>
        <v>6.0556429070580009E-2</v>
      </c>
      <c r="AF539" s="2">
        <f>(Table2[[#This Row],[Current Week High]]/Table2[[#This Row],[Close Price]])-1</f>
        <v>1.3075259960877217E-2</v>
      </c>
      <c r="AG539" s="2">
        <f>(Table2[[#This Row],[Close Price]]/Table2[[#This Row],[Current Month Low]])-1</f>
        <v>6.0556429070580009E-2</v>
      </c>
      <c r="AH539" s="2">
        <f>(Table2[[#This Row],[Current Month High]]/Table2[[#This Row],[Close Price]])-1</f>
        <v>1.3075259960877217E-2</v>
      </c>
      <c r="AI539">
        <v>12.6325543086585</v>
      </c>
      <c r="AJ539">
        <v>23.890306122448902</v>
      </c>
      <c r="AK539" t="str">
        <f>IF(AND(Table2[[#This Row],[20D EMA]]&gt;Table2[[#This Row],[50D EMA]],Table2[[#This Row],[50D EMA]]&gt;Table2[[#This Row],[200D EMA]]),"Uptrend","Downtrend/NoTrend")</f>
        <v>Downtrend/NoTrend</v>
      </c>
      <c r="AL539">
        <v>-0.01</v>
      </c>
      <c r="AM539" t="s">
        <v>10146</v>
      </c>
      <c r="AN539">
        <v>9.17</v>
      </c>
      <c r="AO539" t="s">
        <v>10145</v>
      </c>
      <c r="AP539">
        <v>-4.1958063779444998E-2</v>
      </c>
      <c r="AQ539">
        <f>(Table2[[#This Row],[Sharpe Ratio]]-AVERAGE(Table2[Sharpe Ratio]))/_xlfn.STDEV.P(Table2[Sharpe Ratio])</f>
        <v>-1.0990959039844677</v>
      </c>
      <c r="AR5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0" spans="1:44" hidden="1" x14ac:dyDescent="0.3">
      <c r="A540" t="s">
        <v>1354</v>
      </c>
      <c r="B540" t="s">
        <v>1355</v>
      </c>
      <c r="C540" t="s">
        <v>10102</v>
      </c>
      <c r="D540" t="s">
        <v>24</v>
      </c>
      <c r="E540">
        <v>7838.3640572249997</v>
      </c>
      <c r="F540">
        <v>223.35</v>
      </c>
      <c r="G540">
        <v>-9.2899291307205907</v>
      </c>
      <c r="H540">
        <f>(Table2[[#This Row],[1Y Return vs Nifty]]-AVERAGE(Table2[1Y Return vs Nifty]))/_xlfn.STDEV.P(Table2[1Y Return vs Nifty])</f>
        <v>-0.65621934225219669</v>
      </c>
      <c r="I540">
        <v>-3.4259749137501498</v>
      </c>
      <c r="J540">
        <f>(Table2[[#This Row],[1M Return vs Nifty]]-AVERAGE(Table2[1M Return vs Nifty]))/_xlfn.STDEV.P(Table2[1M Return vs Nifty])</f>
        <v>-0.62873559060281681</v>
      </c>
      <c r="K540">
        <v>-18.1290775208989</v>
      </c>
      <c r="L540">
        <f>(Table2[[#This Row],[6M Return vs Nifty]]-AVERAGE(Table2[6M Return vs Nifty]))/_xlfn.STDEV.P(Table2[6M Return vs Nifty])</f>
        <v>-0.85909696996826879</v>
      </c>
      <c r="M540">
        <v>-4.2695371232900099</v>
      </c>
      <c r="N540">
        <f>(Table2[[#This Row],[1W Return vs Nifty]]-AVERAGE(Table2[1W Return vs Nifty]))/_xlfn.STDEV.P(Table2[1W Return vs Nifty])</f>
        <v>-0.78811510005501684</v>
      </c>
      <c r="O540">
        <v>222.86</v>
      </c>
      <c r="P540">
        <v>223.42210469059299</v>
      </c>
      <c r="Q540">
        <v>221.14254813133701</v>
      </c>
      <c r="R540">
        <v>49.656709496715401</v>
      </c>
      <c r="S540" s="2">
        <v>2.1986897603876003E-3</v>
      </c>
      <c r="T540" s="2">
        <v>-3.2272854421834546E-4</v>
      </c>
      <c r="U540" s="2">
        <v>9.9820314422350582E-3</v>
      </c>
      <c r="V540">
        <v>0.98653194466198002</v>
      </c>
      <c r="W540">
        <v>223.21</v>
      </c>
      <c r="X540">
        <v>225.49</v>
      </c>
      <c r="Y540">
        <v>221.1</v>
      </c>
      <c r="Z540">
        <v>224.9</v>
      </c>
      <c r="AA540">
        <v>221.1</v>
      </c>
      <c r="AB540">
        <v>224.9</v>
      </c>
      <c r="AC540" s="2">
        <f>(Table2[[#This Row],[Close Price]]/Table2[[#This Row],[Day Low]])-1</f>
        <v>6.2721204247107032E-4</v>
      </c>
      <c r="AD540" s="2">
        <f>(Table2[[#This Row],[Day High]]/Table2[[#This Row],[Close Price]])-1</f>
        <v>9.581374524289199E-3</v>
      </c>
      <c r="AE540" s="2">
        <f>(Table2[[#This Row],[Close Price]]/Table2[[#This Row],[Current Week Low]])-1</f>
        <v>1.0176390773405597E-2</v>
      </c>
      <c r="AF540" s="2">
        <f>(Table2[[#This Row],[Current Week High]]/Table2[[#This Row],[Close Price]])-1</f>
        <v>6.9397806133870699E-3</v>
      </c>
      <c r="AG540" s="2">
        <f>(Table2[[#This Row],[Close Price]]/Table2[[#This Row],[Current Month Low]])-1</f>
        <v>1.0176390773405597E-2</v>
      </c>
      <c r="AH540" s="2">
        <f>(Table2[[#This Row],[Current Month High]]/Table2[[#This Row],[Close Price]])-1</f>
        <v>6.9397806133870699E-3</v>
      </c>
      <c r="AI540">
        <v>28.296395791358801</v>
      </c>
      <c r="AJ540">
        <v>20.6971088894893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-0.12</v>
      </c>
      <c r="AM540" t="s">
        <v>10146</v>
      </c>
      <c r="AN540">
        <v>2.2400000000000002</v>
      </c>
      <c r="AO540" t="s">
        <v>10145</v>
      </c>
      <c r="AP540">
        <v>0.122381684870648</v>
      </c>
      <c r="AQ540">
        <f>(Table2[[#This Row],[Sharpe Ratio]]-AVERAGE(Table2[Sharpe Ratio]))/_xlfn.STDEV.P(Table2[Sharpe Ratio])</f>
        <v>0.7668147779509269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1" spans="1:44" hidden="1" x14ac:dyDescent="0.3">
      <c r="A541" t="s">
        <v>1356</v>
      </c>
      <c r="B541" t="s">
        <v>1357</v>
      </c>
      <c r="C541" t="s">
        <v>10104</v>
      </c>
      <c r="D541" t="s">
        <v>237</v>
      </c>
      <c r="E541">
        <v>7832.0187900000001</v>
      </c>
      <c r="F541">
        <v>588.75</v>
      </c>
      <c r="G541">
        <v>-37.410639242200503</v>
      </c>
      <c r="H541">
        <f>(Table2[[#This Row],[1Y Return vs Nifty]]-AVERAGE(Table2[1Y Return vs Nifty]))/_xlfn.STDEV.P(Table2[1Y Return vs Nifty])</f>
        <v>-0.9800105646515378</v>
      </c>
      <c r="I541">
        <v>-1.6635080968075</v>
      </c>
      <c r="J541">
        <f>(Table2[[#This Row],[1M Return vs Nifty]]-AVERAGE(Table2[1M Return vs Nifty]))/_xlfn.STDEV.P(Table2[1M Return vs Nifty])</f>
        <v>-0.48147146382080258</v>
      </c>
      <c r="K541">
        <v>-18.523281714849599</v>
      </c>
      <c r="L541">
        <f>(Table2[[#This Row],[6M Return vs Nifty]]-AVERAGE(Table2[6M Return vs Nifty]))/_xlfn.STDEV.P(Table2[6M Return vs Nifty])</f>
        <v>-0.87074049041774204</v>
      </c>
      <c r="M541">
        <v>-2.4037156643127302</v>
      </c>
      <c r="N541">
        <f>(Table2[[#This Row],[1W Return vs Nifty]]-AVERAGE(Table2[1W Return vs Nifty]))/_xlfn.STDEV.P(Table2[1W Return vs Nifty])</f>
        <v>-0.42111405047263084</v>
      </c>
      <c r="O541">
        <v>592.78</v>
      </c>
      <c r="P541">
        <v>590.78603325383494</v>
      </c>
      <c r="Q541">
        <v>603.04439279962003</v>
      </c>
      <c r="R541">
        <v>42.956495186571601</v>
      </c>
      <c r="S541" s="2">
        <v>-6.7984749822868062E-3</v>
      </c>
      <c r="T541" s="2">
        <v>-3.4463124367060814E-3</v>
      </c>
      <c r="U541" s="2">
        <v>-2.3703715630716059E-2</v>
      </c>
      <c r="V541">
        <v>0.85632425558576197</v>
      </c>
      <c r="W541">
        <v>588.1</v>
      </c>
      <c r="X541">
        <v>595.45000000000005</v>
      </c>
      <c r="Y541">
        <v>586</v>
      </c>
      <c r="Z541">
        <v>603.25</v>
      </c>
      <c r="AA541">
        <v>586</v>
      </c>
      <c r="AB541">
        <v>603.25</v>
      </c>
      <c r="AC541" s="2">
        <f>(Table2[[#This Row],[Close Price]]/Table2[[#This Row],[Day Low]])-1</f>
        <v>1.1052542084679651E-3</v>
      </c>
      <c r="AD541" s="2">
        <f>(Table2[[#This Row],[Day High]]/Table2[[#This Row],[Close Price]])-1</f>
        <v>1.1380042462845186E-2</v>
      </c>
      <c r="AE541" s="2">
        <f>(Table2[[#This Row],[Close Price]]/Table2[[#This Row],[Current Week Low]])-1</f>
        <v>4.6928327645050505E-3</v>
      </c>
      <c r="AF541" s="2">
        <f>(Table2[[#This Row],[Current Week High]]/Table2[[#This Row],[Close Price]])-1</f>
        <v>2.4628450106157107E-2</v>
      </c>
      <c r="AG541" s="2">
        <f>(Table2[[#This Row],[Close Price]]/Table2[[#This Row],[Current Month Low]])-1</f>
        <v>4.6928327645050505E-3</v>
      </c>
      <c r="AH541" s="2">
        <f>(Table2[[#This Row],[Current Month High]]/Table2[[#This Row],[Close Price]])-1</f>
        <v>2.4628450106157107E-2</v>
      </c>
      <c r="AI541">
        <v>27.303609341825801</v>
      </c>
      <c r="AJ541">
        <v>6.73495286439449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-0.05</v>
      </c>
      <c r="AM541" t="s">
        <v>10146</v>
      </c>
      <c r="AN541">
        <v>-2.91</v>
      </c>
      <c r="AO541" t="s">
        <v>10146</v>
      </c>
      <c r="AP541">
        <v>1.6946588183384001E-2</v>
      </c>
      <c r="AQ541">
        <f>(Table2[[#This Row],[Sharpe Ratio]]-AVERAGE(Table2[Sharpe Ratio]))/_xlfn.STDEV.P(Table2[Sharpe Ratio])</f>
        <v>-0.43029349789616345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2" spans="1:44" hidden="1" x14ac:dyDescent="0.3">
      <c r="A542" t="s">
        <v>1358</v>
      </c>
      <c r="B542" t="s">
        <v>1359</v>
      </c>
      <c r="C542" t="s">
        <v>10118</v>
      </c>
      <c r="D542" t="s">
        <v>602</v>
      </c>
      <c r="E542">
        <v>7810.6248889600001</v>
      </c>
      <c r="F542">
        <v>45.56</v>
      </c>
      <c r="G542">
        <v>-3.9207421707288099</v>
      </c>
      <c r="H542">
        <f>(Table2[[#This Row],[1Y Return vs Nifty]]-AVERAGE(Table2[1Y Return vs Nifty]))/_xlfn.STDEV.P(Table2[1Y Return vs Nifty])</f>
        <v>-0.59439673527768</v>
      </c>
      <c r="I542">
        <v>0.90378386995535498</v>
      </c>
      <c r="J542">
        <f>(Table2[[#This Row],[1M Return vs Nifty]]-AVERAGE(Table2[1M Return vs Nifty]))/_xlfn.STDEV.P(Table2[1M Return vs Nifty])</f>
        <v>-0.26695961823856951</v>
      </c>
      <c r="K542">
        <v>-26.601487235353598</v>
      </c>
      <c r="L542">
        <f>(Table2[[#This Row],[6M Return vs Nifty]]-AVERAGE(Table2[6M Return vs Nifty]))/_xlfn.STDEV.P(Table2[6M Return vs Nifty])</f>
        <v>-1.109344626589869</v>
      </c>
      <c r="M542">
        <v>6.6327631509175298</v>
      </c>
      <c r="N542">
        <f>(Table2[[#This Row],[1W Return vs Nifty]]-AVERAGE(Table2[1W Return vs Nifty]))/_xlfn.STDEV.P(Table2[1W Return vs Nifty])</f>
        <v>1.3563321214329769</v>
      </c>
      <c r="O542">
        <v>43.05</v>
      </c>
      <c r="P542">
        <v>44.211604023995903</v>
      </c>
      <c r="Q542">
        <v>46.856178668313497</v>
      </c>
      <c r="R542">
        <v>72.499535212411899</v>
      </c>
      <c r="S542" s="2">
        <v>5.8304297328687693E-2</v>
      </c>
      <c r="T542" s="2">
        <v>3.0498689332154862E-2</v>
      </c>
      <c r="U542" s="2">
        <v>-2.7662918854072831E-2</v>
      </c>
      <c r="V542">
        <v>2.1352553312232598</v>
      </c>
      <c r="W542">
        <v>45.12</v>
      </c>
      <c r="X542">
        <v>46.2</v>
      </c>
      <c r="Y542">
        <v>41.24</v>
      </c>
      <c r="Z542">
        <v>47.15</v>
      </c>
      <c r="AA542">
        <v>41.24</v>
      </c>
      <c r="AB542">
        <v>47.15</v>
      </c>
      <c r="AC542" s="2">
        <f>(Table2[[#This Row],[Close Price]]/Table2[[#This Row],[Day Low]])-1</f>
        <v>9.7517730496454735E-3</v>
      </c>
      <c r="AD542" s="2">
        <f>(Table2[[#This Row],[Day High]]/Table2[[#This Row],[Close Price]])-1</f>
        <v>1.4047410008779737E-2</v>
      </c>
      <c r="AE542" s="2">
        <f>(Table2[[#This Row],[Close Price]]/Table2[[#This Row],[Current Week Low]])-1</f>
        <v>0.10475266731328814</v>
      </c>
      <c r="AF542" s="2">
        <f>(Table2[[#This Row],[Current Week High]]/Table2[[#This Row],[Close Price]])-1</f>
        <v>3.4899034240561733E-2</v>
      </c>
      <c r="AG542" s="2">
        <f>(Table2[[#This Row],[Close Price]]/Table2[[#This Row],[Current Month Low]])-1</f>
        <v>0.10475266731328814</v>
      </c>
      <c r="AH542" s="2">
        <f>(Table2[[#This Row],[Current Month High]]/Table2[[#This Row],[Close Price]])-1</f>
        <v>3.4899034240561733E-2</v>
      </c>
      <c r="AI542">
        <v>50.790166812993803</v>
      </c>
      <c r="AJ542">
        <v>22.6379542395693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-0.11</v>
      </c>
      <c r="AM542" t="s">
        <v>10146</v>
      </c>
      <c r="AN542">
        <v>3.64</v>
      </c>
      <c r="AO542" t="s">
        <v>10145</v>
      </c>
      <c r="AP542">
        <v>-1.846298724636E-3</v>
      </c>
      <c r="AQ542">
        <f>(Table2[[#This Row],[Sharpe Ratio]]-AVERAGE(Table2[Sharpe Ratio]))/_xlfn.STDEV.P(Table2[Sharpe Ratio])</f>
        <v>-0.64366761288729346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3" spans="1:44" hidden="1" x14ac:dyDescent="0.3">
      <c r="A543" t="s">
        <v>1360</v>
      </c>
      <c r="B543" t="s">
        <v>1361</v>
      </c>
      <c r="C543" t="s">
        <v>10107</v>
      </c>
      <c r="D543" t="s">
        <v>59</v>
      </c>
      <c r="E543">
        <v>7797.2801948759998</v>
      </c>
      <c r="F543">
        <v>240.27</v>
      </c>
      <c r="G543">
        <v>-9.0090496242055291</v>
      </c>
      <c r="H543">
        <f>(Table2[[#This Row],[1Y Return vs Nifty]]-AVERAGE(Table2[1Y Return vs Nifty]))/_xlfn.STDEV.P(Table2[1Y Return vs Nifty])</f>
        <v>-0.65298520206153676</v>
      </c>
      <c r="I543">
        <v>5.8532193914337496</v>
      </c>
      <c r="J543">
        <f>(Table2[[#This Row],[1M Return vs Nifty]]-AVERAGE(Table2[1M Return vs Nifty]))/_xlfn.STDEV.P(Table2[1M Return vs Nifty])</f>
        <v>0.14659387004711433</v>
      </c>
      <c r="K543">
        <v>-50.844175577783702</v>
      </c>
      <c r="L543">
        <f>(Table2[[#This Row],[6M Return vs Nifty]]-AVERAGE(Table2[6M Return vs Nifty]))/_xlfn.STDEV.P(Table2[6M Return vs Nifty])</f>
        <v>-1.8253954494803881</v>
      </c>
      <c r="M543">
        <v>-4.7836749588620204</v>
      </c>
      <c r="N543">
        <f>(Table2[[#This Row],[1W Return vs Nifty]]-AVERAGE(Table2[1W Return vs Nifty]))/_xlfn.STDEV.P(Table2[1W Return vs Nifty])</f>
        <v>-0.8892443503254962</v>
      </c>
      <c r="O543">
        <v>235.05</v>
      </c>
      <c r="P543">
        <v>248.674465635611</v>
      </c>
      <c r="Q543">
        <v>277.34286912506599</v>
      </c>
      <c r="R543">
        <v>56.949127033305899</v>
      </c>
      <c r="S543" s="2">
        <v>2.2208040842373957E-2</v>
      </c>
      <c r="T543" s="2">
        <v>-3.3797059195962105E-2</v>
      </c>
      <c r="U543" s="2">
        <v>-0.13367161464082283</v>
      </c>
      <c r="V543">
        <v>0.76595993668163298</v>
      </c>
      <c r="W543">
        <v>238.04</v>
      </c>
      <c r="X543">
        <v>242.99</v>
      </c>
      <c r="Y543">
        <v>233.1</v>
      </c>
      <c r="Z543">
        <v>245.49</v>
      </c>
      <c r="AA543">
        <v>233.1</v>
      </c>
      <c r="AB543">
        <v>245.49</v>
      </c>
      <c r="AC543" s="2">
        <f>(Table2[[#This Row],[Close Price]]/Table2[[#This Row],[Day Low]])-1</f>
        <v>9.3681734162327501E-3</v>
      </c>
      <c r="AD543" s="2">
        <f>(Table2[[#This Row],[Day High]]/Table2[[#This Row],[Close Price]])-1</f>
        <v>1.1320597660964715E-2</v>
      </c>
      <c r="AE543" s="2">
        <f>(Table2[[#This Row],[Close Price]]/Table2[[#This Row],[Current Week Low]])-1</f>
        <v>3.0759330759330794E-2</v>
      </c>
      <c r="AF543" s="2">
        <f>(Table2[[#This Row],[Current Week High]]/Table2[[#This Row],[Close Price]])-1</f>
        <v>2.1725558746410245E-2</v>
      </c>
      <c r="AG543" s="2">
        <f>(Table2[[#This Row],[Close Price]]/Table2[[#This Row],[Current Month Low]])-1</f>
        <v>3.0759330759330794E-2</v>
      </c>
      <c r="AH543" s="2">
        <f>(Table2[[#This Row],[Current Month High]]/Table2[[#This Row],[Close Price]])-1</f>
        <v>2.1725558746410245E-2</v>
      </c>
      <c r="AI543">
        <v>96.778624047945996</v>
      </c>
      <c r="AJ543">
        <v>22.524222335543001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-0.44</v>
      </c>
      <c r="AM543" t="s">
        <v>10146</v>
      </c>
      <c r="AN543">
        <v>2.56</v>
      </c>
      <c r="AO543" t="s">
        <v>10145</v>
      </c>
      <c r="AP543">
        <v>-1.2562854054545E-2</v>
      </c>
      <c r="AQ543">
        <f>(Table2[[#This Row],[Sharpe Ratio]]-AVERAGE(Table2[Sharpe Ratio]))/_xlfn.STDEV.P(Table2[Sharpe Ratio])</f>
        <v>-0.76534319793521777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4" spans="1:44" hidden="1" x14ac:dyDescent="0.3">
      <c r="A544" t="s">
        <v>1362</v>
      </c>
      <c r="B544" t="s">
        <v>1363</v>
      </c>
      <c r="C544" t="s">
        <v>10105</v>
      </c>
      <c r="D544" t="s">
        <v>46</v>
      </c>
      <c r="E544">
        <v>7788.1404303149902</v>
      </c>
      <c r="F544">
        <v>532.65</v>
      </c>
      <c r="G544">
        <v>94.419827180323907</v>
      </c>
      <c r="H544">
        <f>(Table2[[#This Row],[1Y Return vs Nifty]]-AVERAGE(Table2[1Y Return vs Nifty]))/_xlfn.STDEV.P(Table2[1Y Return vs Nifty])</f>
        <v>0.53792933456169933</v>
      </c>
      <c r="I544">
        <v>23.486777441486101</v>
      </c>
      <c r="J544">
        <f>(Table2[[#This Row],[1M Return vs Nifty]]-AVERAGE(Table2[1M Return vs Nifty]))/_xlfn.STDEV.P(Table2[1M Return vs Nifty])</f>
        <v>1.6199779379557326</v>
      </c>
      <c r="K544">
        <v>26.2927609691898</v>
      </c>
      <c r="L544">
        <f>(Table2[[#This Row],[6M Return vs Nifty]]-AVERAGE(Table2[6M Return vs Nifty]))/_xlfn.STDEV.P(Table2[6M Return vs Nifty])</f>
        <v>0.45298086380341585</v>
      </c>
      <c r="M544">
        <v>-1.0399110207208</v>
      </c>
      <c r="N544">
        <f>(Table2[[#This Row],[1W Return vs Nifty]]-AVERAGE(Table2[1W Return vs Nifty]))/_xlfn.STDEV.P(Table2[1W Return vs Nifty])</f>
        <v>-0.15285808567205386</v>
      </c>
      <c r="O544">
        <v>505.49</v>
      </c>
      <c r="P544">
        <v>474.92209786913497</v>
      </c>
      <c r="Q544">
        <v>409.299467610406</v>
      </c>
      <c r="R544">
        <v>60.464650826924199</v>
      </c>
      <c r="S544" s="2">
        <v>5.3730044115610533E-2</v>
      </c>
      <c r="T544" s="2">
        <v>0.12155236067110096</v>
      </c>
      <c r="U544" s="2">
        <v>0.3013698823253928</v>
      </c>
      <c r="V544">
        <v>1.5870177348760499</v>
      </c>
      <c r="W544">
        <v>532.95000000000005</v>
      </c>
      <c r="X544">
        <v>553</v>
      </c>
      <c r="Y544">
        <v>519.5</v>
      </c>
      <c r="Z544">
        <v>543.85</v>
      </c>
      <c r="AA544">
        <v>519.5</v>
      </c>
      <c r="AB544">
        <v>543.85</v>
      </c>
      <c r="AC544" s="2">
        <f>(Table2[[#This Row],[Close Price]]/Table2[[#This Row],[Day Low]])-1</f>
        <v>-5.6290458767249696E-4</v>
      </c>
      <c r="AD544" s="2">
        <f>(Table2[[#This Row],[Day High]]/Table2[[#This Row],[Close Price]])-1</f>
        <v>3.8205200413029328E-2</v>
      </c>
      <c r="AE544" s="2">
        <f>(Table2[[#This Row],[Close Price]]/Table2[[#This Row],[Current Week Low]])-1</f>
        <v>2.5312800769971E-2</v>
      </c>
      <c r="AF544" s="2">
        <f>(Table2[[#This Row],[Current Week High]]/Table2[[#This Row],[Close Price]])-1</f>
        <v>2.1026940767858937E-2</v>
      </c>
      <c r="AG544" s="2">
        <f>(Table2[[#This Row],[Close Price]]/Table2[[#This Row],[Current Month Low]])-1</f>
        <v>2.5312800769971E-2</v>
      </c>
      <c r="AH544" s="2">
        <f>(Table2[[#This Row],[Current Month High]]/Table2[[#This Row],[Close Price]])-1</f>
        <v>2.1026940767858937E-2</v>
      </c>
      <c r="AI544">
        <v>5.8856660095747602</v>
      </c>
      <c r="AJ544">
        <v>125.4126110876</v>
      </c>
      <c r="AK544" t="str">
        <f>IF(AND(Table2[[#This Row],[20D EMA]]&gt;Table2[[#This Row],[50D EMA]],Table2[[#This Row],[50D EMA]]&gt;Table2[[#This Row],[200D EMA]]),"Uptrend","Downtrend/NoTrend")</f>
        <v>Uptrend</v>
      </c>
      <c r="AL544">
        <v>7.0000000000000007E-2</v>
      </c>
      <c r="AM544" t="s">
        <v>10145</v>
      </c>
      <c r="AN544">
        <v>6.57</v>
      </c>
      <c r="AO544" t="s">
        <v>10145</v>
      </c>
      <c r="AP544">
        <v>-3.2123619320091001E-2</v>
      </c>
      <c r="AQ544">
        <f>(Table2[[#This Row],[Sharpe Ratio]]-AVERAGE(Table2[Sharpe Ratio]))/_xlfn.STDEV.P(Table2[Sharpe Ratio])</f>
        <v>-0.98743579060143183</v>
      </c>
      <c r="AR5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1.470594260047362</v>
      </c>
    </row>
    <row r="545" spans="1:44" x14ac:dyDescent="0.3">
      <c r="A545" t="s">
        <v>949</v>
      </c>
      <c r="B545" t="s">
        <v>950</v>
      </c>
      <c r="C545" t="s">
        <v>10106</v>
      </c>
      <c r="D545" t="s">
        <v>218</v>
      </c>
      <c r="E545">
        <v>14846.76370856</v>
      </c>
      <c r="F545">
        <v>1808.8</v>
      </c>
      <c r="G545">
        <v>57.384979970906599</v>
      </c>
      <c r="H545">
        <f>(Table2[[#This Row],[1Y Return vs Nifty]]-AVERAGE(Table2[1Y Return vs Nifty]))/_xlfn.STDEV.P(Table2[1Y Return vs Nifty])</f>
        <v>0.11149776858162609</v>
      </c>
      <c r="I545">
        <v>-4.3836338742219798</v>
      </c>
      <c r="J545">
        <f>(Table2[[#This Row],[1M Return vs Nifty]]-AVERAGE(Table2[1M Return vs Nifty]))/_xlfn.STDEV.P(Table2[1M Return vs Nifty])</f>
        <v>-0.70875344354231085</v>
      </c>
      <c r="K545">
        <v>22.267175858259002</v>
      </c>
      <c r="L545">
        <f>(Table2[[#This Row],[6M Return vs Nifty]]-AVERAGE(Table2[6M Return vs Nifty]))/_xlfn.STDEV.P(Table2[6M Return vs Nifty])</f>
        <v>0.33407806347937907</v>
      </c>
      <c r="M545">
        <v>-2.5709241205752802</v>
      </c>
      <c r="N545">
        <f>(Table2[[#This Row],[1W Return vs Nifty]]-AVERAGE(Table2[1W Return vs Nifty]))/_xlfn.STDEV.P(Table2[1W Return vs Nifty])</f>
        <v>-0.45400341330643751</v>
      </c>
      <c r="O545">
        <v>1779.07</v>
      </c>
      <c r="P545">
        <v>1764.88126972793</v>
      </c>
      <c r="Q545">
        <v>1569.9921705587601</v>
      </c>
      <c r="R545">
        <v>55.9240587029213</v>
      </c>
      <c r="S545" s="2">
        <v>1.6710978207715277E-2</v>
      </c>
      <c r="T545" s="2">
        <v>2.4884807281591464E-2</v>
      </c>
      <c r="U545" s="2">
        <v>0.15210765627974321</v>
      </c>
      <c r="V545">
        <v>1.4074348072117699</v>
      </c>
      <c r="W545">
        <v>1803</v>
      </c>
      <c r="X545">
        <v>1824.8</v>
      </c>
      <c r="Y545">
        <v>1765.35</v>
      </c>
      <c r="Z545">
        <v>1875.5</v>
      </c>
      <c r="AA545">
        <v>1765.35</v>
      </c>
      <c r="AB545">
        <v>1875.5</v>
      </c>
      <c r="AC545" s="2">
        <f>(Table2[[#This Row],[Close Price]]/Table2[[#This Row],[Day Low]])-1</f>
        <v>3.2168607875762145E-3</v>
      </c>
      <c r="AD545" s="2">
        <f>(Table2[[#This Row],[Day High]]/Table2[[#This Row],[Close Price]])-1</f>
        <v>8.8456435205661599E-3</v>
      </c>
      <c r="AE545" s="2">
        <f>(Table2[[#This Row],[Close Price]]/Table2[[#This Row],[Current Week Low]])-1</f>
        <v>2.4612683037358085E-2</v>
      </c>
      <c r="AF545" s="2">
        <f>(Table2[[#This Row],[Current Week High]]/Table2[[#This Row],[Close Price]])-1</f>
        <v>3.6875276426360015E-2</v>
      </c>
      <c r="AG545" s="2">
        <f>(Table2[[#This Row],[Close Price]]/Table2[[#This Row],[Current Month Low]])-1</f>
        <v>2.4612683037358085E-2</v>
      </c>
      <c r="AH545" s="2">
        <f>(Table2[[#This Row],[Current Month High]]/Table2[[#This Row],[Close Price]])-1</f>
        <v>3.6875276426360015E-2</v>
      </c>
      <c r="AI545">
        <v>22.8411101282618</v>
      </c>
      <c r="AJ545">
        <v>88.780462349318995</v>
      </c>
      <c r="AK545" t="str">
        <f>IF(AND(Table2[[#This Row],[20D EMA]]&gt;Table2[[#This Row],[50D EMA]],Table2[[#This Row],[50D EMA]]&gt;Table2[[#This Row],[200D EMA]]),"Uptrend","Downtrend/NoTrend")</f>
        <v>Uptrend</v>
      </c>
      <c r="AL545">
        <v>-0.14000000000000001</v>
      </c>
      <c r="AM545" t="s">
        <v>10146</v>
      </c>
      <c r="AN545">
        <v>2.94</v>
      </c>
      <c r="AO545" t="s">
        <v>10145</v>
      </c>
      <c r="AP545">
        <v>0.176154760460346</v>
      </c>
      <c r="AQ545">
        <f>(Table2[[#This Row],[Sharpe Ratio]]-AVERAGE(Table2[Sharpe Ratio]))/_xlfn.STDEV.P(Table2[Sharpe Ratio])</f>
        <v>1.3773533540866896</v>
      </c>
      <c r="AR5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0.66017232929894631</v>
      </c>
    </row>
    <row r="546" spans="1:44" hidden="1" x14ac:dyDescent="0.3">
      <c r="A546" t="s">
        <v>1375</v>
      </c>
      <c r="B546" t="s">
        <v>1376</v>
      </c>
      <c r="C546" t="s">
        <v>10108</v>
      </c>
      <c r="D546" t="s">
        <v>380</v>
      </c>
      <c r="E546">
        <v>7686.2062120800001</v>
      </c>
      <c r="F546">
        <v>695.2</v>
      </c>
      <c r="G546">
        <v>-20.837628648887399</v>
      </c>
      <c r="H546">
        <f>(Table2[[#This Row],[1Y Return vs Nifty]]-AVERAGE(Table2[1Y Return vs Nifty]))/_xlfn.STDEV.P(Table2[1Y Return vs Nifty])</f>
        <v>-0.78918340070110116</v>
      </c>
      <c r="I546">
        <v>8.1171526430143199</v>
      </c>
      <c r="J546">
        <f>(Table2[[#This Row],[1M Return vs Nifty]]-AVERAGE(Table2[1M Return vs Nifty]))/_xlfn.STDEV.P(Table2[1M Return vs Nifty])</f>
        <v>0.33575836958936434</v>
      </c>
      <c r="K546">
        <v>-18.586598795885699</v>
      </c>
      <c r="L546">
        <f>(Table2[[#This Row],[6M Return vs Nifty]]-AVERAGE(Table2[6M Return vs Nifty]))/_xlfn.STDEV.P(Table2[6M Return vs Nifty])</f>
        <v>-0.87261067277287185</v>
      </c>
      <c r="M546">
        <v>1.36208892565133</v>
      </c>
      <c r="N546">
        <f>(Table2[[#This Row],[1W Return vs Nifty]]-AVERAGE(Table2[1W Return vs Nifty]))/_xlfn.STDEV.P(Table2[1W Return vs Nifty])</f>
        <v>0.31960753914641454</v>
      </c>
      <c r="O546">
        <v>674.32</v>
      </c>
      <c r="P546">
        <v>652.42491323383297</v>
      </c>
      <c r="Q546">
        <v>644.372319629412</v>
      </c>
      <c r="R546">
        <v>61.198955029935597</v>
      </c>
      <c r="S546" s="2">
        <v>3.0964527227429105E-2</v>
      </c>
      <c r="T546" s="2">
        <v>6.5563233252615288E-2</v>
      </c>
      <c r="U546" s="2">
        <v>7.8879366512546331E-2</v>
      </c>
      <c r="V546">
        <v>1.37634567172803</v>
      </c>
      <c r="W546">
        <v>685.5</v>
      </c>
      <c r="X546">
        <v>692.8</v>
      </c>
      <c r="Y546">
        <v>678.75</v>
      </c>
      <c r="Z546">
        <v>710.8</v>
      </c>
      <c r="AA546">
        <v>678.75</v>
      </c>
      <c r="AB546">
        <v>710.8</v>
      </c>
      <c r="AC546" s="2">
        <f>(Table2[[#This Row],[Close Price]]/Table2[[#This Row],[Day Low]])-1</f>
        <v>1.415025528811098E-2</v>
      </c>
      <c r="AD546" s="2">
        <f>(Table2[[#This Row],[Day High]]/Table2[[#This Row],[Close Price]])-1</f>
        <v>-3.4522439585732423E-3</v>
      </c>
      <c r="AE546" s="2">
        <f>(Table2[[#This Row],[Close Price]]/Table2[[#This Row],[Current Week Low]])-1</f>
        <v>2.4235727440147459E-2</v>
      </c>
      <c r="AF546" s="2">
        <f>(Table2[[#This Row],[Current Week High]]/Table2[[#This Row],[Close Price]])-1</f>
        <v>2.2439585730724909E-2</v>
      </c>
      <c r="AG546" s="2">
        <f>(Table2[[#This Row],[Close Price]]/Table2[[#This Row],[Current Month Low]])-1</f>
        <v>2.4235727440147459E-2</v>
      </c>
      <c r="AH546" s="2">
        <f>(Table2[[#This Row],[Current Month High]]/Table2[[#This Row],[Close Price]])-1</f>
        <v>2.2439585730724909E-2</v>
      </c>
      <c r="AI546">
        <v>11.6225546605293</v>
      </c>
      <c r="AJ546">
        <v>33.346120648316798</v>
      </c>
      <c r="AK546" t="str">
        <f>IF(AND(Table2[[#This Row],[20D EMA]]&gt;Table2[[#This Row],[50D EMA]],Table2[[#This Row],[50D EMA]]&gt;Table2[[#This Row],[200D EMA]]),"Uptrend","Downtrend/NoTrend")</f>
        <v>Uptrend</v>
      </c>
      <c r="AL546">
        <v>0.04</v>
      </c>
      <c r="AM546" t="s">
        <v>10145</v>
      </c>
      <c r="AN546">
        <v>1.02</v>
      </c>
      <c r="AO546" t="s">
        <v>10145</v>
      </c>
      <c r="AP546">
        <v>-6.0689507730490998E-2</v>
      </c>
      <c r="AQ546">
        <f>(Table2[[#This Row],[Sharpe Ratio]]-AVERAGE(Table2[Sharpe Ratio]))/_xlfn.STDEV.P(Table2[Sharpe Ratio])</f>
        <v>-1.3117723966980341</v>
      </c>
      <c r="AR5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-2.3182005614362282</v>
      </c>
    </row>
    <row r="547" spans="1:44" hidden="1" x14ac:dyDescent="0.3">
      <c r="A547" t="s">
        <v>1377</v>
      </c>
      <c r="B547" t="s">
        <v>1378</v>
      </c>
      <c r="C547" t="s">
        <v>10102</v>
      </c>
      <c r="D547" t="s">
        <v>24</v>
      </c>
      <c r="E547">
        <v>7616.7049373999998</v>
      </c>
      <c r="F547">
        <v>481</v>
      </c>
      <c r="G547">
        <v>-15.7590914093956</v>
      </c>
      <c r="H547">
        <f>(Table2[[#This Row],[1Y Return vs Nifty]]-AVERAGE(Table2[1Y Return vs Nifty]))/_xlfn.STDEV.P(Table2[1Y Return vs Nifty])</f>
        <v>-0.73070743141523575</v>
      </c>
      <c r="I547">
        <v>-0.39338293540964597</v>
      </c>
      <c r="J547">
        <f>(Table2[[#This Row],[1M Return vs Nifty]]-AVERAGE(Table2[1M Return vs Nifty]))/_xlfn.STDEV.P(Table2[1M Return vs Nifty])</f>
        <v>-0.37534528260759559</v>
      </c>
      <c r="K547">
        <v>-16.8142636563094</v>
      </c>
      <c r="L547">
        <f>(Table2[[#This Row],[6M Return vs Nifty]]-AVERAGE(Table2[6M Return vs Nifty]))/_xlfn.STDEV.P(Table2[6M Return vs Nifty])</f>
        <v>-0.82026160912095758</v>
      </c>
      <c r="M547">
        <v>-1.5179983912052499</v>
      </c>
      <c r="N547">
        <f>(Table2[[#This Row],[1W Return vs Nifty]]-AVERAGE(Table2[1W Return vs Nifty]))/_xlfn.STDEV.P(Table2[1W Return vs Nifty])</f>
        <v>-0.24689632599546132</v>
      </c>
      <c r="O547">
        <v>475.25</v>
      </c>
      <c r="P547">
        <v>475.46686826943198</v>
      </c>
      <c r="Q547">
        <v>486.448536506864</v>
      </c>
      <c r="R547">
        <v>61.682397050072197</v>
      </c>
      <c r="S547" s="2">
        <v>1.209889531825355E-2</v>
      </c>
      <c r="T547" s="2">
        <v>1.1637260343096222E-2</v>
      </c>
      <c r="U547" s="2">
        <v>-1.1200643229372982E-2</v>
      </c>
      <c r="V547">
        <v>1.63289304361364</v>
      </c>
      <c r="W547">
        <v>480</v>
      </c>
      <c r="X547">
        <v>486.95</v>
      </c>
      <c r="Y547">
        <v>469</v>
      </c>
      <c r="Z547">
        <v>488.7</v>
      </c>
      <c r="AA547">
        <v>469</v>
      </c>
      <c r="AB547">
        <v>488.7</v>
      </c>
      <c r="AC547" s="2">
        <f>(Table2[[#This Row],[Close Price]]/Table2[[#This Row],[Day Low]])-1</f>
        <v>2.083333333333437E-3</v>
      </c>
      <c r="AD547" s="2">
        <f>(Table2[[#This Row],[Day High]]/Table2[[#This Row],[Close Price]])-1</f>
        <v>1.237006237006244E-2</v>
      </c>
      <c r="AE547" s="2">
        <f>(Table2[[#This Row],[Close Price]]/Table2[[#This Row],[Current Week Low]])-1</f>
        <v>2.5586353944562878E-2</v>
      </c>
      <c r="AF547" s="2">
        <f>(Table2[[#This Row],[Current Week High]]/Table2[[#This Row],[Close Price]])-1</f>
        <v>1.6008316008315981E-2</v>
      </c>
      <c r="AG547" s="2">
        <f>(Table2[[#This Row],[Close Price]]/Table2[[#This Row],[Current Month Low]])-1</f>
        <v>2.5586353944562878E-2</v>
      </c>
      <c r="AH547" s="2">
        <f>(Table2[[#This Row],[Current Month High]]/Table2[[#This Row],[Close Price]])-1</f>
        <v>1.6008316008315981E-2</v>
      </c>
      <c r="AI547">
        <v>27.099792099792001</v>
      </c>
      <c r="AJ547">
        <v>19.547657512116299</v>
      </c>
      <c r="AK547" t="str">
        <f>IF(AND(Table2[[#This Row],[20D EMA]]&gt;Table2[[#This Row],[50D EMA]],Table2[[#This Row],[50D EMA]]&gt;Table2[[#This Row],[200D EMA]]),"Uptrend","Downtrend/NoTrend")</f>
        <v>Downtrend/NoTrend</v>
      </c>
      <c r="AL547">
        <v>-0.1</v>
      </c>
      <c r="AM547" t="s">
        <v>10146</v>
      </c>
      <c r="AN547">
        <v>2.59</v>
      </c>
      <c r="AO547" t="s">
        <v>10145</v>
      </c>
      <c r="AQ547">
        <f>(Table2[[#This Row],[Sharpe Ratio]]-AVERAGE(Table2[Sharpe Ratio]))/_xlfn.STDEV.P(Table2[Sharpe Ratio])</f>
        <v>-0.62270476889708481</v>
      </c>
      <c r="AR5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48" spans="1:44" hidden="1" x14ac:dyDescent="0.3">
      <c r="A548" t="s">
        <v>1381</v>
      </c>
      <c r="B548" t="s">
        <v>1382</v>
      </c>
      <c r="C548" t="s">
        <v>10108</v>
      </c>
      <c r="D548" t="s">
        <v>320</v>
      </c>
      <c r="E548">
        <v>7574.8922230799999</v>
      </c>
      <c r="F548">
        <v>333.8</v>
      </c>
      <c r="G548">
        <v>152.853285205025</v>
      </c>
      <c r="H548">
        <f>(Table2[[#This Row],[1Y Return vs Nifty]]-AVERAGE(Table2[1Y Return vs Nifty]))/_xlfn.STDEV.P(Table2[1Y Return vs Nifty])</f>
        <v>1.2107516327125065</v>
      </c>
      <c r="I548">
        <v>12.689747271201201</v>
      </c>
      <c r="J548">
        <f>(Table2[[#This Row],[1M Return vs Nifty]]-AVERAGE(Table2[1M Return vs Nifty]))/_xlfn.STDEV.P(Table2[1M Return vs Nifty])</f>
        <v>0.71782465791596117</v>
      </c>
      <c r="K548">
        <v>71.174598685893599</v>
      </c>
      <c r="L548">
        <f>(Table2[[#This Row],[6M Return vs Nifty]]-AVERAGE(Table2[6M Return vs Nifty]))/_xlfn.STDEV.P(Table2[6M Return vs Nifty])</f>
        <v>1.7786455910785841</v>
      </c>
      <c r="M548">
        <v>-4.8369040078815599</v>
      </c>
      <c r="N548">
        <f>(Table2[[#This Row],[1W Return vs Nifty]]-AVERAGE(Table2[1W Return vs Nifty]))/_xlfn.STDEV.P(Table2[1W Return vs Nifty])</f>
        <v>-0.89971433220101338</v>
      </c>
      <c r="O548">
        <v>313.88</v>
      </c>
      <c r="P548">
        <v>290.78237260285198</v>
      </c>
      <c r="Q548">
        <v>224.50316257167299</v>
      </c>
      <c r="R548">
        <v>67.038415562498798</v>
      </c>
      <c r="S548" s="2">
        <v>6.3463744106027828E-2</v>
      </c>
      <c r="T548" s="2">
        <v>0.14793753490656442</v>
      </c>
      <c r="U548" s="2">
        <v>0.48683874283255957</v>
      </c>
      <c r="V548">
        <v>1.6015329196250701</v>
      </c>
      <c r="W548">
        <v>328.4</v>
      </c>
      <c r="X548">
        <v>335.6</v>
      </c>
      <c r="Y548">
        <v>322.39999999999998</v>
      </c>
      <c r="Z548">
        <v>338.7</v>
      </c>
      <c r="AA548">
        <v>322.39999999999998</v>
      </c>
      <c r="AB548">
        <v>338.7</v>
      </c>
      <c r="AC548" s="2">
        <f>(Table2[[#This Row],[Close Price]]/Table2[[#This Row],[Day Low]])-1</f>
        <v>1.6443361753958774E-2</v>
      </c>
      <c r="AD548" s="2">
        <f>(Table2[[#This Row],[Day High]]/Table2[[#This Row],[Close Price]])-1</f>
        <v>5.3924505692031222E-3</v>
      </c>
      <c r="AE548" s="2">
        <f>(Table2[[#This Row],[Close Price]]/Table2[[#This Row],[Current Week Low]])-1</f>
        <v>3.5359801488833886E-2</v>
      </c>
      <c r="AF548" s="2">
        <f>(Table2[[#This Row],[Current Week High]]/Table2[[#This Row],[Close Price]])-1</f>
        <v>1.467944877171945E-2</v>
      </c>
      <c r="AG548" s="2">
        <f>(Table2[[#This Row],[Close Price]]/Table2[[#This Row],[Current Month Low]])-1</f>
        <v>3.5359801488833886E-2</v>
      </c>
      <c r="AH548" s="2">
        <f>(Table2[[#This Row],[Current Month High]]/Table2[[#This Row],[Close Price]])-1</f>
        <v>1.467944877171945E-2</v>
      </c>
      <c r="AI548">
        <v>5.5272618334331902</v>
      </c>
      <c r="AJ548">
        <v>184.08510638297801</v>
      </c>
      <c r="AK548" t="str">
        <f>IF(AND(Table2[[#This Row],[20D EMA]]&gt;Table2[[#This Row],[50D EMA]],Table2[[#This Row],[50D EMA]]&gt;Table2[[#This Row],[200D EMA]]),"Uptrend","Downtrend/NoTrend")</f>
        <v>Uptrend</v>
      </c>
      <c r="AL548">
        <v>0.14000000000000001</v>
      </c>
      <c r="AM548" t="s">
        <v>10145</v>
      </c>
      <c r="AN548">
        <v>9.01</v>
      </c>
      <c r="AO548" t="s">
        <v>10145</v>
      </c>
      <c r="AP548">
        <v>0.12797605180357999</v>
      </c>
      <c r="AQ548">
        <f>(Table2[[#This Row],[Sharpe Ratio]]-AVERAGE(Table2[Sharpe Ratio]))/_xlfn.STDEV.P(Table2[Sharpe Ratio])</f>
        <v>0.83033312396622627</v>
      </c>
      <c r="AR5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3.6378406734722648</v>
      </c>
    </row>
    <row r="549" spans="1:44" hidden="1" x14ac:dyDescent="0.3">
      <c r="A549" t="s">
        <v>1385</v>
      </c>
      <c r="B549" t="s">
        <v>1386</v>
      </c>
      <c r="C549" t="s">
        <v>10107</v>
      </c>
      <c r="D549" t="s">
        <v>59</v>
      </c>
      <c r="E549">
        <v>7542.4573884239999</v>
      </c>
      <c r="F549">
        <v>166.44</v>
      </c>
      <c r="G549">
        <v>53.910455488437698</v>
      </c>
      <c r="H549">
        <f>(Table2[[#This Row],[1Y Return vs Nifty]]-AVERAGE(Table2[1Y Return vs Nifty]))/_xlfn.STDEV.P(Table2[1Y Return vs Nifty])</f>
        <v>7.1490936429269861E-2</v>
      </c>
      <c r="I549">
        <v>5.9402867888486304</v>
      </c>
      <c r="J549">
        <f>(Table2[[#This Row],[1M Return vs Nifty]]-AVERAGE(Table2[1M Return vs Nifty]))/_xlfn.STDEV.P(Table2[1M Return vs Nifty])</f>
        <v>0.15386884630665446</v>
      </c>
      <c r="K549">
        <v>-17.970632062582201</v>
      </c>
      <c r="L549">
        <f>(Table2[[#This Row],[6M Return vs Nifty]]-AVERAGE(Table2[6M Return vs Nifty]))/_xlfn.STDEV.P(Table2[6M Return vs Nifty])</f>
        <v>-0.85441700216897298</v>
      </c>
      <c r="M549">
        <v>6.5966641194793202E-2</v>
      </c>
      <c r="N549">
        <f>(Table2[[#This Row],[1W Return vs Nifty]]-AVERAGE(Table2[1W Return vs Nifty]))/_xlfn.STDEV.P(Table2[1W Return vs Nifty])</f>
        <v>6.4664475599806828E-2</v>
      </c>
      <c r="O549">
        <v>161.18</v>
      </c>
      <c r="P549">
        <v>160.102549391396</v>
      </c>
      <c r="Q549">
        <v>145.44011049212699</v>
      </c>
      <c r="R549">
        <v>66.004665903853095</v>
      </c>
      <c r="S549" s="2">
        <v>3.263432187616324E-2</v>
      </c>
      <c r="T549" s="2">
        <v>3.9583695779328916E-2</v>
      </c>
      <c r="U549" s="2">
        <v>0.14438856954120494</v>
      </c>
      <c r="V549">
        <v>0.53265840778883999</v>
      </c>
      <c r="W549">
        <v>165.04</v>
      </c>
      <c r="X549">
        <v>168.19</v>
      </c>
      <c r="Y549">
        <v>160</v>
      </c>
      <c r="Z549">
        <v>168.8</v>
      </c>
      <c r="AA549">
        <v>160</v>
      </c>
      <c r="AB549">
        <v>168.8</v>
      </c>
      <c r="AC549" s="2">
        <f>(Table2[[#This Row],[Close Price]]/Table2[[#This Row],[Day Low]])-1</f>
        <v>8.4827920504120247E-3</v>
      </c>
      <c r="AD549" s="2">
        <f>(Table2[[#This Row],[Day High]]/Table2[[#This Row],[Close Price]])-1</f>
        <v>1.0514299447248243E-2</v>
      </c>
      <c r="AE549" s="2">
        <f>(Table2[[#This Row],[Close Price]]/Table2[[#This Row],[Current Week Low]])-1</f>
        <v>4.0249999999999897E-2</v>
      </c>
      <c r="AF549" s="2">
        <f>(Table2[[#This Row],[Current Week High]]/Table2[[#This Row],[Close Price]])-1</f>
        <v>1.417928382600353E-2</v>
      </c>
      <c r="AG549" s="2">
        <f>(Table2[[#This Row],[Close Price]]/Table2[[#This Row],[Current Month Low]])-1</f>
        <v>4.0249999999999897E-2</v>
      </c>
      <c r="AH549" s="2">
        <f>(Table2[[#This Row],[Current Month High]]/Table2[[#This Row],[Close Price]])-1</f>
        <v>1.417928382600353E-2</v>
      </c>
      <c r="AI549">
        <v>11.4515741408315</v>
      </c>
      <c r="AJ549">
        <v>83.708609271523102</v>
      </c>
      <c r="AK549" t="str">
        <f>IF(AND(Table2[[#This Row],[20D EMA]]&gt;Table2[[#This Row],[50D EMA]],Table2[[#This Row],[50D EMA]]&gt;Table2[[#This Row],[200D EMA]]),"Uptrend","Downtrend/NoTrend")</f>
        <v>Uptrend</v>
      </c>
      <c r="AL549">
        <v>-0.04</v>
      </c>
      <c r="AM549" t="s">
        <v>10146</v>
      </c>
      <c r="AN549">
        <v>3.49</v>
      </c>
      <c r="AO549" t="s">
        <v>10145</v>
      </c>
      <c r="AP549">
        <v>5.1592004833334003E-2</v>
      </c>
      <c r="AQ549">
        <f>(Table2[[#This Row],[Sharpe Ratio]]-AVERAGE(Table2[Sharpe Ratio]))/_xlfn.STDEV.P(Table2[Sharpe Ratio])</f>
        <v>-3.6930032646592531E-2</v>
      </c>
      <c r="AR5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-0.60132277647983445</v>
      </c>
    </row>
    <row r="550" spans="1:44" hidden="1" x14ac:dyDescent="0.3">
      <c r="A550" t="s">
        <v>1387</v>
      </c>
      <c r="B550" t="s">
        <v>1388</v>
      </c>
      <c r="C550" t="s">
        <v>10116</v>
      </c>
      <c r="D550" t="s">
        <v>371</v>
      </c>
      <c r="E550">
        <v>7491.9370074999997</v>
      </c>
      <c r="F550">
        <v>1643.75</v>
      </c>
      <c r="G550">
        <v>79.938520317296096</v>
      </c>
      <c r="H550">
        <f>(Table2[[#This Row],[1Y Return vs Nifty]]-AVERAGE(Table2[1Y Return vs Nifty]))/_xlfn.STDEV.P(Table2[1Y Return vs Nifty])</f>
        <v>0.37118674404633561</v>
      </c>
      <c r="I550">
        <v>23.598390406594199</v>
      </c>
      <c r="J550">
        <f>(Table2[[#This Row],[1M Return vs Nifty]]-AVERAGE(Table2[1M Return vs Nifty]))/_xlfn.STDEV.P(Table2[1M Return vs Nifty])</f>
        <v>1.6293038360016932</v>
      </c>
      <c r="K550">
        <v>29.9336420574001</v>
      </c>
      <c r="L550">
        <f>(Table2[[#This Row],[6M Return vs Nifty]]-AVERAGE(Table2[6M Return vs Nifty]))/_xlfn.STDEV.P(Table2[6M Return vs Nifty])</f>
        <v>0.56052074809490293</v>
      </c>
      <c r="M550">
        <v>-2.9232222718022598</v>
      </c>
      <c r="N550">
        <f>(Table2[[#This Row],[1W Return vs Nifty]]-AVERAGE(Table2[1W Return vs Nifty]))/_xlfn.STDEV.P(Table2[1W Return vs Nifty])</f>
        <v>-0.52329932082435515</v>
      </c>
      <c r="O550">
        <v>1584.15</v>
      </c>
      <c r="P550">
        <v>1444.8885408905301</v>
      </c>
      <c r="Q550">
        <v>1160.4625132175099</v>
      </c>
      <c r="R550">
        <v>56.2181829873862</v>
      </c>
      <c r="S550" s="2">
        <v>3.7622699870593003E-2</v>
      </c>
      <c r="T550" s="2">
        <v>0.13763100300242218</v>
      </c>
      <c r="U550" s="2">
        <v>0.41646109312270879</v>
      </c>
      <c r="V550">
        <v>0.98502878763476898</v>
      </c>
      <c r="W550">
        <v>1618</v>
      </c>
      <c r="X550">
        <v>1688</v>
      </c>
      <c r="Y550">
        <v>1603.7</v>
      </c>
      <c r="Z550">
        <v>1685.9</v>
      </c>
      <c r="AA550">
        <v>1603.7</v>
      </c>
      <c r="AB550">
        <v>1685.9</v>
      </c>
      <c r="AC550" s="2">
        <f>(Table2[[#This Row],[Close Price]]/Table2[[#This Row],[Day Low]])-1</f>
        <v>1.5914709517923287E-2</v>
      </c>
      <c r="AD550" s="2">
        <f>(Table2[[#This Row],[Day High]]/Table2[[#This Row],[Close Price]])-1</f>
        <v>2.6920152091254756E-2</v>
      </c>
      <c r="AE550" s="2">
        <f>(Table2[[#This Row],[Close Price]]/Table2[[#This Row],[Current Week Low]])-1</f>
        <v>2.4973498784061743E-2</v>
      </c>
      <c r="AF550" s="2">
        <f>(Table2[[#This Row],[Current Week High]]/Table2[[#This Row],[Close Price]])-1</f>
        <v>2.5642585551330921E-2</v>
      </c>
      <c r="AG550" s="2">
        <f>(Table2[[#This Row],[Close Price]]/Table2[[#This Row],[Current Month Low]])-1</f>
        <v>2.4973498784061743E-2</v>
      </c>
      <c r="AH550" s="2">
        <f>(Table2[[#This Row],[Current Month High]]/Table2[[#This Row],[Close Price]])-1</f>
        <v>2.5642585551330921E-2</v>
      </c>
      <c r="AI550">
        <v>5.4296577946768103</v>
      </c>
      <c r="AJ550">
        <v>133.702992820075</v>
      </c>
      <c r="AK550" t="str">
        <f>IF(AND(Table2[[#This Row],[20D EMA]]&gt;Table2[[#This Row],[50D EMA]],Table2[[#This Row],[50D EMA]]&gt;Table2[[#This Row],[200D EMA]]),"Uptrend","Downtrend/NoTrend")</f>
        <v>Uptrend</v>
      </c>
      <c r="AL550">
        <v>0.27</v>
      </c>
      <c r="AM550" t="s">
        <v>10145</v>
      </c>
      <c r="AN550">
        <v>3.68</v>
      </c>
      <c r="AO550" t="s">
        <v>10145</v>
      </c>
      <c r="AP550">
        <v>2.8641153432565999E-2</v>
      </c>
      <c r="AQ550">
        <f>(Table2[[#This Row],[Sharpe Ratio]]-AVERAGE(Table2[Sharpe Ratio]))/_xlfn.STDEV.P(Table2[Sharpe Ratio])</f>
        <v>-0.2975136050322662</v>
      </c>
      <c r="AR5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1.7401984022863104</v>
      </c>
    </row>
    <row r="551" spans="1:44" hidden="1" x14ac:dyDescent="0.3">
      <c r="A551" t="s">
        <v>1389</v>
      </c>
      <c r="B551" t="s">
        <v>1390</v>
      </c>
      <c r="C551" t="s">
        <v>10113</v>
      </c>
      <c r="D551" t="s">
        <v>797</v>
      </c>
      <c r="E551">
        <v>7424.8501894199999</v>
      </c>
      <c r="F551">
        <v>41.9</v>
      </c>
      <c r="G551">
        <v>-26.468687203029202</v>
      </c>
      <c r="H551">
        <f>(Table2[[#This Row],[1Y Return vs Nifty]]-AVERAGE(Table2[1Y Return vs Nifty]))/_xlfn.STDEV.P(Table2[1Y Return vs Nifty])</f>
        <v>-0.85402128443233405</v>
      </c>
      <c r="I551">
        <v>-7.3908793912356598</v>
      </c>
      <c r="J551">
        <f>(Table2[[#This Row],[1M Return vs Nifty]]-AVERAGE(Table2[1M Return vs Nifty]))/_xlfn.STDEV.P(Table2[1M Return vs Nifty])</f>
        <v>-0.96002591053285224</v>
      </c>
      <c r="K551">
        <v>-10.569463703330101</v>
      </c>
      <c r="L551">
        <f>(Table2[[#This Row],[6M Return vs Nifty]]-AVERAGE(Table2[6M Return vs Nifty]))/_xlfn.STDEV.P(Table2[6M Return vs Nifty])</f>
        <v>-0.63581036006986869</v>
      </c>
      <c r="M551">
        <v>-3.3717719761109102</v>
      </c>
      <c r="N551">
        <f>(Table2[[#This Row],[1W Return vs Nifty]]-AVERAGE(Table2[1W Return vs Nifty]))/_xlfn.STDEV.P(Table2[1W Return vs Nifty])</f>
        <v>-0.61152759769355591</v>
      </c>
      <c r="O551">
        <v>42.19</v>
      </c>
      <c r="P551">
        <v>43.117824203658998</v>
      </c>
      <c r="Q551">
        <v>43.9479275504711</v>
      </c>
      <c r="R551">
        <v>47.527490601385402</v>
      </c>
      <c r="S551" s="2">
        <v>-6.873666745674311E-3</v>
      </c>
      <c r="T551" s="2">
        <v>-2.8244101509084359E-2</v>
      </c>
      <c r="U551" s="2">
        <v>-4.6598956187847554E-2</v>
      </c>
      <c r="V551">
        <v>0.54256759330405002</v>
      </c>
      <c r="W551">
        <v>41.76</v>
      </c>
      <c r="X551">
        <v>42.55</v>
      </c>
      <c r="Y551">
        <v>41.15</v>
      </c>
      <c r="Z551">
        <v>42.65</v>
      </c>
      <c r="AA551">
        <v>41.15</v>
      </c>
      <c r="AB551">
        <v>42.65</v>
      </c>
      <c r="AC551" s="2">
        <f>(Table2[[#This Row],[Close Price]]/Table2[[#This Row],[Day Low]])-1</f>
        <v>3.3524904214559115E-3</v>
      </c>
      <c r="AD551" s="2">
        <f>(Table2[[#This Row],[Day High]]/Table2[[#This Row],[Close Price]])-1</f>
        <v>1.5513126491646823E-2</v>
      </c>
      <c r="AE551" s="2">
        <f>(Table2[[#This Row],[Close Price]]/Table2[[#This Row],[Current Week Low]])-1</f>
        <v>1.8226002430133725E-2</v>
      </c>
      <c r="AF551" s="2">
        <f>(Table2[[#This Row],[Current Week High]]/Table2[[#This Row],[Close Price]])-1</f>
        <v>1.7899761336515496E-2</v>
      </c>
      <c r="AG551" s="2">
        <f>(Table2[[#This Row],[Close Price]]/Table2[[#This Row],[Current Month Low]])-1</f>
        <v>1.8226002430133725E-2</v>
      </c>
      <c r="AH551" s="2">
        <f>(Table2[[#This Row],[Current Month High]]/Table2[[#This Row],[Close Price]])-1</f>
        <v>1.7899761336515496E-2</v>
      </c>
      <c r="AI551">
        <v>28.8782816229117</v>
      </c>
      <c r="AJ551">
        <v>13.243243243243199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-0.14000000000000001</v>
      </c>
      <c r="AM551" t="s">
        <v>10146</v>
      </c>
      <c r="AN551">
        <v>-0.78</v>
      </c>
      <c r="AO551" t="s">
        <v>10146</v>
      </c>
      <c r="AP551">
        <v>3.6759274579506999E-2</v>
      </c>
      <c r="AQ551">
        <f>(Table2[[#This Row],[Sharpe Ratio]]-AVERAGE(Table2[Sharpe Ratio]))/_xlfn.STDEV.P(Table2[Sharpe Ratio])</f>
        <v>-0.20534059704273344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2" spans="1:44" x14ac:dyDescent="0.3">
      <c r="A552" t="s">
        <v>25</v>
      </c>
      <c r="B552" t="s">
        <v>26</v>
      </c>
      <c r="C552" t="s">
        <v>10103</v>
      </c>
      <c r="D552" t="s">
        <v>27</v>
      </c>
      <c r="E552">
        <v>847473.30595397495</v>
      </c>
      <c r="F552">
        <v>1419.85</v>
      </c>
      <c r="G552">
        <v>35.807463640608702</v>
      </c>
      <c r="H552">
        <f>(Table2[[#This Row],[1Y Return vs Nifty]]-AVERAGE(Table2[1Y Return vs Nifty]))/_xlfn.STDEV.P(Table2[1Y Return vs Nifty])</f>
        <v>-0.1369529412771093</v>
      </c>
      <c r="I552">
        <v>-2.5804908819510199</v>
      </c>
      <c r="J552">
        <f>(Table2[[#This Row],[1M Return vs Nifty]]-AVERAGE(Table2[1M Return vs Nifty]))/_xlfn.STDEV.P(Table2[1M Return vs Nifty])</f>
        <v>-0.55809059096133584</v>
      </c>
      <c r="K552">
        <v>24.26770507414</v>
      </c>
      <c r="L552">
        <f>(Table2[[#This Row],[6M Return vs Nifty]]-AVERAGE(Table2[6M Return vs Nifty]))/_xlfn.STDEV.P(Table2[6M Return vs Nifty])</f>
        <v>0.39316724414342918</v>
      </c>
      <c r="M552">
        <v>-1.4853028895974201</v>
      </c>
      <c r="N552">
        <f>(Table2[[#This Row],[1W Return vs Nifty]]-AVERAGE(Table2[1W Return vs Nifty]))/_xlfn.STDEV.P(Table2[1W Return vs Nifty])</f>
        <v>-0.24046522651969832</v>
      </c>
      <c r="O552">
        <v>1416.39</v>
      </c>
      <c r="P552">
        <v>1365.2991011699401</v>
      </c>
      <c r="Q552">
        <v>1171.5748198501301</v>
      </c>
      <c r="R552">
        <v>47.690092964940703</v>
      </c>
      <c r="S552" s="2">
        <v>2.4428300115079946E-3</v>
      </c>
      <c r="T552" s="2">
        <v>3.9955273378056558E-2</v>
      </c>
      <c r="U552" s="2">
        <v>0.2119157700757256</v>
      </c>
      <c r="V552">
        <v>1.64958659136509</v>
      </c>
      <c r="W552">
        <v>1411.5</v>
      </c>
      <c r="X552">
        <v>1425.7</v>
      </c>
      <c r="Y552">
        <v>1408.45</v>
      </c>
      <c r="Z552">
        <v>1473.4</v>
      </c>
      <c r="AA552">
        <v>1408.45</v>
      </c>
      <c r="AB552">
        <v>1473.4</v>
      </c>
      <c r="AC552" s="2">
        <f>(Table2[[#This Row],[Close Price]]/Table2[[#This Row],[Day Low]])-1</f>
        <v>5.9156925256818038E-3</v>
      </c>
      <c r="AD552" s="2">
        <f>(Table2[[#This Row],[Day High]]/Table2[[#This Row],[Close Price]])-1</f>
        <v>4.1201535373456277E-3</v>
      </c>
      <c r="AE552" s="2">
        <f>(Table2[[#This Row],[Close Price]]/Table2[[#This Row],[Current Week Low]])-1</f>
        <v>8.0940040470018904E-3</v>
      </c>
      <c r="AF552" s="2">
        <f>(Table2[[#This Row],[Current Week High]]/Table2[[#This Row],[Close Price]])-1</f>
        <v>3.7715251611085909E-2</v>
      </c>
      <c r="AG552" s="2">
        <f>(Table2[[#This Row],[Close Price]]/Table2[[#This Row],[Current Month Low]])-1</f>
        <v>8.0940040470018904E-3</v>
      </c>
      <c r="AH552" s="2">
        <f>(Table2[[#This Row],[Current Month High]]/Table2[[#This Row],[Close Price]])-1</f>
        <v>3.7715251611085909E-2</v>
      </c>
      <c r="AI552">
        <v>8.1980490896925708</v>
      </c>
      <c r="AJ552">
        <v>67.622926627707898</v>
      </c>
      <c r="AK552" t="str">
        <f>IF(AND(Table2[[#This Row],[20D EMA]]&gt;Table2[[#This Row],[50D EMA]],Table2[[#This Row],[50D EMA]]&gt;Table2[[#This Row],[200D EMA]]),"Uptrend","Downtrend/NoTrend")</f>
        <v>Uptrend</v>
      </c>
      <c r="AL552">
        <v>7.0000000000000007E-2</v>
      </c>
      <c r="AM552" t="s">
        <v>10145</v>
      </c>
      <c r="AN552">
        <v>-0.53</v>
      </c>
      <c r="AO552" t="s">
        <v>10146</v>
      </c>
      <c r="AP552">
        <v>0.15966848583325999</v>
      </c>
      <c r="AQ552">
        <f>(Table2[[#This Row],[Sharpe Ratio]]-AVERAGE(Table2[Sharpe Ratio]))/_xlfn.STDEV.P(Table2[Sharpe Ratio])</f>
        <v>1.1901684752933213</v>
      </c>
      <c r="AR5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0.6478269606786069</v>
      </c>
    </row>
    <row r="553" spans="1:44" x14ac:dyDescent="0.3">
      <c r="A553" t="s">
        <v>969</v>
      </c>
      <c r="B553" t="s">
        <v>970</v>
      </c>
      <c r="C553" t="s">
        <v>10108</v>
      </c>
      <c r="D553" t="s">
        <v>234</v>
      </c>
      <c r="E553">
        <v>14357.284240000001</v>
      </c>
      <c r="F553">
        <v>4548.05</v>
      </c>
      <c r="G553">
        <v>37.062256133318698</v>
      </c>
      <c r="H553">
        <f>(Table2[[#This Row],[1Y Return vs Nifty]]-AVERAGE(Table2[1Y Return vs Nifty]))/_xlfn.STDEV.P(Table2[1Y Return vs Nifty])</f>
        <v>-0.12250484258182695</v>
      </c>
      <c r="I553">
        <v>-3.5221112105213002</v>
      </c>
      <c r="J553">
        <f>(Table2[[#This Row],[1M Return vs Nifty]]-AVERAGE(Table2[1M Return vs Nifty]))/_xlfn.STDEV.P(Table2[1M Return vs Nifty])</f>
        <v>-0.63676832498394897</v>
      </c>
      <c r="K553">
        <v>33.8953166406801</v>
      </c>
      <c r="L553">
        <f>(Table2[[#This Row],[6M Return vs Nifty]]-AVERAGE(Table2[6M Return vs Nifty]))/_xlfn.STDEV.P(Table2[6M Return vs Nifty])</f>
        <v>0.67753583756487468</v>
      </c>
      <c r="M553">
        <v>-4.9417723784120797</v>
      </c>
      <c r="N553">
        <f>(Table2[[#This Row],[1W Return vs Nifty]]-AVERAGE(Table2[1W Return vs Nifty]))/_xlfn.STDEV.P(Table2[1W Return vs Nifty])</f>
        <v>-0.92034160169001977</v>
      </c>
      <c r="O553">
        <v>4587.92</v>
      </c>
      <c r="P553">
        <v>4408.6112055242702</v>
      </c>
      <c r="Q553">
        <v>3682.5734546549602</v>
      </c>
      <c r="R553">
        <v>42.4538631330106</v>
      </c>
      <c r="S553" s="2">
        <v>-8.6902125581962836E-3</v>
      </c>
      <c r="T553" s="2">
        <v>3.1628734759146897E-2</v>
      </c>
      <c r="U553" s="2">
        <v>0.23501949275472933</v>
      </c>
      <c r="V553">
        <v>0.78785993287393197</v>
      </c>
      <c r="W553">
        <v>4483.2</v>
      </c>
      <c r="X553">
        <v>4570.8</v>
      </c>
      <c r="Y553">
        <v>4507.55</v>
      </c>
      <c r="Z553">
        <v>4683.3</v>
      </c>
      <c r="AA553">
        <v>4507.55</v>
      </c>
      <c r="AB553">
        <v>4683.3</v>
      </c>
      <c r="AC553" s="2">
        <f>(Table2[[#This Row],[Close Price]]/Table2[[#This Row],[Day Low]])-1</f>
        <v>1.4465114204139873E-2</v>
      </c>
      <c r="AD553" s="2">
        <f>(Table2[[#This Row],[Day High]]/Table2[[#This Row],[Close Price]])-1</f>
        <v>5.0021437759040221E-3</v>
      </c>
      <c r="AE553" s="2">
        <f>(Table2[[#This Row],[Close Price]]/Table2[[#This Row],[Current Week Low]])-1</f>
        <v>8.9849252920100042E-3</v>
      </c>
      <c r="AF553" s="2">
        <f>(Table2[[#This Row],[Current Week High]]/Table2[[#This Row],[Close Price]])-1</f>
        <v>2.973801959081368E-2</v>
      </c>
      <c r="AG553" s="2">
        <f>(Table2[[#This Row],[Close Price]]/Table2[[#This Row],[Current Month Low]])-1</f>
        <v>8.9849252920100042E-3</v>
      </c>
      <c r="AH553" s="2">
        <f>(Table2[[#This Row],[Current Month High]]/Table2[[#This Row],[Close Price]])-1</f>
        <v>2.973801959081368E-2</v>
      </c>
      <c r="AI553">
        <v>9.9372258440430397</v>
      </c>
      <c r="AJ553">
        <v>67.3276797704236</v>
      </c>
      <c r="AK553" t="str">
        <f>IF(AND(Table2[[#This Row],[20D EMA]]&gt;Table2[[#This Row],[50D EMA]],Table2[[#This Row],[50D EMA]]&gt;Table2[[#This Row],[200D EMA]]),"Uptrend","Downtrend/NoTrend")</f>
        <v>Uptrend</v>
      </c>
      <c r="AL553">
        <v>0.15</v>
      </c>
      <c r="AM553" t="s">
        <v>10145</v>
      </c>
      <c r="AN553">
        <v>-0.9</v>
      </c>
      <c r="AO553" t="s">
        <v>10146</v>
      </c>
      <c r="AP553">
        <v>0.187670332104761</v>
      </c>
      <c r="AQ553">
        <f>(Table2[[#This Row],[Sharpe Ratio]]-AVERAGE(Table2[Sharpe Ratio]))/_xlfn.STDEV.P(Table2[Sharpe Ratio])</f>
        <v>1.5081009566381316</v>
      </c>
      <c r="AR5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0.5060220249472106</v>
      </c>
    </row>
    <row r="554" spans="1:44" hidden="1" x14ac:dyDescent="0.3">
      <c r="A554" t="s">
        <v>1397</v>
      </c>
      <c r="B554" t="s">
        <v>1398</v>
      </c>
      <c r="C554" t="s">
        <v>10106</v>
      </c>
      <c r="D554" t="s">
        <v>187</v>
      </c>
      <c r="E554">
        <v>7354.5646549499997</v>
      </c>
      <c r="F554">
        <v>2473.65</v>
      </c>
      <c r="G554">
        <v>182.77398121555899</v>
      </c>
      <c r="H554">
        <f>(Table2[[#This Row],[1Y Return vs Nifty]]-AVERAGE(Table2[1Y Return vs Nifty]))/_xlfn.STDEV.P(Table2[1Y Return vs Nifty])</f>
        <v>1.555268492275554</v>
      </c>
      <c r="I554">
        <v>49.199726180949398</v>
      </c>
      <c r="J554">
        <f>(Table2[[#This Row],[1M Return vs Nifty]]-AVERAGE(Table2[1M Return vs Nifty]))/_xlfn.STDEV.P(Table2[1M Return vs Nifty])</f>
        <v>3.7684410503996641</v>
      </c>
      <c r="K554">
        <v>64.414149727762094</v>
      </c>
      <c r="L554">
        <f>(Table2[[#This Row],[6M Return vs Nifty]]-AVERAGE(Table2[6M Return vs Nifty]))/_xlfn.STDEV.P(Table2[6M Return vs Nifty])</f>
        <v>1.5789637335550974</v>
      </c>
      <c r="M554">
        <v>21.7344891709838</v>
      </c>
      <c r="N554">
        <f>(Table2[[#This Row],[1W Return vs Nifty]]-AVERAGE(Table2[1W Return vs Nifty]))/_xlfn.STDEV.P(Table2[1W Return vs Nifty])</f>
        <v>4.3267928121937649</v>
      </c>
      <c r="O554">
        <v>2008.63</v>
      </c>
      <c r="P554">
        <v>1761.69127069262</v>
      </c>
      <c r="Q554">
        <v>1396.66879749346</v>
      </c>
      <c r="R554">
        <v>86.729057941577693</v>
      </c>
      <c r="S554" s="2">
        <v>0.23151102990595579</v>
      </c>
      <c r="T554" s="2">
        <v>0.40413365335429574</v>
      </c>
      <c r="U554" s="2">
        <v>0.77110708311043452</v>
      </c>
      <c r="V554">
        <v>1.94291194326744</v>
      </c>
      <c r="W554">
        <v>2483.9499999999998</v>
      </c>
      <c r="X554">
        <v>2596</v>
      </c>
      <c r="Y554">
        <v>2145.6999999999998</v>
      </c>
      <c r="Z554">
        <v>2657.85</v>
      </c>
      <c r="AA554">
        <v>2145.6999999999998</v>
      </c>
      <c r="AB554">
        <v>2657.85</v>
      </c>
      <c r="AC554" s="2">
        <f>(Table2[[#This Row],[Close Price]]/Table2[[#This Row],[Day Low]])-1</f>
        <v>-4.1466213088023895E-3</v>
      </c>
      <c r="AD554" s="2">
        <f>(Table2[[#This Row],[Day High]]/Table2[[#This Row],[Close Price]])-1</f>
        <v>4.9461322337436497E-2</v>
      </c>
      <c r="AE554" s="2">
        <f>(Table2[[#This Row],[Close Price]]/Table2[[#This Row],[Current Week Low]])-1</f>
        <v>0.15284056485063169</v>
      </c>
      <c r="AF554" s="2">
        <f>(Table2[[#This Row],[Current Week High]]/Table2[[#This Row],[Close Price]])-1</f>
        <v>7.4464859620398949E-2</v>
      </c>
      <c r="AG554" s="2">
        <f>(Table2[[#This Row],[Close Price]]/Table2[[#This Row],[Current Month Low]])-1</f>
        <v>0.15284056485063169</v>
      </c>
      <c r="AH554" s="2">
        <f>(Table2[[#This Row],[Current Month High]]/Table2[[#This Row],[Close Price]])-1</f>
        <v>7.4464859620398949E-2</v>
      </c>
      <c r="AI554">
        <v>7.4464859620398904</v>
      </c>
      <c r="AJ554">
        <v>217.09396231252401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0.4</v>
      </c>
      <c r="AM554" t="s">
        <v>10145</v>
      </c>
      <c r="AN554">
        <v>38.6</v>
      </c>
      <c r="AO554" t="s">
        <v>10145</v>
      </c>
      <c r="AP554">
        <v>0.12768204165183</v>
      </c>
      <c r="AQ554">
        <f>(Table2[[#This Row],[Sharpe Ratio]]-AVERAGE(Table2[Sharpe Ratio]))/_xlfn.STDEV.P(Table2[Sharpe Ratio])</f>
        <v>0.82699493775592725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12.056461026180006</v>
      </c>
    </row>
    <row r="555" spans="1:44" hidden="1" x14ac:dyDescent="0.3">
      <c r="A555" t="s">
        <v>1399</v>
      </c>
      <c r="B555" t="s">
        <v>1400</v>
      </c>
      <c r="C555" t="s">
        <v>10110</v>
      </c>
      <c r="D555" t="s">
        <v>221</v>
      </c>
      <c r="E555">
        <v>7349.3824973559904</v>
      </c>
      <c r="F555">
        <v>185.74</v>
      </c>
      <c r="G555">
        <v>7.0984119023836696</v>
      </c>
      <c r="H555">
        <f>(Table2[[#This Row],[1Y Return vs Nifty]]-AVERAGE(Table2[1Y Return vs Nifty]))/_xlfn.STDEV.P(Table2[1Y Return vs Nifty])</f>
        <v>-0.46751852512596631</v>
      </c>
      <c r="I555">
        <v>2.97206576818617</v>
      </c>
      <c r="J555">
        <f>(Table2[[#This Row],[1M Return vs Nifty]]-AVERAGE(Table2[1M Return vs Nifty]))/_xlfn.STDEV.P(Table2[1M Return vs Nifty])</f>
        <v>-9.4142902057569949E-2</v>
      </c>
      <c r="K555">
        <v>-26.558898907266801</v>
      </c>
      <c r="L555">
        <f>(Table2[[#This Row],[6M Return vs Nifty]]-AVERAGE(Table2[6M Return vs Nifty]))/_xlfn.STDEV.P(Table2[6M Return vs Nifty])</f>
        <v>-1.1080867047397287</v>
      </c>
      <c r="M555">
        <v>-12.317910157313801</v>
      </c>
      <c r="N555">
        <f>(Table2[[#This Row],[1W Return vs Nifty]]-AVERAGE(Table2[1W Return vs Nifty]))/_xlfn.STDEV.P(Table2[1W Return vs Nifty])</f>
        <v>-2.3712040589184022</v>
      </c>
      <c r="O555">
        <v>193.64</v>
      </c>
      <c r="P555">
        <v>193.17157980027801</v>
      </c>
      <c r="Q555">
        <v>194.979545943506</v>
      </c>
      <c r="R555">
        <v>33.148035031635999</v>
      </c>
      <c r="S555" s="2">
        <v>-4.0797355918198608E-2</v>
      </c>
      <c r="T555" s="2">
        <v>-3.8471393193354762E-2</v>
      </c>
      <c r="U555" s="2">
        <v>-4.7387257462293421E-2</v>
      </c>
      <c r="V555">
        <v>0.88548080811331398</v>
      </c>
      <c r="W555">
        <v>186</v>
      </c>
      <c r="X555">
        <v>190.7</v>
      </c>
      <c r="Y555">
        <v>185</v>
      </c>
      <c r="Z555">
        <v>194.85</v>
      </c>
      <c r="AA555">
        <v>185</v>
      </c>
      <c r="AB555">
        <v>194.85</v>
      </c>
      <c r="AC555" s="2">
        <f>(Table2[[#This Row],[Close Price]]/Table2[[#This Row],[Day Low]])-1</f>
        <v>-1.3978494623655413E-3</v>
      </c>
      <c r="AD555" s="2">
        <f>(Table2[[#This Row],[Day High]]/Table2[[#This Row],[Close Price]])-1</f>
        <v>2.6703994831484668E-2</v>
      </c>
      <c r="AE555" s="2">
        <f>(Table2[[#This Row],[Close Price]]/Table2[[#This Row],[Current Week Low]])-1</f>
        <v>4.0000000000000036E-3</v>
      </c>
      <c r="AF555" s="2">
        <f>(Table2[[#This Row],[Current Week High]]/Table2[[#This Row],[Close Price]])-1</f>
        <v>4.9047055023150543E-2</v>
      </c>
      <c r="AG555" s="2">
        <f>(Table2[[#This Row],[Close Price]]/Table2[[#This Row],[Current Month Low]])-1</f>
        <v>4.0000000000000036E-3</v>
      </c>
      <c r="AH555" s="2">
        <f>(Table2[[#This Row],[Current Month High]]/Table2[[#This Row],[Close Price]])-1</f>
        <v>4.9047055023150543E-2</v>
      </c>
      <c r="AI555">
        <v>65.823193711639902</v>
      </c>
      <c r="AJ555">
        <v>37.840445269016698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-0.11</v>
      </c>
      <c r="AM555" t="s">
        <v>10146</v>
      </c>
      <c r="AN555">
        <v>-11.12</v>
      </c>
      <c r="AO555" t="s">
        <v>10146</v>
      </c>
      <c r="AP555">
        <v>7.0691659013917996E-2</v>
      </c>
      <c r="AQ555">
        <f>(Table2[[#This Row],[Sharpe Ratio]]-AVERAGE(Table2[Sharpe Ratio]))/_xlfn.STDEV.P(Table2[Sharpe Ratio])</f>
        <v>0.17992711268532299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56" spans="1:44" hidden="1" x14ac:dyDescent="0.3">
      <c r="A556" t="s">
        <v>1401</v>
      </c>
      <c r="B556" t="s">
        <v>1402</v>
      </c>
      <c r="C556" t="s">
        <v>10108</v>
      </c>
      <c r="D556" t="s">
        <v>124</v>
      </c>
      <c r="E556">
        <v>7320.59716793999</v>
      </c>
      <c r="F556">
        <v>675.15</v>
      </c>
      <c r="G556">
        <v>45.240495367016401</v>
      </c>
      <c r="H556">
        <f>(Table2[[#This Row],[1Y Return vs Nifty]]-AVERAGE(Table2[1Y Return vs Nifty]))/_xlfn.STDEV.P(Table2[1Y Return vs Nifty])</f>
        <v>-2.8337872115736133E-2</v>
      </c>
      <c r="I556">
        <v>7.5153949961531303</v>
      </c>
      <c r="J556">
        <f>(Table2[[#This Row],[1M Return vs Nifty]]-AVERAGE(Table2[1M Return vs Nifty]))/_xlfn.STDEV.P(Table2[1M Return vs Nifty])</f>
        <v>0.28547809563042698</v>
      </c>
      <c r="K556">
        <v>-25.773236990974301</v>
      </c>
      <c r="L556">
        <f>(Table2[[#This Row],[6M Return vs Nifty]]-AVERAGE(Table2[6M Return vs Nifty]))/_xlfn.STDEV.P(Table2[6M Return vs Nifty])</f>
        <v>-1.0848807857538232</v>
      </c>
      <c r="M556">
        <v>6.9864848171416698</v>
      </c>
      <c r="N556">
        <f>(Table2[[#This Row],[1W Return vs Nifty]]-AVERAGE(Table2[1W Return vs Nifty]))/_xlfn.STDEV.P(Table2[1W Return vs Nifty])</f>
        <v>1.4259080297492241</v>
      </c>
      <c r="O556">
        <v>622.69000000000005</v>
      </c>
      <c r="P556">
        <v>606.26419221275899</v>
      </c>
      <c r="Q556">
        <v>569.12826742640596</v>
      </c>
      <c r="R556">
        <v>79.526157174713504</v>
      </c>
      <c r="S556" s="2">
        <v>8.4247378310234503E-2</v>
      </c>
      <c r="T556" s="2">
        <v>0.11362341479515681</v>
      </c>
      <c r="U556" s="2">
        <v>0.18628794006845514</v>
      </c>
      <c r="V556">
        <v>1.4242196428790299</v>
      </c>
      <c r="W556">
        <v>668.85</v>
      </c>
      <c r="X556">
        <v>689.95</v>
      </c>
      <c r="Y556">
        <v>620</v>
      </c>
      <c r="Z556">
        <v>682</v>
      </c>
      <c r="AA556">
        <v>620</v>
      </c>
      <c r="AB556">
        <v>682</v>
      </c>
      <c r="AC556" s="2">
        <f>(Table2[[#This Row],[Close Price]]/Table2[[#This Row],[Day Low]])-1</f>
        <v>9.4191522762949731E-3</v>
      </c>
      <c r="AD556" s="2">
        <f>(Table2[[#This Row],[Day High]]/Table2[[#This Row],[Close Price]])-1</f>
        <v>2.1921054580463784E-2</v>
      </c>
      <c r="AE556" s="2">
        <f>(Table2[[#This Row],[Close Price]]/Table2[[#This Row],[Current Week Low]])-1</f>
        <v>8.895161290322573E-2</v>
      </c>
      <c r="AF556" s="2">
        <f>(Table2[[#This Row],[Current Week High]]/Table2[[#This Row],[Close Price]])-1</f>
        <v>1.0145893505147052E-2</v>
      </c>
      <c r="AG556" s="2">
        <f>(Table2[[#This Row],[Close Price]]/Table2[[#This Row],[Current Month Low]])-1</f>
        <v>8.895161290322573E-2</v>
      </c>
      <c r="AH556" s="2">
        <f>(Table2[[#This Row],[Current Month High]]/Table2[[#This Row],[Close Price]])-1</f>
        <v>1.0145893505147052E-2</v>
      </c>
      <c r="AI556">
        <v>24.6611864030215</v>
      </c>
      <c r="AJ556">
        <v>85.213634181469004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0</v>
      </c>
      <c r="AM556">
        <v>0</v>
      </c>
      <c r="AN556">
        <v>8.58</v>
      </c>
      <c r="AO556" t="s">
        <v>10145</v>
      </c>
      <c r="AP556">
        <v>7.9364295864191997E-2</v>
      </c>
      <c r="AQ556">
        <f>(Table2[[#This Row],[Sharpe Ratio]]-AVERAGE(Table2[Sharpe Ratio]))/_xlfn.STDEV.P(Table2[Sharpe Ratio])</f>
        <v>0.2783960824409466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0.87656354995103847</v>
      </c>
    </row>
    <row r="557" spans="1:44" hidden="1" x14ac:dyDescent="0.3">
      <c r="A557" t="s">
        <v>1405</v>
      </c>
      <c r="B557" t="s">
        <v>1406</v>
      </c>
      <c r="C557" t="s">
        <v>10106</v>
      </c>
      <c r="D557" t="s">
        <v>187</v>
      </c>
      <c r="E557">
        <v>7294.6335891600002</v>
      </c>
      <c r="F557">
        <v>1350.9</v>
      </c>
      <c r="G557">
        <v>26.9423059787776</v>
      </c>
      <c r="H557">
        <f>(Table2[[#This Row],[1Y Return vs Nifty]]-AVERAGE(Table2[1Y Return vs Nifty]))/_xlfn.STDEV.P(Table2[1Y Return vs Nifty])</f>
        <v>-0.23902931931691382</v>
      </c>
      <c r="I557">
        <v>17.6616244729016</v>
      </c>
      <c r="J557">
        <f>(Table2[[#This Row],[1M Return vs Nifty]]-AVERAGE(Table2[1M Return vs Nifty]))/_xlfn.STDEV.P(Table2[1M Return vs Nifty])</f>
        <v>1.1332532762237508</v>
      </c>
      <c r="K557">
        <v>16.3709918372594</v>
      </c>
      <c r="L557">
        <f>(Table2[[#This Row],[6M Return vs Nifty]]-AVERAGE(Table2[6M Return vs Nifty]))/_xlfn.STDEV.P(Table2[6M Return vs Nifty])</f>
        <v>0.15992380465646983</v>
      </c>
      <c r="M557">
        <v>-0.17446490390732999</v>
      </c>
      <c r="N557">
        <f>(Table2[[#This Row],[1W Return vs Nifty]]-AVERAGE(Table2[1W Return vs Nifty]))/_xlfn.STDEV.P(Table2[1W Return vs Nifty])</f>
        <v>1.7372367890015224E-2</v>
      </c>
      <c r="O557">
        <v>1234.53</v>
      </c>
      <c r="P557">
        <v>1143.3484821326599</v>
      </c>
      <c r="Q557">
        <v>1014.66639730802</v>
      </c>
      <c r="R557">
        <v>85.286119680225298</v>
      </c>
      <c r="S557" s="2">
        <v>9.4262593861631647E-2</v>
      </c>
      <c r="T557" s="2">
        <v>0.18152953461765167</v>
      </c>
      <c r="U557" s="2">
        <v>0.33137354660017426</v>
      </c>
      <c r="V557">
        <v>1.8214171507144301</v>
      </c>
      <c r="W557">
        <v>1350</v>
      </c>
      <c r="X557">
        <v>1391.95</v>
      </c>
      <c r="Y557">
        <v>1296.8</v>
      </c>
      <c r="Z557">
        <v>1365.45</v>
      </c>
      <c r="AA557">
        <v>1296.8</v>
      </c>
      <c r="AB557">
        <v>1365.45</v>
      </c>
      <c r="AC557" s="2">
        <f>(Table2[[#This Row],[Close Price]]/Table2[[#This Row],[Day Low]])-1</f>
        <v>6.6666666666681529E-4</v>
      </c>
      <c r="AD557" s="2">
        <f>(Table2[[#This Row],[Day High]]/Table2[[#This Row],[Close Price]])-1</f>
        <v>3.0387149307868899E-2</v>
      </c>
      <c r="AE557" s="2">
        <f>(Table2[[#This Row],[Close Price]]/Table2[[#This Row],[Current Week Low]])-1</f>
        <v>4.1718075262183962E-2</v>
      </c>
      <c r="AF557" s="2">
        <f>(Table2[[#This Row],[Current Week High]]/Table2[[#This Row],[Close Price]])-1</f>
        <v>1.0770597379524682E-2</v>
      </c>
      <c r="AG557" s="2">
        <f>(Table2[[#This Row],[Close Price]]/Table2[[#This Row],[Current Month Low]])-1</f>
        <v>4.1718075262183962E-2</v>
      </c>
      <c r="AH557" s="2">
        <f>(Table2[[#This Row],[Current Month High]]/Table2[[#This Row],[Close Price]])-1</f>
        <v>1.0770597379524682E-2</v>
      </c>
      <c r="AI557">
        <v>1.07705973795246</v>
      </c>
      <c r="AJ557">
        <v>64.643510054844597</v>
      </c>
      <c r="AK557" t="str">
        <f>IF(AND(Table2[[#This Row],[20D EMA]]&gt;Table2[[#This Row],[50D EMA]],Table2[[#This Row],[50D EMA]]&gt;Table2[[#This Row],[200D EMA]]),"Uptrend","Downtrend/NoTrend")</f>
        <v>Uptrend</v>
      </c>
      <c r="AL557">
        <v>0.11</v>
      </c>
      <c r="AM557" t="s">
        <v>10145</v>
      </c>
      <c r="AN557">
        <v>10.35</v>
      </c>
      <c r="AO557" t="s">
        <v>10145</v>
      </c>
      <c r="AP557">
        <v>5.5803277869796997E-2</v>
      </c>
      <c r="AQ557">
        <f>(Table2[[#This Row],[Sharpe Ratio]]-AVERAGE(Table2[Sharpe Ratio]))/_xlfn.STDEV.P(Table2[Sharpe Ratio])</f>
        <v>1.0884689037164635E-2</v>
      </c>
      <c r="AR5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1.0824048184904869</v>
      </c>
    </row>
    <row r="558" spans="1:44" hidden="1" x14ac:dyDescent="0.3">
      <c r="A558" t="s">
        <v>1407</v>
      </c>
      <c r="B558" t="s">
        <v>1408</v>
      </c>
      <c r="C558" t="s">
        <v>10108</v>
      </c>
      <c r="D558" t="s">
        <v>1409</v>
      </c>
      <c r="E558">
        <v>7244.7114599099996</v>
      </c>
      <c r="F558">
        <v>227.55</v>
      </c>
      <c r="G558">
        <v>-20.841815650625801</v>
      </c>
      <c r="H558">
        <f>(Table2[[#This Row],[1Y Return vs Nifty]]-AVERAGE(Table2[1Y Return vs Nifty]))/_xlfn.STDEV.P(Table2[1Y Return vs Nifty])</f>
        <v>-0.78923161123368335</v>
      </c>
      <c r="I558">
        <v>15.4878522709883</v>
      </c>
      <c r="J558">
        <f>(Table2[[#This Row],[1M Return vs Nifty]]-AVERAGE(Table2[1M Return vs Nifty]))/_xlfn.STDEV.P(Table2[1M Return vs Nifty])</f>
        <v>0.95162224518222027</v>
      </c>
      <c r="K558">
        <v>1.9768631539508299</v>
      </c>
      <c r="L558">
        <f>(Table2[[#This Row],[6M Return vs Nifty]]-AVERAGE(Table2[6M Return vs Nifty]))/_xlfn.STDEV.P(Table2[6M Return vs Nifty])</f>
        <v>-0.26523233078894243</v>
      </c>
      <c r="M558">
        <v>11.4744803951151</v>
      </c>
      <c r="N558">
        <f>(Table2[[#This Row],[1W Return vs Nifty]]-AVERAGE(Table2[1W Return vs Nifty]))/_xlfn.STDEV.P(Table2[1W Return vs Nifty])</f>
        <v>2.3086822521768018</v>
      </c>
      <c r="O558">
        <v>198.58</v>
      </c>
      <c r="P558">
        <v>192.58704119300799</v>
      </c>
      <c r="Q558">
        <v>191.011883218142</v>
      </c>
      <c r="R558">
        <v>89.925951875821795</v>
      </c>
      <c r="S558" s="2">
        <v>0.14588578910262864</v>
      </c>
      <c r="T558" s="2">
        <v>0.18154367287855386</v>
      </c>
      <c r="U558" s="2">
        <v>0.1912871396599459</v>
      </c>
      <c r="V558">
        <v>2.71852819027362</v>
      </c>
      <c r="W558">
        <v>222.3</v>
      </c>
      <c r="X558">
        <v>225.27</v>
      </c>
      <c r="Y558">
        <v>198.05</v>
      </c>
      <c r="Z558">
        <v>229.5</v>
      </c>
      <c r="AA558">
        <v>198.05</v>
      </c>
      <c r="AB558">
        <v>229.5</v>
      </c>
      <c r="AC558" s="2">
        <f>(Table2[[#This Row],[Close Price]]/Table2[[#This Row],[Day Low]])-1</f>
        <v>2.3616734143049989E-2</v>
      </c>
      <c r="AD558" s="2">
        <f>(Table2[[#This Row],[Day High]]/Table2[[#This Row],[Close Price]])-1</f>
        <v>-1.0019775873434389E-2</v>
      </c>
      <c r="AE558" s="2">
        <f>(Table2[[#This Row],[Close Price]]/Table2[[#This Row],[Current Week Low]])-1</f>
        <v>0.14895228477657163</v>
      </c>
      <c r="AF558" s="2">
        <f>(Table2[[#This Row],[Current Week High]]/Table2[[#This Row],[Close Price]])-1</f>
        <v>8.5695451549110402E-3</v>
      </c>
      <c r="AG558" s="2">
        <f>(Table2[[#This Row],[Close Price]]/Table2[[#This Row],[Current Month Low]])-1</f>
        <v>0.14895228477657163</v>
      </c>
      <c r="AH558" s="2">
        <f>(Table2[[#This Row],[Current Month High]]/Table2[[#This Row],[Close Price]])-1</f>
        <v>8.5695451549110402E-3</v>
      </c>
      <c r="AI558">
        <v>3.7793891452428001</v>
      </c>
      <c r="AJ558">
        <v>34.168632075471699</v>
      </c>
      <c r="AK558" t="str">
        <f>IF(AND(Table2[[#This Row],[20D EMA]]&gt;Table2[[#This Row],[50D EMA]],Table2[[#This Row],[50D EMA]]&gt;Table2[[#This Row],[200D EMA]]),"Uptrend","Downtrend/NoTrend")</f>
        <v>Uptrend</v>
      </c>
      <c r="AL558">
        <v>0.12</v>
      </c>
      <c r="AM558" t="s">
        <v>10145</v>
      </c>
      <c r="AN558">
        <v>16.3</v>
      </c>
      <c r="AO558" t="s">
        <v>10145</v>
      </c>
      <c r="AP558">
        <v>-6.9693791293823998E-2</v>
      </c>
      <c r="AQ558">
        <f>(Table2[[#This Row],[Sharpe Ratio]]-AVERAGE(Table2[Sharpe Ratio]))/_xlfn.STDEV.P(Table2[Sharpe Ratio])</f>
        <v>-1.4140068775342614</v>
      </c>
      <c r="AR5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0.79183367780213509</v>
      </c>
    </row>
    <row r="559" spans="1:44" hidden="1" x14ac:dyDescent="0.3">
      <c r="A559" t="s">
        <v>1412</v>
      </c>
      <c r="B559" t="s">
        <v>1413</v>
      </c>
      <c r="C559" t="s">
        <v>620</v>
      </c>
      <c r="D559" t="s">
        <v>620</v>
      </c>
      <c r="E559">
        <v>7236.5328581100002</v>
      </c>
      <c r="F559">
        <v>548.70000000000005</v>
      </c>
      <c r="G559">
        <v>31.885394275705501</v>
      </c>
      <c r="H559">
        <f>(Table2[[#This Row],[1Y Return vs Nifty]]-AVERAGE(Table2[1Y Return vs Nifty]))/_xlfn.STDEV.P(Table2[1Y Return vs Nifty])</f>
        <v>-0.18211295426976065</v>
      </c>
      <c r="I559">
        <v>25.382359324866101</v>
      </c>
      <c r="J559">
        <f>(Table2[[#This Row],[1M Return vs Nifty]]-AVERAGE(Table2[1M Return vs Nifty]))/_xlfn.STDEV.P(Table2[1M Return vs Nifty])</f>
        <v>1.778364585645364</v>
      </c>
      <c r="K559">
        <v>-15.4898808009017</v>
      </c>
      <c r="L559">
        <f>(Table2[[#This Row],[6M Return vs Nifty]]-AVERAGE(Table2[6M Return vs Nifty]))/_xlfn.STDEV.P(Table2[6M Return vs Nifty])</f>
        <v>-0.78114361114805964</v>
      </c>
      <c r="M559">
        <v>-0.75179405173806302</v>
      </c>
      <c r="N559">
        <f>(Table2[[#This Row],[1W Return vs Nifty]]-AVERAGE(Table2[1W Return vs Nifty]))/_xlfn.STDEV.P(Table2[1W Return vs Nifty])</f>
        <v>-9.6186409231415471E-2</v>
      </c>
      <c r="O559">
        <v>520.16999999999996</v>
      </c>
      <c r="P559">
        <v>493.02646672931098</v>
      </c>
      <c r="Q559">
        <v>483.12904792782899</v>
      </c>
      <c r="R559">
        <v>69.544900208028807</v>
      </c>
      <c r="S559" s="2">
        <v>5.4847453717054212E-2</v>
      </c>
      <c r="T559" s="2">
        <v>0.11292199714960903</v>
      </c>
      <c r="U559" s="2">
        <v>0.13572140270474112</v>
      </c>
      <c r="V559">
        <v>1.1756880232182401</v>
      </c>
      <c r="W559">
        <v>543</v>
      </c>
      <c r="X559">
        <v>554.54999999999995</v>
      </c>
      <c r="Y559">
        <v>545</v>
      </c>
      <c r="Z559">
        <v>569.85</v>
      </c>
      <c r="AA559">
        <v>545</v>
      </c>
      <c r="AB559">
        <v>569.85</v>
      </c>
      <c r="AC559" s="2">
        <f>(Table2[[#This Row],[Close Price]]/Table2[[#This Row],[Day Low]])-1</f>
        <v>1.0497237569060847E-2</v>
      </c>
      <c r="AD559" s="2">
        <f>(Table2[[#This Row],[Day High]]/Table2[[#This Row],[Close Price]])-1</f>
        <v>1.0661563696008569E-2</v>
      </c>
      <c r="AE559" s="2">
        <f>(Table2[[#This Row],[Close Price]]/Table2[[#This Row],[Current Week Low]])-1</f>
        <v>6.7889908256881792E-3</v>
      </c>
      <c r="AF559" s="2">
        <f>(Table2[[#This Row],[Current Week High]]/Table2[[#This Row],[Close Price]])-1</f>
        <v>3.8545653362493049E-2</v>
      </c>
      <c r="AG559" s="2">
        <f>(Table2[[#This Row],[Close Price]]/Table2[[#This Row],[Current Month Low]])-1</f>
        <v>6.7889908256881792E-3</v>
      </c>
      <c r="AH559" s="2">
        <f>(Table2[[#This Row],[Current Month High]]/Table2[[#This Row],[Close Price]])-1</f>
        <v>3.8545653362493049E-2</v>
      </c>
      <c r="AI559">
        <v>21.377802077638002</v>
      </c>
      <c r="AJ559">
        <v>73.666719417629395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0.06</v>
      </c>
      <c r="AM559" t="s">
        <v>10145</v>
      </c>
      <c r="AN559">
        <v>4.79</v>
      </c>
      <c r="AO559" t="s">
        <v>10145</v>
      </c>
      <c r="AP559">
        <v>9.1083606446706003E-2</v>
      </c>
      <c r="AQ559">
        <f>(Table2[[#This Row],[Sharpe Ratio]]-AVERAGE(Table2[Sharpe Ratio]))/_xlfn.STDEV.P(Table2[Sharpe Ratio])</f>
        <v>0.411456933394238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1.1303785443903664</v>
      </c>
    </row>
    <row r="560" spans="1:44" hidden="1" x14ac:dyDescent="0.3">
      <c r="A560" t="s">
        <v>1414</v>
      </c>
      <c r="B560" t="s">
        <v>1415</v>
      </c>
      <c r="C560" t="s">
        <v>10116</v>
      </c>
      <c r="D560" t="s">
        <v>541</v>
      </c>
      <c r="E560">
        <v>7225.02759737</v>
      </c>
      <c r="F560">
        <v>261.35000000000002</v>
      </c>
      <c r="G560">
        <v>-25.616327125290599</v>
      </c>
      <c r="H560">
        <f>(Table2[[#This Row],[1Y Return vs Nifty]]-AVERAGE(Table2[1Y Return vs Nifty]))/_xlfn.STDEV.P(Table2[1Y Return vs Nifty])</f>
        <v>-0.8442069266013521</v>
      </c>
      <c r="I560">
        <v>2.5468504210942098</v>
      </c>
      <c r="J560">
        <f>(Table2[[#This Row],[1M Return vs Nifty]]-AVERAGE(Table2[1M Return vs Nifty]))/_xlfn.STDEV.P(Table2[1M Return vs Nifty])</f>
        <v>-0.12967206276678186</v>
      </c>
      <c r="K560">
        <v>-21.3962800788949</v>
      </c>
      <c r="L560">
        <f>(Table2[[#This Row],[6M Return vs Nifty]]-AVERAGE(Table2[6M Return vs Nifty]))/_xlfn.STDEV.P(Table2[6M Return vs Nifty])</f>
        <v>-0.95559959571495345</v>
      </c>
      <c r="M560">
        <v>-0.79881831754756905</v>
      </c>
      <c r="N560">
        <f>(Table2[[#This Row],[1W Return vs Nifty]]-AVERAGE(Table2[1W Return vs Nifty]))/_xlfn.STDEV.P(Table2[1W Return vs Nifty])</f>
        <v>-0.1054359303069151</v>
      </c>
      <c r="O560">
        <v>254.14</v>
      </c>
      <c r="P560">
        <v>250.88026009127299</v>
      </c>
      <c r="Q560">
        <v>259.60457444458598</v>
      </c>
      <c r="R560">
        <v>62.859039581364101</v>
      </c>
      <c r="S560" s="2">
        <v>2.8370189659243081E-2</v>
      </c>
      <c r="T560" s="2">
        <v>4.1732019509697689E-2</v>
      </c>
      <c r="U560" s="2">
        <v>6.7234006147554046E-3</v>
      </c>
      <c r="V560">
        <v>1.64524514351967</v>
      </c>
      <c r="W560">
        <v>258.2</v>
      </c>
      <c r="X560">
        <v>267.5</v>
      </c>
      <c r="Y560">
        <v>251.4</v>
      </c>
      <c r="Z560">
        <v>269.7</v>
      </c>
      <c r="AA560">
        <v>251.4</v>
      </c>
      <c r="AB560">
        <v>269.7</v>
      </c>
      <c r="AC560" s="2">
        <f>(Table2[[#This Row],[Close Price]]/Table2[[#This Row],[Day Low]])-1</f>
        <v>1.2199845081332539E-2</v>
      </c>
      <c r="AD560" s="2">
        <f>(Table2[[#This Row],[Day High]]/Table2[[#This Row],[Close Price]])-1</f>
        <v>2.3531662521522723E-2</v>
      </c>
      <c r="AE560" s="2">
        <f>(Table2[[#This Row],[Close Price]]/Table2[[#This Row],[Current Week Low]])-1</f>
        <v>3.957836117740654E-2</v>
      </c>
      <c r="AF560" s="2">
        <f>(Table2[[#This Row],[Current Week High]]/Table2[[#This Row],[Close Price]])-1</f>
        <v>3.1949493017026764E-2</v>
      </c>
      <c r="AG560" s="2">
        <f>(Table2[[#This Row],[Close Price]]/Table2[[#This Row],[Current Month Low]])-1</f>
        <v>3.957836117740654E-2</v>
      </c>
      <c r="AH560" s="2">
        <f>(Table2[[#This Row],[Current Month High]]/Table2[[#This Row],[Close Price]])-1</f>
        <v>3.1949493017026764E-2</v>
      </c>
      <c r="AI560">
        <v>22.804668069638399</v>
      </c>
      <c r="AJ560">
        <v>18.795454545454501</v>
      </c>
      <c r="AK560" t="str">
        <f>IF(AND(Table2[[#This Row],[20D EMA]]&gt;Table2[[#This Row],[50D EMA]],Table2[[#This Row],[50D EMA]]&gt;Table2[[#This Row],[200D EMA]]),"Uptrend","Downtrend/NoTrend")</f>
        <v>Downtrend/NoTrend</v>
      </c>
      <c r="AL560">
        <v>-0.06</v>
      </c>
      <c r="AM560" t="s">
        <v>10146</v>
      </c>
      <c r="AN560">
        <v>3.73</v>
      </c>
      <c r="AO560" t="s">
        <v>10145</v>
      </c>
      <c r="AP560">
        <v>-2.8063219633708E-2</v>
      </c>
      <c r="AQ560">
        <f>(Table2[[#This Row],[Sharpe Ratio]]-AVERAGE(Table2[Sharpe Ratio]))/_xlfn.STDEV.P(Table2[Sharpe Ratio])</f>
        <v>-0.94133408234167004</v>
      </c>
      <c r="AR5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1" spans="1:44" hidden="1" x14ac:dyDescent="0.3">
      <c r="A561" t="s">
        <v>1416</v>
      </c>
      <c r="B561" t="s">
        <v>1417</v>
      </c>
      <c r="C561" t="s">
        <v>10106</v>
      </c>
      <c r="D561" t="s">
        <v>187</v>
      </c>
      <c r="E561">
        <v>7217.9705224899899</v>
      </c>
      <c r="F561">
        <v>521.29999999999995</v>
      </c>
      <c r="G561">
        <v>-1.2756922821768599</v>
      </c>
      <c r="H561">
        <f>(Table2[[#This Row],[1Y Return vs Nifty]]-AVERAGE(Table2[1Y Return vs Nifty]))/_xlfn.STDEV.P(Table2[1Y Return vs Nifty])</f>
        <v>-0.56394074987310638</v>
      </c>
      <c r="I561">
        <v>9.2053492858549593</v>
      </c>
      <c r="J561">
        <f>(Table2[[#This Row],[1M Return vs Nifty]]-AVERAGE(Table2[1M Return vs Nifty]))/_xlfn.STDEV.P(Table2[1M Return vs Nifty])</f>
        <v>0.42668338833839003</v>
      </c>
      <c r="K561">
        <v>17.745892716273801</v>
      </c>
      <c r="L561">
        <f>(Table2[[#This Row],[6M Return vs Nifty]]-AVERAGE(Table2[6M Return vs Nifty]))/_xlfn.STDEV.P(Table2[6M Return vs Nifty])</f>
        <v>0.20053394210925668</v>
      </c>
      <c r="M561">
        <v>-1.1684432224594801</v>
      </c>
      <c r="N561">
        <f>(Table2[[#This Row],[1W Return vs Nifty]]-AVERAGE(Table2[1W Return vs Nifty]))/_xlfn.STDEV.P(Table2[1W Return vs Nifty])</f>
        <v>-0.17813995426471482</v>
      </c>
      <c r="O561">
        <v>498.28</v>
      </c>
      <c r="P561">
        <v>465.98302443703398</v>
      </c>
      <c r="Q561">
        <v>420.11121479238898</v>
      </c>
      <c r="R561">
        <v>73.222812442520507</v>
      </c>
      <c r="S561" s="2">
        <v>4.6198924299590556E-2</v>
      </c>
      <c r="T561" s="2">
        <v>0.11871028055109054</v>
      </c>
      <c r="U561" s="2">
        <v>0.24086189952728723</v>
      </c>
      <c r="V561">
        <v>0.78965243129775298</v>
      </c>
      <c r="W561">
        <v>515</v>
      </c>
      <c r="X561">
        <v>525.4</v>
      </c>
      <c r="Y561">
        <v>510.75</v>
      </c>
      <c r="Z561">
        <v>532.70000000000005</v>
      </c>
      <c r="AA561">
        <v>510.75</v>
      </c>
      <c r="AB561">
        <v>532.70000000000005</v>
      </c>
      <c r="AC561" s="2">
        <f>(Table2[[#This Row],[Close Price]]/Table2[[#This Row],[Day Low]])-1</f>
        <v>1.2233009708737752E-2</v>
      </c>
      <c r="AD561" s="2">
        <f>(Table2[[#This Row],[Day High]]/Table2[[#This Row],[Close Price]])-1</f>
        <v>7.8649530021102088E-3</v>
      </c>
      <c r="AE561" s="2">
        <f>(Table2[[#This Row],[Close Price]]/Table2[[#This Row],[Current Week Low]])-1</f>
        <v>2.065589818893776E-2</v>
      </c>
      <c r="AF561" s="2">
        <f>(Table2[[#This Row],[Current Week High]]/Table2[[#This Row],[Close Price]])-1</f>
        <v>2.1868405908306299E-2</v>
      </c>
      <c r="AG561" s="2">
        <f>(Table2[[#This Row],[Close Price]]/Table2[[#This Row],[Current Month Low]])-1</f>
        <v>2.065589818893776E-2</v>
      </c>
      <c r="AH561" s="2">
        <f>(Table2[[#This Row],[Current Month High]]/Table2[[#This Row],[Close Price]])-1</f>
        <v>2.1868405908306299E-2</v>
      </c>
      <c r="AI561">
        <v>2.1868405908306299</v>
      </c>
      <c r="AJ561">
        <v>47.363957597173098</v>
      </c>
      <c r="AK561" t="str">
        <f>IF(AND(Table2[[#This Row],[20D EMA]]&gt;Table2[[#This Row],[50D EMA]],Table2[[#This Row],[50D EMA]]&gt;Table2[[#This Row],[200D EMA]]),"Uptrend","Downtrend/NoTrend")</f>
        <v>Uptrend</v>
      </c>
      <c r="AL561">
        <v>0.05</v>
      </c>
      <c r="AM561" t="s">
        <v>10145</v>
      </c>
      <c r="AN561">
        <v>1.21</v>
      </c>
      <c r="AO561" t="s">
        <v>10145</v>
      </c>
      <c r="AP561">
        <v>4.8269944554284003E-2</v>
      </c>
      <c r="AQ561">
        <f>(Table2[[#This Row],[Sharpe Ratio]]-AVERAGE(Table2[Sharpe Ratio]))/_xlfn.STDEV.P(Table2[Sharpe Ratio])</f>
        <v>-7.4648647964124015E-2</v>
      </c>
      <c r="AR5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-0.18951202165429845</v>
      </c>
    </row>
    <row r="562" spans="1:44" hidden="1" x14ac:dyDescent="0.3">
      <c r="A562" t="s">
        <v>1420</v>
      </c>
      <c r="B562" t="s">
        <v>1421</v>
      </c>
      <c r="C562" t="s">
        <v>10104</v>
      </c>
      <c r="D562" t="s">
        <v>410</v>
      </c>
      <c r="E562">
        <v>7140.2201809399903</v>
      </c>
      <c r="F562">
        <v>311.95</v>
      </c>
      <c r="G562">
        <v>-35.358255066543002</v>
      </c>
      <c r="H562">
        <f>(Table2[[#This Row],[1Y Return vs Nifty]]-AVERAGE(Table2[1Y Return vs Nifty]))/_xlfn.STDEV.P(Table2[1Y Return vs Nifty])</f>
        <v>-0.95637872966462856</v>
      </c>
      <c r="I562">
        <v>7.3257141425970103</v>
      </c>
      <c r="J562">
        <f>(Table2[[#This Row],[1M Return vs Nifty]]-AVERAGE(Table2[1M Return vs Nifty]))/_xlfn.STDEV.P(Table2[1M Return vs Nifty])</f>
        <v>0.26962918148481779</v>
      </c>
      <c r="K562">
        <v>-29.491424571554798</v>
      </c>
      <c r="L562">
        <f>(Table2[[#This Row],[6M Return vs Nifty]]-AVERAGE(Table2[6M Return vs Nifty]))/_xlfn.STDEV.P(Table2[6M Return vs Nifty])</f>
        <v>-1.1947040544907381</v>
      </c>
      <c r="M562">
        <v>0.63981437188618495</v>
      </c>
      <c r="N562">
        <f>(Table2[[#This Row],[1W Return vs Nifty]]-AVERAGE(Table2[1W Return vs Nifty]))/_xlfn.STDEV.P(Table2[1W Return vs Nifty])</f>
        <v>0.17753846922385363</v>
      </c>
      <c r="O562">
        <v>293.64</v>
      </c>
      <c r="P562">
        <v>292.41605341071198</v>
      </c>
      <c r="Q562">
        <v>323.29485039188501</v>
      </c>
      <c r="R562">
        <v>70.721561955791103</v>
      </c>
      <c r="S562" s="2">
        <v>6.2355264950279266E-2</v>
      </c>
      <c r="T562" s="2">
        <v>6.6801895318146801E-2</v>
      </c>
      <c r="U562" s="2">
        <v>-3.5091342711253352E-2</v>
      </c>
      <c r="V562">
        <v>1.6532167514377401</v>
      </c>
      <c r="W562">
        <v>309.2</v>
      </c>
      <c r="X562">
        <v>314.3</v>
      </c>
      <c r="Y562">
        <v>283</v>
      </c>
      <c r="Z562">
        <v>314</v>
      </c>
      <c r="AA562">
        <v>283</v>
      </c>
      <c r="AB562">
        <v>314</v>
      </c>
      <c r="AC562" s="2">
        <f>(Table2[[#This Row],[Close Price]]/Table2[[#This Row],[Day Low]])-1</f>
        <v>8.8939197930142377E-3</v>
      </c>
      <c r="AD562" s="2">
        <f>(Table2[[#This Row],[Day High]]/Table2[[#This Row],[Close Price]])-1</f>
        <v>7.5332585350216252E-3</v>
      </c>
      <c r="AE562" s="2">
        <f>(Table2[[#This Row],[Close Price]]/Table2[[#This Row],[Current Week Low]])-1</f>
        <v>0.10229681978798588</v>
      </c>
      <c r="AF562" s="2">
        <f>(Table2[[#This Row],[Current Week High]]/Table2[[#This Row],[Close Price]])-1</f>
        <v>6.5715659560827699E-3</v>
      </c>
      <c r="AG562" s="2">
        <f>(Table2[[#This Row],[Close Price]]/Table2[[#This Row],[Current Month Low]])-1</f>
        <v>0.10229681978798588</v>
      </c>
      <c r="AH562" s="2">
        <f>(Table2[[#This Row],[Current Month High]]/Table2[[#This Row],[Close Price]])-1</f>
        <v>6.5715659560827699E-3</v>
      </c>
      <c r="AI562">
        <v>50.953678474114398</v>
      </c>
      <c r="AJ562">
        <v>20.840596552392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-0.03</v>
      </c>
      <c r="AM562" t="s">
        <v>10146</v>
      </c>
      <c r="AN562">
        <v>0.56000000000000005</v>
      </c>
      <c r="AO562" t="s">
        <v>10145</v>
      </c>
      <c r="AP562">
        <v>-1.3531505327597001E-2</v>
      </c>
      <c r="AQ562">
        <f>(Table2[[#This Row],[Sharpe Ratio]]-AVERAGE(Table2[Sharpe Ratio]))/_xlfn.STDEV.P(Table2[Sharpe Ratio])</f>
        <v>-0.77634124784282921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3" spans="1:44" hidden="1" x14ac:dyDescent="0.3">
      <c r="A563" t="s">
        <v>1426</v>
      </c>
      <c r="B563" t="s">
        <v>1427</v>
      </c>
      <c r="C563" t="s">
        <v>10108</v>
      </c>
      <c r="D563" t="s">
        <v>620</v>
      </c>
      <c r="E563">
        <v>7121.9159530999996</v>
      </c>
      <c r="F563">
        <v>399.1</v>
      </c>
      <c r="G563">
        <v>109.256958851175</v>
      </c>
      <c r="H563">
        <f>(Table2[[#This Row],[1Y Return vs Nifty]]-AVERAGE(Table2[1Y Return vs Nifty]))/_xlfn.STDEV.P(Table2[1Y Return vs Nifty])</f>
        <v>0.70876901042904628</v>
      </c>
      <c r="I563">
        <v>35.480565881767298</v>
      </c>
      <c r="J563">
        <f>(Table2[[#This Row],[1M Return vs Nifty]]-AVERAGE(Table2[1M Return vs Nifty]))/_xlfn.STDEV.P(Table2[1M Return vs Nifty])</f>
        <v>2.6221271781497393</v>
      </c>
      <c r="K563">
        <v>-12.208235851688499</v>
      </c>
      <c r="L563">
        <f>(Table2[[#This Row],[6M Return vs Nifty]]-AVERAGE(Table2[6M Return vs Nifty]))/_xlfn.STDEV.P(Table2[6M Return vs Nifty])</f>
        <v>-0.68421440374634113</v>
      </c>
      <c r="M563">
        <v>5.1504855132599596</v>
      </c>
      <c r="N563">
        <f>(Table2[[#This Row],[1W Return vs Nifty]]-AVERAGE(Table2[1W Return vs Nifty]))/_xlfn.STDEV.P(Table2[1W Return vs Nifty])</f>
        <v>1.0647729016719332</v>
      </c>
      <c r="O563">
        <v>370.28</v>
      </c>
      <c r="P563">
        <v>342.23563858852799</v>
      </c>
      <c r="Q563">
        <v>304.295437849417</v>
      </c>
      <c r="R563">
        <v>64.844222046927598</v>
      </c>
      <c r="S563" s="2">
        <v>7.7832991249865105E-2</v>
      </c>
      <c r="T563" s="2">
        <v>0.1661555811253205</v>
      </c>
      <c r="U563" s="2">
        <v>0.31155433292265727</v>
      </c>
      <c r="V563">
        <v>1.77885107718399</v>
      </c>
      <c r="W563">
        <v>395.6</v>
      </c>
      <c r="X563">
        <v>414</v>
      </c>
      <c r="Y563">
        <v>379</v>
      </c>
      <c r="Z563">
        <v>438.3</v>
      </c>
      <c r="AA563">
        <v>379</v>
      </c>
      <c r="AB563">
        <v>438.3</v>
      </c>
      <c r="AC563" s="2">
        <f>(Table2[[#This Row],[Close Price]]/Table2[[#This Row],[Day Low]])-1</f>
        <v>8.8473205257835197E-3</v>
      </c>
      <c r="AD563" s="2">
        <f>(Table2[[#This Row],[Day High]]/Table2[[#This Row],[Close Price]])-1</f>
        <v>3.7334001503382508E-2</v>
      </c>
      <c r="AE563" s="2">
        <f>(Table2[[#This Row],[Close Price]]/Table2[[#This Row],[Current Week Low]])-1</f>
        <v>5.3034300791556799E-2</v>
      </c>
      <c r="AF563" s="2">
        <f>(Table2[[#This Row],[Current Week High]]/Table2[[#This Row],[Close Price]])-1</f>
        <v>9.8220997243798402E-2</v>
      </c>
      <c r="AG563" s="2">
        <f>(Table2[[#This Row],[Close Price]]/Table2[[#This Row],[Current Month Low]])-1</f>
        <v>5.3034300791556799E-2</v>
      </c>
      <c r="AH563" s="2">
        <f>(Table2[[#This Row],[Current Month High]]/Table2[[#This Row],[Close Price]])-1</f>
        <v>9.8220997243798402E-2</v>
      </c>
      <c r="AI563">
        <v>9.8220997243798394</v>
      </c>
      <c r="AJ563">
        <v>139.77170321417799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0.21</v>
      </c>
      <c r="AM563" t="s">
        <v>10145</v>
      </c>
      <c r="AN563">
        <v>4.9800000000000004</v>
      </c>
      <c r="AO563" t="s">
        <v>10145</v>
      </c>
      <c r="AP563">
        <v>8.8964583642223996E-2</v>
      </c>
      <c r="AQ563">
        <f>(Table2[[#This Row],[Sharpe Ratio]]-AVERAGE(Table2[Sharpe Ratio]))/_xlfn.STDEV.P(Table2[Sharpe Ratio])</f>
        <v>0.38739758488831927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4.0988522713926967</v>
      </c>
    </row>
    <row r="564" spans="1:44" x14ac:dyDescent="0.3">
      <c r="A564" t="s">
        <v>188</v>
      </c>
      <c r="B564" t="s">
        <v>189</v>
      </c>
      <c r="C564" t="s">
        <v>10110</v>
      </c>
      <c r="D564" t="s">
        <v>89</v>
      </c>
      <c r="E564">
        <v>138629.80624659499</v>
      </c>
      <c r="F564">
        <v>433.85</v>
      </c>
      <c r="G564">
        <v>70.051671572514294</v>
      </c>
      <c r="H564">
        <f>(Table2[[#This Row],[1Y Return vs Nifty]]-AVERAGE(Table2[1Y Return vs Nifty]))/_xlfn.STDEV.P(Table2[1Y Return vs Nifty])</f>
        <v>0.25734627458239367</v>
      </c>
      <c r="I564">
        <v>-7.88279458506869</v>
      </c>
      <c r="J564">
        <f>(Table2[[#This Row],[1M Return vs Nifty]]-AVERAGE(Table2[1M Return vs Nifty]))/_xlfn.STDEV.P(Table2[1M Return vs Nifty])</f>
        <v>-1.0011282228000928</v>
      </c>
      <c r="K564">
        <v>19.9083076835322</v>
      </c>
      <c r="L564">
        <f>(Table2[[#This Row],[6M Return vs Nifty]]-AVERAGE(Table2[6M Return vs Nifty]))/_xlfn.STDEV.P(Table2[6M Return vs Nifty])</f>
        <v>0.26440470573352476</v>
      </c>
      <c r="M564">
        <v>-1.1284635074843199</v>
      </c>
      <c r="N564">
        <f>(Table2[[#This Row],[1W Return vs Nifty]]-AVERAGE(Table2[1W Return vs Nifty]))/_xlfn.STDEV.P(Table2[1W Return vs Nifty])</f>
        <v>-0.17027607356632743</v>
      </c>
      <c r="O564">
        <v>437.84</v>
      </c>
      <c r="P564">
        <v>432.47266762422402</v>
      </c>
      <c r="Q564">
        <v>368.83506417862401</v>
      </c>
      <c r="R564">
        <v>43.456062066907101</v>
      </c>
      <c r="S564" s="2">
        <v>-9.11291796089885E-3</v>
      </c>
      <c r="T564" s="2">
        <v>3.184784794244552E-3</v>
      </c>
      <c r="U564" s="2">
        <v>0.17627102771847575</v>
      </c>
      <c r="V564">
        <v>0.68558948679195497</v>
      </c>
      <c r="W564">
        <v>433.25</v>
      </c>
      <c r="X564">
        <v>442.25</v>
      </c>
      <c r="Y564">
        <v>428</v>
      </c>
      <c r="Z564">
        <v>441.65</v>
      </c>
      <c r="AA564">
        <v>428</v>
      </c>
      <c r="AB564">
        <v>441.65</v>
      </c>
      <c r="AC564" s="2">
        <f>(Table2[[#This Row],[Close Price]]/Table2[[#This Row],[Day Low]])-1</f>
        <v>1.3848817080208686E-3</v>
      </c>
      <c r="AD564" s="2">
        <f>(Table2[[#This Row],[Day High]]/Table2[[#This Row],[Close Price]])-1</f>
        <v>1.9361530482885803E-2</v>
      </c>
      <c r="AE564" s="2">
        <f>(Table2[[#This Row],[Close Price]]/Table2[[#This Row],[Current Week Low]])-1</f>
        <v>1.3668224299065557E-2</v>
      </c>
      <c r="AF564" s="2">
        <f>(Table2[[#This Row],[Current Week High]]/Table2[[#This Row],[Close Price]])-1</f>
        <v>1.7978564019822452E-2</v>
      </c>
      <c r="AG564" s="2">
        <f>(Table2[[#This Row],[Close Price]]/Table2[[#This Row],[Current Month Low]])-1</f>
        <v>1.3668224299065557E-2</v>
      </c>
      <c r="AH564" s="2">
        <f>(Table2[[#This Row],[Current Month High]]/Table2[[#This Row],[Close Price]])-1</f>
        <v>1.7978564019822452E-2</v>
      </c>
      <c r="AI564">
        <v>6.9955053589950396</v>
      </c>
      <c r="AJ564">
        <v>100.161476355248</v>
      </c>
      <c r="AK564" t="str">
        <f>IF(AND(Table2[[#This Row],[20D EMA]]&gt;Table2[[#This Row],[50D EMA]],Table2[[#This Row],[50D EMA]]&gt;Table2[[#This Row],[200D EMA]]),"Uptrend","Downtrend/NoTrend")</f>
        <v>Uptrend</v>
      </c>
      <c r="AL564">
        <v>-0.06</v>
      </c>
      <c r="AM564" t="s">
        <v>10146</v>
      </c>
      <c r="AN564">
        <v>-3.3</v>
      </c>
      <c r="AO564" t="s">
        <v>10146</v>
      </c>
      <c r="AP564">
        <v>0.14816385563319401</v>
      </c>
      <c r="AQ564">
        <f>(Table2[[#This Row],[Sharpe Ratio]]-AVERAGE(Table2[Sharpe Ratio]))/_xlfn.STDEV.P(Table2[Sharpe Ratio])</f>
        <v>1.0595451017129851</v>
      </c>
      <c r="AR5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0.40989178566248341</v>
      </c>
    </row>
    <row r="565" spans="1:44" hidden="1" x14ac:dyDescent="0.3">
      <c r="A565" t="s">
        <v>1432</v>
      </c>
      <c r="B565" t="s">
        <v>1433</v>
      </c>
      <c r="C565" t="s">
        <v>10102</v>
      </c>
      <c r="D565" t="s">
        <v>24</v>
      </c>
      <c r="E565">
        <v>7003.4757769979997</v>
      </c>
      <c r="F565">
        <v>26.77</v>
      </c>
      <c r="G565">
        <v>16.551211436921999</v>
      </c>
      <c r="H565">
        <f>(Table2[[#This Row],[1Y Return vs Nifty]]-AVERAGE(Table2[1Y Return vs Nifty]))/_xlfn.STDEV.P(Table2[1Y Return vs Nifty])</f>
        <v>-0.35867584283770554</v>
      </c>
      <c r="I565">
        <v>-8.9742788317600706</v>
      </c>
      <c r="J565">
        <f>(Table2[[#This Row],[1M Return vs Nifty]]-AVERAGE(Table2[1M Return vs Nifty]))/_xlfn.STDEV.P(Table2[1M Return vs Nifty])</f>
        <v>-1.0923279395494614</v>
      </c>
      <c r="K565">
        <v>-4.7549534874114299</v>
      </c>
      <c r="L565">
        <f>(Table2[[#This Row],[6M Return vs Nifty]]-AVERAGE(Table2[6M Return vs Nifty]))/_xlfn.STDEV.P(Table2[6M Return vs Nifty])</f>
        <v>-0.46406848202382422</v>
      </c>
      <c r="M565">
        <v>-5.1134529366598001</v>
      </c>
      <c r="N565">
        <f>(Table2[[#This Row],[1W Return vs Nifty]]-AVERAGE(Table2[1W Return vs Nifty]))/_xlfn.STDEV.P(Table2[1W Return vs Nifty])</f>
        <v>-0.95411061252792684</v>
      </c>
      <c r="O565">
        <v>27.29</v>
      </c>
      <c r="P565">
        <v>27.693239520705401</v>
      </c>
      <c r="Q565">
        <v>26.142957546624199</v>
      </c>
      <c r="R565">
        <v>38.4438260240752</v>
      </c>
      <c r="S565" s="2">
        <v>-1.9054598754122375E-2</v>
      </c>
      <c r="T565" s="2">
        <v>-3.3338083109241259E-2</v>
      </c>
      <c r="U565" s="2">
        <v>2.3985138340125153E-2</v>
      </c>
      <c r="V565">
        <v>0.81160304198540401</v>
      </c>
      <c r="W565">
        <v>26.66</v>
      </c>
      <c r="X565">
        <v>27.05</v>
      </c>
      <c r="Y565">
        <v>26.41</v>
      </c>
      <c r="Z565">
        <v>27.47</v>
      </c>
      <c r="AA565">
        <v>26.41</v>
      </c>
      <c r="AB565">
        <v>27.47</v>
      </c>
      <c r="AC565" s="2">
        <f>(Table2[[#This Row],[Close Price]]/Table2[[#This Row],[Day Low]])-1</f>
        <v>4.1260315078770482E-3</v>
      </c>
      <c r="AD565" s="2">
        <f>(Table2[[#This Row],[Day High]]/Table2[[#This Row],[Close Price]])-1</f>
        <v>1.04594695554725E-2</v>
      </c>
      <c r="AE565" s="2">
        <f>(Table2[[#This Row],[Close Price]]/Table2[[#This Row],[Current Week Low]])-1</f>
        <v>1.3631200302915536E-2</v>
      </c>
      <c r="AF565" s="2">
        <f>(Table2[[#This Row],[Current Week High]]/Table2[[#This Row],[Close Price]])-1</f>
        <v>2.6148673888681362E-2</v>
      </c>
      <c r="AG565" s="2">
        <f>(Table2[[#This Row],[Close Price]]/Table2[[#This Row],[Current Month Low]])-1</f>
        <v>1.3631200302915536E-2</v>
      </c>
      <c r="AH565" s="2">
        <f>(Table2[[#This Row],[Current Month High]]/Table2[[#This Row],[Close Price]])-1</f>
        <v>2.6148673888681362E-2</v>
      </c>
      <c r="AI565">
        <v>37.772600177009501</v>
      </c>
      <c r="AJ565">
        <v>49.447303478993597</v>
      </c>
      <c r="AK565" t="str">
        <f>IF(AND(Table2[[#This Row],[20D EMA]]&gt;Table2[[#This Row],[50D EMA]],Table2[[#This Row],[50D EMA]]&gt;Table2[[#This Row],[200D EMA]]),"Uptrend","Downtrend/NoTrend")</f>
        <v>Downtrend/NoTrend</v>
      </c>
      <c r="AL565">
        <v>-0.14000000000000001</v>
      </c>
      <c r="AM565" t="s">
        <v>10146</v>
      </c>
      <c r="AN565">
        <v>-3.39</v>
      </c>
      <c r="AO565" t="s">
        <v>10146</v>
      </c>
      <c r="AP565">
        <v>7.5925941082179996E-2</v>
      </c>
      <c r="AQ565">
        <f>(Table2[[#This Row],[Sharpe Ratio]]-AVERAGE(Table2[Sharpe Ratio]))/_xlfn.STDEV.P(Table2[Sharpe Ratio])</f>
        <v>0.23935706133534745</v>
      </c>
      <c r="AR5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6" spans="1:44" hidden="1" x14ac:dyDescent="0.3">
      <c r="A566" t="s">
        <v>1434</v>
      </c>
      <c r="B566" t="s">
        <v>1435</v>
      </c>
      <c r="C566" t="s">
        <v>10113</v>
      </c>
      <c r="D566" t="s">
        <v>620</v>
      </c>
      <c r="E566">
        <v>7003.0357286500002</v>
      </c>
      <c r="F566">
        <v>525.65</v>
      </c>
      <c r="G566">
        <v>23.066916761513699</v>
      </c>
      <c r="H566">
        <f>(Table2[[#This Row],[1Y Return vs Nifty]]-AVERAGE(Table2[1Y Return vs Nifty]))/_xlfn.STDEV.P(Table2[1Y Return vs Nifty])</f>
        <v>-0.28365184154187151</v>
      </c>
      <c r="I566">
        <v>9.6741098462318504</v>
      </c>
      <c r="J566">
        <f>(Table2[[#This Row],[1M Return vs Nifty]]-AVERAGE(Table2[1M Return vs Nifty]))/_xlfn.STDEV.P(Table2[1M Return vs Nifty])</f>
        <v>0.46585099928581175</v>
      </c>
      <c r="K566">
        <v>11.2897031948162</v>
      </c>
      <c r="L566">
        <f>(Table2[[#This Row],[6M Return vs Nifty]]-AVERAGE(Table2[6M Return vs Nifty]))/_xlfn.STDEV.P(Table2[6M Return vs Nifty])</f>
        <v>9.8389270070885701E-3</v>
      </c>
      <c r="M566">
        <v>-3.7721777225122302</v>
      </c>
      <c r="N566">
        <f>(Table2[[#This Row],[1W Return vs Nifty]]-AVERAGE(Table2[1W Return vs Nifty]))/_xlfn.STDEV.P(Table2[1W Return vs Nifty])</f>
        <v>-0.69028611367109816</v>
      </c>
      <c r="O566">
        <v>499.73</v>
      </c>
      <c r="P566">
        <v>480.710510550734</v>
      </c>
      <c r="Q566">
        <v>434.87671467511001</v>
      </c>
      <c r="R566">
        <v>66.562759984751807</v>
      </c>
      <c r="S566" s="2">
        <v>5.1868008724711263E-2</v>
      </c>
      <c r="T566" s="2">
        <v>9.348555619842866E-2</v>
      </c>
      <c r="U566" s="2">
        <v>0.20873337721175841</v>
      </c>
      <c r="V566">
        <v>2.9859804718607501</v>
      </c>
      <c r="W566">
        <v>523.1</v>
      </c>
      <c r="X566">
        <v>537</v>
      </c>
      <c r="Y566">
        <v>508.05</v>
      </c>
      <c r="Z566">
        <v>531.5</v>
      </c>
      <c r="AA566">
        <v>508.05</v>
      </c>
      <c r="AB566">
        <v>531.5</v>
      </c>
      <c r="AC566" s="2">
        <f>(Table2[[#This Row],[Close Price]]/Table2[[#This Row],[Day Low]])-1</f>
        <v>4.8747849359587203E-3</v>
      </c>
      <c r="AD566" s="2">
        <f>(Table2[[#This Row],[Day High]]/Table2[[#This Row],[Close Price]])-1</f>
        <v>2.1592314277561142E-2</v>
      </c>
      <c r="AE566" s="2">
        <f>(Table2[[#This Row],[Close Price]]/Table2[[#This Row],[Current Week Low]])-1</f>
        <v>3.4642259620116134E-2</v>
      </c>
      <c r="AF566" s="2">
        <f>(Table2[[#This Row],[Current Week High]]/Table2[[#This Row],[Close Price]])-1</f>
        <v>1.1129078284029426E-2</v>
      </c>
      <c r="AG566" s="2">
        <f>(Table2[[#This Row],[Close Price]]/Table2[[#This Row],[Current Month Low]])-1</f>
        <v>3.4642259620116134E-2</v>
      </c>
      <c r="AH566" s="2">
        <f>(Table2[[#This Row],[Current Month High]]/Table2[[#This Row],[Close Price]])-1</f>
        <v>1.1129078284029426E-2</v>
      </c>
      <c r="AI566">
        <v>6.4967183487111004</v>
      </c>
      <c r="AJ566">
        <v>76.511081262592299</v>
      </c>
      <c r="AK566" t="str">
        <f>IF(AND(Table2[[#This Row],[20D EMA]]&gt;Table2[[#This Row],[50D EMA]],Table2[[#This Row],[50D EMA]]&gt;Table2[[#This Row],[200D EMA]]),"Uptrend","Downtrend/NoTrend")</f>
        <v>Uptrend</v>
      </c>
      <c r="AL566">
        <v>0.06</v>
      </c>
      <c r="AM566" t="s">
        <v>10145</v>
      </c>
      <c r="AN566">
        <v>9.84</v>
      </c>
      <c r="AO566" t="s">
        <v>10145</v>
      </c>
      <c r="AP566">
        <v>0.121705325543138</v>
      </c>
      <c r="AQ566">
        <f>(Table2[[#This Row],[Sharpe Ratio]]-AVERAGE(Table2[Sharpe Ratio]))/_xlfn.STDEV.P(Table2[Sharpe Ratio])</f>
        <v>0.75913540576985683</v>
      </c>
      <c r="AR5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0.26088737684978747</v>
      </c>
    </row>
    <row r="567" spans="1:44" hidden="1" x14ac:dyDescent="0.3">
      <c r="A567" t="s">
        <v>1438</v>
      </c>
      <c r="B567" t="s">
        <v>1439</v>
      </c>
      <c r="C567" t="s">
        <v>10103</v>
      </c>
      <c r="D567" t="s">
        <v>629</v>
      </c>
      <c r="E567">
        <v>6998.1625165919904</v>
      </c>
      <c r="F567">
        <v>143.52000000000001</v>
      </c>
      <c r="G567">
        <v>-32.526518268553197</v>
      </c>
      <c r="H567">
        <f>(Table2[[#This Row],[1Y Return vs Nifty]]-AVERAGE(Table2[1Y Return vs Nifty]))/_xlfn.STDEV.P(Table2[1Y Return vs Nifty])</f>
        <v>-0.92377316900490658</v>
      </c>
      <c r="I567">
        <v>6.6254303495044002</v>
      </c>
      <c r="J567">
        <f>(Table2[[#This Row],[1M Return vs Nifty]]-AVERAGE(Table2[1M Return vs Nifty]))/_xlfn.STDEV.P(Table2[1M Return vs Nifty])</f>
        <v>0.21111648762980742</v>
      </c>
      <c r="K567">
        <v>-14.890048850135701</v>
      </c>
      <c r="L567">
        <f>(Table2[[#This Row],[6M Return vs Nifty]]-AVERAGE(Table2[6M Return vs Nifty]))/_xlfn.STDEV.P(Table2[6M Return vs Nifty])</f>
        <v>-0.7634265099802704</v>
      </c>
      <c r="M567">
        <v>-1.81688107276949</v>
      </c>
      <c r="N567">
        <f>(Table2[[#This Row],[1W Return vs Nifty]]-AVERAGE(Table2[1W Return vs Nifty]))/_xlfn.STDEV.P(Table2[1W Return vs Nifty])</f>
        <v>-0.30568558329996198</v>
      </c>
      <c r="O567">
        <v>136.76</v>
      </c>
      <c r="P567">
        <v>133.15027788522499</v>
      </c>
      <c r="Q567">
        <v>139.14673180810101</v>
      </c>
      <c r="R567">
        <v>66.7561815448841</v>
      </c>
      <c r="S567" s="2">
        <v>4.9429657794676951E-2</v>
      </c>
      <c r="T567" s="2">
        <v>7.7879838326088024E-2</v>
      </c>
      <c r="U567" s="2">
        <v>3.142918367590717E-2</v>
      </c>
      <c r="V567">
        <v>0.82384191351231895</v>
      </c>
      <c r="W567">
        <v>141.35</v>
      </c>
      <c r="X567">
        <v>144.75</v>
      </c>
      <c r="Y567">
        <v>136.56</v>
      </c>
      <c r="Z567">
        <v>148.81</v>
      </c>
      <c r="AA567">
        <v>136.56</v>
      </c>
      <c r="AB567">
        <v>148.81</v>
      </c>
      <c r="AC567" s="2">
        <f>(Table2[[#This Row],[Close Price]]/Table2[[#This Row],[Day Low]])-1</f>
        <v>1.5351963211885478E-2</v>
      </c>
      <c r="AD567" s="2">
        <f>(Table2[[#This Row],[Day High]]/Table2[[#This Row],[Close Price]])-1</f>
        <v>8.5702341137123828E-3</v>
      </c>
      <c r="AE567" s="2">
        <f>(Table2[[#This Row],[Close Price]]/Table2[[#This Row],[Current Week Low]])-1</f>
        <v>5.0966608084358489E-2</v>
      </c>
      <c r="AF567" s="2">
        <f>(Table2[[#This Row],[Current Week High]]/Table2[[#This Row],[Close Price]])-1</f>
        <v>3.6858974358974228E-2</v>
      </c>
      <c r="AG567" s="2">
        <f>(Table2[[#This Row],[Close Price]]/Table2[[#This Row],[Current Month Low]])-1</f>
        <v>5.0966608084358489E-2</v>
      </c>
      <c r="AH567" s="2">
        <f>(Table2[[#This Row],[Current Month High]]/Table2[[#This Row],[Close Price]])-1</f>
        <v>3.6858974358974228E-2</v>
      </c>
      <c r="AI567">
        <v>24.756131549609801</v>
      </c>
      <c r="AJ567">
        <v>31.068493150684901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-0.04</v>
      </c>
      <c r="AM567" t="s">
        <v>10146</v>
      </c>
      <c r="AN567">
        <v>6.49</v>
      </c>
      <c r="AO567" t="s">
        <v>10145</v>
      </c>
      <c r="AP567">
        <v>-0.10262345938681</v>
      </c>
      <c r="AQ567">
        <f>(Table2[[#This Row],[Sharpe Ratio]]-AVERAGE(Table2[Sharpe Ratio]))/_xlfn.STDEV.P(Table2[Sharpe Ratio])</f>
        <v>-1.7878897631538198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68" spans="1:44" hidden="1" x14ac:dyDescent="0.3">
      <c r="A568" t="s">
        <v>1440</v>
      </c>
      <c r="B568" t="s">
        <v>1441</v>
      </c>
      <c r="C568" t="s">
        <v>10118</v>
      </c>
      <c r="D568" t="s">
        <v>1442</v>
      </c>
      <c r="E568">
        <v>6984.4246499999999</v>
      </c>
      <c r="F568">
        <v>912.5</v>
      </c>
      <c r="G568">
        <v>2.5802561673850701</v>
      </c>
      <c r="H568">
        <f>(Table2[[#This Row],[1Y Return vs Nifty]]-AVERAGE(Table2[1Y Return vs Nifty]))/_xlfn.STDEV.P(Table2[1Y Return vs Nifty])</f>
        <v>-0.51954207512261319</v>
      </c>
      <c r="I568">
        <v>25.268215261117501</v>
      </c>
      <c r="J568">
        <f>(Table2[[#This Row],[1M Return vs Nifty]]-AVERAGE(Table2[1M Return vs Nifty]))/_xlfn.STDEV.P(Table2[1M Return vs Nifty])</f>
        <v>1.7688271999120841</v>
      </c>
      <c r="K568">
        <v>-5.0097183315613201</v>
      </c>
      <c r="L568">
        <f>(Table2[[#This Row],[6M Return vs Nifty]]-AVERAGE(Table2[6M Return vs Nifty]))/_xlfn.STDEV.P(Table2[6M Return vs Nifty])</f>
        <v>-0.47159341381853037</v>
      </c>
      <c r="M568">
        <v>6.5297119794687504</v>
      </c>
      <c r="N568">
        <f>(Table2[[#This Row],[1W Return vs Nifty]]-AVERAGE(Table2[1W Return vs Nifty]))/_xlfn.STDEV.P(Table2[1W Return vs Nifty])</f>
        <v>1.3360622891291258</v>
      </c>
      <c r="O568">
        <v>836.95</v>
      </c>
      <c r="P568">
        <v>772.04531327444499</v>
      </c>
      <c r="Q568">
        <v>749.28000029404802</v>
      </c>
      <c r="R568">
        <v>68.849451004217599</v>
      </c>
      <c r="S568" s="2">
        <v>9.026823585638323E-2</v>
      </c>
      <c r="T568" s="2">
        <v>0.18192544441446079</v>
      </c>
      <c r="U568" s="2">
        <v>0.21783578854620142</v>
      </c>
      <c r="V568">
        <v>1.2576261858276601</v>
      </c>
      <c r="W568">
        <v>900.25</v>
      </c>
      <c r="X568">
        <v>918</v>
      </c>
      <c r="Y568">
        <v>861.5</v>
      </c>
      <c r="Z568">
        <v>944.4</v>
      </c>
      <c r="AA568">
        <v>861.5</v>
      </c>
      <c r="AB568">
        <v>944.4</v>
      </c>
      <c r="AC568" s="2">
        <f>(Table2[[#This Row],[Close Price]]/Table2[[#This Row],[Day Low]])-1</f>
        <v>1.3607331296862091E-2</v>
      </c>
      <c r="AD568" s="2">
        <f>(Table2[[#This Row],[Day High]]/Table2[[#This Row],[Close Price]])-1</f>
        <v>6.0273972602740145E-3</v>
      </c>
      <c r="AE568" s="2">
        <f>(Table2[[#This Row],[Close Price]]/Table2[[#This Row],[Current Week Low]])-1</f>
        <v>5.9199071387115554E-2</v>
      </c>
      <c r="AF568" s="2">
        <f>(Table2[[#This Row],[Current Week High]]/Table2[[#This Row],[Close Price]])-1</f>
        <v>3.4958904109589017E-2</v>
      </c>
      <c r="AG568" s="2">
        <f>(Table2[[#This Row],[Close Price]]/Table2[[#This Row],[Current Month Low]])-1</f>
        <v>5.9199071387115554E-2</v>
      </c>
      <c r="AH568" s="2">
        <f>(Table2[[#This Row],[Current Month High]]/Table2[[#This Row],[Close Price]])-1</f>
        <v>3.4958904109589017E-2</v>
      </c>
      <c r="AI568">
        <v>8.4273972602739704</v>
      </c>
      <c r="AJ568">
        <v>54.268808114961899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0.31</v>
      </c>
      <c r="AM568" t="s">
        <v>10145</v>
      </c>
      <c r="AN568">
        <v>5.82</v>
      </c>
      <c r="AO568" t="s">
        <v>10145</v>
      </c>
      <c r="AP568">
        <v>-1.0764219470611E-2</v>
      </c>
      <c r="AQ568">
        <f>(Table2[[#This Row],[Sharpe Ratio]]-AVERAGE(Table2[Sharpe Ratio]))/_xlfn.STDEV.P(Table2[Sharpe Ratio])</f>
        <v>-0.74492153177941411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1.3688324683206523</v>
      </c>
    </row>
    <row r="569" spans="1:44" x14ac:dyDescent="0.3">
      <c r="A569" t="s">
        <v>261</v>
      </c>
      <c r="B569" t="s">
        <v>262</v>
      </c>
      <c r="C569" t="s">
        <v>10110</v>
      </c>
      <c r="D569" t="s">
        <v>103</v>
      </c>
      <c r="E569">
        <v>101916.92313153</v>
      </c>
      <c r="F569">
        <v>101.46</v>
      </c>
      <c r="G569">
        <v>97.170102207826602</v>
      </c>
      <c r="H569">
        <f>(Table2[[#This Row],[1Y Return vs Nifty]]-AVERAGE(Table2[1Y Return vs Nifty]))/_xlfn.STDEV.P(Table2[1Y Return vs Nifty])</f>
        <v>0.56959691726352946</v>
      </c>
      <c r="I569">
        <v>-17.5720299420312</v>
      </c>
      <c r="J569">
        <f>(Table2[[#This Row],[1M Return vs Nifty]]-AVERAGE(Table2[1M Return vs Nifty]))/_xlfn.STDEV.P(Table2[1M Return vs Nifty])</f>
        <v>-1.8107189454803096</v>
      </c>
      <c r="K569">
        <v>37.756513709506997</v>
      </c>
      <c r="L569">
        <f>(Table2[[#This Row],[6M Return vs Nifty]]-AVERAGE(Table2[6M Return vs Nifty]))/_xlfn.STDEV.P(Table2[6M Return vs Nifty])</f>
        <v>0.79158314533135377</v>
      </c>
      <c r="M569">
        <v>-2.8471350818527301</v>
      </c>
      <c r="N569">
        <f>(Table2[[#This Row],[1W Return vs Nifty]]-AVERAGE(Table2[1W Return vs Nifty]))/_xlfn.STDEV.P(Table2[1W Return vs Nifty])</f>
        <v>-0.50833321651844909</v>
      </c>
      <c r="O569">
        <v>100.58</v>
      </c>
      <c r="P569">
        <v>98.700721893376794</v>
      </c>
      <c r="Q569">
        <v>81.697763695883495</v>
      </c>
      <c r="R569">
        <v>55.567655682339399</v>
      </c>
      <c r="S569" s="2">
        <v>8.749254324915445E-3</v>
      </c>
      <c r="T569" s="2">
        <v>2.7956007349206204E-2</v>
      </c>
      <c r="U569" s="2">
        <v>0.24189445842949381</v>
      </c>
      <c r="V569">
        <v>0.462740475798183</v>
      </c>
      <c r="W569">
        <v>101.8</v>
      </c>
      <c r="X569">
        <v>103.95</v>
      </c>
      <c r="Y569">
        <v>98.71</v>
      </c>
      <c r="Z569">
        <v>101.94</v>
      </c>
      <c r="AA569">
        <v>98.71</v>
      </c>
      <c r="AB569">
        <v>101.94</v>
      </c>
      <c r="AC569" s="2">
        <f>(Table2[[#This Row],[Close Price]]/Table2[[#This Row],[Day Low]])-1</f>
        <v>-3.3398821218074692E-3</v>
      </c>
      <c r="AD569" s="2">
        <f>(Table2[[#This Row],[Day High]]/Table2[[#This Row],[Close Price]])-1</f>
        <v>2.4541691306918967E-2</v>
      </c>
      <c r="AE569" s="2">
        <f>(Table2[[#This Row],[Close Price]]/Table2[[#This Row],[Current Week Low]])-1</f>
        <v>2.7859386080437698E-2</v>
      </c>
      <c r="AF569" s="2">
        <f>(Table2[[#This Row],[Current Week High]]/Table2[[#This Row],[Close Price]])-1</f>
        <v>4.7309284447072386E-3</v>
      </c>
      <c r="AG569" s="2">
        <f>(Table2[[#This Row],[Close Price]]/Table2[[#This Row],[Current Month Low]])-1</f>
        <v>2.7859386080437698E-2</v>
      </c>
      <c r="AH569" s="2">
        <f>(Table2[[#This Row],[Current Month High]]/Table2[[#This Row],[Close Price]])-1</f>
        <v>4.7309284447072386E-3</v>
      </c>
      <c r="AI569">
        <v>16.301990932387099</v>
      </c>
      <c r="AJ569">
        <v>126.220735785953</v>
      </c>
      <c r="AK569" t="str">
        <f>IF(AND(Table2[[#This Row],[20D EMA]]&gt;Table2[[#This Row],[50D EMA]],Table2[[#This Row],[50D EMA]]&gt;Table2[[#This Row],[200D EMA]]),"Uptrend","Downtrend/NoTrend")</f>
        <v>Uptrend</v>
      </c>
      <c r="AL569">
        <v>0.05</v>
      </c>
      <c r="AM569" t="s">
        <v>10145</v>
      </c>
      <c r="AN569">
        <v>-1.1000000000000001</v>
      </c>
      <c r="AO569" t="s">
        <v>10146</v>
      </c>
      <c r="AP569">
        <v>0.156395589870098</v>
      </c>
      <c r="AQ569">
        <f>(Table2[[#This Row],[Sharpe Ratio]]-AVERAGE(Table2[Sharpe Ratio]))/_xlfn.STDEV.P(Table2[Sharpe Ratio])</f>
        <v>1.1530080707734758</v>
      </c>
      <c r="AR5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0.19513597136960015</v>
      </c>
    </row>
    <row r="570" spans="1:44" hidden="1" x14ac:dyDescent="0.3">
      <c r="A570" t="s">
        <v>1447</v>
      </c>
      <c r="B570" t="s">
        <v>1448</v>
      </c>
      <c r="C570" t="s">
        <v>620</v>
      </c>
      <c r="D570" t="s">
        <v>620</v>
      </c>
      <c r="E570">
        <v>6863.8132919999998</v>
      </c>
      <c r="F570">
        <v>342.3</v>
      </c>
      <c r="G570">
        <v>-14.575932586375201</v>
      </c>
      <c r="H570">
        <f>(Table2[[#This Row],[1Y Return vs Nifty]]-AVERAGE(Table2[1Y Return vs Nifty]))/_xlfn.STDEV.P(Table2[1Y Return vs Nifty])</f>
        <v>-0.71708414665181341</v>
      </c>
      <c r="I570">
        <v>-3.8052630683378701</v>
      </c>
      <c r="J570">
        <f>(Table2[[#This Row],[1M Return vs Nifty]]-AVERAGE(Table2[1M Return vs Nifty]))/_xlfn.STDEV.P(Table2[1M Return vs Nifty])</f>
        <v>-0.66042727316227323</v>
      </c>
      <c r="K570">
        <v>-2.02296926209881</v>
      </c>
      <c r="L570">
        <f>(Table2[[#This Row],[6M Return vs Nifty]]-AVERAGE(Table2[6M Return vs Nifty]))/_xlfn.STDEV.P(Table2[6M Return vs Nifty])</f>
        <v>-0.38337447956720871</v>
      </c>
      <c r="M570">
        <v>-4.2687008357121297</v>
      </c>
      <c r="N570">
        <f>(Table2[[#This Row],[1W Return vs Nifty]]-AVERAGE(Table2[1W Return vs Nifty]))/_xlfn.STDEV.P(Table2[1W Return vs Nifty])</f>
        <v>-0.78795060499180591</v>
      </c>
      <c r="O570">
        <v>348.56</v>
      </c>
      <c r="P570">
        <v>345.83137192105198</v>
      </c>
      <c r="Q570">
        <v>340.73221268945201</v>
      </c>
      <c r="R570">
        <v>38.308848402116901</v>
      </c>
      <c r="S570" s="2">
        <v>-1.795960523295843E-2</v>
      </c>
      <c r="T570" s="2">
        <v>-1.0211253829968119E-2</v>
      </c>
      <c r="U570" s="2">
        <v>4.6012300926091239E-3</v>
      </c>
      <c r="V570">
        <v>0.90623416481612096</v>
      </c>
      <c r="W570">
        <v>344.05</v>
      </c>
      <c r="X570">
        <v>353</v>
      </c>
      <c r="Y570">
        <v>341</v>
      </c>
      <c r="Z570">
        <v>358</v>
      </c>
      <c r="AA570">
        <v>341</v>
      </c>
      <c r="AB570">
        <v>358</v>
      </c>
      <c r="AC570" s="2">
        <f>(Table2[[#This Row],[Close Price]]/Table2[[#This Row],[Day Low]])-1</f>
        <v>-5.0864699898270915E-3</v>
      </c>
      <c r="AD570" s="2">
        <f>(Table2[[#This Row],[Day High]]/Table2[[#This Row],[Close Price]])-1</f>
        <v>3.125912941863862E-2</v>
      </c>
      <c r="AE570" s="2">
        <f>(Table2[[#This Row],[Close Price]]/Table2[[#This Row],[Current Week Low]])-1</f>
        <v>3.8123167155426074E-3</v>
      </c>
      <c r="AF570" s="2">
        <f>(Table2[[#This Row],[Current Week High]]/Table2[[#This Row],[Close Price]])-1</f>
        <v>4.5866199240432337E-2</v>
      </c>
      <c r="AG570" s="2">
        <f>(Table2[[#This Row],[Close Price]]/Table2[[#This Row],[Current Month Low]])-1</f>
        <v>3.8123167155426074E-3</v>
      </c>
      <c r="AH570" s="2">
        <f>(Table2[[#This Row],[Current Month High]]/Table2[[#This Row],[Close Price]])-1</f>
        <v>4.5866199240432337E-2</v>
      </c>
      <c r="AI570">
        <v>27.6511831726555</v>
      </c>
      <c r="AJ570">
        <v>27.843137254901901</v>
      </c>
      <c r="AK570" t="str">
        <f>IF(AND(Table2[[#This Row],[20D EMA]]&gt;Table2[[#This Row],[50D EMA]],Table2[[#This Row],[50D EMA]]&gt;Table2[[#This Row],[200D EMA]]),"Uptrend","Downtrend/NoTrend")</f>
        <v>Uptrend</v>
      </c>
      <c r="AL570">
        <v>-0.08</v>
      </c>
      <c r="AM570" t="s">
        <v>10146</v>
      </c>
      <c r="AN570">
        <v>-7.19</v>
      </c>
      <c r="AO570" t="s">
        <v>10146</v>
      </c>
      <c r="AP570">
        <v>0.12449123236903301</v>
      </c>
      <c r="AQ570">
        <f>(Table2[[#This Row],[Sharpe Ratio]]-AVERAGE(Table2[Sharpe Ratio]))/_xlfn.STDEV.P(Table2[Sharpe Ratio])</f>
        <v>0.79076654399425672</v>
      </c>
      <c r="AR5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-1.7580699603788446</v>
      </c>
    </row>
    <row r="571" spans="1:44" hidden="1" x14ac:dyDescent="0.3">
      <c r="A571" t="s">
        <v>1449</v>
      </c>
      <c r="B571" t="s">
        <v>1450</v>
      </c>
      <c r="C571" t="s">
        <v>10116</v>
      </c>
      <c r="D571" t="s">
        <v>371</v>
      </c>
      <c r="E571">
        <v>6830.2893894179997</v>
      </c>
      <c r="F571">
        <v>83.83</v>
      </c>
      <c r="G571">
        <v>7.8878139790038002</v>
      </c>
      <c r="H571">
        <f>(Table2[[#This Row],[1Y Return vs Nifty]]-AVERAGE(Table2[1Y Return vs Nifty]))/_xlfn.STDEV.P(Table2[1Y Return vs Nifty])</f>
        <v>-0.45842908668930799</v>
      </c>
      <c r="I571">
        <v>14.139056284172501</v>
      </c>
      <c r="J571">
        <f>(Table2[[#This Row],[1M Return vs Nifty]]-AVERAGE(Table2[1M Return vs Nifty]))/_xlfn.STDEV.P(Table2[1M Return vs Nifty])</f>
        <v>0.83892266905625601</v>
      </c>
      <c r="K571">
        <v>-7.8392407099492001</v>
      </c>
      <c r="L571">
        <f>(Table2[[#This Row],[6M Return vs Nifty]]-AVERAGE(Table2[6M Return vs Nifty]))/_xlfn.STDEV.P(Table2[6M Return vs Nifty])</f>
        <v>-0.55516837872395663</v>
      </c>
      <c r="M571">
        <v>-0.33595955625380802</v>
      </c>
      <c r="N571">
        <f>(Table2[[#This Row],[1W Return vs Nifty]]-AVERAGE(Table2[1W Return vs Nifty]))/_xlfn.STDEV.P(Table2[1W Return vs Nifty])</f>
        <v>-1.439310818377116E-2</v>
      </c>
      <c r="O571">
        <v>79.92</v>
      </c>
      <c r="P571">
        <v>75.552334183772203</v>
      </c>
      <c r="Q571">
        <v>70.977497888711</v>
      </c>
      <c r="R571">
        <v>58.362709785414197</v>
      </c>
      <c r="S571" s="2">
        <v>4.8923923923923883E-2</v>
      </c>
      <c r="T571" s="2">
        <v>0.10956201294976993</v>
      </c>
      <c r="U571" s="2">
        <v>0.18107854592790873</v>
      </c>
      <c r="V571">
        <v>3.2957762657339802</v>
      </c>
      <c r="W571">
        <v>83.01</v>
      </c>
      <c r="X571">
        <v>87.25</v>
      </c>
      <c r="Y571">
        <v>83.1</v>
      </c>
      <c r="Z571">
        <v>86.8</v>
      </c>
      <c r="AA571">
        <v>83.1</v>
      </c>
      <c r="AB571">
        <v>86.8</v>
      </c>
      <c r="AC571" s="2">
        <f>(Table2[[#This Row],[Close Price]]/Table2[[#This Row],[Day Low]])-1</f>
        <v>9.8783279122995893E-3</v>
      </c>
      <c r="AD571" s="2">
        <f>(Table2[[#This Row],[Day High]]/Table2[[#This Row],[Close Price]])-1</f>
        <v>4.0796850769414306E-2</v>
      </c>
      <c r="AE571" s="2">
        <f>(Table2[[#This Row],[Close Price]]/Table2[[#This Row],[Current Week Low]])-1</f>
        <v>8.7845968712394473E-3</v>
      </c>
      <c r="AF571" s="2">
        <f>(Table2[[#This Row],[Current Week High]]/Table2[[#This Row],[Close Price]])-1</f>
        <v>3.5428844089228084E-2</v>
      </c>
      <c r="AG571" s="2">
        <f>(Table2[[#This Row],[Close Price]]/Table2[[#This Row],[Current Month Low]])-1</f>
        <v>8.7845968712394473E-3</v>
      </c>
      <c r="AH571" s="2">
        <f>(Table2[[#This Row],[Current Month High]]/Table2[[#This Row],[Close Price]])-1</f>
        <v>3.5428844089228084E-2</v>
      </c>
      <c r="AI571">
        <v>12.012406059883</v>
      </c>
      <c r="AJ571">
        <v>42.932651321398097</v>
      </c>
      <c r="AK571" t="str">
        <f>IF(AND(Table2[[#This Row],[20D EMA]]&gt;Table2[[#This Row],[50D EMA]],Table2[[#This Row],[50D EMA]]&gt;Table2[[#This Row],[200D EMA]]),"Uptrend","Downtrend/NoTrend")</f>
        <v>Uptrend</v>
      </c>
      <c r="AL571">
        <v>0.09</v>
      </c>
      <c r="AM571" t="s">
        <v>10145</v>
      </c>
      <c r="AN571">
        <v>14.01</v>
      </c>
      <c r="AO571" t="s">
        <v>10145</v>
      </c>
      <c r="AP571">
        <v>7.2967989130574007E-2</v>
      </c>
      <c r="AQ571">
        <f>(Table2[[#This Row],[Sharpe Ratio]]-AVERAGE(Table2[Sharpe Ratio]))/_xlfn.STDEV.P(Table2[Sharpe Ratio])</f>
        <v>0.20577252571028254</v>
      </c>
      <c r="AR5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1.6704621169502769E-2</v>
      </c>
    </row>
    <row r="572" spans="1:44" x14ac:dyDescent="0.3">
      <c r="A572" t="s">
        <v>230</v>
      </c>
      <c r="B572" t="s">
        <v>231</v>
      </c>
      <c r="C572" t="s">
        <v>10106</v>
      </c>
      <c r="D572" t="s">
        <v>114</v>
      </c>
      <c r="E572">
        <v>109963.66340643899</v>
      </c>
      <c r="F572">
        <v>2314.6</v>
      </c>
      <c r="G572">
        <v>50.189509279948098</v>
      </c>
      <c r="H572">
        <f>(Table2[[#This Row],[1Y Return vs Nifty]]-AVERAGE(Table2[1Y Return vs Nifty]))/_xlfn.STDEV.P(Table2[1Y Return vs Nifty])</f>
        <v>2.8646722447731972E-2</v>
      </c>
      <c r="I572">
        <v>1.38637607232594</v>
      </c>
      <c r="J572">
        <f>(Table2[[#This Row],[1M Return vs Nifty]]-AVERAGE(Table2[1M Return vs Nifty]))/_xlfn.STDEV.P(Table2[1M Return vs Nifty])</f>
        <v>-0.22663629493356918</v>
      </c>
      <c r="K572">
        <v>2.9622782032053299</v>
      </c>
      <c r="L572">
        <f>(Table2[[#This Row],[6M Return vs Nifty]]-AVERAGE(Table2[6M Return vs Nifty]))/_xlfn.STDEV.P(Table2[6M Return vs Nifty])</f>
        <v>-0.23612634852572881</v>
      </c>
      <c r="M572">
        <v>-5.0420418245041203</v>
      </c>
      <c r="N572">
        <f>(Table2[[#This Row],[1W Return vs Nifty]]-AVERAGE(Table2[1W Return vs Nifty]))/_xlfn.STDEV.P(Table2[1W Return vs Nifty])</f>
        <v>-0.94006427760832234</v>
      </c>
      <c r="O572">
        <v>2359.34</v>
      </c>
      <c r="P572">
        <v>2268.6263433725699</v>
      </c>
      <c r="Q572">
        <v>1975.31517288345</v>
      </c>
      <c r="R572">
        <v>32.150674709230302</v>
      </c>
      <c r="S572" s="2">
        <v>-1.8962930311019283E-2</v>
      </c>
      <c r="T572" s="2">
        <v>2.0264975218036569E-2</v>
      </c>
      <c r="U572" s="2">
        <v>0.17176237583457715</v>
      </c>
      <c r="V572">
        <v>0.90428259814538403</v>
      </c>
      <c r="W572">
        <v>2317.75</v>
      </c>
      <c r="X572">
        <v>2347.9499999999998</v>
      </c>
      <c r="Y572">
        <v>2301.1999999999998</v>
      </c>
      <c r="Z572">
        <v>2388.65</v>
      </c>
      <c r="AA572">
        <v>2301.1999999999998</v>
      </c>
      <c r="AB572">
        <v>2388.65</v>
      </c>
      <c r="AC572" s="2">
        <f>(Table2[[#This Row],[Close Price]]/Table2[[#This Row],[Day Low]])-1</f>
        <v>-1.3590766907561891E-3</v>
      </c>
      <c r="AD572" s="2">
        <f>(Table2[[#This Row],[Day High]]/Table2[[#This Row],[Close Price]])-1</f>
        <v>1.4408537112243991E-2</v>
      </c>
      <c r="AE572" s="2">
        <f>(Table2[[#This Row],[Close Price]]/Table2[[#This Row],[Current Week Low]])-1</f>
        <v>5.8230488440813577E-3</v>
      </c>
      <c r="AF572" s="2">
        <f>(Table2[[#This Row],[Current Week High]]/Table2[[#This Row],[Close Price]])-1</f>
        <v>3.1992568910395036E-2</v>
      </c>
      <c r="AG572" s="2">
        <f>(Table2[[#This Row],[Close Price]]/Table2[[#This Row],[Current Month Low]])-1</f>
        <v>5.8230488440813577E-3</v>
      </c>
      <c r="AH572" s="2">
        <f>(Table2[[#This Row],[Current Month High]]/Table2[[#This Row],[Close Price]])-1</f>
        <v>3.1992568910395036E-2</v>
      </c>
      <c r="AI572">
        <v>8.83089950747428</v>
      </c>
      <c r="AJ572">
        <v>78.940858136838003</v>
      </c>
      <c r="AK572" t="str">
        <f>IF(AND(Table2[[#This Row],[20D EMA]]&gt;Table2[[#This Row],[50D EMA]],Table2[[#This Row],[50D EMA]]&gt;Table2[[#This Row],[200D EMA]]),"Uptrend","Downtrend/NoTrend")</f>
        <v>Uptrend</v>
      </c>
      <c r="AL572">
        <v>-0.02</v>
      </c>
      <c r="AM572" t="s">
        <v>10146</v>
      </c>
      <c r="AN572">
        <v>-7.56</v>
      </c>
      <c r="AO572" t="s">
        <v>10146</v>
      </c>
      <c r="AP572">
        <v>0.18978898242144501</v>
      </c>
      <c r="AQ572">
        <f>(Table2[[#This Row],[Sharpe Ratio]]-AVERAGE(Table2[Sharpe Ratio]))/_xlfn.STDEV.P(Table2[Sharpe Ratio])</f>
        <v>1.5321560759239934</v>
      </c>
      <c r="AR5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0.15797587730410512</v>
      </c>
    </row>
    <row r="573" spans="1:44" x14ac:dyDescent="0.3">
      <c r="A573" t="s">
        <v>110</v>
      </c>
      <c r="B573" t="s">
        <v>111</v>
      </c>
      <c r="C573" t="s">
        <v>10110</v>
      </c>
      <c r="D573" t="s">
        <v>68</v>
      </c>
      <c r="E573">
        <v>275867.55775502499</v>
      </c>
      <c r="F573">
        <v>715.25</v>
      </c>
      <c r="G573">
        <v>162.414197557188</v>
      </c>
      <c r="H573">
        <f>(Table2[[#This Row],[1Y Return vs Nifty]]-AVERAGE(Table2[1Y Return vs Nifty]))/_xlfn.STDEV.P(Table2[1Y Return vs Nifty])</f>
        <v>1.3208391619920756</v>
      </c>
      <c r="I573">
        <v>-18.861522635962</v>
      </c>
      <c r="J573">
        <f>(Table2[[#This Row],[1M Return vs Nifty]]-AVERAGE(Table2[1M Return vs Nifty]))/_xlfn.STDEV.P(Table2[1M Return vs Nifty])</f>
        <v>-1.9184633941916442</v>
      </c>
      <c r="K573">
        <v>18.469678972176201</v>
      </c>
      <c r="L573">
        <f>(Table2[[#This Row],[6M Return vs Nifty]]-AVERAGE(Table2[6M Return vs Nifty]))/_xlfn.STDEV.P(Table2[6M Return vs Nifty])</f>
        <v>0.22191225365685341</v>
      </c>
      <c r="M573">
        <v>-3.8959510115481901</v>
      </c>
      <c r="N573">
        <f>(Table2[[#This Row],[1W Return vs Nifty]]-AVERAGE(Table2[1W Return vs Nifty]))/_xlfn.STDEV.P(Table2[1W Return vs Nifty])</f>
        <v>-0.71463191951865235</v>
      </c>
      <c r="O573">
        <v>724.07</v>
      </c>
      <c r="P573">
        <v>690.726915145769</v>
      </c>
      <c r="Q573">
        <v>552.78938748327698</v>
      </c>
      <c r="R573">
        <v>40.424205991573203</v>
      </c>
      <c r="S573" s="2">
        <v>-1.2181142707196887E-2</v>
      </c>
      <c r="T573" s="2">
        <v>3.5503299953290109E-2</v>
      </c>
      <c r="U573" s="2">
        <v>0.29389242303722374</v>
      </c>
      <c r="V573">
        <v>0.76580949953788102</v>
      </c>
      <c r="W573">
        <v>711.15</v>
      </c>
      <c r="X573">
        <v>718.9</v>
      </c>
      <c r="Y573">
        <v>708.2</v>
      </c>
      <c r="Z573">
        <v>733</v>
      </c>
      <c r="AA573">
        <v>708.2</v>
      </c>
      <c r="AB573">
        <v>733</v>
      </c>
      <c r="AC573" s="2">
        <f>(Table2[[#This Row],[Close Price]]/Table2[[#This Row],[Day Low]])-1</f>
        <v>5.7653097096252992E-3</v>
      </c>
      <c r="AD573" s="2">
        <f>(Table2[[#This Row],[Day High]]/Table2[[#This Row],[Close Price]])-1</f>
        <v>5.1031108004193637E-3</v>
      </c>
      <c r="AE573" s="2">
        <f>(Table2[[#This Row],[Close Price]]/Table2[[#This Row],[Current Week Low]])-1</f>
        <v>9.9548150240045263E-3</v>
      </c>
      <c r="AF573" s="2">
        <f>(Table2[[#This Row],[Current Week High]]/Table2[[#This Row],[Close Price]])-1</f>
        <v>2.4816497728067155E-2</v>
      </c>
      <c r="AG573" s="2">
        <f>(Table2[[#This Row],[Close Price]]/Table2[[#This Row],[Current Month Low]])-1</f>
        <v>9.9548150240045263E-3</v>
      </c>
      <c r="AH573" s="2">
        <f>(Table2[[#This Row],[Current Month High]]/Table2[[#This Row],[Close Price]])-1</f>
        <v>2.4816497728067155E-2</v>
      </c>
      <c r="AI573">
        <v>25.249912617965698</v>
      </c>
      <c r="AJ573">
        <v>203.26478694085199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0.14000000000000001</v>
      </c>
      <c r="AM573" t="s">
        <v>10145</v>
      </c>
      <c r="AN573">
        <v>-4.22</v>
      </c>
      <c r="AO573" t="s">
        <v>10146</v>
      </c>
      <c r="AP573">
        <v>0.16149635323161601</v>
      </c>
      <c r="AQ573">
        <f>(Table2[[#This Row],[Sharpe Ratio]]-AVERAGE(Table2[Sharpe Ratio]))/_xlfn.STDEV.P(Table2[Sharpe Ratio])</f>
        <v>1.2109220503216962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0.12057815226032864</v>
      </c>
    </row>
    <row r="574" spans="1:44" hidden="1" x14ac:dyDescent="0.3">
      <c r="A574" t="s">
        <v>1455</v>
      </c>
      <c r="B574" t="s">
        <v>1456</v>
      </c>
      <c r="C574" t="s">
        <v>10114</v>
      </c>
      <c r="D574" t="s">
        <v>496</v>
      </c>
      <c r="E574">
        <v>6782.7410127749999</v>
      </c>
      <c r="F574">
        <v>477.75</v>
      </c>
      <c r="G574">
        <v>-47.486181602372497</v>
      </c>
      <c r="H574">
        <f>(Table2[[#This Row],[1Y Return vs Nifty]]-AVERAGE(Table2[1Y Return vs Nifty]))/_xlfn.STDEV.P(Table2[1Y Return vs Nifty])</f>
        <v>-1.0960237152513377</v>
      </c>
      <c r="I574">
        <v>-8.7309708642595201</v>
      </c>
      <c r="J574">
        <f>(Table2[[#This Row],[1M Return vs Nifty]]-AVERAGE(Table2[1M Return vs Nifty]))/_xlfn.STDEV.P(Table2[1M Return vs Nifty])</f>
        <v>-1.0719981750236074</v>
      </c>
      <c r="K574">
        <v>-32.222417943873999</v>
      </c>
      <c r="L574">
        <f>(Table2[[#This Row],[6M Return vs Nifty]]-AVERAGE(Table2[6M Return vs Nifty]))/_xlfn.STDEV.P(Table2[6M Return vs Nifty])</f>
        <v>-1.2753687903457589</v>
      </c>
      <c r="M574">
        <v>-1.61036913521534</v>
      </c>
      <c r="N574">
        <f>(Table2[[#This Row],[1W Return vs Nifty]]-AVERAGE(Table2[1W Return vs Nifty]))/_xlfn.STDEV.P(Table2[1W Return vs Nifty])</f>
        <v>-0.26506535274735149</v>
      </c>
      <c r="O574">
        <v>484.14</v>
      </c>
      <c r="P574">
        <v>499.74842223089701</v>
      </c>
      <c r="Q574">
        <v>550.424040611029</v>
      </c>
      <c r="R574">
        <v>43.6290124884055</v>
      </c>
      <c r="S574" s="2">
        <v>-1.3198661544181407E-2</v>
      </c>
      <c r="T574" s="2">
        <v>-4.4018992861838697E-2</v>
      </c>
      <c r="U574" s="2">
        <v>-0.13203282423920495</v>
      </c>
      <c r="V574">
        <v>1.43736261706474</v>
      </c>
      <c r="W574">
        <v>475.5</v>
      </c>
      <c r="X574">
        <v>480.95</v>
      </c>
      <c r="Y574">
        <v>470.75</v>
      </c>
      <c r="Z574">
        <v>487.95</v>
      </c>
      <c r="AA574">
        <v>470.75</v>
      </c>
      <c r="AB574">
        <v>487.95</v>
      </c>
      <c r="AC574" s="2">
        <f>(Table2[[#This Row],[Close Price]]/Table2[[#This Row],[Day Low]])-1</f>
        <v>4.7318611987381409E-3</v>
      </c>
      <c r="AD574" s="2">
        <f>(Table2[[#This Row],[Day High]]/Table2[[#This Row],[Close Price]])-1</f>
        <v>6.6980638409208648E-3</v>
      </c>
      <c r="AE574" s="2">
        <f>(Table2[[#This Row],[Close Price]]/Table2[[#This Row],[Current Week Low]])-1</f>
        <v>1.4869888475836479E-2</v>
      </c>
      <c r="AF574" s="2">
        <f>(Table2[[#This Row],[Current Week High]]/Table2[[#This Row],[Close Price]])-1</f>
        <v>2.1350078492935687E-2</v>
      </c>
      <c r="AG574" s="2">
        <f>(Table2[[#This Row],[Close Price]]/Table2[[#This Row],[Current Month Low]])-1</f>
        <v>1.4869888475836479E-2</v>
      </c>
      <c r="AH574" s="2">
        <f>(Table2[[#This Row],[Current Month High]]/Table2[[#This Row],[Close Price]])-1</f>
        <v>2.1350078492935687E-2</v>
      </c>
      <c r="AI574">
        <v>51.302982731554103</v>
      </c>
      <c r="AJ574">
        <v>11.4935822637106</v>
      </c>
      <c r="AK574" t="str">
        <f>IF(AND(Table2[[#This Row],[20D EMA]]&gt;Table2[[#This Row],[50D EMA]],Table2[[#This Row],[50D EMA]]&gt;Table2[[#This Row],[200D EMA]]),"Uptrend","Downtrend/NoTrend")</f>
        <v>Downtrend/NoTrend</v>
      </c>
      <c r="AL574">
        <v>-0.16</v>
      </c>
      <c r="AM574" t="s">
        <v>10146</v>
      </c>
      <c r="AN574">
        <v>1.04</v>
      </c>
      <c r="AO574" t="s">
        <v>10145</v>
      </c>
      <c r="AP574">
        <v>-1.5551284867731999E-2</v>
      </c>
      <c r="AQ574">
        <f>(Table2[[#This Row],[Sharpe Ratio]]-AVERAGE(Table2[Sharpe Ratio]))/_xlfn.STDEV.P(Table2[Sharpe Ratio])</f>
        <v>-0.79927379003088317</v>
      </c>
      <c r="AR5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5" spans="1:44" hidden="1" x14ac:dyDescent="0.3">
      <c r="A575" t="s">
        <v>1459</v>
      </c>
      <c r="B575" t="s">
        <v>1460</v>
      </c>
      <c r="C575" t="s">
        <v>10108</v>
      </c>
      <c r="D575" t="s">
        <v>1461</v>
      </c>
      <c r="E575">
        <v>6735.0975330250003</v>
      </c>
      <c r="F575">
        <v>515.95000000000005</v>
      </c>
      <c r="G575">
        <v>-23.1506292298921</v>
      </c>
      <c r="H575">
        <f>(Table2[[#This Row],[1Y Return vs Nifty]]-AVERAGE(Table2[1Y Return vs Nifty]))/_xlfn.STDEV.P(Table2[1Y Return vs Nifty])</f>
        <v>-0.81581605978278482</v>
      </c>
      <c r="I575">
        <v>0.130388848035007</v>
      </c>
      <c r="J575">
        <f>(Table2[[#This Row],[1M Return vs Nifty]]-AVERAGE(Table2[1M Return vs Nifty]))/_xlfn.STDEV.P(Table2[1M Return vs Nifty])</f>
        <v>-0.33158117109039992</v>
      </c>
      <c r="K575">
        <v>-2.1704819030607299</v>
      </c>
      <c r="L575">
        <f>(Table2[[#This Row],[6M Return vs Nifty]]-AVERAGE(Table2[6M Return vs Nifty]))/_xlfn.STDEV.P(Table2[6M Return vs Nifty])</f>
        <v>-0.38773152720382198</v>
      </c>
      <c r="M575">
        <v>-3.7731792412484202</v>
      </c>
      <c r="N575">
        <f>(Table2[[#This Row],[1W Return vs Nifty]]-AVERAGE(Table2[1W Return vs Nifty]))/_xlfn.STDEV.P(Table2[1W Return vs Nifty])</f>
        <v>-0.69048310916902733</v>
      </c>
      <c r="O575">
        <v>501.76</v>
      </c>
      <c r="P575">
        <v>502.40387726092303</v>
      </c>
      <c r="Q575">
        <v>499.05394164402003</v>
      </c>
      <c r="R575">
        <v>64.190813959809802</v>
      </c>
      <c r="S575" s="2">
        <v>2.8280452806122559E-2</v>
      </c>
      <c r="T575" s="2">
        <v>2.6962615839928827E-2</v>
      </c>
      <c r="U575" s="2">
        <v>3.3856176549412247E-2</v>
      </c>
      <c r="V575">
        <v>1.41909270934397</v>
      </c>
      <c r="W575">
        <v>512.1</v>
      </c>
      <c r="X575">
        <v>522</v>
      </c>
      <c r="Y575">
        <v>504</v>
      </c>
      <c r="Z575">
        <v>525</v>
      </c>
      <c r="AA575">
        <v>504</v>
      </c>
      <c r="AB575">
        <v>525</v>
      </c>
      <c r="AC575" s="2">
        <f>(Table2[[#This Row],[Close Price]]/Table2[[#This Row],[Day Low]])-1</f>
        <v>7.5180628783442227E-3</v>
      </c>
      <c r="AD575" s="2">
        <f>(Table2[[#This Row],[Day High]]/Table2[[#This Row],[Close Price]])-1</f>
        <v>1.1725942436282555E-2</v>
      </c>
      <c r="AE575" s="2">
        <f>(Table2[[#This Row],[Close Price]]/Table2[[#This Row],[Current Week Low]])-1</f>
        <v>2.3710317460317487E-2</v>
      </c>
      <c r="AF575" s="2">
        <f>(Table2[[#This Row],[Current Week High]]/Table2[[#This Row],[Close Price]])-1</f>
        <v>1.7540459346835791E-2</v>
      </c>
      <c r="AG575" s="2">
        <f>(Table2[[#This Row],[Close Price]]/Table2[[#This Row],[Current Month Low]])-1</f>
        <v>2.3710317460317487E-2</v>
      </c>
      <c r="AH575" s="2">
        <f>(Table2[[#This Row],[Current Month High]]/Table2[[#This Row],[Close Price]])-1</f>
        <v>1.7540459346835791E-2</v>
      </c>
      <c r="AI575">
        <v>29.731563135962698</v>
      </c>
      <c r="AJ575">
        <v>31.939649661168598</v>
      </c>
      <c r="AK575" t="str">
        <f>IF(AND(Table2[[#This Row],[20D EMA]]&gt;Table2[[#This Row],[50D EMA]],Table2[[#This Row],[50D EMA]]&gt;Table2[[#This Row],[200D EMA]]),"Uptrend","Downtrend/NoTrend")</f>
        <v>Downtrend/NoTrend</v>
      </c>
      <c r="AL575">
        <v>-0.12</v>
      </c>
      <c r="AM575" t="s">
        <v>10146</v>
      </c>
      <c r="AN575">
        <v>3.17</v>
      </c>
      <c r="AO575" t="s">
        <v>10145</v>
      </c>
      <c r="AP575">
        <v>5.0401728520957E-2</v>
      </c>
      <c r="AQ575">
        <f>(Table2[[#This Row],[Sharpe Ratio]]-AVERAGE(Table2[Sharpe Ratio]))/_xlfn.STDEV.P(Table2[Sharpe Ratio])</f>
        <v>-5.0444409441993965E-2</v>
      </c>
      <c r="AR5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76" spans="1:44" hidden="1" x14ac:dyDescent="0.3">
      <c r="A576" t="s">
        <v>1462</v>
      </c>
      <c r="B576" t="s">
        <v>1463</v>
      </c>
      <c r="C576" t="s">
        <v>10114</v>
      </c>
      <c r="D576" t="s">
        <v>187</v>
      </c>
      <c r="E576">
        <v>6696.5414149199996</v>
      </c>
      <c r="F576">
        <v>1652.7</v>
      </c>
      <c r="G576">
        <v>77.227001090852696</v>
      </c>
      <c r="H576">
        <f>(Table2[[#This Row],[1Y Return vs Nifty]]-AVERAGE(Table2[1Y Return vs Nifty]))/_xlfn.STDEV.P(Table2[1Y Return vs Nifty])</f>
        <v>0.33996540854631185</v>
      </c>
      <c r="I576">
        <v>33.901217491906202</v>
      </c>
      <c r="J576">
        <f>(Table2[[#This Row],[1M Return vs Nifty]]-AVERAGE(Table2[1M Return vs Nifty]))/_xlfn.STDEV.P(Table2[1M Return vs Nifty])</f>
        <v>2.4901636374568525</v>
      </c>
      <c r="K576">
        <v>55.2815828447401</v>
      </c>
      <c r="L576">
        <f>(Table2[[#This Row],[6M Return vs Nifty]]-AVERAGE(Table2[6M Return vs Nifty]))/_xlfn.STDEV.P(Table2[6M Return vs Nifty])</f>
        <v>1.309217163400779</v>
      </c>
      <c r="M576">
        <v>-3.7239382717899701</v>
      </c>
      <c r="N576">
        <f>(Table2[[#This Row],[1W Return vs Nifty]]-AVERAGE(Table2[1W Return vs Nifty]))/_xlfn.STDEV.P(Table2[1W Return vs Nifty])</f>
        <v>-0.68079756965143001</v>
      </c>
      <c r="O576">
        <v>1581.48</v>
      </c>
      <c r="P576">
        <v>1497.5947952444201</v>
      </c>
      <c r="Q576">
        <v>1271.70090899808</v>
      </c>
      <c r="R576">
        <v>57.570545397348504</v>
      </c>
      <c r="S576" s="2">
        <v>4.5033765839593308E-2</v>
      </c>
      <c r="T576" s="2">
        <v>0.1035695404712364</v>
      </c>
      <c r="U576" s="2">
        <v>0.29959803308003713</v>
      </c>
      <c r="V576">
        <v>0.63663078375174198</v>
      </c>
      <c r="W576">
        <v>1643.35</v>
      </c>
      <c r="X576">
        <v>1730</v>
      </c>
      <c r="Y576">
        <v>1605.7</v>
      </c>
      <c r="Z576">
        <v>1733</v>
      </c>
      <c r="AA576">
        <v>1605.7</v>
      </c>
      <c r="AB576">
        <v>1733</v>
      </c>
      <c r="AC576" s="2">
        <f>(Table2[[#This Row],[Close Price]]/Table2[[#This Row],[Day Low]])-1</f>
        <v>5.6895974685855499E-3</v>
      </c>
      <c r="AD576" s="2">
        <f>(Table2[[#This Row],[Day High]]/Table2[[#This Row],[Close Price]])-1</f>
        <v>4.6771948932050611E-2</v>
      </c>
      <c r="AE576" s="2">
        <f>(Table2[[#This Row],[Close Price]]/Table2[[#This Row],[Current Week Low]])-1</f>
        <v>2.9270723049137359E-2</v>
      </c>
      <c r="AF576" s="2">
        <f>(Table2[[#This Row],[Current Week High]]/Table2[[#This Row],[Close Price]])-1</f>
        <v>4.858716040418698E-2</v>
      </c>
      <c r="AG576" s="2">
        <f>(Table2[[#This Row],[Close Price]]/Table2[[#This Row],[Current Month Low]])-1</f>
        <v>2.9270723049137359E-2</v>
      </c>
      <c r="AH576" s="2">
        <f>(Table2[[#This Row],[Current Month High]]/Table2[[#This Row],[Close Price]])-1</f>
        <v>4.858716040418698E-2</v>
      </c>
      <c r="AI576">
        <v>5.7935499485689901</v>
      </c>
      <c r="AJ576">
        <v>105.304347826086</v>
      </c>
      <c r="AK576" t="str">
        <f>IF(AND(Table2[[#This Row],[20D EMA]]&gt;Table2[[#This Row],[50D EMA]],Table2[[#This Row],[50D EMA]]&gt;Table2[[#This Row],[200D EMA]]),"Uptrend","Downtrend/NoTrend")</f>
        <v>Uptrend</v>
      </c>
      <c r="AL576">
        <v>7.0000000000000007E-2</v>
      </c>
      <c r="AM576" t="s">
        <v>10145</v>
      </c>
      <c r="AN576">
        <v>2.4300000000000002</v>
      </c>
      <c r="AO576" t="s">
        <v>10145</v>
      </c>
      <c r="AP576">
        <v>2.7362943942846999E-2</v>
      </c>
      <c r="AQ576">
        <f>(Table2[[#This Row],[Sharpe Ratio]]-AVERAGE(Table2[Sharpe Ratio]))/_xlfn.STDEV.P(Table2[Sharpe Ratio])</f>
        <v>-0.31202637361204538</v>
      </c>
      <c r="AR5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3.1465222661404679</v>
      </c>
    </row>
    <row r="577" spans="1:44" hidden="1" x14ac:dyDescent="0.3">
      <c r="A577" t="s">
        <v>1464</v>
      </c>
      <c r="B577" t="s">
        <v>1465</v>
      </c>
      <c r="C577" t="s">
        <v>10102</v>
      </c>
      <c r="D577" t="s">
        <v>49</v>
      </c>
      <c r="E577">
        <v>6668.8745954799997</v>
      </c>
      <c r="F577">
        <v>74.260000000000005</v>
      </c>
      <c r="G577">
        <v>172.34587203706101</v>
      </c>
      <c r="H577">
        <f>(Table2[[#This Row],[1Y Return vs Nifty]]-AVERAGE(Table2[1Y Return vs Nifty]))/_xlfn.STDEV.P(Table2[1Y Return vs Nifty])</f>
        <v>1.4351957698999827</v>
      </c>
      <c r="I577">
        <v>12.7021438645783</v>
      </c>
      <c r="J577">
        <f>(Table2[[#This Row],[1M Return vs Nifty]]-AVERAGE(Table2[1M Return vs Nifty]))/_xlfn.STDEV.P(Table2[1M Return vs Nifty])</f>
        <v>0.71886046379962409</v>
      </c>
      <c r="K577">
        <v>36.452011553439199</v>
      </c>
      <c r="L577">
        <f>(Table2[[#This Row],[6M Return vs Nifty]]-AVERAGE(Table2[6M Return vs Nifty]))/_xlfn.STDEV.P(Table2[6M Return vs Nifty])</f>
        <v>0.75305235909507906</v>
      </c>
      <c r="M577">
        <v>-0.58932172364563895</v>
      </c>
      <c r="N577">
        <f>(Table2[[#This Row],[1W Return vs Nifty]]-AVERAGE(Table2[1W Return vs Nifty]))/_xlfn.STDEV.P(Table2[1W Return vs Nifty])</f>
        <v>-6.422862749880677E-2</v>
      </c>
      <c r="O577">
        <v>72.52</v>
      </c>
      <c r="P577">
        <v>70.347152424510995</v>
      </c>
      <c r="Q577">
        <v>59.735743672538597</v>
      </c>
      <c r="R577">
        <v>53.234885512754097</v>
      </c>
      <c r="S577" s="2">
        <v>2.3993381136238407E-2</v>
      </c>
      <c r="T577" s="2">
        <v>5.5621975312900661E-2</v>
      </c>
      <c r="U577" s="2">
        <v>0.243141801449413</v>
      </c>
      <c r="V577">
        <v>1.82248792892887</v>
      </c>
      <c r="W577">
        <v>74</v>
      </c>
      <c r="X577">
        <v>75.099999999999994</v>
      </c>
      <c r="Y577">
        <v>74</v>
      </c>
      <c r="Z577">
        <v>78.25</v>
      </c>
      <c r="AA577">
        <v>74</v>
      </c>
      <c r="AB577">
        <v>78.25</v>
      </c>
      <c r="AC577" s="2">
        <f>(Table2[[#This Row],[Close Price]]/Table2[[#This Row],[Day Low]])-1</f>
        <v>3.5135135135135886E-3</v>
      </c>
      <c r="AD577" s="2">
        <f>(Table2[[#This Row],[Day High]]/Table2[[#This Row],[Close Price]])-1</f>
        <v>1.1311607864260553E-2</v>
      </c>
      <c r="AE577" s="2">
        <f>(Table2[[#This Row],[Close Price]]/Table2[[#This Row],[Current Week Low]])-1</f>
        <v>3.5135135135135886E-3</v>
      </c>
      <c r="AF577" s="2">
        <f>(Table2[[#This Row],[Current Week High]]/Table2[[#This Row],[Close Price]])-1</f>
        <v>5.373013735523835E-2</v>
      </c>
      <c r="AG577" s="2">
        <f>(Table2[[#This Row],[Close Price]]/Table2[[#This Row],[Current Month Low]])-1</f>
        <v>3.5135135135135886E-3</v>
      </c>
      <c r="AH577" s="2">
        <f>(Table2[[#This Row],[Current Month High]]/Table2[[#This Row],[Close Price]])-1</f>
        <v>5.373013735523835E-2</v>
      </c>
      <c r="AI577">
        <v>34.163748990035003</v>
      </c>
      <c r="AJ577">
        <v>211.36268343815499</v>
      </c>
      <c r="AK577" t="str">
        <f>IF(AND(Table2[[#This Row],[20D EMA]]&gt;Table2[[#This Row],[50D EMA]],Table2[[#This Row],[50D EMA]]&gt;Table2[[#This Row],[200D EMA]]),"Uptrend","Downtrend/NoTrend")</f>
        <v>Uptrend</v>
      </c>
      <c r="AL577">
        <v>-0.19</v>
      </c>
      <c r="AM577" t="s">
        <v>10146</v>
      </c>
      <c r="AN577">
        <v>0.72</v>
      </c>
      <c r="AO577" t="s">
        <v>10145</v>
      </c>
      <c r="AP577">
        <v>7.7157862941403005E-2</v>
      </c>
      <c r="AQ577">
        <f>(Table2[[#This Row],[Sharpe Ratio]]-AVERAGE(Table2[Sharpe Ratio]))/_xlfn.STDEV.P(Table2[Sharpe Ratio])</f>
        <v>0.25334428095394473</v>
      </c>
      <c r="AR5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3.0962242462498244</v>
      </c>
    </row>
    <row r="578" spans="1:44" hidden="1" x14ac:dyDescent="0.3">
      <c r="A578" t="s">
        <v>1466</v>
      </c>
      <c r="B578" t="s">
        <v>1467</v>
      </c>
      <c r="C578" t="s">
        <v>10111</v>
      </c>
      <c r="D578" t="s">
        <v>395</v>
      </c>
      <c r="E578">
        <v>6653.1730068079996</v>
      </c>
      <c r="F578">
        <v>214.16</v>
      </c>
      <c r="G578">
        <v>218.866127232015</v>
      </c>
      <c r="H578">
        <f>(Table2[[#This Row],[1Y Return vs Nifty]]-AVERAGE(Table2[1Y Return vs Nifty]))/_xlfn.STDEV.P(Table2[1Y Return vs Nifty])</f>
        <v>1.9708454827340209</v>
      </c>
      <c r="I578">
        <v>10.5428077442188</v>
      </c>
      <c r="J578">
        <f>(Table2[[#This Row],[1M Return vs Nifty]]-AVERAGE(Table2[1M Return vs Nifty]))/_xlfn.STDEV.P(Table2[1M Return vs Nifty])</f>
        <v>0.53843564947873634</v>
      </c>
      <c r="K578">
        <v>11.513770776070499</v>
      </c>
      <c r="L578">
        <f>(Table2[[#This Row],[6M Return vs Nifty]]-AVERAGE(Table2[6M Return vs Nifty]))/_xlfn.STDEV.P(Table2[6M Return vs Nifty])</f>
        <v>1.6457160664756693E-2</v>
      </c>
      <c r="M578">
        <v>6.8739141215109196</v>
      </c>
      <c r="N578">
        <f>(Table2[[#This Row],[1W Return vs Nifty]]-AVERAGE(Table2[1W Return vs Nifty]))/_xlfn.STDEV.P(Table2[1W Return vs Nifty])</f>
        <v>1.4037657378113075</v>
      </c>
      <c r="O578">
        <v>200.52</v>
      </c>
      <c r="P578">
        <v>190.16154411902099</v>
      </c>
      <c r="Q578">
        <v>156.270527033744</v>
      </c>
      <c r="R578">
        <v>78.506285035041998</v>
      </c>
      <c r="S578" s="2">
        <v>6.8023139836425217E-2</v>
      </c>
      <c r="T578" s="2">
        <v>0.12620036291858525</v>
      </c>
      <c r="U578" s="2">
        <v>0.37044396064368385</v>
      </c>
      <c r="V578">
        <v>1.2100817238402299</v>
      </c>
      <c r="W578">
        <v>211.32</v>
      </c>
      <c r="X578">
        <v>215.85</v>
      </c>
      <c r="Y578">
        <v>209.54</v>
      </c>
      <c r="Z578">
        <v>217.97</v>
      </c>
      <c r="AA578">
        <v>209.54</v>
      </c>
      <c r="AB578">
        <v>217.97</v>
      </c>
      <c r="AC578" s="2">
        <f>(Table2[[#This Row],[Close Price]]/Table2[[#This Row],[Day Low]])-1</f>
        <v>1.3439333711906087E-2</v>
      </c>
      <c r="AD578" s="2">
        <f>(Table2[[#This Row],[Day High]]/Table2[[#This Row],[Close Price]])-1</f>
        <v>7.891296227119815E-3</v>
      </c>
      <c r="AE578" s="2">
        <f>(Table2[[#This Row],[Close Price]]/Table2[[#This Row],[Current Week Low]])-1</f>
        <v>2.2048296268015743E-2</v>
      </c>
      <c r="AF578" s="2">
        <f>(Table2[[#This Row],[Current Week High]]/Table2[[#This Row],[Close Price]])-1</f>
        <v>1.7790437056406372E-2</v>
      </c>
      <c r="AG578" s="2">
        <f>(Table2[[#This Row],[Close Price]]/Table2[[#This Row],[Current Month Low]])-1</f>
        <v>2.2048296268015743E-2</v>
      </c>
      <c r="AH578" s="2">
        <f>(Table2[[#This Row],[Current Month High]]/Table2[[#This Row],[Close Price]])-1</f>
        <v>1.7790437056406372E-2</v>
      </c>
      <c r="AI578">
        <v>1.7790437056406301</v>
      </c>
      <c r="AJ578">
        <v>248.51098454027601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0.15</v>
      </c>
      <c r="AM578" t="s">
        <v>10145</v>
      </c>
      <c r="AN578">
        <v>5.69</v>
      </c>
      <c r="AO578" t="s">
        <v>10145</v>
      </c>
      <c r="AP578">
        <v>9.2574131867534007E-2</v>
      </c>
      <c r="AQ578">
        <f>(Table2[[#This Row],[Sharpe Ratio]]-AVERAGE(Table2[Sharpe Ratio]))/_xlfn.STDEV.P(Table2[Sharpe Ratio])</f>
        <v>0.42838033340710302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4.3578843640959244</v>
      </c>
    </row>
    <row r="579" spans="1:44" hidden="1" x14ac:dyDescent="0.3">
      <c r="A579" t="s">
        <v>1468</v>
      </c>
      <c r="B579" t="s">
        <v>1469</v>
      </c>
      <c r="C579" t="s">
        <v>10112</v>
      </c>
      <c r="D579" t="s">
        <v>140</v>
      </c>
      <c r="E579">
        <v>6645.0788276000003</v>
      </c>
      <c r="F579">
        <v>943.1</v>
      </c>
      <c r="G579">
        <v>24.427289550853601</v>
      </c>
      <c r="H579">
        <f>(Table2[[#This Row],[1Y Return vs Nifty]]-AVERAGE(Table2[1Y Return vs Nifty]))/_xlfn.STDEV.P(Table2[1Y Return vs Nifty])</f>
        <v>-0.26798805614552229</v>
      </c>
      <c r="I579">
        <v>4.5912333799288998</v>
      </c>
      <c r="J579">
        <f>(Table2[[#This Row],[1M Return vs Nifty]]-AVERAGE(Table2[1M Return vs Nifty]))/_xlfn.STDEV.P(Table2[1M Return vs Nifty])</f>
        <v>4.1147761099790015E-2</v>
      </c>
      <c r="K579">
        <v>-5.3890810579981601</v>
      </c>
      <c r="L579">
        <f>(Table2[[#This Row],[6M Return vs Nifty]]-AVERAGE(Table2[6M Return vs Nifty]))/_xlfn.STDEV.P(Table2[6M Return vs Nifty])</f>
        <v>-0.48279856518632047</v>
      </c>
      <c r="M579">
        <v>-0.72454804873950196</v>
      </c>
      <c r="N579">
        <f>(Table2[[#This Row],[1W Return vs Nifty]]-AVERAGE(Table2[1W Return vs Nifty]))/_xlfn.STDEV.P(Table2[1W Return vs Nifty])</f>
        <v>-9.0827208516209998E-2</v>
      </c>
      <c r="O579">
        <v>927.18</v>
      </c>
      <c r="P579">
        <v>897.77788579838898</v>
      </c>
      <c r="Q579">
        <v>821.82752956796401</v>
      </c>
      <c r="R579">
        <v>54.596579348210099</v>
      </c>
      <c r="S579" s="2">
        <v>1.7170344485429014E-2</v>
      </c>
      <c r="T579" s="2">
        <v>5.0482546873279611E-2</v>
      </c>
      <c r="U579" s="2">
        <v>0.14756438068677152</v>
      </c>
      <c r="V579">
        <v>1.18182616522832</v>
      </c>
      <c r="W579">
        <v>933.1</v>
      </c>
      <c r="X579">
        <v>949.85</v>
      </c>
      <c r="Y579">
        <v>925.3</v>
      </c>
      <c r="Z579">
        <v>979.8</v>
      </c>
      <c r="AA579">
        <v>925.3</v>
      </c>
      <c r="AB579">
        <v>979.8</v>
      </c>
      <c r="AC579" s="2">
        <f>(Table2[[#This Row],[Close Price]]/Table2[[#This Row],[Day Low]])-1</f>
        <v>1.0716964955524544E-2</v>
      </c>
      <c r="AD579" s="2">
        <f>(Table2[[#This Row],[Day High]]/Table2[[#This Row],[Close Price]])-1</f>
        <v>7.1572473756760235E-3</v>
      </c>
      <c r="AE579" s="2">
        <f>(Table2[[#This Row],[Close Price]]/Table2[[#This Row],[Current Week Low]])-1</f>
        <v>1.9237004214849307E-2</v>
      </c>
      <c r="AF579" s="2">
        <f>(Table2[[#This Row],[Current Week High]]/Table2[[#This Row],[Close Price]])-1</f>
        <v>3.8914219064786204E-2</v>
      </c>
      <c r="AG579" s="2">
        <f>(Table2[[#This Row],[Close Price]]/Table2[[#This Row],[Current Month Low]])-1</f>
        <v>1.9237004214849307E-2</v>
      </c>
      <c r="AH579" s="2">
        <f>(Table2[[#This Row],[Current Month High]]/Table2[[#This Row],[Close Price]])-1</f>
        <v>3.8914219064786204E-2</v>
      </c>
      <c r="AI579">
        <v>6.3513943378220796</v>
      </c>
      <c r="AJ579">
        <v>53.712003911661597</v>
      </c>
      <c r="AK579" t="str">
        <f>IF(AND(Table2[[#This Row],[20D EMA]]&gt;Table2[[#This Row],[50D EMA]],Table2[[#This Row],[50D EMA]]&gt;Table2[[#This Row],[200D EMA]]),"Uptrend","Downtrend/NoTrend")</f>
        <v>Uptrend</v>
      </c>
      <c r="AL579">
        <v>0.05</v>
      </c>
      <c r="AM579" t="s">
        <v>10145</v>
      </c>
      <c r="AN579">
        <v>-3.15</v>
      </c>
      <c r="AO579" t="s">
        <v>10146</v>
      </c>
      <c r="AP579">
        <v>8.1741910294350004E-3</v>
      </c>
      <c r="AQ579">
        <f>(Table2[[#This Row],[Sharpe Ratio]]-AVERAGE(Table2[Sharpe Ratio]))/_xlfn.STDEV.P(Table2[Sharpe Ratio])</f>
        <v>-0.52989514442529628</v>
      </c>
      <c r="AR5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-1.3303612131735592</v>
      </c>
    </row>
    <row r="580" spans="1:44" hidden="1" x14ac:dyDescent="0.3">
      <c r="A580" t="s">
        <v>1474</v>
      </c>
      <c r="B580" t="s">
        <v>1475</v>
      </c>
      <c r="C580" t="s">
        <v>10105</v>
      </c>
      <c r="D580" t="s">
        <v>46</v>
      </c>
      <c r="E580">
        <v>6614.4004389539996</v>
      </c>
      <c r="F580">
        <v>235.62</v>
      </c>
      <c r="G580">
        <v>166.70074930238599</v>
      </c>
      <c r="H580">
        <f>(Table2[[#This Row],[1Y Return vs Nifty]]-AVERAGE(Table2[1Y Return vs Nifty]))/_xlfn.STDEV.P(Table2[1Y Return vs Nifty])</f>
        <v>1.370195946509728</v>
      </c>
      <c r="I580">
        <v>15.642507431268101</v>
      </c>
      <c r="J580">
        <f>(Table2[[#This Row],[1M Return vs Nifty]]-AVERAGE(Table2[1M Return vs Nifty]))/_xlfn.STDEV.P(Table2[1M Return vs Nifty])</f>
        <v>0.96454456344205852</v>
      </c>
      <c r="K580">
        <v>52.226261166676501</v>
      </c>
      <c r="L580">
        <f>(Table2[[#This Row],[6M Return vs Nifty]]-AVERAGE(Table2[6M Return vs Nifty]))/_xlfn.STDEV.P(Table2[6M Return vs Nifty])</f>
        <v>1.2189728154608845</v>
      </c>
      <c r="M580">
        <v>-2.8666664152995902</v>
      </c>
      <c r="N580">
        <f>(Table2[[#This Row],[1W Return vs Nifty]]-AVERAGE(Table2[1W Return vs Nifty]))/_xlfn.STDEV.P(Table2[1W Return vs Nifty])</f>
        <v>-0.51217496667104423</v>
      </c>
      <c r="O580">
        <v>222.28</v>
      </c>
      <c r="P580">
        <v>203.118580221537</v>
      </c>
      <c r="Q580">
        <v>164.46581170623901</v>
      </c>
      <c r="R580">
        <v>61.939178756322903</v>
      </c>
      <c r="S580" s="2">
        <v>6.0014396256973204E-2</v>
      </c>
      <c r="T580" s="2">
        <v>0.16001204686944157</v>
      </c>
      <c r="U580" s="2">
        <v>0.43263817297696627</v>
      </c>
      <c r="V580">
        <v>1.2965041590272699</v>
      </c>
      <c r="W580">
        <v>231.61</v>
      </c>
      <c r="X580">
        <v>236.79</v>
      </c>
      <c r="Y580">
        <v>224.56</v>
      </c>
      <c r="Z580">
        <v>236.2</v>
      </c>
      <c r="AA580">
        <v>224.56</v>
      </c>
      <c r="AB580">
        <v>236.2</v>
      </c>
      <c r="AC580" s="2">
        <f>(Table2[[#This Row],[Close Price]]/Table2[[#This Row],[Day Low]])-1</f>
        <v>1.7313587496222027E-2</v>
      </c>
      <c r="AD580" s="2">
        <f>(Table2[[#This Row],[Day High]]/Table2[[#This Row],[Close Price]])-1</f>
        <v>4.9656226126812975E-3</v>
      </c>
      <c r="AE580" s="2">
        <f>(Table2[[#This Row],[Close Price]]/Table2[[#This Row],[Current Week Low]])-1</f>
        <v>4.9251870324189539E-2</v>
      </c>
      <c r="AF580" s="2">
        <f>(Table2[[#This Row],[Current Week High]]/Table2[[#This Row],[Close Price]])-1</f>
        <v>2.4615906968847856E-3</v>
      </c>
      <c r="AG580" s="2">
        <f>(Table2[[#This Row],[Close Price]]/Table2[[#This Row],[Current Month Low]])-1</f>
        <v>4.9251870324189539E-2</v>
      </c>
      <c r="AH580" s="2">
        <f>(Table2[[#This Row],[Current Month High]]/Table2[[#This Row],[Close Price]])-1</f>
        <v>2.4615906968847856E-3</v>
      </c>
      <c r="AI580">
        <v>5.67863509039978</v>
      </c>
      <c r="AJ580">
        <v>194.70919324577801</v>
      </c>
      <c r="AK580" t="str">
        <f>IF(AND(Table2[[#This Row],[20D EMA]]&gt;Table2[[#This Row],[50D EMA]],Table2[[#This Row],[50D EMA]]&gt;Table2[[#This Row],[200D EMA]]),"Uptrend","Downtrend/NoTrend")</f>
        <v>Uptrend</v>
      </c>
      <c r="AL580">
        <v>0.27</v>
      </c>
      <c r="AM580" t="s">
        <v>10145</v>
      </c>
      <c r="AN580">
        <v>5.31</v>
      </c>
      <c r="AO580" t="s">
        <v>10145</v>
      </c>
      <c r="AP580">
        <v>6.3982577189229006E-2</v>
      </c>
      <c r="AQ580">
        <f>(Table2[[#This Row],[Sharpe Ratio]]-AVERAGE(Table2[Sharpe Ratio]))/_xlfn.STDEV.P(Table2[Sharpe Ratio])</f>
        <v>0.10375231294579139</v>
      </c>
      <c r="AR5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3.1452906716874178</v>
      </c>
    </row>
    <row r="581" spans="1:44" hidden="1" x14ac:dyDescent="0.3">
      <c r="A581" t="s">
        <v>1476</v>
      </c>
      <c r="B581" t="s">
        <v>1477</v>
      </c>
      <c r="C581" t="s">
        <v>10114</v>
      </c>
      <c r="D581" t="s">
        <v>106</v>
      </c>
      <c r="E581">
        <v>6607.8881561199996</v>
      </c>
      <c r="F581">
        <v>1387.6</v>
      </c>
      <c r="G581">
        <v>-29.265485513381901</v>
      </c>
      <c r="H581">
        <f>(Table2[[#This Row],[1Y Return vs Nifty]]-AVERAGE(Table2[1Y Return vs Nifty]))/_xlfn.STDEV.P(Table2[1Y Return vs Nifty])</f>
        <v>-0.88622455170842684</v>
      </c>
      <c r="I581">
        <v>-3.2873132067158002</v>
      </c>
      <c r="J581">
        <f>(Table2[[#This Row],[1M Return vs Nifty]]-AVERAGE(Table2[1M Return vs Nifty]))/_xlfn.STDEV.P(Table2[1M Return vs Nifty])</f>
        <v>-0.61714961632618359</v>
      </c>
      <c r="K581">
        <v>-19.7837196985435</v>
      </c>
      <c r="L581">
        <f>(Table2[[#This Row],[6M Return vs Nifty]]-AVERAGE(Table2[6M Return vs Nifty]))/_xlfn.STDEV.P(Table2[6M Return vs Nifty])</f>
        <v>-0.9079697631237249</v>
      </c>
      <c r="M581">
        <v>-1.1277147853595</v>
      </c>
      <c r="N581">
        <f>(Table2[[#This Row],[1W Return vs Nifty]]-AVERAGE(Table2[1W Return vs Nifty]))/_xlfn.STDEV.P(Table2[1W Return vs Nifty])</f>
        <v>-0.17012880234467204</v>
      </c>
      <c r="O581">
        <v>1373.56</v>
      </c>
      <c r="P581">
        <v>1370.0337708300101</v>
      </c>
      <c r="Q581">
        <v>1399.96042827728</v>
      </c>
      <c r="R581">
        <v>59.245075318939598</v>
      </c>
      <c r="S581" s="2">
        <v>1.0221613908384027E-2</v>
      </c>
      <c r="T581" s="2">
        <v>1.2821749028381709E-2</v>
      </c>
      <c r="U581" s="2">
        <v>-8.8291269007440588E-3</v>
      </c>
      <c r="V581">
        <v>0.80257969307843802</v>
      </c>
      <c r="W581">
        <v>1378</v>
      </c>
      <c r="X581">
        <v>1399.95</v>
      </c>
      <c r="Y581">
        <v>1375.3</v>
      </c>
      <c r="Z581">
        <v>1414</v>
      </c>
      <c r="AA581">
        <v>1375.3</v>
      </c>
      <c r="AB581">
        <v>1414</v>
      </c>
      <c r="AC581" s="2">
        <f>(Table2[[#This Row],[Close Price]]/Table2[[#This Row],[Day Low]])-1</f>
        <v>6.9666182873728832E-3</v>
      </c>
      <c r="AD581" s="2">
        <f>(Table2[[#This Row],[Day High]]/Table2[[#This Row],[Close Price]])-1</f>
        <v>8.9002594407612268E-3</v>
      </c>
      <c r="AE581" s="2">
        <f>(Table2[[#This Row],[Close Price]]/Table2[[#This Row],[Current Week Low]])-1</f>
        <v>8.9435032356577349E-3</v>
      </c>
      <c r="AF581" s="2">
        <f>(Table2[[#This Row],[Current Week High]]/Table2[[#This Row],[Close Price]])-1</f>
        <v>1.9025655808590392E-2</v>
      </c>
      <c r="AG581" s="2">
        <f>(Table2[[#This Row],[Close Price]]/Table2[[#This Row],[Current Month Low]])-1</f>
        <v>8.9435032356577349E-3</v>
      </c>
      <c r="AH581" s="2">
        <f>(Table2[[#This Row],[Current Month High]]/Table2[[#This Row],[Close Price]])-1</f>
        <v>1.9025655808590392E-2</v>
      </c>
      <c r="AI581">
        <v>21.068751801671901</v>
      </c>
      <c r="AJ581">
        <v>11.0079999999999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-0.04</v>
      </c>
      <c r="AM581" t="s">
        <v>10146</v>
      </c>
      <c r="AN581">
        <v>0.92</v>
      </c>
      <c r="AO581" t="s">
        <v>10145</v>
      </c>
      <c r="AP581">
        <v>-0.15333056198414799</v>
      </c>
      <c r="AQ581">
        <f>(Table2[[#This Row],[Sharpe Ratio]]-AVERAGE(Table2[Sharpe Ratio]))/_xlfn.STDEV.P(Table2[Sharpe Ratio])</f>
        <v>-2.3636173346241773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82" spans="1:44" x14ac:dyDescent="0.3">
      <c r="A582" t="s">
        <v>307</v>
      </c>
      <c r="B582" t="s">
        <v>308</v>
      </c>
      <c r="C582" t="s">
        <v>10106</v>
      </c>
      <c r="D582" t="s">
        <v>309</v>
      </c>
      <c r="E582">
        <v>81260.779063259994</v>
      </c>
      <c r="F582">
        <v>4201.3500000000004</v>
      </c>
      <c r="G582">
        <v>6.9129750462906303</v>
      </c>
      <c r="H582">
        <f>(Table2[[#This Row],[1Y Return vs Nifty]]-AVERAGE(Table2[1Y Return vs Nifty]))/_xlfn.STDEV.P(Table2[1Y Return vs Nifty])</f>
        <v>-0.46965370685054669</v>
      </c>
      <c r="I582">
        <v>6.3075031817209801</v>
      </c>
      <c r="J582">
        <f>(Table2[[#This Row],[1M Return vs Nifty]]-AVERAGE(Table2[1M Return vs Nifty]))/_xlfn.STDEV.P(Table2[1M Return vs Nifty])</f>
        <v>0.18455186451530156</v>
      </c>
      <c r="K582">
        <v>5.73084657752708</v>
      </c>
      <c r="L582">
        <f>(Table2[[#This Row],[6M Return vs Nifty]]-AVERAGE(Table2[6M Return vs Nifty]))/_xlfn.STDEV.P(Table2[6M Return vs Nifty])</f>
        <v>-0.15435176830344988</v>
      </c>
      <c r="M582">
        <v>-2.9900432155212902</v>
      </c>
      <c r="N582">
        <f>(Table2[[#This Row],[1W Return vs Nifty]]-AVERAGE(Table2[1W Return vs Nifty]))/_xlfn.STDEV.P(Table2[1W Return vs Nifty])</f>
        <v>-0.53644278445051141</v>
      </c>
      <c r="O582">
        <v>4126.2299999999996</v>
      </c>
      <c r="P582">
        <v>3967.5664273430498</v>
      </c>
      <c r="Q582">
        <v>3602.2355560205401</v>
      </c>
      <c r="R582">
        <v>53.019858121510097</v>
      </c>
      <c r="S582" s="2">
        <v>1.8205480547618724E-2</v>
      </c>
      <c r="T582" s="2">
        <v>5.8923669442759105E-2</v>
      </c>
      <c r="U582" s="2">
        <v>0.16631739781096205</v>
      </c>
      <c r="V582">
        <v>1.38930732878857</v>
      </c>
      <c r="W582">
        <v>4160</v>
      </c>
      <c r="X582">
        <v>4209</v>
      </c>
      <c r="Y582">
        <v>4087.15</v>
      </c>
      <c r="Z582">
        <v>4258.95</v>
      </c>
      <c r="AA582">
        <v>4087.15</v>
      </c>
      <c r="AB582">
        <v>4258.95</v>
      </c>
      <c r="AC582" s="2">
        <f>(Table2[[#This Row],[Close Price]]/Table2[[#This Row],[Day Low]])-1</f>
        <v>9.9399038461538414E-3</v>
      </c>
      <c r="AD582" s="2">
        <f>(Table2[[#This Row],[Day High]]/Table2[[#This Row],[Close Price]])-1</f>
        <v>1.8208433003676916E-3</v>
      </c>
      <c r="AE582" s="2">
        <f>(Table2[[#This Row],[Close Price]]/Table2[[#This Row],[Current Week Low]])-1</f>
        <v>2.7941230441750342E-2</v>
      </c>
      <c r="AF582" s="2">
        <f>(Table2[[#This Row],[Current Week High]]/Table2[[#This Row],[Close Price]])-1</f>
        <v>1.3709878967474554E-2</v>
      </c>
      <c r="AG582" s="2">
        <f>(Table2[[#This Row],[Close Price]]/Table2[[#This Row],[Current Month Low]])-1</f>
        <v>2.7941230441750342E-2</v>
      </c>
      <c r="AH582" s="2">
        <f>(Table2[[#This Row],[Current Month High]]/Table2[[#This Row],[Close Price]])-1</f>
        <v>1.3709878967474554E-2</v>
      </c>
      <c r="AI582">
        <v>4.7282421126542502</v>
      </c>
      <c r="AJ582">
        <v>52.333212472806402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0.03</v>
      </c>
      <c r="AM582" t="s">
        <v>10145</v>
      </c>
      <c r="AN582">
        <v>-2.4500000000000002</v>
      </c>
      <c r="AO582" t="s">
        <v>10146</v>
      </c>
      <c r="AP582">
        <v>0.147139881322668</v>
      </c>
      <c r="AQ582">
        <f>(Table2[[#This Row],[Sharpe Ratio]]-AVERAGE(Table2[Sharpe Ratio]))/_xlfn.STDEV.P(Table2[Sharpe Ratio])</f>
        <v>1.0479189149886401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7.2022519899433757E-2</v>
      </c>
    </row>
    <row r="583" spans="1:44" hidden="1" x14ac:dyDescent="0.3">
      <c r="A583" t="s">
        <v>1480</v>
      </c>
      <c r="B583" t="s">
        <v>1481</v>
      </c>
      <c r="C583" t="s">
        <v>10116</v>
      </c>
      <c r="D583" t="s">
        <v>371</v>
      </c>
      <c r="E583">
        <v>6553.6368456</v>
      </c>
      <c r="F583">
        <v>133.59</v>
      </c>
      <c r="G583">
        <v>65.527130218319996</v>
      </c>
      <c r="H583">
        <f>(Table2[[#This Row],[1Y Return vs Nifty]]-AVERAGE(Table2[1Y Return vs Nifty]))/_xlfn.STDEV.P(Table2[1Y Return vs Nifty])</f>
        <v>0.20524919843946685</v>
      </c>
      <c r="I583">
        <v>19.804320538690298</v>
      </c>
      <c r="J583">
        <f>(Table2[[#This Row],[1M Return vs Nifty]]-AVERAGE(Table2[1M Return vs Nifty]))/_xlfn.STDEV.P(Table2[1M Return vs Nifty])</f>
        <v>1.3122877193430833</v>
      </c>
      <c r="K583">
        <v>18.2741096763257</v>
      </c>
      <c r="L583">
        <f>(Table2[[#This Row],[6M Return vs Nifty]]-AVERAGE(Table2[6M Return vs Nifty]))/_xlfn.STDEV.P(Table2[6M Return vs Nifty])</f>
        <v>0.21613576743355062</v>
      </c>
      <c r="M583">
        <v>1.2945016087947301</v>
      </c>
      <c r="N583">
        <f>(Table2[[#This Row],[1W Return vs Nifty]]-AVERAGE(Table2[1W Return vs Nifty]))/_xlfn.STDEV.P(Table2[1W Return vs Nifty])</f>
        <v>0.30631333240145314</v>
      </c>
      <c r="O583">
        <v>124.38</v>
      </c>
      <c r="P583">
        <v>114.217095271662</v>
      </c>
      <c r="Q583">
        <v>97.098535644039501</v>
      </c>
      <c r="R583">
        <v>59.674649331212102</v>
      </c>
      <c r="S583" s="2">
        <v>7.4047274481427949E-2</v>
      </c>
      <c r="T583" s="2">
        <v>0.1696147558494647</v>
      </c>
      <c r="U583" s="2">
        <v>0.37581889483624331</v>
      </c>
      <c r="V583">
        <v>3.0819719089314801</v>
      </c>
      <c r="W583">
        <v>131.75</v>
      </c>
      <c r="X583">
        <v>138.5</v>
      </c>
      <c r="Y583">
        <v>129.25</v>
      </c>
      <c r="Z583">
        <v>137.66999999999999</v>
      </c>
      <c r="AA583">
        <v>129.25</v>
      </c>
      <c r="AB583">
        <v>137.66999999999999</v>
      </c>
      <c r="AC583" s="2">
        <f>(Table2[[#This Row],[Close Price]]/Table2[[#This Row],[Day Low]])-1</f>
        <v>1.3965844402276995E-2</v>
      </c>
      <c r="AD583" s="2">
        <f>(Table2[[#This Row],[Day High]]/Table2[[#This Row],[Close Price]])-1</f>
        <v>3.6754248072460527E-2</v>
      </c>
      <c r="AE583" s="2">
        <f>(Table2[[#This Row],[Close Price]]/Table2[[#This Row],[Current Week Low]])-1</f>
        <v>3.3578336557059885E-2</v>
      </c>
      <c r="AF583" s="2">
        <f>(Table2[[#This Row],[Current Week High]]/Table2[[#This Row],[Close Price]])-1</f>
        <v>3.0541208174264423E-2</v>
      </c>
      <c r="AG583" s="2">
        <f>(Table2[[#This Row],[Close Price]]/Table2[[#This Row],[Current Month Low]])-1</f>
        <v>3.3578336557059885E-2</v>
      </c>
      <c r="AH583" s="2">
        <f>(Table2[[#This Row],[Current Month High]]/Table2[[#This Row],[Close Price]])-1</f>
        <v>3.0541208174264423E-2</v>
      </c>
      <c r="AI583">
        <v>16.400928213189601</v>
      </c>
      <c r="AJ583">
        <v>105.36510376633299</v>
      </c>
      <c r="AK583" t="str">
        <f>IF(AND(Table2[[#This Row],[20D EMA]]&gt;Table2[[#This Row],[50D EMA]],Table2[[#This Row],[50D EMA]]&gt;Table2[[#This Row],[200D EMA]]),"Uptrend","Downtrend/NoTrend")</f>
        <v>Uptrend</v>
      </c>
      <c r="AL583">
        <v>0.24</v>
      </c>
      <c r="AM583" t="s">
        <v>10145</v>
      </c>
      <c r="AN583">
        <v>16.25</v>
      </c>
      <c r="AO583" t="s">
        <v>10145</v>
      </c>
      <c r="AP583">
        <v>6.4986140344463997E-2</v>
      </c>
      <c r="AQ583">
        <f>(Table2[[#This Row],[Sharpe Ratio]]-AVERAGE(Table2[Sharpe Ratio]))/_xlfn.STDEV.P(Table2[Sharpe Ratio])</f>
        <v>0.11514675176373526</v>
      </c>
      <c r="AR5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2.1551327693812894</v>
      </c>
    </row>
    <row r="584" spans="1:44" hidden="1" x14ac:dyDescent="0.3">
      <c r="A584" t="s">
        <v>1484</v>
      </c>
      <c r="B584" t="s">
        <v>1485</v>
      </c>
      <c r="C584" t="s">
        <v>10116</v>
      </c>
      <c r="D584" t="s">
        <v>371</v>
      </c>
      <c r="E584">
        <v>6495.2609259999999</v>
      </c>
      <c r="F584">
        <v>334</v>
      </c>
      <c r="G584">
        <v>37.450854800318801</v>
      </c>
      <c r="H584">
        <f>(Table2[[#This Row],[1Y Return vs Nifty]]-AVERAGE(Table2[1Y Return vs Nifty]))/_xlfn.STDEV.P(Table2[1Y Return vs Nifty])</f>
        <v>-0.11803038809927988</v>
      </c>
      <c r="I584">
        <v>14.480049732847</v>
      </c>
      <c r="J584">
        <f>(Table2[[#This Row],[1M Return vs Nifty]]-AVERAGE(Table2[1M Return vs Nifty]))/_xlfn.STDEV.P(Table2[1M Return vs Nifty])</f>
        <v>0.86741461113125495</v>
      </c>
      <c r="K584">
        <v>15.473431824576901</v>
      </c>
      <c r="L584">
        <f>(Table2[[#This Row],[6M Return vs Nifty]]-AVERAGE(Table2[6M Return vs Nifty]))/_xlfn.STDEV.P(Table2[6M Return vs Nifty])</f>
        <v>0.13341277681183666</v>
      </c>
      <c r="M584">
        <v>-3.0033484070430601</v>
      </c>
      <c r="N584">
        <f>(Table2[[#This Row],[1W Return vs Nifty]]-AVERAGE(Table2[1W Return vs Nifty]))/_xlfn.STDEV.P(Table2[1W Return vs Nifty])</f>
        <v>-0.5390598726128808</v>
      </c>
      <c r="O584">
        <v>309.99</v>
      </c>
      <c r="P584">
        <v>292.57681969332799</v>
      </c>
      <c r="Q584">
        <v>260.56627239333898</v>
      </c>
      <c r="R584">
        <v>67.420954828225803</v>
      </c>
      <c r="S584" s="2">
        <v>7.7454111422949098E-2</v>
      </c>
      <c r="T584" s="2">
        <v>0.14158052695388101</v>
      </c>
      <c r="U584" s="2">
        <v>0.28182361029369457</v>
      </c>
      <c r="V584">
        <v>1.2950210942609901</v>
      </c>
      <c r="W584">
        <v>331.35</v>
      </c>
      <c r="X584">
        <v>340</v>
      </c>
      <c r="Y584">
        <v>310.85000000000002</v>
      </c>
      <c r="Z584">
        <v>339.8</v>
      </c>
      <c r="AA584">
        <v>310.85000000000002</v>
      </c>
      <c r="AB584">
        <v>339.8</v>
      </c>
      <c r="AC584" s="2">
        <f>(Table2[[#This Row],[Close Price]]/Table2[[#This Row],[Day Low]])-1</f>
        <v>7.9975856345253504E-3</v>
      </c>
      <c r="AD584" s="2">
        <f>(Table2[[#This Row],[Day High]]/Table2[[#This Row],[Close Price]])-1</f>
        <v>1.7964071856287456E-2</v>
      </c>
      <c r="AE584" s="2">
        <f>(Table2[[#This Row],[Close Price]]/Table2[[#This Row],[Current Week Low]])-1</f>
        <v>7.4473218594177215E-2</v>
      </c>
      <c r="AF584" s="2">
        <f>(Table2[[#This Row],[Current Week High]]/Table2[[#This Row],[Close Price]])-1</f>
        <v>1.736526946107797E-2</v>
      </c>
      <c r="AG584" s="2">
        <f>(Table2[[#This Row],[Close Price]]/Table2[[#This Row],[Current Month Low]])-1</f>
        <v>7.4473218594177215E-2</v>
      </c>
      <c r="AH584" s="2">
        <f>(Table2[[#This Row],[Current Month High]]/Table2[[#This Row],[Close Price]])-1</f>
        <v>1.736526946107797E-2</v>
      </c>
      <c r="AI584">
        <v>4.2664670658682597</v>
      </c>
      <c r="AJ584">
        <v>70.061099796334005</v>
      </c>
      <c r="AK584" t="str">
        <f>IF(AND(Table2[[#This Row],[20D EMA]]&gt;Table2[[#This Row],[50D EMA]],Table2[[#This Row],[50D EMA]]&gt;Table2[[#This Row],[200D EMA]]),"Uptrend","Downtrend/NoTrend")</f>
        <v>Uptrend</v>
      </c>
      <c r="AL584">
        <v>0.11</v>
      </c>
      <c r="AM584" t="s">
        <v>10145</v>
      </c>
      <c r="AN584">
        <v>4.21</v>
      </c>
      <c r="AO584" t="s">
        <v>10145</v>
      </c>
      <c r="AP584">
        <v>-3.3830103892034002E-2</v>
      </c>
      <c r="AQ584">
        <f>(Table2[[#This Row],[Sharpe Ratio]]-AVERAGE(Table2[Sharpe Ratio]))/_xlfn.STDEV.P(Table2[Sharpe Ratio])</f>
        <v>-1.0068111871047207</v>
      </c>
      <c r="AR5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-0.66307405987378987</v>
      </c>
    </row>
    <row r="585" spans="1:44" hidden="1" x14ac:dyDescent="0.3">
      <c r="A585" t="s">
        <v>1486</v>
      </c>
      <c r="B585" t="s">
        <v>1487</v>
      </c>
      <c r="C585" t="s">
        <v>10116</v>
      </c>
      <c r="D585" t="s">
        <v>257</v>
      </c>
      <c r="E585">
        <v>6483.2789035300002</v>
      </c>
      <c r="F585">
        <v>1560.35</v>
      </c>
      <c r="G585">
        <v>17.427140544303001</v>
      </c>
      <c r="H585">
        <f>(Table2[[#This Row],[1Y Return vs Nifty]]-AVERAGE(Table2[1Y Return vs Nifty]))/_xlfn.STDEV.P(Table2[1Y Return vs Nifty])</f>
        <v>-0.34859010334927509</v>
      </c>
      <c r="I585">
        <v>19.945996049938</v>
      </c>
      <c r="J585">
        <f>(Table2[[#This Row],[1M Return vs Nifty]]-AVERAGE(Table2[1M Return vs Nifty]))/_xlfn.STDEV.P(Table2[1M Return vs Nifty])</f>
        <v>1.3241255141030892</v>
      </c>
      <c r="K585">
        <v>33.760070066993102</v>
      </c>
      <c r="L585">
        <f>(Table2[[#This Row],[6M Return vs Nifty]]-AVERAGE(Table2[6M Return vs Nifty]))/_xlfn.STDEV.P(Table2[6M Return vs Nifty])</f>
        <v>0.67354108999341</v>
      </c>
      <c r="M585">
        <v>10.180456359007</v>
      </c>
      <c r="N585">
        <f>(Table2[[#This Row],[1W Return vs Nifty]]-AVERAGE(Table2[1W Return vs Nifty]))/_xlfn.STDEV.P(Table2[1W Return vs Nifty])</f>
        <v>2.0541519072975967</v>
      </c>
      <c r="O585">
        <v>1373.18</v>
      </c>
      <c r="P585">
        <v>1312.13919438976</v>
      </c>
      <c r="Q585">
        <v>1162.2086793270801</v>
      </c>
      <c r="R585">
        <v>79.709938178672701</v>
      </c>
      <c r="S585" s="2">
        <v>0.13630405336518142</v>
      </c>
      <c r="T585" s="2">
        <v>0.18916499611588541</v>
      </c>
      <c r="U585" s="2">
        <v>0.3425730058249471</v>
      </c>
      <c r="V585">
        <v>1.5619700174834501</v>
      </c>
      <c r="W585">
        <v>1509</v>
      </c>
      <c r="X585">
        <v>1561</v>
      </c>
      <c r="Y585">
        <v>1341</v>
      </c>
      <c r="Z585">
        <v>1584</v>
      </c>
      <c r="AA585">
        <v>1341</v>
      </c>
      <c r="AB585">
        <v>1584</v>
      </c>
      <c r="AC585" s="2">
        <f>(Table2[[#This Row],[Close Price]]/Table2[[#This Row],[Day Low]])-1</f>
        <v>3.4029158383034996E-2</v>
      </c>
      <c r="AD585" s="2">
        <f>(Table2[[#This Row],[Day High]]/Table2[[#This Row],[Close Price]])-1</f>
        <v>4.1657320472987536E-4</v>
      </c>
      <c r="AE585" s="2">
        <f>(Table2[[#This Row],[Close Price]]/Table2[[#This Row],[Current Week Low]])-1</f>
        <v>0.1635719612229678</v>
      </c>
      <c r="AF585" s="2">
        <f>(Table2[[#This Row],[Current Week High]]/Table2[[#This Row],[Close Price]])-1</f>
        <v>1.5156855833627025E-2</v>
      </c>
      <c r="AG585" s="2">
        <f>(Table2[[#This Row],[Close Price]]/Table2[[#This Row],[Current Month Low]])-1</f>
        <v>0.1635719612229678</v>
      </c>
      <c r="AH585" s="2">
        <f>(Table2[[#This Row],[Current Month High]]/Table2[[#This Row],[Close Price]])-1</f>
        <v>1.5156855833627025E-2</v>
      </c>
      <c r="AI585">
        <v>1.5156855833627001</v>
      </c>
      <c r="AJ585">
        <v>81.004582100806203</v>
      </c>
      <c r="AK585" t="str">
        <f>IF(AND(Table2[[#This Row],[20D EMA]]&gt;Table2[[#This Row],[50D EMA]],Table2[[#This Row],[50D EMA]]&gt;Table2[[#This Row],[200D EMA]]),"Uptrend","Downtrend/NoTrend")</f>
        <v>Uptrend</v>
      </c>
      <c r="AL585">
        <v>0.11</v>
      </c>
      <c r="AM585" t="s">
        <v>10145</v>
      </c>
      <c r="AN585">
        <v>16.87</v>
      </c>
      <c r="AO585" t="s">
        <v>10145</v>
      </c>
      <c r="AP585">
        <v>0.120460666346</v>
      </c>
      <c r="AQ585">
        <f>(Table2[[#This Row],[Sharpe Ratio]]-AVERAGE(Table2[Sharpe Ratio]))/_xlfn.STDEV.P(Table2[Sharpe Ratio])</f>
        <v>0.74500356663546863</v>
      </c>
      <c r="AR5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4.4482319746802901</v>
      </c>
    </row>
    <row r="586" spans="1:44" hidden="1" x14ac:dyDescent="0.3">
      <c r="A586" t="s">
        <v>1490</v>
      </c>
      <c r="B586" t="s">
        <v>1491</v>
      </c>
      <c r="C586" t="s">
        <v>10100</v>
      </c>
      <c r="D586" t="s">
        <v>257</v>
      </c>
      <c r="E586">
        <v>6457.45882188</v>
      </c>
      <c r="F586">
        <v>1312.6</v>
      </c>
      <c r="G586">
        <v>154.84129987575699</v>
      </c>
      <c r="H586">
        <f>(Table2[[#This Row],[1Y Return vs Nifty]]-AVERAGE(Table2[1Y Return vs Nifty]))/_xlfn.STDEV.P(Table2[1Y Return vs Nifty])</f>
        <v>1.2336422957801276</v>
      </c>
      <c r="I586">
        <v>33.356794966639299</v>
      </c>
      <c r="J586">
        <f>(Table2[[#This Row],[1M Return vs Nifty]]-AVERAGE(Table2[1M Return vs Nifty]))/_xlfn.STDEV.P(Table2[1M Return vs Nifty])</f>
        <v>2.4446740390070119</v>
      </c>
      <c r="K586">
        <v>70.166208901807593</v>
      </c>
      <c r="L586">
        <f>(Table2[[#This Row],[6M Return vs Nifty]]-AVERAGE(Table2[6M Return vs Nifty]))/_xlfn.STDEV.P(Table2[6M Return vs Nifty])</f>
        <v>1.7488610092496204</v>
      </c>
      <c r="M586">
        <v>6.8993548528730102</v>
      </c>
      <c r="N586">
        <f>(Table2[[#This Row],[1W Return vs Nifty]]-AVERAGE(Table2[1W Return vs Nifty]))/_xlfn.STDEV.P(Table2[1W Return vs Nifty])</f>
        <v>1.4087698474312862</v>
      </c>
      <c r="O586">
        <v>1108.83</v>
      </c>
      <c r="P586">
        <v>1032.61008830059</v>
      </c>
      <c r="Q586">
        <v>855.48766909798803</v>
      </c>
      <c r="R586">
        <v>88.692553825468707</v>
      </c>
      <c r="S586" s="2">
        <v>0.1837702803856317</v>
      </c>
      <c r="T586" s="2">
        <v>0.27114775932530466</v>
      </c>
      <c r="U586" s="2">
        <v>0.53432953789267768</v>
      </c>
      <c r="V586">
        <v>2.5543168581548601</v>
      </c>
      <c r="W586">
        <v>1296.2</v>
      </c>
      <c r="X586">
        <v>1349</v>
      </c>
      <c r="Y586">
        <v>1214.8</v>
      </c>
      <c r="Z586">
        <v>1328.45</v>
      </c>
      <c r="AA586">
        <v>1214.8</v>
      </c>
      <c r="AB586">
        <v>1328.45</v>
      </c>
      <c r="AC586" s="2">
        <f>(Table2[[#This Row],[Close Price]]/Table2[[#This Row],[Day Low]])-1</f>
        <v>1.2652368461657071E-2</v>
      </c>
      <c r="AD586" s="2">
        <f>(Table2[[#This Row],[Day High]]/Table2[[#This Row],[Close Price]])-1</f>
        <v>2.77312204784399E-2</v>
      </c>
      <c r="AE586" s="2">
        <f>(Table2[[#This Row],[Close Price]]/Table2[[#This Row],[Current Week Low]])-1</f>
        <v>8.050707935462631E-2</v>
      </c>
      <c r="AF586" s="2">
        <f>(Table2[[#This Row],[Current Week High]]/Table2[[#This Row],[Close Price]])-1</f>
        <v>1.207527045558443E-2</v>
      </c>
      <c r="AG586" s="2">
        <f>(Table2[[#This Row],[Close Price]]/Table2[[#This Row],[Current Month Low]])-1</f>
        <v>8.050707935462631E-2</v>
      </c>
      <c r="AH586" s="2">
        <f>(Table2[[#This Row],[Current Month High]]/Table2[[#This Row],[Close Price]])-1</f>
        <v>1.207527045558443E-2</v>
      </c>
      <c r="AI586">
        <v>1.2075270455584399</v>
      </c>
      <c r="AJ586">
        <v>184.728850325379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7.0000000000000007E-2</v>
      </c>
      <c r="AM586" t="s">
        <v>10145</v>
      </c>
      <c r="AN586">
        <v>36.11</v>
      </c>
      <c r="AO586" t="s">
        <v>10145</v>
      </c>
      <c r="AP586">
        <v>5.2592662075943999E-2</v>
      </c>
      <c r="AQ586">
        <f>(Table2[[#This Row],[Sharpe Ratio]]-AVERAGE(Table2[Sharpe Ratio]))/_xlfn.STDEV.P(Table2[Sharpe Ratio])</f>
        <v>-2.5568587510653693E-2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6.8103786039573926</v>
      </c>
    </row>
    <row r="587" spans="1:44" hidden="1" x14ac:dyDescent="0.3">
      <c r="A587" t="s">
        <v>1492</v>
      </c>
      <c r="B587" t="s">
        <v>1493</v>
      </c>
      <c r="C587" t="s">
        <v>10102</v>
      </c>
      <c r="D587" t="s">
        <v>390</v>
      </c>
      <c r="E587">
        <v>6420.7836626099997</v>
      </c>
      <c r="F587">
        <v>208.38</v>
      </c>
      <c r="G587">
        <v>216.07031602315701</v>
      </c>
      <c r="H587">
        <f>(Table2[[#This Row],[1Y Return vs Nifty]]-AVERAGE(Table2[1Y Return vs Nifty]))/_xlfn.STDEV.P(Table2[1Y Return vs Nifty])</f>
        <v>1.9386535812733123</v>
      </c>
      <c r="I587">
        <v>-3.6715609477634001</v>
      </c>
      <c r="J587">
        <f>(Table2[[#This Row],[1M Return vs Nifty]]-AVERAGE(Table2[1M Return vs Nifty]))/_xlfn.STDEV.P(Table2[1M Return vs Nifty])</f>
        <v>-0.64925570054256387</v>
      </c>
      <c r="K587">
        <v>29.301012687105299</v>
      </c>
      <c r="L587">
        <f>(Table2[[#This Row],[6M Return vs Nifty]]-AVERAGE(Table2[6M Return vs Nifty]))/_xlfn.STDEV.P(Table2[6M Return vs Nifty])</f>
        <v>0.54183491693683528</v>
      </c>
      <c r="M587">
        <v>-11.2430873591767</v>
      </c>
      <c r="N587">
        <f>(Table2[[#This Row],[1W Return vs Nifty]]-AVERAGE(Table2[1W Return vs Nifty]))/_xlfn.STDEV.P(Table2[1W Return vs Nifty])</f>
        <v>-2.1597898889647502</v>
      </c>
      <c r="O587">
        <v>209.13</v>
      </c>
      <c r="P587">
        <v>190.02533402624599</v>
      </c>
      <c r="Q587">
        <v>145.81879348984501</v>
      </c>
      <c r="R587">
        <v>45.581193138381401</v>
      </c>
      <c r="S587" s="2">
        <v>-3.5862860421747239E-3</v>
      </c>
      <c r="T587" s="2">
        <v>9.6590626022627565E-2</v>
      </c>
      <c r="U587" s="2">
        <v>0.429033905801119</v>
      </c>
      <c r="V587">
        <v>0.94652771289330995</v>
      </c>
      <c r="W587">
        <v>206.42</v>
      </c>
      <c r="X587">
        <v>213.8</v>
      </c>
      <c r="Y587">
        <v>192.3</v>
      </c>
      <c r="Z587">
        <v>218.75</v>
      </c>
      <c r="AA587">
        <v>192.3</v>
      </c>
      <c r="AB587">
        <v>218.75</v>
      </c>
      <c r="AC587" s="2">
        <f>(Table2[[#This Row],[Close Price]]/Table2[[#This Row],[Day Low]])-1</f>
        <v>9.4952039531053245E-3</v>
      </c>
      <c r="AD587" s="2">
        <f>(Table2[[#This Row],[Day High]]/Table2[[#This Row],[Close Price]])-1</f>
        <v>2.6010173721086494E-2</v>
      </c>
      <c r="AE587" s="2">
        <f>(Table2[[#This Row],[Close Price]]/Table2[[#This Row],[Current Week Low]])-1</f>
        <v>8.361934477379096E-2</v>
      </c>
      <c r="AF587" s="2">
        <f>(Table2[[#This Row],[Current Week High]]/Table2[[#This Row],[Close Price]])-1</f>
        <v>4.9764852673001236E-2</v>
      </c>
      <c r="AG587" s="2">
        <f>(Table2[[#This Row],[Close Price]]/Table2[[#This Row],[Current Month Low]])-1</f>
        <v>8.361934477379096E-2</v>
      </c>
      <c r="AH587" s="2">
        <f>(Table2[[#This Row],[Current Month High]]/Table2[[#This Row],[Close Price]])-1</f>
        <v>4.9764852673001236E-2</v>
      </c>
      <c r="AI587">
        <v>15.1262117285728</v>
      </c>
      <c r="AJ587">
        <v>245.572139303482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0.34</v>
      </c>
      <c r="AM587" t="s">
        <v>10145</v>
      </c>
      <c r="AN587">
        <v>-5.72</v>
      </c>
      <c r="AO587" t="s">
        <v>10146</v>
      </c>
      <c r="AP587">
        <v>6.3922348571980994E-2</v>
      </c>
      <c r="AQ587">
        <f>(Table2[[#This Row],[Sharpe Ratio]]-AVERAGE(Table2[Sharpe Ratio]))/_xlfn.STDEV.P(Table2[Sharpe Ratio])</f>
        <v>0.10306847826060794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-0.22548861303655876</v>
      </c>
    </row>
    <row r="588" spans="1:44" x14ac:dyDescent="0.3">
      <c r="A588" t="s">
        <v>898</v>
      </c>
      <c r="B588" t="s">
        <v>899</v>
      </c>
      <c r="C588" t="s">
        <v>10102</v>
      </c>
      <c r="D588" t="s">
        <v>24</v>
      </c>
      <c r="E588">
        <v>16590.059974454001</v>
      </c>
      <c r="F588">
        <v>206.17</v>
      </c>
      <c r="G588">
        <v>35.476242438737899</v>
      </c>
      <c r="H588">
        <f>(Table2[[#This Row],[1Y Return vs Nifty]]-AVERAGE(Table2[1Y Return vs Nifty]))/_xlfn.STDEV.P(Table2[1Y Return vs Nifty])</f>
        <v>-0.14076673251542315</v>
      </c>
      <c r="I588">
        <v>-1.4528481262550099</v>
      </c>
      <c r="J588">
        <f>(Table2[[#This Row],[1M Return vs Nifty]]-AVERAGE(Table2[1M Return vs Nifty]))/_xlfn.STDEV.P(Table2[1M Return vs Nifty])</f>
        <v>-0.46386962512908059</v>
      </c>
      <c r="K588">
        <v>10.344345871567301</v>
      </c>
      <c r="L588">
        <f>(Table2[[#This Row],[6M Return vs Nifty]]-AVERAGE(Table2[6M Return vs Nifty]))/_xlfn.STDEV.P(Table2[6M Return vs Nifty])</f>
        <v>-1.8083879229428751E-2</v>
      </c>
      <c r="M588">
        <v>-2.8451890008082001</v>
      </c>
      <c r="N588">
        <f>(Table2[[#This Row],[1W Return vs Nifty]]-AVERAGE(Table2[1W Return vs Nifty]))/_xlfn.STDEV.P(Table2[1W Return vs Nifty])</f>
        <v>-0.50795042866783324</v>
      </c>
      <c r="O588">
        <v>205.07</v>
      </c>
      <c r="P588">
        <v>199.87456364600601</v>
      </c>
      <c r="Q588">
        <v>174.661174220547</v>
      </c>
      <c r="R588">
        <v>50.743655910326503</v>
      </c>
      <c r="S588" s="2">
        <v>5.3640220412541784E-3</v>
      </c>
      <c r="T588" s="2">
        <v>3.1496936074085463E-2</v>
      </c>
      <c r="U588" s="2">
        <v>0.18039971344556732</v>
      </c>
      <c r="V588">
        <v>0.710164587775173</v>
      </c>
      <c r="W588">
        <v>203.4</v>
      </c>
      <c r="X588">
        <v>206.5</v>
      </c>
      <c r="Y588">
        <v>202.31</v>
      </c>
      <c r="Z588">
        <v>212.07</v>
      </c>
      <c r="AA588">
        <v>202.31</v>
      </c>
      <c r="AB588">
        <v>212.07</v>
      </c>
      <c r="AC588" s="2">
        <f>(Table2[[#This Row],[Close Price]]/Table2[[#This Row],[Day Low]])-1</f>
        <v>1.361848574237956E-2</v>
      </c>
      <c r="AD588" s="2">
        <f>(Table2[[#This Row],[Day High]]/Table2[[#This Row],[Close Price]])-1</f>
        <v>1.6006208468739569E-3</v>
      </c>
      <c r="AE588" s="2">
        <f>(Table2[[#This Row],[Close Price]]/Table2[[#This Row],[Current Week Low]])-1</f>
        <v>1.9079630270377068E-2</v>
      </c>
      <c r="AF588" s="2">
        <f>(Table2[[#This Row],[Current Week High]]/Table2[[#This Row],[Close Price]])-1</f>
        <v>2.8617160595624913E-2</v>
      </c>
      <c r="AG588" s="2">
        <f>(Table2[[#This Row],[Close Price]]/Table2[[#This Row],[Current Month Low]])-1</f>
        <v>1.9079630270377068E-2</v>
      </c>
      <c r="AH588" s="2">
        <f>(Table2[[#This Row],[Current Month High]]/Table2[[#This Row],[Close Price]])-1</f>
        <v>2.8617160595624913E-2</v>
      </c>
      <c r="AI588">
        <v>6.6595527962361301</v>
      </c>
      <c r="AJ588">
        <v>78.347750865051907</v>
      </c>
      <c r="AK588" t="str">
        <f>IF(AND(Table2[[#This Row],[20D EMA]]&gt;Table2[[#This Row],[50D EMA]],Table2[[#This Row],[50D EMA]]&gt;Table2[[#This Row],[200D EMA]]),"Uptrend","Downtrend/NoTrend")</f>
        <v>Uptrend</v>
      </c>
      <c r="AL588">
        <v>-0.02</v>
      </c>
      <c r="AM588" t="s">
        <v>10146</v>
      </c>
      <c r="AN588">
        <v>-1.01</v>
      </c>
      <c r="AO588" t="s">
        <v>10146</v>
      </c>
      <c r="AP588">
        <v>0.15299229760647901</v>
      </c>
      <c r="AQ588">
        <f>(Table2[[#This Row],[Sharpe Ratio]]-AVERAGE(Table2[Sharpe Ratio]))/_xlfn.STDEV.P(Table2[Sharpe Ratio])</f>
        <v>1.1143671488991489</v>
      </c>
      <c r="AR5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-1.6303516642616867E-2</v>
      </c>
    </row>
    <row r="589" spans="1:44" hidden="1" x14ac:dyDescent="0.3">
      <c r="A589" t="s">
        <v>1496</v>
      </c>
      <c r="B589" t="s">
        <v>1497</v>
      </c>
      <c r="C589" t="s">
        <v>10116</v>
      </c>
      <c r="D589" t="s">
        <v>166</v>
      </c>
      <c r="E589">
        <v>6401.4438074999998</v>
      </c>
      <c r="F589">
        <v>924.7</v>
      </c>
      <c r="G589">
        <v>60.115217005965803</v>
      </c>
      <c r="H589">
        <f>(Table2[[#This Row],[1Y Return vs Nifty]]-AVERAGE(Table2[1Y Return vs Nifty]))/_xlfn.STDEV.P(Table2[1Y Return vs Nifty])</f>
        <v>0.14293462716439995</v>
      </c>
      <c r="I589">
        <v>11.062949693383301</v>
      </c>
      <c r="J589">
        <f>(Table2[[#This Row],[1M Return vs Nifty]]-AVERAGE(Table2[1M Return vs Nifty]))/_xlfn.STDEV.P(Table2[1M Return vs Nifty])</f>
        <v>0.5818964676967382</v>
      </c>
      <c r="K589">
        <v>55.130984662694701</v>
      </c>
      <c r="L589">
        <f>(Table2[[#This Row],[6M Return vs Nifty]]-AVERAGE(Table2[6M Return vs Nifty]))/_xlfn.STDEV.P(Table2[6M Return vs Nifty])</f>
        <v>1.3047689788324575</v>
      </c>
      <c r="M589">
        <v>3.0274561542492902</v>
      </c>
      <c r="N589">
        <f>(Table2[[#This Row],[1W Return vs Nifty]]-AVERAGE(Table2[1W Return vs Nifty]))/_xlfn.STDEV.P(Table2[1W Return vs Nifty])</f>
        <v>0.64717988959551687</v>
      </c>
      <c r="O589">
        <v>863.42</v>
      </c>
      <c r="P589">
        <v>796.66873783889605</v>
      </c>
      <c r="Q589">
        <v>637.85283263572899</v>
      </c>
      <c r="R589">
        <v>82.078291310056997</v>
      </c>
      <c r="S589" s="2">
        <v>7.097357022075014E-2</v>
      </c>
      <c r="T589" s="2">
        <v>0.16070827946432453</v>
      </c>
      <c r="U589" s="2">
        <v>0.44970744455106376</v>
      </c>
      <c r="V589">
        <v>0.94337768839737601</v>
      </c>
      <c r="W589">
        <v>925</v>
      </c>
      <c r="X589">
        <v>942.5</v>
      </c>
      <c r="Y589">
        <v>899.1</v>
      </c>
      <c r="Z589">
        <v>964</v>
      </c>
      <c r="AA589">
        <v>899.1</v>
      </c>
      <c r="AB589">
        <v>964</v>
      </c>
      <c r="AC589" s="2">
        <f>(Table2[[#This Row],[Close Price]]/Table2[[#This Row],[Day Low]])-1</f>
        <v>-3.243243243242766E-4</v>
      </c>
      <c r="AD589" s="2">
        <f>(Table2[[#This Row],[Day High]]/Table2[[#This Row],[Close Price]])-1</f>
        <v>1.9249486319887543E-2</v>
      </c>
      <c r="AE589" s="2">
        <f>(Table2[[#This Row],[Close Price]]/Table2[[#This Row],[Current Week Low]])-1</f>
        <v>2.8472917361806349E-2</v>
      </c>
      <c r="AF589" s="2">
        <f>(Table2[[#This Row],[Current Week High]]/Table2[[#This Row],[Close Price]])-1</f>
        <v>4.2500270357953784E-2</v>
      </c>
      <c r="AG589" s="2">
        <f>(Table2[[#This Row],[Close Price]]/Table2[[#This Row],[Current Month Low]])-1</f>
        <v>2.8472917361806349E-2</v>
      </c>
      <c r="AH589" s="2">
        <f>(Table2[[#This Row],[Current Month High]]/Table2[[#This Row],[Close Price]])-1</f>
        <v>4.2500270357953784E-2</v>
      </c>
      <c r="AI589">
        <v>4.2500270357953696</v>
      </c>
      <c r="AJ589">
        <v>111.55342026996099</v>
      </c>
      <c r="AK589" t="str">
        <f>IF(AND(Table2[[#This Row],[20D EMA]]&gt;Table2[[#This Row],[50D EMA]],Table2[[#This Row],[50D EMA]]&gt;Table2[[#This Row],[200D EMA]]),"Uptrend","Downtrend/NoTrend")</f>
        <v>Uptrend</v>
      </c>
      <c r="AL589">
        <v>0.32</v>
      </c>
      <c r="AM589" t="s">
        <v>10145</v>
      </c>
      <c r="AN589">
        <v>13.47</v>
      </c>
      <c r="AO589" t="s">
        <v>10145</v>
      </c>
      <c r="AP589">
        <v>-9.3269555430390005E-3</v>
      </c>
      <c r="AQ589">
        <f>(Table2[[#This Row],[Sharpe Ratio]]-AVERAGE(Table2[Sharpe Ratio]))/_xlfn.STDEV.P(Table2[Sharpe Ratio])</f>
        <v>-0.72860286184565981</v>
      </c>
      <c r="AR5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1.9481771014434526</v>
      </c>
    </row>
    <row r="590" spans="1:44" hidden="1" x14ac:dyDescent="0.3">
      <c r="A590" t="s">
        <v>1498</v>
      </c>
      <c r="B590" t="s">
        <v>1499</v>
      </c>
      <c r="C590" t="s">
        <v>10102</v>
      </c>
      <c r="D590" t="s">
        <v>24</v>
      </c>
      <c r="E590">
        <v>6399.3992060399996</v>
      </c>
      <c r="F590">
        <v>378.8</v>
      </c>
      <c r="G590">
        <v>3.9906141851539401</v>
      </c>
      <c r="H590">
        <f>(Table2[[#This Row],[1Y Return vs Nifty]]-AVERAGE(Table2[1Y Return vs Nifty]))/_xlfn.STDEV.P(Table2[1Y Return vs Nifty])</f>
        <v>-0.50330274315753365</v>
      </c>
      <c r="I590">
        <v>10.0319725792419</v>
      </c>
      <c r="J590">
        <f>(Table2[[#This Row],[1M Return vs Nifty]]-AVERAGE(Table2[1M Return vs Nifty]))/_xlfn.STDEV.P(Table2[1M Return vs Nifty])</f>
        <v>0.49575246601298073</v>
      </c>
      <c r="K590">
        <v>-19.932310808508401</v>
      </c>
      <c r="L590">
        <f>(Table2[[#This Row],[6M Return vs Nifty]]-AVERAGE(Table2[6M Return vs Nifty]))/_xlfn.STDEV.P(Table2[6M Return vs Nifty])</f>
        <v>-0.91235866525626463</v>
      </c>
      <c r="M590">
        <v>5.1401263465936502</v>
      </c>
      <c r="N590">
        <f>(Table2[[#This Row],[1W Return vs Nifty]]-AVERAGE(Table2[1W Return vs Nifty]))/_xlfn.STDEV.P(Table2[1W Return vs Nifty])</f>
        <v>1.0627352870754014</v>
      </c>
      <c r="O590">
        <v>359.17</v>
      </c>
      <c r="P590">
        <v>356.65482134056901</v>
      </c>
      <c r="Q590">
        <v>351.85923419881698</v>
      </c>
      <c r="R590">
        <v>72.017459252444496</v>
      </c>
      <c r="S590" s="2">
        <v>5.4653785115683369E-2</v>
      </c>
      <c r="T590" s="2">
        <v>6.2091348088869958E-2</v>
      </c>
      <c r="U590" s="2">
        <v>7.6566885796040346E-2</v>
      </c>
      <c r="V590">
        <v>1.86265162546173</v>
      </c>
      <c r="W590">
        <v>374.6</v>
      </c>
      <c r="X590">
        <v>381.6</v>
      </c>
      <c r="Y590">
        <v>372.05</v>
      </c>
      <c r="Z590">
        <v>403.2</v>
      </c>
      <c r="AA590">
        <v>372.05</v>
      </c>
      <c r="AB590">
        <v>403.2</v>
      </c>
      <c r="AC590" s="2">
        <f>(Table2[[#This Row],[Close Price]]/Table2[[#This Row],[Day Low]])-1</f>
        <v>1.1211959423384821E-2</v>
      </c>
      <c r="AD590" s="2">
        <f>(Table2[[#This Row],[Day High]]/Table2[[#This Row],[Close Price]])-1</f>
        <v>7.3917634635691787E-3</v>
      </c>
      <c r="AE590" s="2">
        <f>(Table2[[#This Row],[Close Price]]/Table2[[#This Row],[Current Week Low]])-1</f>
        <v>1.8142722752318319E-2</v>
      </c>
      <c r="AF590" s="2">
        <f>(Table2[[#This Row],[Current Week High]]/Table2[[#This Row],[Close Price]])-1</f>
        <v>6.4413938753959732E-2</v>
      </c>
      <c r="AG590" s="2">
        <f>(Table2[[#This Row],[Close Price]]/Table2[[#This Row],[Current Month Low]])-1</f>
        <v>1.8142722752318319E-2</v>
      </c>
      <c r="AH590" s="2">
        <f>(Table2[[#This Row],[Current Month High]]/Table2[[#This Row],[Close Price]])-1</f>
        <v>6.4413938753959732E-2</v>
      </c>
      <c r="AI590">
        <v>11.470432946145699</v>
      </c>
      <c r="AJ590">
        <v>34.088495575221202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-0.1</v>
      </c>
      <c r="AM590" t="s">
        <v>10146</v>
      </c>
      <c r="AN590">
        <v>10.45</v>
      </c>
      <c r="AO590" t="s">
        <v>10145</v>
      </c>
      <c r="AP590">
        <v>-3.3338690025504998E-2</v>
      </c>
      <c r="AQ590">
        <f>(Table2[[#This Row],[Sharpe Ratio]]-AVERAGE(Table2[Sharpe Ratio]))/_xlfn.STDEV.P(Table2[Sharpe Ratio])</f>
        <v>-1.0012316825092749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-0.85840533783469097</v>
      </c>
    </row>
    <row r="591" spans="1:44" hidden="1" x14ac:dyDescent="0.3">
      <c r="A591" t="s">
        <v>1502</v>
      </c>
      <c r="B591" t="s">
        <v>1503</v>
      </c>
      <c r="C591" t="s">
        <v>10108</v>
      </c>
      <c r="D591" t="s">
        <v>234</v>
      </c>
      <c r="E591">
        <v>6338.2942256400001</v>
      </c>
      <c r="F591">
        <v>1409.85</v>
      </c>
      <c r="G591">
        <v>-31.261787467844599</v>
      </c>
      <c r="H591">
        <f>(Table2[[#This Row],[1Y Return vs Nifty]]-AVERAGE(Table2[1Y Return vs Nifty]))/_xlfn.STDEV.P(Table2[1Y Return vs Nifty])</f>
        <v>-0.90921063732117213</v>
      </c>
      <c r="I591">
        <v>7.6338647948108402</v>
      </c>
      <c r="J591">
        <f>(Table2[[#This Row],[1M Return vs Nifty]]-AVERAGE(Table2[1M Return vs Nifty]))/_xlfn.STDEV.P(Table2[1M Return vs Nifty])</f>
        <v>0.29537692111846248</v>
      </c>
      <c r="K591">
        <v>-22.372207665555301</v>
      </c>
      <c r="L591">
        <f>(Table2[[#This Row],[6M Return vs Nifty]]-AVERAGE(Table2[6M Return vs Nifty]))/_xlfn.STDEV.P(Table2[6M Return vs Nifty])</f>
        <v>-0.98442534893336431</v>
      </c>
      <c r="M591">
        <v>3.1733720055279502</v>
      </c>
      <c r="N591">
        <f>(Table2[[#This Row],[1W Return vs Nifty]]-AVERAGE(Table2[1W Return vs Nifty]))/_xlfn.STDEV.P(Table2[1W Return vs Nifty])</f>
        <v>0.67588106585882812</v>
      </c>
      <c r="O591">
        <v>1338.53</v>
      </c>
      <c r="P591">
        <v>1336.9178368307901</v>
      </c>
      <c r="Q591">
        <v>1429.84500354642</v>
      </c>
      <c r="R591">
        <v>77.374503053146498</v>
      </c>
      <c r="S591" s="2">
        <v>5.3282332110598893E-2</v>
      </c>
      <c r="T591" s="2">
        <v>5.4552464751385213E-2</v>
      </c>
      <c r="U591" s="2">
        <v>-1.3984035679970088E-2</v>
      </c>
      <c r="V591">
        <v>0.772985030916848</v>
      </c>
      <c r="W591">
        <v>1400</v>
      </c>
      <c r="X591">
        <v>1413.05</v>
      </c>
      <c r="Y591">
        <v>1317</v>
      </c>
      <c r="Z591">
        <v>1418.5</v>
      </c>
      <c r="AA591">
        <v>1317</v>
      </c>
      <c r="AB591">
        <v>1418.5</v>
      </c>
      <c r="AC591" s="2">
        <f>(Table2[[#This Row],[Close Price]]/Table2[[#This Row],[Day Low]])-1</f>
        <v>7.0357142857142563E-3</v>
      </c>
      <c r="AD591" s="2">
        <f>(Table2[[#This Row],[Day High]]/Table2[[#This Row],[Close Price]])-1</f>
        <v>2.2697450083342119E-3</v>
      </c>
      <c r="AE591" s="2">
        <f>(Table2[[#This Row],[Close Price]]/Table2[[#This Row],[Current Week Low]])-1</f>
        <v>7.0501138952163922E-2</v>
      </c>
      <c r="AF591" s="2">
        <f>(Table2[[#This Row],[Current Week High]]/Table2[[#This Row],[Close Price]])-1</f>
        <v>6.1354044756534165E-3</v>
      </c>
      <c r="AG591" s="2">
        <f>(Table2[[#This Row],[Close Price]]/Table2[[#This Row],[Current Month Low]])-1</f>
        <v>7.0501138952163922E-2</v>
      </c>
      <c r="AH591" s="2">
        <f>(Table2[[#This Row],[Current Month High]]/Table2[[#This Row],[Close Price]])-1</f>
        <v>6.1354044756534165E-3</v>
      </c>
      <c r="AI591">
        <v>34.620704330247897</v>
      </c>
      <c r="AJ591">
        <v>23.335666170938602</v>
      </c>
      <c r="AK591" t="str">
        <f>IF(AND(Table2[[#This Row],[20D EMA]]&gt;Table2[[#This Row],[50D EMA]],Table2[[#This Row],[50D EMA]]&gt;Table2[[#This Row],[200D EMA]]),"Uptrend","Downtrend/NoTrend")</f>
        <v>Downtrend/NoTrend</v>
      </c>
      <c r="AL591">
        <v>-0.08</v>
      </c>
      <c r="AM591" t="s">
        <v>10146</v>
      </c>
      <c r="AN591">
        <v>4.0199999999999996</v>
      </c>
      <c r="AO591" t="s">
        <v>10145</v>
      </c>
      <c r="AP591">
        <v>-6.8643200847145994E-2</v>
      </c>
      <c r="AQ591">
        <f>(Table2[[#This Row],[Sharpe Ratio]]-AVERAGE(Table2[Sharpe Ratio]))/_xlfn.STDEV.P(Table2[Sharpe Ratio])</f>
        <v>-1.4020784916574545</v>
      </c>
      <c r="AR5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2" spans="1:44" hidden="1" x14ac:dyDescent="0.3">
      <c r="A592" t="s">
        <v>1506</v>
      </c>
      <c r="B592" t="s">
        <v>1507</v>
      </c>
      <c r="C592" t="s">
        <v>10110</v>
      </c>
      <c r="D592" t="s">
        <v>902</v>
      </c>
      <c r="E592">
        <v>6310.3053870779904</v>
      </c>
      <c r="F592">
        <v>213.18</v>
      </c>
      <c r="G592">
        <v>58.962010330002897</v>
      </c>
      <c r="H592">
        <f>(Table2[[#This Row],[1Y Return vs Nifty]]-AVERAGE(Table2[1Y Return vs Nifty]))/_xlfn.STDEV.P(Table2[1Y Return vs Nifty])</f>
        <v>0.12965622139837074</v>
      </c>
      <c r="I592">
        <v>-8.0283156840105008</v>
      </c>
      <c r="J592">
        <f>(Table2[[#This Row],[1M Return vs Nifty]]-AVERAGE(Table2[1M Return vs Nifty]))/_xlfn.STDEV.P(Table2[1M Return vs Nifty])</f>
        <v>-1.0132873382841503</v>
      </c>
      <c r="K592">
        <v>-1.4518333520353399</v>
      </c>
      <c r="L592">
        <f>(Table2[[#This Row],[6M Return vs Nifty]]-AVERAGE(Table2[6M Return vs Nifty]))/_xlfn.STDEV.P(Table2[6M Return vs Nifty])</f>
        <v>-0.36650496688748258</v>
      </c>
      <c r="M592">
        <v>-0.58385146032077495</v>
      </c>
      <c r="N592">
        <f>(Table2[[#This Row],[1W Return vs Nifty]]-AVERAGE(Table2[1W Return vs Nifty]))/_xlfn.STDEV.P(Table2[1W Return vs Nifty])</f>
        <v>-6.3152644385815054E-2</v>
      </c>
      <c r="O592">
        <v>209.48</v>
      </c>
      <c r="P592">
        <v>210.329622084687</v>
      </c>
      <c r="Q592">
        <v>187.15702443634001</v>
      </c>
      <c r="R592">
        <v>61.025298621581697</v>
      </c>
      <c r="S592" s="2">
        <v>1.7662784036662292E-2</v>
      </c>
      <c r="T592" s="2">
        <v>1.3551956624375664E-2</v>
      </c>
      <c r="U592" s="2">
        <v>0.13904354187096787</v>
      </c>
      <c r="V592">
        <v>0.74967565359422506</v>
      </c>
      <c r="W592">
        <v>211.51</v>
      </c>
      <c r="X592">
        <v>214.52</v>
      </c>
      <c r="Y592">
        <v>204.5</v>
      </c>
      <c r="Z592">
        <v>216</v>
      </c>
      <c r="AA592">
        <v>204.5</v>
      </c>
      <c r="AB592">
        <v>216</v>
      </c>
      <c r="AC592" s="2">
        <f>(Table2[[#This Row],[Close Price]]/Table2[[#This Row],[Day Low]])-1</f>
        <v>7.8956077726821672E-3</v>
      </c>
      <c r="AD592" s="2">
        <f>(Table2[[#This Row],[Day High]]/Table2[[#This Row],[Close Price]])-1</f>
        <v>6.2857678956751428E-3</v>
      </c>
      <c r="AE592" s="2">
        <f>(Table2[[#This Row],[Close Price]]/Table2[[#This Row],[Current Week Low]])-1</f>
        <v>4.2444987775061227E-2</v>
      </c>
      <c r="AF592" s="2">
        <f>(Table2[[#This Row],[Current Week High]]/Table2[[#This Row],[Close Price]])-1</f>
        <v>1.3228257810301125E-2</v>
      </c>
      <c r="AG592" s="2">
        <f>(Table2[[#This Row],[Close Price]]/Table2[[#This Row],[Current Month Low]])-1</f>
        <v>4.2444987775061227E-2</v>
      </c>
      <c r="AH592" s="2">
        <f>(Table2[[#This Row],[Current Month High]]/Table2[[#This Row],[Close Price]])-1</f>
        <v>1.3228257810301125E-2</v>
      </c>
      <c r="AI592">
        <v>19.429590017825301</v>
      </c>
      <c r="AJ592">
        <v>95.219780219780205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0.02</v>
      </c>
      <c r="AM592" t="s">
        <v>10145</v>
      </c>
      <c r="AN592">
        <v>0.72</v>
      </c>
      <c r="AO592" t="s">
        <v>10145</v>
      </c>
      <c r="AP592">
        <v>6.6659135018771007E-2</v>
      </c>
      <c r="AQ592">
        <f>(Table2[[#This Row],[Sharpe Ratio]]-AVERAGE(Table2[Sharpe Ratio]))/_xlfn.STDEV.P(Table2[Sharpe Ratio])</f>
        <v>0.1341419045448011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3" spans="1:44" hidden="1" x14ac:dyDescent="0.3">
      <c r="A593" t="s">
        <v>1510</v>
      </c>
      <c r="B593" t="s">
        <v>1511</v>
      </c>
      <c r="C593" t="s">
        <v>10113</v>
      </c>
      <c r="D593" t="s">
        <v>1512</v>
      </c>
      <c r="E593">
        <v>6282.1348412899997</v>
      </c>
      <c r="F593">
        <v>463.1</v>
      </c>
      <c r="G593">
        <v>-4.8244575614661596</v>
      </c>
      <c r="H593">
        <f>(Table2[[#This Row],[1Y Return vs Nifty]]-AVERAGE(Table2[1Y Return vs Nifty]))/_xlfn.STDEV.P(Table2[1Y Return vs Nifty])</f>
        <v>-0.60480241528746359</v>
      </c>
      <c r="I593">
        <v>3.59853490274141</v>
      </c>
      <c r="J593">
        <f>(Table2[[#This Row],[1M Return vs Nifty]]-AVERAGE(Table2[1M Return vs Nifty]))/_xlfn.STDEV.P(Table2[1M Return vs Nifty])</f>
        <v>-4.1797842752454219E-2</v>
      </c>
      <c r="K593">
        <v>-7.6513248915428296</v>
      </c>
      <c r="L593">
        <f>(Table2[[#This Row],[6M Return vs Nifty]]-AVERAGE(Table2[6M Return vs Nifty]))/_xlfn.STDEV.P(Table2[6M Return vs Nifty])</f>
        <v>-0.54961795153933934</v>
      </c>
      <c r="M593">
        <v>-1.6810324166427899</v>
      </c>
      <c r="N593">
        <f>(Table2[[#This Row],[1W Return vs Nifty]]-AVERAGE(Table2[1W Return vs Nifty]))/_xlfn.STDEV.P(Table2[1W Return vs Nifty])</f>
        <v>-0.27896459178012833</v>
      </c>
      <c r="O593">
        <v>453.03</v>
      </c>
      <c r="P593">
        <v>458.51672458198101</v>
      </c>
      <c r="Q593">
        <v>441.50569285240101</v>
      </c>
      <c r="R593">
        <v>60.963724832175103</v>
      </c>
      <c r="S593" s="2">
        <v>2.222810851378507E-2</v>
      </c>
      <c r="T593" s="2">
        <v>9.9958740266180672E-3</v>
      </c>
      <c r="U593" s="2">
        <v>4.8910597297367499E-2</v>
      </c>
      <c r="V593">
        <v>1.0850202073625199</v>
      </c>
      <c r="W593">
        <v>461.3</v>
      </c>
      <c r="X593">
        <v>478.65</v>
      </c>
      <c r="Y593">
        <v>443.05</v>
      </c>
      <c r="Z593">
        <v>471.95</v>
      </c>
      <c r="AA593">
        <v>443.05</v>
      </c>
      <c r="AB593">
        <v>471.95</v>
      </c>
      <c r="AC593" s="2">
        <f>(Table2[[#This Row],[Close Price]]/Table2[[#This Row],[Day Low]])-1</f>
        <v>3.9020160416214367E-3</v>
      </c>
      <c r="AD593" s="2">
        <f>(Table2[[#This Row],[Day High]]/Table2[[#This Row],[Close Price]])-1</f>
        <v>3.3578060893975303E-2</v>
      </c>
      <c r="AE593" s="2">
        <f>(Table2[[#This Row],[Close Price]]/Table2[[#This Row],[Current Week Low]])-1</f>
        <v>4.5254485949667078E-2</v>
      </c>
      <c r="AF593" s="2">
        <f>(Table2[[#This Row],[Current Week High]]/Table2[[#This Row],[Close Price]])-1</f>
        <v>1.9110343338371694E-2</v>
      </c>
      <c r="AG593" s="2">
        <f>(Table2[[#This Row],[Close Price]]/Table2[[#This Row],[Current Month Low]])-1</f>
        <v>4.5254485949667078E-2</v>
      </c>
      <c r="AH593" s="2">
        <f>(Table2[[#This Row],[Current Month High]]/Table2[[#This Row],[Close Price]])-1</f>
        <v>1.9110343338371694E-2</v>
      </c>
      <c r="AI593">
        <v>24.573526236233999</v>
      </c>
      <c r="AJ593">
        <v>35.290680689453602</v>
      </c>
      <c r="AK593" t="str">
        <f>IF(AND(Table2[[#This Row],[20D EMA]]&gt;Table2[[#This Row],[50D EMA]],Table2[[#This Row],[50D EMA]]&gt;Table2[[#This Row],[200D EMA]]),"Uptrend","Downtrend/NoTrend")</f>
        <v>Downtrend/NoTrend</v>
      </c>
      <c r="AL593">
        <v>-0.13</v>
      </c>
      <c r="AM593" t="s">
        <v>10146</v>
      </c>
      <c r="AN593">
        <v>3.22</v>
      </c>
      <c r="AO593" t="s">
        <v>10145</v>
      </c>
      <c r="AQ593">
        <f>(Table2[[#This Row],[Sharpe Ratio]]-AVERAGE(Table2[Sharpe Ratio]))/_xlfn.STDEV.P(Table2[Sharpe Ratio])</f>
        <v>-0.62270476889708481</v>
      </c>
      <c r="AR5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4" spans="1:44" hidden="1" x14ac:dyDescent="0.3">
      <c r="A594" t="s">
        <v>1513</v>
      </c>
      <c r="B594" t="s">
        <v>1514</v>
      </c>
      <c r="C594" t="s">
        <v>10111</v>
      </c>
      <c r="D594" t="s">
        <v>80</v>
      </c>
      <c r="E594">
        <v>6274.105775</v>
      </c>
      <c r="F594">
        <v>306.25</v>
      </c>
      <c r="G594">
        <v>109.762996741604</v>
      </c>
      <c r="H594">
        <f>(Table2[[#This Row],[1Y Return vs Nifty]]-AVERAGE(Table2[1Y Return vs Nifty]))/_xlfn.STDEV.P(Table2[1Y Return vs Nifty])</f>
        <v>0.71459569924568112</v>
      </c>
      <c r="I594">
        <v>37.147994972325598</v>
      </c>
      <c r="J594">
        <f>(Table2[[#This Row],[1M Return vs Nifty]]-AVERAGE(Table2[1M Return vs Nifty]))/_xlfn.STDEV.P(Table2[1M Return vs Nifty])</f>
        <v>2.7614503623546804</v>
      </c>
      <c r="K594">
        <v>-1.5257296595960499</v>
      </c>
      <c r="L594">
        <f>(Table2[[#This Row],[6M Return vs Nifty]]-AVERAGE(Table2[6M Return vs Nifty]))/_xlfn.STDEV.P(Table2[6M Return vs Nifty])</f>
        <v>-0.36868762547262007</v>
      </c>
      <c r="M594">
        <v>24.413436207950799</v>
      </c>
      <c r="N594">
        <f>(Table2[[#This Row],[1W Return vs Nifty]]-AVERAGE(Table2[1W Return vs Nifty]))/_xlfn.STDEV.P(Table2[1W Return vs Nifty])</f>
        <v>4.8537330344813912</v>
      </c>
      <c r="O594">
        <v>254.57</v>
      </c>
      <c r="P594">
        <v>235.92919157095</v>
      </c>
      <c r="Q594">
        <v>218.63957945012501</v>
      </c>
      <c r="R594">
        <v>79.352099596442201</v>
      </c>
      <c r="S594" s="2">
        <v>0.20300899556114235</v>
      </c>
      <c r="T594" s="2">
        <v>0.2980589555739766</v>
      </c>
      <c r="U594" s="2">
        <v>0.40070704842285998</v>
      </c>
      <c r="V594">
        <v>2.9423541269490499</v>
      </c>
      <c r="W594">
        <v>308.39999999999998</v>
      </c>
      <c r="X594">
        <v>322.5</v>
      </c>
      <c r="Y594">
        <v>267.39999999999998</v>
      </c>
      <c r="Z594">
        <v>330</v>
      </c>
      <c r="AA594">
        <v>267.39999999999998</v>
      </c>
      <c r="AB594">
        <v>330</v>
      </c>
      <c r="AC594" s="2">
        <f>(Table2[[#This Row],[Close Price]]/Table2[[#This Row],[Day Low]])-1</f>
        <v>-6.9714656290531529E-3</v>
      </c>
      <c r="AD594" s="2">
        <f>(Table2[[#This Row],[Day High]]/Table2[[#This Row],[Close Price]])-1</f>
        <v>5.3061224489795888E-2</v>
      </c>
      <c r="AE594" s="2">
        <f>(Table2[[#This Row],[Close Price]]/Table2[[#This Row],[Current Week Low]])-1</f>
        <v>0.14528795811518336</v>
      </c>
      <c r="AF594" s="2">
        <f>(Table2[[#This Row],[Current Week High]]/Table2[[#This Row],[Close Price]])-1</f>
        <v>7.7551020408163307E-2</v>
      </c>
      <c r="AG594" s="2">
        <f>(Table2[[#This Row],[Close Price]]/Table2[[#This Row],[Current Month Low]])-1</f>
        <v>0.14528795811518336</v>
      </c>
      <c r="AH594" s="2">
        <f>(Table2[[#This Row],[Current Month High]]/Table2[[#This Row],[Close Price]])-1</f>
        <v>7.7551020408163307E-2</v>
      </c>
      <c r="AI594">
        <v>7.7551020408163298</v>
      </c>
      <c r="AJ594">
        <v>137.403100775193</v>
      </c>
      <c r="AK594" t="str">
        <f>IF(AND(Table2[[#This Row],[20D EMA]]&gt;Table2[[#This Row],[50D EMA]],Table2[[#This Row],[50D EMA]]&gt;Table2[[#This Row],[200D EMA]]),"Uptrend","Downtrend/NoTrend")</f>
        <v>Uptrend</v>
      </c>
      <c r="AL594">
        <v>0.35</v>
      </c>
      <c r="AM594" t="s">
        <v>10145</v>
      </c>
      <c r="AN594">
        <v>27.95</v>
      </c>
      <c r="AO594" t="s">
        <v>10145</v>
      </c>
      <c r="AP594">
        <v>6.9446491496809995E-2</v>
      </c>
      <c r="AQ594">
        <f>(Table2[[#This Row],[Sharpe Ratio]]-AVERAGE(Table2[Sharpe Ratio]))/_xlfn.STDEV.P(Table2[Sharpe Ratio])</f>
        <v>0.16578950209473092</v>
      </c>
      <c r="AR5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8.126880972703864</v>
      </c>
    </row>
    <row r="595" spans="1:44" hidden="1" x14ac:dyDescent="0.3">
      <c r="A595" t="s">
        <v>1515</v>
      </c>
      <c r="B595" t="s">
        <v>1516</v>
      </c>
      <c r="C595" t="s">
        <v>10104</v>
      </c>
      <c r="D595" t="s">
        <v>931</v>
      </c>
      <c r="E595">
        <v>6267.2758982400001</v>
      </c>
      <c r="F595">
        <v>136.63999999999999</v>
      </c>
      <c r="G595">
        <v>-12.8627014849137</v>
      </c>
      <c r="H595">
        <f>(Table2[[#This Row],[1Y Return vs Nifty]]-AVERAGE(Table2[1Y Return vs Nifty]))/_xlfn.STDEV.P(Table2[1Y Return vs Nifty])</f>
        <v>-0.69735743312304199</v>
      </c>
      <c r="I595">
        <v>-10.840499777794699</v>
      </c>
      <c r="J595">
        <f>(Table2[[#This Row],[1M Return vs Nifty]]-AVERAGE(Table2[1M Return vs Nifty]))/_xlfn.STDEV.P(Table2[1M Return vs Nifty])</f>
        <v>-1.2482613139302832</v>
      </c>
      <c r="K595">
        <v>-36.650002095208897</v>
      </c>
      <c r="L595">
        <f>(Table2[[#This Row],[6M Return vs Nifty]]-AVERAGE(Table2[6M Return vs Nifty]))/_xlfn.STDEV.P(Table2[6M Return vs Nifty])</f>
        <v>-1.4061453457425261</v>
      </c>
      <c r="M595">
        <v>-4.3971332058083803</v>
      </c>
      <c r="N595">
        <f>(Table2[[#This Row],[1W Return vs Nifty]]-AVERAGE(Table2[1W Return vs Nifty]))/_xlfn.STDEV.P(Table2[1W Return vs Nifty])</f>
        <v>-0.81321283702311387</v>
      </c>
      <c r="O595">
        <v>141.31</v>
      </c>
      <c r="P595">
        <v>149.470557604719</v>
      </c>
      <c r="Q595">
        <v>159.956794948344</v>
      </c>
      <c r="R595">
        <v>32.589705994731901</v>
      </c>
      <c r="S595" s="2">
        <v>-3.3047908852876763E-2</v>
      </c>
      <c r="T595" s="2">
        <v>-8.5840033049518372E-2</v>
      </c>
      <c r="U595" s="2">
        <v>-0.14576933074880546</v>
      </c>
      <c r="V595">
        <v>1.45757192621413</v>
      </c>
      <c r="W595">
        <v>136.19999999999999</v>
      </c>
      <c r="X595">
        <v>137.55000000000001</v>
      </c>
      <c r="Y595">
        <v>134.80000000000001</v>
      </c>
      <c r="Z595">
        <v>138.09</v>
      </c>
      <c r="AA595">
        <v>134.80000000000001</v>
      </c>
      <c r="AB595">
        <v>138.09</v>
      </c>
      <c r="AC595" s="2">
        <f>(Table2[[#This Row],[Close Price]]/Table2[[#This Row],[Day Low]])-1</f>
        <v>3.2305433186490262E-3</v>
      </c>
      <c r="AD595" s="2">
        <f>(Table2[[#This Row],[Day High]]/Table2[[#This Row],[Close Price]])-1</f>
        <v>6.6598360655738542E-3</v>
      </c>
      <c r="AE595" s="2">
        <f>(Table2[[#This Row],[Close Price]]/Table2[[#This Row],[Current Week Low]])-1</f>
        <v>1.364985163204735E-2</v>
      </c>
      <c r="AF595" s="2">
        <f>(Table2[[#This Row],[Current Week High]]/Table2[[#This Row],[Close Price]])-1</f>
        <v>1.061182669789229E-2</v>
      </c>
      <c r="AG595" s="2">
        <f>(Table2[[#This Row],[Close Price]]/Table2[[#This Row],[Current Month Low]])-1</f>
        <v>1.364985163204735E-2</v>
      </c>
      <c r="AH595" s="2">
        <f>(Table2[[#This Row],[Current Month High]]/Table2[[#This Row],[Close Price]])-1</f>
        <v>1.061182669789229E-2</v>
      </c>
      <c r="AI595">
        <v>54.127634660421499</v>
      </c>
      <c r="AJ595">
        <v>15.943996605854901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-0.24</v>
      </c>
      <c r="AM595" t="s">
        <v>10146</v>
      </c>
      <c r="AN595">
        <v>-7.89</v>
      </c>
      <c r="AO595" t="s">
        <v>10146</v>
      </c>
      <c r="AP595">
        <v>2.5166613118171002E-2</v>
      </c>
      <c r="AQ595">
        <f>(Table2[[#This Row],[Sharpe Ratio]]-AVERAGE(Table2[Sharpe Ratio]))/_xlfn.STDEV.P(Table2[Sharpe Ratio])</f>
        <v>-0.3369634760506805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6" spans="1:44" hidden="1" x14ac:dyDescent="0.3">
      <c r="A596" t="s">
        <v>1525</v>
      </c>
      <c r="B596" t="s">
        <v>1526</v>
      </c>
      <c r="C596" t="s">
        <v>10112</v>
      </c>
      <c r="D596" t="s">
        <v>65</v>
      </c>
      <c r="E596">
        <v>6163.8720000000003</v>
      </c>
      <c r="F596">
        <v>875.55</v>
      </c>
      <c r="G596">
        <v>133.91312744706599</v>
      </c>
      <c r="H596">
        <f>(Table2[[#This Row],[1Y Return vs Nifty]]-AVERAGE(Table2[1Y Return vs Nifty]))/_xlfn.STDEV.P(Table2[1Y Return vs Nifty])</f>
        <v>0.99266834788171787</v>
      </c>
      <c r="I596">
        <v>-12.7247108410659</v>
      </c>
      <c r="J596">
        <f>(Table2[[#This Row],[1M Return vs Nifty]]-AVERAGE(Table2[1M Return vs Nifty]))/_xlfn.STDEV.P(Table2[1M Return vs Nifty])</f>
        <v>-1.4056978649270178</v>
      </c>
      <c r="K596">
        <v>22.8969242993482</v>
      </c>
      <c r="L596">
        <f>(Table2[[#This Row],[6M Return vs Nifty]]-AVERAGE(Table2[6M Return vs Nifty]))/_xlfn.STDEV.P(Table2[6M Return vs Nifty])</f>
        <v>0.35267880128066947</v>
      </c>
      <c r="M596">
        <v>-5.3547101029169699</v>
      </c>
      <c r="N596">
        <f>(Table2[[#This Row],[1W Return vs Nifty]]-AVERAGE(Table2[1W Return vs Nifty]))/_xlfn.STDEV.P(Table2[1W Return vs Nifty])</f>
        <v>-1.0015651172500379</v>
      </c>
      <c r="O596">
        <v>873.89</v>
      </c>
      <c r="P596">
        <v>878.67493098196303</v>
      </c>
      <c r="Q596">
        <v>751.25905026813098</v>
      </c>
      <c r="R596">
        <v>52.383822590798303</v>
      </c>
      <c r="S596" s="2">
        <v>1.8995525752668737E-3</v>
      </c>
      <c r="T596" s="2">
        <v>-3.5564130394283686E-3</v>
      </c>
      <c r="U596" s="2">
        <v>0.16544353068027393</v>
      </c>
      <c r="V596">
        <v>0.72173201194962799</v>
      </c>
      <c r="W596">
        <v>866.2</v>
      </c>
      <c r="X596">
        <v>889.45</v>
      </c>
      <c r="Y596">
        <v>840.9</v>
      </c>
      <c r="Z596">
        <v>902.5</v>
      </c>
      <c r="AA596">
        <v>840.9</v>
      </c>
      <c r="AB596">
        <v>902.5</v>
      </c>
      <c r="AC596" s="2">
        <f>(Table2[[#This Row],[Close Price]]/Table2[[#This Row],[Day Low]])-1</f>
        <v>1.0794273839759727E-2</v>
      </c>
      <c r="AD596" s="2">
        <f>(Table2[[#This Row],[Day High]]/Table2[[#This Row],[Close Price]])-1</f>
        <v>1.5875735252127265E-2</v>
      </c>
      <c r="AE596" s="2">
        <f>(Table2[[#This Row],[Close Price]]/Table2[[#This Row],[Current Week Low]])-1</f>
        <v>4.1205850874063588E-2</v>
      </c>
      <c r="AF596" s="2">
        <f>(Table2[[#This Row],[Current Week High]]/Table2[[#This Row],[Close Price]])-1</f>
        <v>3.0780652161498612E-2</v>
      </c>
      <c r="AG596" s="2">
        <f>(Table2[[#This Row],[Close Price]]/Table2[[#This Row],[Current Month Low]])-1</f>
        <v>4.1205850874063588E-2</v>
      </c>
      <c r="AH596" s="2">
        <f>(Table2[[#This Row],[Current Month High]]/Table2[[#This Row],[Close Price]])-1</f>
        <v>3.0780652161498612E-2</v>
      </c>
      <c r="AI596">
        <v>33.059219918908099</v>
      </c>
      <c r="AJ596">
        <v>161.16331096196799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-0.08</v>
      </c>
      <c r="AM596" t="s">
        <v>10146</v>
      </c>
      <c r="AN596">
        <v>-1.68</v>
      </c>
      <c r="AO596" t="s">
        <v>10146</v>
      </c>
      <c r="AP596">
        <v>9.3449861891648001E-2</v>
      </c>
      <c r="AQ596">
        <f>(Table2[[#This Row],[Sharpe Ratio]]-AVERAGE(Table2[Sharpe Ratio]))/_xlfn.STDEV.P(Table2[Sharpe Ratio])</f>
        <v>0.43832335705115749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7" spans="1:44" hidden="1" x14ac:dyDescent="0.3">
      <c r="A597" t="s">
        <v>1527</v>
      </c>
      <c r="B597" t="s">
        <v>1528</v>
      </c>
      <c r="C597" t="s">
        <v>10112</v>
      </c>
      <c r="D597" t="s">
        <v>387</v>
      </c>
      <c r="E597">
        <v>6084.4039563360002</v>
      </c>
      <c r="F597">
        <v>61.91</v>
      </c>
      <c r="G597">
        <v>-37.508518582861903</v>
      </c>
      <c r="H597">
        <f>(Table2[[#This Row],[1Y Return vs Nifty]]-AVERAGE(Table2[1Y Return vs Nifty]))/_xlfn.STDEV.P(Table2[1Y Return vs Nifty])</f>
        <v>-0.98113757998062301</v>
      </c>
      <c r="I597">
        <v>-14.948817286114</v>
      </c>
      <c r="J597">
        <f>(Table2[[#This Row],[1M Return vs Nifty]]-AVERAGE(Table2[1M Return vs Nifty]))/_xlfn.STDEV.P(Table2[1M Return vs Nifty])</f>
        <v>-1.5915346082640789</v>
      </c>
      <c r="K597">
        <v>-42.497097688951499</v>
      </c>
      <c r="L597">
        <f>(Table2[[#This Row],[6M Return vs Nifty]]-AVERAGE(Table2[6M Return vs Nifty]))/_xlfn.STDEV.P(Table2[6M Return vs Nifty])</f>
        <v>-1.5788496907507923</v>
      </c>
      <c r="M597">
        <v>0.24221745984104301</v>
      </c>
      <c r="N597">
        <f>(Table2[[#This Row],[1W Return vs Nifty]]-AVERAGE(Table2[1W Return vs Nifty]))/_xlfn.STDEV.P(Table2[1W Return vs Nifty])</f>
        <v>9.9332441884418046E-2</v>
      </c>
      <c r="O597">
        <v>63.02</v>
      </c>
      <c r="P597">
        <v>66.471710603239799</v>
      </c>
      <c r="Q597">
        <v>70.968117764141695</v>
      </c>
      <c r="R597">
        <v>46.230231392378201</v>
      </c>
      <c r="S597" s="2">
        <v>-1.7613456045699881E-2</v>
      </c>
      <c r="T597" s="2">
        <v>-6.8626345882205522E-2</v>
      </c>
      <c r="U597" s="2">
        <v>-0.12763643801637536</v>
      </c>
      <c r="V597">
        <v>1.9505157083104201</v>
      </c>
      <c r="W597">
        <v>62</v>
      </c>
      <c r="X597">
        <v>66</v>
      </c>
      <c r="Y597">
        <v>60.55</v>
      </c>
      <c r="Z597">
        <v>63</v>
      </c>
      <c r="AA597">
        <v>60.55</v>
      </c>
      <c r="AB597">
        <v>63</v>
      </c>
      <c r="AC597" s="2">
        <f>(Table2[[#This Row],[Close Price]]/Table2[[#This Row],[Day Low]])-1</f>
        <v>-1.4516129032258185E-3</v>
      </c>
      <c r="AD597" s="2">
        <f>(Table2[[#This Row],[Day High]]/Table2[[#This Row],[Close Price]])-1</f>
        <v>6.6063640768858178E-2</v>
      </c>
      <c r="AE597" s="2">
        <f>(Table2[[#This Row],[Close Price]]/Table2[[#This Row],[Current Week Low]])-1</f>
        <v>2.2460776218001577E-2</v>
      </c>
      <c r="AF597" s="2">
        <f>(Table2[[#This Row],[Current Week High]]/Table2[[#This Row],[Close Price]])-1</f>
        <v>1.7606202552091776E-2</v>
      </c>
      <c r="AG597" s="2">
        <f>(Table2[[#This Row],[Close Price]]/Table2[[#This Row],[Current Month Low]])-1</f>
        <v>2.2460776218001577E-2</v>
      </c>
      <c r="AH597" s="2">
        <f>(Table2[[#This Row],[Current Month High]]/Table2[[#This Row],[Close Price]])-1</f>
        <v>1.7606202552091776E-2</v>
      </c>
      <c r="AI597">
        <v>58.2942981747698</v>
      </c>
      <c r="AJ597">
        <v>4.4013490725126303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-0.22</v>
      </c>
      <c r="AM597" t="s">
        <v>10146</v>
      </c>
      <c r="AN597">
        <v>-4.34</v>
      </c>
      <c r="AO597" t="s">
        <v>10146</v>
      </c>
      <c r="AP597">
        <v>6.7190895667344E-2</v>
      </c>
      <c r="AQ597">
        <f>(Table2[[#This Row],[Sharpe Ratio]]-AVERAGE(Table2[Sharpe Ratio]))/_xlfn.STDEV.P(Table2[Sharpe Ratio])</f>
        <v>0.14017950581020064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598" spans="1:44" hidden="1" x14ac:dyDescent="0.3">
      <c r="A598" t="s">
        <v>1529</v>
      </c>
      <c r="B598" t="s">
        <v>1530</v>
      </c>
      <c r="C598" t="s">
        <v>10104</v>
      </c>
      <c r="D598" t="s">
        <v>119</v>
      </c>
      <c r="E598">
        <v>6082.2397627250002</v>
      </c>
      <c r="F598">
        <v>1022.35</v>
      </c>
      <c r="G598">
        <v>48.679814656912399</v>
      </c>
      <c r="H598">
        <f>(Table2[[#This Row],[1Y Return vs Nifty]]-AVERAGE(Table2[1Y Return vs Nifty]))/_xlfn.STDEV.P(Table2[1Y Return vs Nifty])</f>
        <v>1.1263595723528632E-2</v>
      </c>
      <c r="I598">
        <v>9.1685746867476698</v>
      </c>
      <c r="J598">
        <f>(Table2[[#This Row],[1M Return vs Nifty]]-AVERAGE(Table2[1M Return vs Nifty]))/_xlfn.STDEV.P(Table2[1M Return vs Nifty])</f>
        <v>0.42361066142334486</v>
      </c>
      <c r="K598">
        <v>1.10405539617996</v>
      </c>
      <c r="L598">
        <f>(Table2[[#This Row],[6M Return vs Nifty]]-AVERAGE(Table2[6M Return vs Nifty]))/_xlfn.STDEV.P(Table2[6M Return vs Nifty])</f>
        <v>-0.29101225685775284</v>
      </c>
      <c r="M598">
        <v>-0.921708290831322</v>
      </c>
      <c r="N598">
        <f>(Table2[[#This Row],[1W Return vs Nifty]]-AVERAGE(Table2[1W Return vs Nifty]))/_xlfn.STDEV.P(Table2[1W Return vs Nifty])</f>
        <v>-0.12960799080139027</v>
      </c>
      <c r="O598">
        <v>1008.81</v>
      </c>
      <c r="P598">
        <v>973.13123865861303</v>
      </c>
      <c r="Q598">
        <v>870.02257056557005</v>
      </c>
      <c r="R598">
        <v>51.3040451081242</v>
      </c>
      <c r="S598" s="2">
        <v>1.3421754344227434E-2</v>
      </c>
      <c r="T598" s="2">
        <v>5.0577722085287581E-2</v>
      </c>
      <c r="U598" s="2">
        <v>0.17508445710254097</v>
      </c>
      <c r="V598">
        <v>1.53577206390567</v>
      </c>
      <c r="W598">
        <v>1025.2</v>
      </c>
      <c r="X598">
        <v>1060</v>
      </c>
      <c r="Y598">
        <v>1010</v>
      </c>
      <c r="Z598">
        <v>1051</v>
      </c>
      <c r="AA598">
        <v>1010</v>
      </c>
      <c r="AB598">
        <v>1051</v>
      </c>
      <c r="AC598" s="2">
        <f>(Table2[[#This Row],[Close Price]]/Table2[[#This Row],[Day Low]])-1</f>
        <v>-2.7799453765119386E-3</v>
      </c>
      <c r="AD598" s="2">
        <f>(Table2[[#This Row],[Day High]]/Table2[[#This Row],[Close Price]])-1</f>
        <v>3.6826918374333717E-2</v>
      </c>
      <c r="AE598" s="2">
        <f>(Table2[[#This Row],[Close Price]]/Table2[[#This Row],[Current Week Low]])-1</f>
        <v>1.222772277227735E-2</v>
      </c>
      <c r="AF598" s="2">
        <f>(Table2[[#This Row],[Current Week High]]/Table2[[#This Row],[Close Price]])-1</f>
        <v>2.8023670954174129E-2</v>
      </c>
      <c r="AG598" s="2">
        <f>(Table2[[#This Row],[Close Price]]/Table2[[#This Row],[Current Month Low]])-1</f>
        <v>1.222772277227735E-2</v>
      </c>
      <c r="AH598" s="2">
        <f>(Table2[[#This Row],[Current Month High]]/Table2[[#This Row],[Close Price]])-1</f>
        <v>2.8023670954174129E-2</v>
      </c>
      <c r="AI598">
        <v>6.0400058688315896</v>
      </c>
      <c r="AJ598">
        <v>75.555937151197696</v>
      </c>
      <c r="AK598" t="str">
        <f>IF(AND(Table2[[#This Row],[20D EMA]]&gt;Table2[[#This Row],[50D EMA]],Table2[[#This Row],[50D EMA]]&gt;Table2[[#This Row],[200D EMA]]),"Uptrend","Downtrend/NoTrend")</f>
        <v>Uptrend</v>
      </c>
      <c r="AL598">
        <v>0.08</v>
      </c>
      <c r="AM598" t="s">
        <v>10145</v>
      </c>
      <c r="AN598">
        <v>-2.13</v>
      </c>
      <c r="AO598" t="s">
        <v>10146</v>
      </c>
      <c r="AP598">
        <v>3.8564298122639999E-2</v>
      </c>
      <c r="AQ598">
        <f>(Table2[[#This Row],[Sharpe Ratio]]-AVERAGE(Table2[Sharpe Ratio]))/_xlfn.STDEV.P(Table2[Sharpe Ratio])</f>
        <v>-0.18484639075398096</v>
      </c>
      <c r="AR5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-0.17059238126625056</v>
      </c>
    </row>
    <row r="599" spans="1:44" hidden="1" x14ac:dyDescent="0.3">
      <c r="A599" t="s">
        <v>1533</v>
      </c>
      <c r="B599" t="s">
        <v>1534</v>
      </c>
      <c r="C599" t="s">
        <v>10113</v>
      </c>
      <c r="D599" t="s">
        <v>86</v>
      </c>
      <c r="E599">
        <v>6045.8892661699902</v>
      </c>
      <c r="F599">
        <v>3057.05</v>
      </c>
      <c r="G599">
        <v>7.8621918873777403</v>
      </c>
      <c r="H599">
        <f>(Table2[[#This Row],[1Y Return vs Nifty]]-AVERAGE(Table2[1Y Return vs Nifty]))/_xlfn.STDEV.P(Table2[1Y Return vs Nifty])</f>
        <v>-0.45872410798625041</v>
      </c>
      <c r="I599">
        <v>33.044352317346103</v>
      </c>
      <c r="J599">
        <f>(Table2[[#This Row],[1M Return vs Nifty]]-AVERAGE(Table2[1M Return vs Nifty]))/_xlfn.STDEV.P(Table2[1M Return vs Nifty])</f>
        <v>2.4185676786061747</v>
      </c>
      <c r="K599">
        <v>33.202722576801001</v>
      </c>
      <c r="L599">
        <f>(Table2[[#This Row],[6M Return vs Nifty]]-AVERAGE(Table2[6M Return vs Nifty]))/_xlfn.STDEV.P(Table2[6M Return vs Nifty])</f>
        <v>0.65707884276443729</v>
      </c>
      <c r="M599">
        <v>-1.8593777015500801</v>
      </c>
      <c r="N599">
        <f>(Table2[[#This Row],[1W Return vs Nifty]]-AVERAGE(Table2[1W Return vs Nifty]))/_xlfn.STDEV.P(Table2[1W Return vs Nifty])</f>
        <v>-0.31404453280777744</v>
      </c>
      <c r="O599">
        <v>2775.86</v>
      </c>
      <c r="P599">
        <v>2492.37392982868</v>
      </c>
      <c r="Q599">
        <v>2217.2714215645401</v>
      </c>
      <c r="R599">
        <v>75.237992505407504</v>
      </c>
      <c r="S599" s="2">
        <v>0.10129833637143085</v>
      </c>
      <c r="T599" s="2">
        <v>0.22656153774250665</v>
      </c>
      <c r="U599" s="2">
        <v>0.37874414934861683</v>
      </c>
      <c r="V599">
        <v>0.87934274677648205</v>
      </c>
      <c r="W599">
        <v>3018.05</v>
      </c>
      <c r="X599">
        <v>3115</v>
      </c>
      <c r="Y599">
        <v>2784.1</v>
      </c>
      <c r="Z599">
        <v>3080</v>
      </c>
      <c r="AA599">
        <v>2784.1</v>
      </c>
      <c r="AB599">
        <v>3080</v>
      </c>
      <c r="AC599" s="2">
        <f>(Table2[[#This Row],[Close Price]]/Table2[[#This Row],[Day Low]])-1</f>
        <v>1.2922251122413408E-2</v>
      </c>
      <c r="AD599" s="2">
        <f>(Table2[[#This Row],[Day High]]/Table2[[#This Row],[Close Price]])-1</f>
        <v>1.8956183248556524E-2</v>
      </c>
      <c r="AE599" s="2">
        <f>(Table2[[#This Row],[Close Price]]/Table2[[#This Row],[Current Week Low]])-1</f>
        <v>9.80388635465681E-2</v>
      </c>
      <c r="AF599" s="2">
        <f>(Table2[[#This Row],[Current Week High]]/Table2[[#This Row],[Close Price]])-1</f>
        <v>7.5072373693592098E-3</v>
      </c>
      <c r="AG599" s="2">
        <f>(Table2[[#This Row],[Close Price]]/Table2[[#This Row],[Current Month Low]])-1</f>
        <v>9.80388635465681E-2</v>
      </c>
      <c r="AH599" s="2">
        <f>(Table2[[#This Row],[Current Month High]]/Table2[[#This Row],[Close Price]])-1</f>
        <v>7.5072373693592098E-3</v>
      </c>
      <c r="AI599">
        <v>0.75072373693592098</v>
      </c>
      <c r="AJ599">
        <v>91.664576802507796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0.33</v>
      </c>
      <c r="AM599" t="s">
        <v>10145</v>
      </c>
      <c r="AN599">
        <v>10.25</v>
      </c>
      <c r="AO599" t="s">
        <v>10145</v>
      </c>
      <c r="AP599">
        <v>-3.9540612898683998E-2</v>
      </c>
      <c r="AQ599">
        <f>(Table2[[#This Row],[Sharpe Ratio]]-AVERAGE(Table2[Sharpe Ratio]))/_xlfn.STDEV.P(Table2[Sharpe Ratio])</f>
        <v>-1.0716482082290713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1.2312296723475127</v>
      </c>
    </row>
    <row r="600" spans="1:44" hidden="1" x14ac:dyDescent="0.3">
      <c r="A600" t="s">
        <v>1537</v>
      </c>
      <c r="B600" t="s">
        <v>1538</v>
      </c>
      <c r="C600" t="s">
        <v>10118</v>
      </c>
      <c r="D600" t="s">
        <v>1539</v>
      </c>
      <c r="E600">
        <v>6029.7403167399998</v>
      </c>
      <c r="F600">
        <v>338.45</v>
      </c>
      <c r="G600">
        <v>108.832639178034</v>
      </c>
      <c r="H600">
        <f>(Table2[[#This Row],[1Y Return vs Nifty]]-AVERAGE(Table2[1Y Return vs Nifty]))/_xlfn.STDEV.P(Table2[1Y Return vs Nifty])</f>
        <v>0.7038832523841837</v>
      </c>
      <c r="I600">
        <v>7.8173781576572203</v>
      </c>
      <c r="J600">
        <f>(Table2[[#This Row],[1M Return vs Nifty]]-AVERAGE(Table2[1M Return vs Nifty]))/_xlfn.STDEV.P(Table2[1M Return vs Nifty])</f>
        <v>0.31071050633698205</v>
      </c>
      <c r="K600">
        <v>14.347476082030701</v>
      </c>
      <c r="L600">
        <f>(Table2[[#This Row],[6M Return vs Nifty]]-AVERAGE(Table2[6M Return vs Nifty]))/_xlfn.STDEV.P(Table2[6M Return vs Nifty])</f>
        <v>0.10015567575933457</v>
      </c>
      <c r="M600">
        <v>9.9688608970741992</v>
      </c>
      <c r="N600">
        <f>(Table2[[#This Row],[1W Return vs Nifty]]-AVERAGE(Table2[1W Return vs Nifty]))/_xlfn.STDEV.P(Table2[1W Return vs Nifty])</f>
        <v>2.0125317639325542</v>
      </c>
      <c r="O600">
        <v>314.82</v>
      </c>
      <c r="P600">
        <v>300.59254748494402</v>
      </c>
      <c r="Q600">
        <v>270.696987717311</v>
      </c>
      <c r="R600">
        <v>71.530978478527302</v>
      </c>
      <c r="S600" s="2">
        <v>7.5058763738009002E-2</v>
      </c>
      <c r="T600" s="2">
        <v>0.12594275151466341</v>
      </c>
      <c r="U600" s="2">
        <v>0.2502909724043309</v>
      </c>
      <c r="V600">
        <v>1.45403125530813</v>
      </c>
      <c r="W600">
        <v>339.45</v>
      </c>
      <c r="X600">
        <v>353.8</v>
      </c>
      <c r="Y600">
        <v>321.2</v>
      </c>
      <c r="Z600">
        <v>353</v>
      </c>
      <c r="AA600">
        <v>321.2</v>
      </c>
      <c r="AB600">
        <v>353</v>
      </c>
      <c r="AC600" s="2">
        <f>(Table2[[#This Row],[Close Price]]/Table2[[#This Row],[Day Low]])-1</f>
        <v>-2.9459419649432439E-3</v>
      </c>
      <c r="AD600" s="2">
        <f>(Table2[[#This Row],[Day High]]/Table2[[#This Row],[Close Price]])-1</f>
        <v>4.5353818880189189E-2</v>
      </c>
      <c r="AE600" s="2">
        <f>(Table2[[#This Row],[Close Price]]/Table2[[#This Row],[Current Week Low]])-1</f>
        <v>5.3704856787048616E-2</v>
      </c>
      <c r="AF600" s="2">
        <f>(Table2[[#This Row],[Current Week High]]/Table2[[#This Row],[Close Price]])-1</f>
        <v>4.2990101935293179E-2</v>
      </c>
      <c r="AG600" s="2">
        <f>(Table2[[#This Row],[Close Price]]/Table2[[#This Row],[Current Month Low]])-1</f>
        <v>5.3704856787048616E-2</v>
      </c>
      <c r="AH600" s="2">
        <f>(Table2[[#This Row],[Current Month High]]/Table2[[#This Row],[Close Price]])-1</f>
        <v>4.2990101935293179E-2</v>
      </c>
      <c r="AI600">
        <v>10.296941941202499</v>
      </c>
      <c r="AJ600">
        <v>141.83637013219001</v>
      </c>
      <c r="AK600" t="str">
        <f>IF(AND(Table2[[#This Row],[20D EMA]]&gt;Table2[[#This Row],[50D EMA]],Table2[[#This Row],[50D EMA]]&gt;Table2[[#This Row],[200D EMA]]),"Uptrend","Downtrend/NoTrend")</f>
        <v>Uptrend</v>
      </c>
      <c r="AL600">
        <v>0.1</v>
      </c>
      <c r="AM600" t="s">
        <v>10145</v>
      </c>
      <c r="AN600">
        <v>5.45</v>
      </c>
      <c r="AO600" t="s">
        <v>10145</v>
      </c>
      <c r="AP600">
        <v>0.10580731873602001</v>
      </c>
      <c r="AQ600">
        <f>(Table2[[#This Row],[Sharpe Ratio]]-AVERAGE(Table2[Sharpe Ratio]))/_xlfn.STDEV.P(Table2[Sharpe Ratio])</f>
        <v>0.57862970969481131</v>
      </c>
      <c r="AR6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3.7059109081078656</v>
      </c>
    </row>
    <row r="601" spans="1:44" hidden="1" x14ac:dyDescent="0.3">
      <c r="A601" t="s">
        <v>1540</v>
      </c>
      <c r="B601" t="s">
        <v>1541</v>
      </c>
      <c r="C601" t="s">
        <v>10108</v>
      </c>
      <c r="D601" t="s">
        <v>234</v>
      </c>
      <c r="E601">
        <v>6024.8862402799996</v>
      </c>
      <c r="F601">
        <v>759.7</v>
      </c>
      <c r="G601">
        <v>54.982060293792102</v>
      </c>
      <c r="H601">
        <f>(Table2[[#This Row],[1Y Return vs Nifty]]-AVERAGE(Table2[1Y Return vs Nifty]))/_xlfn.STDEV.P(Table2[1Y Return vs Nifty])</f>
        <v>8.3829751077946255E-2</v>
      </c>
      <c r="I601">
        <v>12.709152466043699</v>
      </c>
      <c r="J601">
        <f>(Table2[[#This Row],[1M Return vs Nifty]]-AVERAGE(Table2[1M Return vs Nifty]))/_xlfn.STDEV.P(Table2[1M Return vs Nifty])</f>
        <v>0.71944607231426039</v>
      </c>
      <c r="K601">
        <v>1.17113994478801</v>
      </c>
      <c r="L601">
        <f>(Table2[[#This Row],[6M Return vs Nifty]]-AVERAGE(Table2[6M Return vs Nifty]))/_xlfn.STDEV.P(Table2[6M Return vs Nifty])</f>
        <v>-0.28903079566188544</v>
      </c>
      <c r="M601">
        <v>-0.76115183462047797</v>
      </c>
      <c r="N601">
        <f>(Table2[[#This Row],[1W Return vs Nifty]]-AVERAGE(Table2[1W Return vs Nifty]))/_xlfn.STDEV.P(Table2[1W Return vs Nifty])</f>
        <v>-9.8027054874698413E-2</v>
      </c>
      <c r="O601">
        <v>720.76</v>
      </c>
      <c r="P601">
        <v>701.72023735559003</v>
      </c>
      <c r="Q601">
        <v>668.22815106211704</v>
      </c>
      <c r="R601">
        <v>76.6113235954533</v>
      </c>
      <c r="S601" s="2">
        <v>5.4026305566346709E-2</v>
      </c>
      <c r="T601" s="2">
        <v>8.2625182455767374E-2</v>
      </c>
      <c r="U601" s="2">
        <v>0.13688715267755905</v>
      </c>
      <c r="V601">
        <v>1.3582285883716101</v>
      </c>
      <c r="W601">
        <v>756</v>
      </c>
      <c r="X601">
        <v>777.7</v>
      </c>
      <c r="Y601">
        <v>735.4</v>
      </c>
      <c r="Z601">
        <v>772</v>
      </c>
      <c r="AA601">
        <v>735.4</v>
      </c>
      <c r="AB601">
        <v>772</v>
      </c>
      <c r="AC601" s="2">
        <f>(Table2[[#This Row],[Close Price]]/Table2[[#This Row],[Day Low]])-1</f>
        <v>4.8941798941799508E-3</v>
      </c>
      <c r="AD601" s="2">
        <f>(Table2[[#This Row],[Day High]]/Table2[[#This Row],[Close Price]])-1</f>
        <v>2.3693563248650795E-2</v>
      </c>
      <c r="AE601" s="2">
        <f>(Table2[[#This Row],[Close Price]]/Table2[[#This Row],[Current Week Low]])-1</f>
        <v>3.3043241773184739E-2</v>
      </c>
      <c r="AF601" s="2">
        <f>(Table2[[#This Row],[Current Week High]]/Table2[[#This Row],[Close Price]])-1</f>
        <v>1.6190601553244699E-2</v>
      </c>
      <c r="AG601" s="2">
        <f>(Table2[[#This Row],[Close Price]]/Table2[[#This Row],[Current Month Low]])-1</f>
        <v>3.3043241773184739E-2</v>
      </c>
      <c r="AH601" s="2">
        <f>(Table2[[#This Row],[Current Month High]]/Table2[[#This Row],[Close Price]])-1</f>
        <v>1.6190601553244699E-2</v>
      </c>
      <c r="AI601">
        <v>16.335395550875301</v>
      </c>
      <c r="AJ601">
        <v>88.511166253101706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-0.01</v>
      </c>
      <c r="AM601" t="s">
        <v>10146</v>
      </c>
      <c r="AN601">
        <v>10.4</v>
      </c>
      <c r="AO601" t="s">
        <v>10145</v>
      </c>
      <c r="AQ601">
        <f>(Table2[[#This Row],[Sharpe Ratio]]-AVERAGE(Table2[Sharpe Ratio]))/_xlfn.STDEV.P(Table2[Sharpe Ratio])</f>
        <v>-0.62270476889708481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-0.20648679604146208</v>
      </c>
    </row>
    <row r="602" spans="1:44" x14ac:dyDescent="0.3">
      <c r="A602" t="s">
        <v>1726</v>
      </c>
      <c r="B602" t="s">
        <v>1727</v>
      </c>
      <c r="C602" t="s">
        <v>10116</v>
      </c>
      <c r="D602" t="s">
        <v>541</v>
      </c>
      <c r="E602">
        <v>4407.9453160499997</v>
      </c>
      <c r="F602">
        <v>394.5</v>
      </c>
      <c r="G602">
        <v>5.6891836132112497</v>
      </c>
      <c r="H602">
        <f>(Table2[[#This Row],[1Y Return vs Nifty]]-AVERAGE(Table2[1Y Return vs Nifty]))/_xlfn.STDEV.P(Table2[1Y Return vs Nifty])</f>
        <v>-0.48374484901970727</v>
      </c>
      <c r="I602">
        <v>2.169446479991</v>
      </c>
      <c r="J602">
        <f>(Table2[[#This Row],[1M Return vs Nifty]]-AVERAGE(Table2[1M Return vs Nifty]))/_xlfn.STDEV.P(Table2[1M Return vs Nifty])</f>
        <v>-0.16120630857293333</v>
      </c>
      <c r="K602">
        <v>-3.9716410094278798</v>
      </c>
      <c r="L602">
        <f>(Table2[[#This Row],[6M Return vs Nifty]]-AVERAGE(Table2[6M Return vs Nifty]))/_xlfn.STDEV.P(Table2[6M Return vs Nifty])</f>
        <v>-0.44093195786784406</v>
      </c>
      <c r="M602">
        <v>-1.0253607471591599</v>
      </c>
      <c r="N602">
        <f>(Table2[[#This Row],[1W Return vs Nifty]]-AVERAGE(Table2[1W Return vs Nifty]))/_xlfn.STDEV.P(Table2[1W Return vs Nifty])</f>
        <v>-0.14999609389725682</v>
      </c>
      <c r="O602">
        <v>378.06</v>
      </c>
      <c r="P602">
        <v>371.86868473014198</v>
      </c>
      <c r="Q602">
        <v>353.03161566250901</v>
      </c>
      <c r="R602">
        <v>68.577159483358997</v>
      </c>
      <c r="S602" s="2">
        <v>4.3485161085541971E-2</v>
      </c>
      <c r="T602" s="2">
        <v>6.0858351883760084E-2</v>
      </c>
      <c r="U602" s="2">
        <v>0.11746365622146973</v>
      </c>
      <c r="V602">
        <v>1.5694909444734899</v>
      </c>
      <c r="W602">
        <v>386.85</v>
      </c>
      <c r="X602">
        <v>400</v>
      </c>
      <c r="Y602">
        <v>383.05</v>
      </c>
      <c r="Z602">
        <v>401.55</v>
      </c>
      <c r="AA602">
        <v>383.05</v>
      </c>
      <c r="AB602">
        <v>401.55</v>
      </c>
      <c r="AC602" s="2">
        <f>(Table2[[#This Row],[Close Price]]/Table2[[#This Row],[Day Low]])-1</f>
        <v>1.9775106630476769E-2</v>
      </c>
      <c r="AD602" s="2">
        <f>(Table2[[#This Row],[Day High]]/Table2[[#This Row],[Close Price]])-1</f>
        <v>1.3941698352344822E-2</v>
      </c>
      <c r="AE602" s="2">
        <f>(Table2[[#This Row],[Close Price]]/Table2[[#This Row],[Current Week Low]])-1</f>
        <v>2.9891659052343034E-2</v>
      </c>
      <c r="AF602" s="2">
        <f>(Table2[[#This Row],[Current Week High]]/Table2[[#This Row],[Close Price]])-1</f>
        <v>1.7870722433459996E-2</v>
      </c>
      <c r="AG602" s="2">
        <f>(Table2[[#This Row],[Close Price]]/Table2[[#This Row],[Current Month Low]])-1</f>
        <v>2.9891659052343034E-2</v>
      </c>
      <c r="AH602" s="2">
        <f>(Table2[[#This Row],[Current Month High]]/Table2[[#This Row],[Close Price]])-1</f>
        <v>1.7870722433459996E-2</v>
      </c>
      <c r="AI602">
        <v>16.311787072243298</v>
      </c>
      <c r="AJ602">
        <v>48.308270676691698</v>
      </c>
      <c r="AK602" t="str">
        <f>IF(AND(Table2[[#This Row],[20D EMA]]&gt;Table2[[#This Row],[50D EMA]],Table2[[#This Row],[50D EMA]]&gt;Table2[[#This Row],[200D EMA]]),"Uptrend","Downtrend/NoTrend")</f>
        <v>Uptrend</v>
      </c>
      <c r="AL602">
        <v>-0.06</v>
      </c>
      <c r="AM602" t="s">
        <v>10146</v>
      </c>
      <c r="AN602">
        <v>9.92</v>
      </c>
      <c r="AO602" t="s">
        <v>10145</v>
      </c>
      <c r="AP602">
        <v>0.143900719082281</v>
      </c>
      <c r="AQ602">
        <f>(Table2[[#This Row],[Sharpe Ratio]]-AVERAGE(Table2[Sharpe Ratio]))/_xlfn.STDEV.P(Table2[Sharpe Ratio])</f>
        <v>1.0111415225774556</v>
      </c>
      <c r="AR6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-0.22473768678028588</v>
      </c>
    </row>
    <row r="603" spans="1:44" hidden="1" x14ac:dyDescent="0.3">
      <c r="A603" t="s">
        <v>1552</v>
      </c>
      <c r="B603" t="s">
        <v>1553</v>
      </c>
      <c r="C603" t="s">
        <v>10108</v>
      </c>
      <c r="D603" t="s">
        <v>257</v>
      </c>
      <c r="E603">
        <v>5970.6090960299998</v>
      </c>
      <c r="F603">
        <v>2569.9499999999998</v>
      </c>
      <c r="G603">
        <v>165.05469036057099</v>
      </c>
      <c r="H603">
        <f>(Table2[[#This Row],[1Y Return vs Nifty]]-AVERAGE(Table2[1Y Return vs Nifty]))/_xlfn.STDEV.P(Table2[1Y Return vs Nifty])</f>
        <v>1.3512426756001836</v>
      </c>
      <c r="I603">
        <v>29.771762912432798</v>
      </c>
      <c r="J603">
        <f>(Table2[[#This Row],[1M Return vs Nifty]]-AVERAGE(Table2[1M Return vs Nifty]))/_xlfn.STDEV.P(Table2[1M Return vs Nifty])</f>
        <v>2.1451242206086838</v>
      </c>
      <c r="K603">
        <v>72.412386085787602</v>
      </c>
      <c r="L603">
        <f>(Table2[[#This Row],[6M Return vs Nifty]]-AVERAGE(Table2[6M Return vs Nifty]))/_xlfn.STDEV.P(Table2[6M Return vs Nifty])</f>
        <v>1.8152058385947956</v>
      </c>
      <c r="M603">
        <v>14.758599318436399</v>
      </c>
      <c r="N603">
        <f>(Table2[[#This Row],[1W Return vs Nifty]]-AVERAGE(Table2[1W Return vs Nifty]))/_xlfn.STDEV.P(Table2[1W Return vs Nifty])</f>
        <v>2.9546578282498439</v>
      </c>
      <c r="O603">
        <v>2178.44</v>
      </c>
      <c r="P603">
        <v>1975.35682964902</v>
      </c>
      <c r="Q603">
        <v>1638.03909611361</v>
      </c>
      <c r="R603">
        <v>83.229861744107893</v>
      </c>
      <c r="S603" s="2">
        <v>0.17972035034244677</v>
      </c>
      <c r="T603" s="2">
        <v>0.3010054494592892</v>
      </c>
      <c r="U603" s="2">
        <v>0.5689185966912691</v>
      </c>
      <c r="V603">
        <v>2.4741041374723101</v>
      </c>
      <c r="W603">
        <v>2527</v>
      </c>
      <c r="X603">
        <v>2629.9</v>
      </c>
      <c r="Y603">
        <v>2362</v>
      </c>
      <c r="Z603">
        <v>2640</v>
      </c>
      <c r="AA603">
        <v>2362</v>
      </c>
      <c r="AB603">
        <v>2640</v>
      </c>
      <c r="AC603" s="2">
        <f>(Table2[[#This Row],[Close Price]]/Table2[[#This Row],[Day Low]])-1</f>
        <v>1.6996438464582431E-2</v>
      </c>
      <c r="AD603" s="2">
        <f>(Table2[[#This Row],[Day High]]/Table2[[#This Row],[Close Price]])-1</f>
        <v>2.3327302087589263E-2</v>
      </c>
      <c r="AE603" s="2">
        <f>(Table2[[#This Row],[Close Price]]/Table2[[#This Row],[Current Week Low]])-1</f>
        <v>8.8039796782387825E-2</v>
      </c>
      <c r="AF603" s="2">
        <f>(Table2[[#This Row],[Current Week High]]/Table2[[#This Row],[Close Price]])-1</f>
        <v>2.7257339636957978E-2</v>
      </c>
      <c r="AG603" s="2">
        <f>(Table2[[#This Row],[Close Price]]/Table2[[#This Row],[Current Month Low]])-1</f>
        <v>8.8039796782387825E-2</v>
      </c>
      <c r="AH603" s="2">
        <f>(Table2[[#This Row],[Current Month High]]/Table2[[#This Row],[Close Price]])-1</f>
        <v>2.7257339636957978E-2</v>
      </c>
      <c r="AI603">
        <v>2.7257339636957898</v>
      </c>
      <c r="AJ603">
        <v>214.27086517884399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0.34</v>
      </c>
      <c r="AM603" t="s">
        <v>10145</v>
      </c>
      <c r="AN603">
        <v>17.96</v>
      </c>
      <c r="AO603" t="s">
        <v>10145</v>
      </c>
      <c r="AP603">
        <v>0.12230764971039899</v>
      </c>
      <c r="AQ603">
        <f>(Table2[[#This Row],[Sharpe Ratio]]-AVERAGE(Table2[Sharpe Ratio]))/_xlfn.STDEV.P(Table2[Sharpe Ratio])</f>
        <v>0.76597418401378048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9.0322047470672864</v>
      </c>
    </row>
    <row r="604" spans="1:44" hidden="1" x14ac:dyDescent="0.3">
      <c r="A604" t="s">
        <v>1554</v>
      </c>
      <c r="B604" t="s">
        <v>1555</v>
      </c>
      <c r="C604" t="s">
        <v>10114</v>
      </c>
      <c r="D604" t="s">
        <v>325</v>
      </c>
      <c r="E604">
        <v>5962.5100475549998</v>
      </c>
      <c r="F604">
        <v>279.45</v>
      </c>
      <c r="G604">
        <v>-9.2268303724606398</v>
      </c>
      <c r="H604">
        <f>(Table2[[#This Row],[1Y Return vs Nifty]]-AVERAGE(Table2[1Y Return vs Nifty]))/_xlfn.STDEV.P(Table2[1Y Return vs Nifty])</f>
        <v>-0.65549280213326389</v>
      </c>
      <c r="I604">
        <v>15.345690122321701</v>
      </c>
      <c r="J604">
        <f>(Table2[[#This Row],[1M Return vs Nifty]]-AVERAGE(Table2[1M Return vs Nifty]))/_xlfn.STDEV.P(Table2[1M Return vs Nifty])</f>
        <v>0.93974378909806078</v>
      </c>
      <c r="K604">
        <v>7.1750808081316997</v>
      </c>
      <c r="L604">
        <f>(Table2[[#This Row],[6M Return vs Nifty]]-AVERAGE(Table2[6M Return vs Nifty]))/_xlfn.STDEV.P(Table2[6M Return vs Nifty])</f>
        <v>-0.11169374726784097</v>
      </c>
      <c r="M604">
        <v>3.15586724503317</v>
      </c>
      <c r="N604">
        <f>(Table2[[#This Row],[1W Return vs Nifty]]-AVERAGE(Table2[1W Return vs Nifty]))/_xlfn.STDEV.P(Table2[1W Return vs Nifty])</f>
        <v>0.67243793605486823</v>
      </c>
      <c r="O604">
        <v>257.26</v>
      </c>
      <c r="P604">
        <v>239.850701865979</v>
      </c>
      <c r="Q604">
        <v>227.53050530235399</v>
      </c>
      <c r="R604">
        <v>70.392559572819394</v>
      </c>
      <c r="S604" s="2">
        <v>8.6255150431470098E-2</v>
      </c>
      <c r="T604" s="2">
        <v>0.16509978009631934</v>
      </c>
      <c r="U604" s="2">
        <v>0.22818696169400565</v>
      </c>
      <c r="V604">
        <v>1.3028842832835199</v>
      </c>
      <c r="W604">
        <v>275.05</v>
      </c>
      <c r="X604">
        <v>281.14999999999998</v>
      </c>
      <c r="Y604">
        <v>267.35000000000002</v>
      </c>
      <c r="Z604">
        <v>287.05</v>
      </c>
      <c r="AA604">
        <v>267.35000000000002</v>
      </c>
      <c r="AB604">
        <v>287.05</v>
      </c>
      <c r="AC604" s="2">
        <f>(Table2[[#This Row],[Close Price]]/Table2[[#This Row],[Day Low]])-1</f>
        <v>1.5997091437920385E-2</v>
      </c>
      <c r="AD604" s="2">
        <f>(Table2[[#This Row],[Day High]]/Table2[[#This Row],[Close Price]])-1</f>
        <v>6.0833780640543456E-3</v>
      </c>
      <c r="AE604" s="2">
        <f>(Table2[[#This Row],[Close Price]]/Table2[[#This Row],[Current Week Low]])-1</f>
        <v>4.5259023751636374E-2</v>
      </c>
      <c r="AF604" s="2">
        <f>(Table2[[#This Row],[Current Week High]]/Table2[[#This Row],[Close Price]])-1</f>
        <v>2.7196278404007845E-2</v>
      </c>
      <c r="AG604" s="2">
        <f>(Table2[[#This Row],[Close Price]]/Table2[[#This Row],[Current Month Low]])-1</f>
        <v>4.5259023751636374E-2</v>
      </c>
      <c r="AH604" s="2">
        <f>(Table2[[#This Row],[Current Month High]]/Table2[[#This Row],[Close Price]])-1</f>
        <v>2.7196278404007845E-2</v>
      </c>
      <c r="AI604">
        <v>2.7196278404007801</v>
      </c>
      <c r="AJ604">
        <v>47.857142857142797</v>
      </c>
      <c r="AK604" t="str">
        <f>IF(AND(Table2[[#This Row],[20D EMA]]&gt;Table2[[#This Row],[50D EMA]],Table2[[#This Row],[50D EMA]]&gt;Table2[[#This Row],[200D EMA]]),"Uptrend","Downtrend/NoTrend")</f>
        <v>Uptrend</v>
      </c>
      <c r="AL604">
        <v>0.21</v>
      </c>
      <c r="AM604" t="s">
        <v>10145</v>
      </c>
      <c r="AN604">
        <v>13.92</v>
      </c>
      <c r="AO604" t="s">
        <v>10145</v>
      </c>
      <c r="AP604">
        <v>-7.2233033753009004E-2</v>
      </c>
      <c r="AQ604">
        <f>(Table2[[#This Row],[Sharpe Ratio]]-AVERAGE(Table2[Sharpe Ratio]))/_xlfn.STDEV.P(Table2[Sharpe Ratio])</f>
        <v>-1.4428373927780518</v>
      </c>
      <c r="AR6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-0.59784221702622786</v>
      </c>
    </row>
    <row r="605" spans="1:44" x14ac:dyDescent="0.3">
      <c r="A605" t="s">
        <v>249</v>
      </c>
      <c r="B605" t="s">
        <v>250</v>
      </c>
      <c r="C605" t="s">
        <v>10102</v>
      </c>
      <c r="D605" t="s">
        <v>32</v>
      </c>
      <c r="E605">
        <v>106171.9729983</v>
      </c>
      <c r="F605">
        <v>117.05</v>
      </c>
      <c r="G605">
        <v>58.275255109302002</v>
      </c>
      <c r="H605">
        <f>(Table2[[#This Row],[1Y Return vs Nifty]]-AVERAGE(Table2[1Y Return vs Nifty]))/_xlfn.STDEV.P(Table2[1Y Return vs Nifty])</f>
        <v>0.12174869304939444</v>
      </c>
      <c r="I605">
        <v>-10.890402300925199</v>
      </c>
      <c r="J605">
        <f>(Table2[[#This Row],[1M Return vs Nifty]]-AVERAGE(Table2[1M Return vs Nifty]))/_xlfn.STDEV.P(Table2[1M Return vs Nifty])</f>
        <v>-1.2524309535639988</v>
      </c>
      <c r="K605">
        <v>14.8247638185569</v>
      </c>
      <c r="L605">
        <f>(Table2[[#This Row],[6M Return vs Nifty]]-AVERAGE(Table2[6M Return vs Nifty]))/_xlfn.STDEV.P(Table2[6M Return vs Nifty])</f>
        <v>0.11425321608438911</v>
      </c>
      <c r="M605">
        <v>-3.1925722909763099</v>
      </c>
      <c r="N605">
        <f>(Table2[[#This Row],[1W Return vs Nifty]]-AVERAGE(Table2[1W Return vs Nifty]))/_xlfn.STDEV.P(Table2[1W Return vs Nifty])</f>
        <v>-0.57627959890310343</v>
      </c>
      <c r="O605">
        <v>118.59</v>
      </c>
      <c r="P605">
        <v>117.681433276165</v>
      </c>
      <c r="Q605">
        <v>102.226896894942</v>
      </c>
      <c r="R605">
        <v>41.470840008757001</v>
      </c>
      <c r="S605" s="2">
        <v>-1.2985917868285743E-2</v>
      </c>
      <c r="T605" s="2">
        <v>-5.3656151067025398E-3</v>
      </c>
      <c r="U605" s="2">
        <v>0.14500198631962402</v>
      </c>
      <c r="V605">
        <v>0.91920151952615003</v>
      </c>
      <c r="W605">
        <v>116.35</v>
      </c>
      <c r="X605">
        <v>118</v>
      </c>
      <c r="Y605">
        <v>115.5</v>
      </c>
      <c r="Z605">
        <v>120.19</v>
      </c>
      <c r="AA605">
        <v>115.5</v>
      </c>
      <c r="AB605">
        <v>120.19</v>
      </c>
      <c r="AC605" s="2">
        <f>(Table2[[#This Row],[Close Price]]/Table2[[#This Row],[Day Low]])-1</f>
        <v>6.0163300386764096E-3</v>
      </c>
      <c r="AD605" s="2">
        <f>(Table2[[#This Row],[Day High]]/Table2[[#This Row],[Close Price]])-1</f>
        <v>8.1161896625374652E-3</v>
      </c>
      <c r="AE605" s="2">
        <f>(Table2[[#This Row],[Close Price]]/Table2[[#This Row],[Current Week Low]])-1</f>
        <v>1.3419913419913332E-2</v>
      </c>
      <c r="AF605" s="2">
        <f>(Table2[[#This Row],[Current Week High]]/Table2[[#This Row],[Close Price]])-1</f>
        <v>2.6826142674071018E-2</v>
      </c>
      <c r="AG605" s="2">
        <f>(Table2[[#This Row],[Close Price]]/Table2[[#This Row],[Current Month Low]])-1</f>
        <v>1.3419913419913332E-2</v>
      </c>
      <c r="AH605" s="2">
        <f>(Table2[[#This Row],[Current Month High]]/Table2[[#This Row],[Close Price]])-1</f>
        <v>2.6826142674071018E-2</v>
      </c>
      <c r="AI605">
        <v>10.1238786843229</v>
      </c>
      <c r="AJ605">
        <v>93.439100975045406</v>
      </c>
      <c r="AK605" t="str">
        <f>IF(AND(Table2[[#This Row],[20D EMA]]&gt;Table2[[#This Row],[50D EMA]],Table2[[#This Row],[50D EMA]]&gt;Table2[[#This Row],[200D EMA]]),"Uptrend","Downtrend/NoTrend")</f>
        <v>Uptrend</v>
      </c>
      <c r="AL605">
        <v>-0.12</v>
      </c>
      <c r="AM605" t="s">
        <v>10146</v>
      </c>
      <c r="AN605">
        <v>-3.11</v>
      </c>
      <c r="AO605" t="s">
        <v>10146</v>
      </c>
      <c r="AP605">
        <v>0.16117527148195601</v>
      </c>
      <c r="AQ605">
        <f>(Table2[[#This Row],[Sharpe Ratio]]-AVERAGE(Table2[Sharpe Ratio]))/_xlfn.STDEV.P(Table2[Sharpe Ratio])</f>
        <v>1.2072764936539619</v>
      </c>
      <c r="AR6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-0.38543214967935668</v>
      </c>
    </row>
    <row r="606" spans="1:44" hidden="1" x14ac:dyDescent="0.3">
      <c r="A606" t="s">
        <v>1558</v>
      </c>
      <c r="B606" t="s">
        <v>1559</v>
      </c>
      <c r="C606" t="s">
        <v>10108</v>
      </c>
      <c r="D606" t="s">
        <v>234</v>
      </c>
      <c r="E606">
        <v>5923.2206409150003</v>
      </c>
      <c r="F606">
        <v>1925.65</v>
      </c>
      <c r="G606">
        <v>-25.709580429396599</v>
      </c>
      <c r="H606">
        <f>(Table2[[#This Row],[1Y Return vs Nifty]]-AVERAGE(Table2[1Y Return vs Nifty]))/_xlfn.STDEV.P(Table2[1Y Return vs Nifty])</f>
        <v>-0.84528067620474256</v>
      </c>
      <c r="I606">
        <v>-1.74772170765754</v>
      </c>
      <c r="J606">
        <f>(Table2[[#This Row],[1M Return vs Nifty]]-AVERAGE(Table2[1M Return vs Nifty]))/_xlfn.STDEV.P(Table2[1M Return vs Nifty])</f>
        <v>-0.48850798998162109</v>
      </c>
      <c r="K606">
        <v>-24.775062005661201</v>
      </c>
      <c r="L606">
        <f>(Table2[[#This Row],[6M Return vs Nifty]]-AVERAGE(Table2[6M Return vs Nifty]))/_xlfn.STDEV.P(Table2[6M Return vs Nifty])</f>
        <v>-1.0553979161344826</v>
      </c>
      <c r="M606">
        <v>-0.94487638800866203</v>
      </c>
      <c r="N606">
        <f>(Table2[[#This Row],[1W Return vs Nifty]]-AVERAGE(Table2[1W Return vs Nifty]))/_xlfn.STDEV.P(Table2[1W Return vs Nifty])</f>
        <v>-0.13416508062367752</v>
      </c>
      <c r="O606">
        <v>1862.56</v>
      </c>
      <c r="P606">
        <v>1867.8926476131501</v>
      </c>
      <c r="Q606">
        <v>1971.3885686363899</v>
      </c>
      <c r="R606">
        <v>67.086417203436099</v>
      </c>
      <c r="S606" s="2">
        <v>3.3872734301176953E-2</v>
      </c>
      <c r="T606" s="2">
        <v>3.0921130537482501E-2</v>
      </c>
      <c r="U606" s="2">
        <v>-2.3201194003081384E-2</v>
      </c>
      <c r="V606">
        <v>0.82136775719938204</v>
      </c>
      <c r="W606">
        <v>1903.3</v>
      </c>
      <c r="X606">
        <v>1947</v>
      </c>
      <c r="Y606">
        <v>1840</v>
      </c>
      <c r="Z606">
        <v>1952.6</v>
      </c>
      <c r="AA606">
        <v>1840</v>
      </c>
      <c r="AB606">
        <v>1952.6</v>
      </c>
      <c r="AC606" s="2">
        <f>(Table2[[#This Row],[Close Price]]/Table2[[#This Row],[Day Low]])-1</f>
        <v>1.1742762570272847E-2</v>
      </c>
      <c r="AD606" s="2">
        <f>(Table2[[#This Row],[Day High]]/Table2[[#This Row],[Close Price]])-1</f>
        <v>1.1087165372731134E-2</v>
      </c>
      <c r="AE606" s="2">
        <f>(Table2[[#This Row],[Close Price]]/Table2[[#This Row],[Current Week Low]])-1</f>
        <v>4.6548913043478413E-2</v>
      </c>
      <c r="AF606" s="2">
        <f>(Table2[[#This Row],[Current Week High]]/Table2[[#This Row],[Close Price]])-1</f>
        <v>1.3995274322955886E-2</v>
      </c>
      <c r="AG606" s="2">
        <f>(Table2[[#This Row],[Close Price]]/Table2[[#This Row],[Current Month Low]])-1</f>
        <v>4.6548913043478413E-2</v>
      </c>
      <c r="AH606" s="2">
        <f>(Table2[[#This Row],[Current Month High]]/Table2[[#This Row],[Close Price]])-1</f>
        <v>1.3995274322955886E-2</v>
      </c>
      <c r="AI606">
        <v>51.655285228364399</v>
      </c>
      <c r="AJ606">
        <v>20.353124999999999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-0.05</v>
      </c>
      <c r="AM606" t="s">
        <v>10146</v>
      </c>
      <c r="AN606">
        <v>3.37</v>
      </c>
      <c r="AO606" t="s">
        <v>10145</v>
      </c>
      <c r="AP606">
        <v>1.5857573934137999E-2</v>
      </c>
      <c r="AQ606">
        <f>(Table2[[#This Row],[Sharpe Ratio]]-AVERAGE(Table2[Sharpe Ratio]))/_xlfn.STDEV.P(Table2[Sharpe Ratio])</f>
        <v>-0.44265814696700045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7" spans="1:44" hidden="1" x14ac:dyDescent="0.3">
      <c r="A607" t="s">
        <v>1560</v>
      </c>
      <c r="B607" t="s">
        <v>1561</v>
      </c>
      <c r="C607" t="s">
        <v>10102</v>
      </c>
      <c r="D607" t="s">
        <v>390</v>
      </c>
      <c r="E607">
        <v>5904.3882812239999</v>
      </c>
      <c r="F607">
        <v>65.680000000000007</v>
      </c>
      <c r="G607">
        <v>5.2658578911794498</v>
      </c>
      <c r="H607">
        <f>(Table2[[#This Row],[1Y Return vs Nifty]]-AVERAGE(Table2[1Y Return vs Nifty]))/_xlfn.STDEV.P(Table2[1Y Return vs Nifty])</f>
        <v>-0.4886191623804429</v>
      </c>
      <c r="I607">
        <v>-14.304395836190499</v>
      </c>
      <c r="J607">
        <f>(Table2[[#This Row],[1M Return vs Nifty]]-AVERAGE(Table2[1M Return vs Nifty]))/_xlfn.STDEV.P(Table2[1M Return vs Nifty])</f>
        <v>-1.5376895309041505</v>
      </c>
      <c r="K607">
        <v>-28.521992869731999</v>
      </c>
      <c r="L607">
        <f>(Table2[[#This Row],[6M Return vs Nifty]]-AVERAGE(Table2[6M Return vs Nifty]))/_xlfn.STDEV.P(Table2[6M Return vs Nifty])</f>
        <v>-1.1660701687590376</v>
      </c>
      <c r="M607">
        <v>-4.1457662616169104</v>
      </c>
      <c r="N607">
        <f>(Table2[[#This Row],[1W Return vs Nifty]]-AVERAGE(Table2[1W Return vs Nifty]))/_xlfn.STDEV.P(Table2[1W Return vs Nifty])</f>
        <v>-0.76376977166189064</v>
      </c>
      <c r="O607">
        <v>68.62</v>
      </c>
      <c r="P607">
        <v>71.424144718042797</v>
      </c>
      <c r="Q607">
        <v>67.949565442963404</v>
      </c>
      <c r="R607">
        <v>30.7465973165205</v>
      </c>
      <c r="S607" s="2">
        <v>-4.2844651705042223E-2</v>
      </c>
      <c r="T607" s="2">
        <v>-8.0423010184002025E-2</v>
      </c>
      <c r="U607" s="2">
        <v>-3.3400735209535105E-2</v>
      </c>
      <c r="V607">
        <v>0.43893678164587902</v>
      </c>
      <c r="W607">
        <v>65.2</v>
      </c>
      <c r="X607">
        <v>65.989999999999995</v>
      </c>
      <c r="Y607">
        <v>64.81</v>
      </c>
      <c r="Z607">
        <v>67.58</v>
      </c>
      <c r="AA607">
        <v>64.81</v>
      </c>
      <c r="AB607">
        <v>67.58</v>
      </c>
      <c r="AC607" s="2">
        <f>(Table2[[#This Row],[Close Price]]/Table2[[#This Row],[Day Low]])-1</f>
        <v>7.3619631901840066E-3</v>
      </c>
      <c r="AD607" s="2">
        <f>(Table2[[#This Row],[Day High]]/Table2[[#This Row],[Close Price]])-1</f>
        <v>4.7198538367843046E-3</v>
      </c>
      <c r="AE607" s="2">
        <f>(Table2[[#This Row],[Close Price]]/Table2[[#This Row],[Current Week Low]])-1</f>
        <v>1.3423854343465491E-2</v>
      </c>
      <c r="AF607" s="2">
        <f>(Table2[[#This Row],[Current Week High]]/Table2[[#This Row],[Close Price]])-1</f>
        <v>2.8928136419001049E-2</v>
      </c>
      <c r="AG607" s="2">
        <f>(Table2[[#This Row],[Close Price]]/Table2[[#This Row],[Current Month Low]])-1</f>
        <v>1.3423854343465491E-2</v>
      </c>
      <c r="AH607" s="2">
        <f>(Table2[[#This Row],[Current Month High]]/Table2[[#This Row],[Close Price]])-1</f>
        <v>2.8928136419001049E-2</v>
      </c>
      <c r="AI607">
        <v>33.678440925700301</v>
      </c>
      <c r="AJ607">
        <v>50.297482837528598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-0.22</v>
      </c>
      <c r="AM607" t="s">
        <v>10146</v>
      </c>
      <c r="AN607">
        <v>-6.16</v>
      </c>
      <c r="AO607" t="s">
        <v>10146</v>
      </c>
      <c r="AP607">
        <v>2.0938138410161001E-2</v>
      </c>
      <c r="AQ607">
        <f>(Table2[[#This Row],[Sharpe Ratio]]-AVERAGE(Table2[Sharpe Ratio]))/_xlfn.STDEV.P(Table2[Sharpe Ratio])</f>
        <v>-0.38497350521756546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08" spans="1:44" hidden="1" x14ac:dyDescent="0.3">
      <c r="A608" t="s">
        <v>1565</v>
      </c>
      <c r="B608" t="s">
        <v>1566</v>
      </c>
      <c r="C608" t="s">
        <v>10108</v>
      </c>
      <c r="D608" t="s">
        <v>62</v>
      </c>
      <c r="E608">
        <v>5849.2291487800003</v>
      </c>
      <c r="F608">
        <v>1499.8</v>
      </c>
      <c r="G608">
        <v>115.909391948801</v>
      </c>
      <c r="H608">
        <f>(Table2[[#This Row],[1Y Return vs Nifty]]-AVERAGE(Table2[1Y Return vs Nifty]))/_xlfn.STDEV.P(Table2[1Y Return vs Nifty])</f>
        <v>0.78536734084356952</v>
      </c>
      <c r="I608">
        <v>46.371451890233402</v>
      </c>
      <c r="J608">
        <f>(Table2[[#This Row],[1M Return vs Nifty]]-AVERAGE(Table2[1M Return vs Nifty]))/_xlfn.STDEV.P(Table2[1M Return vs Nifty])</f>
        <v>3.5321226472850911</v>
      </c>
      <c r="K608">
        <v>88.453096052213894</v>
      </c>
      <c r="L608">
        <f>(Table2[[#This Row],[6M Return vs Nifty]]-AVERAGE(Table2[6M Return vs Nifty]))/_xlfn.STDEV.P(Table2[6M Return vs Nifty])</f>
        <v>2.2889966743704098</v>
      </c>
      <c r="M608">
        <v>-0.95564501748769404</v>
      </c>
      <c r="N608">
        <f>(Table2[[#This Row],[1W Return vs Nifty]]-AVERAGE(Table2[1W Return vs Nifty]))/_xlfn.STDEV.P(Table2[1W Return vs Nifty])</f>
        <v>-0.13628323523185468</v>
      </c>
      <c r="O608">
        <v>1267.04</v>
      </c>
      <c r="P608">
        <v>1046.6588955961199</v>
      </c>
      <c r="Q608">
        <v>811.51524796513695</v>
      </c>
      <c r="R608">
        <v>82.636936538380496</v>
      </c>
      <c r="S608" s="2">
        <v>0.18370375047354465</v>
      </c>
      <c r="T608" s="2">
        <v>0.43294057530156044</v>
      </c>
      <c r="U608" s="2">
        <v>0.84814765189037089</v>
      </c>
      <c r="V608">
        <v>1.1522992769328999</v>
      </c>
      <c r="W608">
        <v>1480</v>
      </c>
      <c r="X608">
        <v>1543.9</v>
      </c>
      <c r="Y608">
        <v>1392.1</v>
      </c>
      <c r="Z608">
        <v>1516.8</v>
      </c>
      <c r="AA608">
        <v>1392.1</v>
      </c>
      <c r="AB608">
        <v>1516.8</v>
      </c>
      <c r="AC608" s="2">
        <f>(Table2[[#This Row],[Close Price]]/Table2[[#This Row],[Day Low]])-1</f>
        <v>1.3378378378378297E-2</v>
      </c>
      <c r="AD608" s="2">
        <f>(Table2[[#This Row],[Day High]]/Table2[[#This Row],[Close Price]])-1</f>
        <v>2.9403920522736549E-2</v>
      </c>
      <c r="AE608" s="2">
        <f>(Table2[[#This Row],[Close Price]]/Table2[[#This Row],[Current Week Low]])-1</f>
        <v>7.7365131815243293E-2</v>
      </c>
      <c r="AF608" s="2">
        <f>(Table2[[#This Row],[Current Week High]]/Table2[[#This Row],[Close Price]])-1</f>
        <v>1.1334844645952691E-2</v>
      </c>
      <c r="AG608" s="2">
        <f>(Table2[[#This Row],[Close Price]]/Table2[[#This Row],[Current Month Low]])-1</f>
        <v>7.7365131815243293E-2</v>
      </c>
      <c r="AH608" s="2">
        <f>(Table2[[#This Row],[Current Month High]]/Table2[[#This Row],[Close Price]])-1</f>
        <v>1.1334844645952691E-2</v>
      </c>
      <c r="AI608">
        <v>1.81690892118948</v>
      </c>
      <c r="AJ608">
        <v>148.12639589709599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</v>
      </c>
      <c r="AM608">
        <v>0</v>
      </c>
      <c r="AN608">
        <v>29.64</v>
      </c>
      <c r="AO608" t="s">
        <v>10145</v>
      </c>
      <c r="AP608">
        <v>9.5068014934677994E-2</v>
      </c>
      <c r="AQ608">
        <f>(Table2[[#This Row],[Sharpe Ratio]]-AVERAGE(Table2[Sharpe Ratio]))/_xlfn.STDEV.P(Table2[Sharpe Ratio])</f>
        <v>0.45669583889317727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6.926899266160393</v>
      </c>
    </row>
    <row r="609" spans="1:44" hidden="1" x14ac:dyDescent="0.3">
      <c r="A609" t="s">
        <v>1567</v>
      </c>
      <c r="B609" t="s">
        <v>1568</v>
      </c>
      <c r="C609" t="s">
        <v>10102</v>
      </c>
      <c r="D609" t="s">
        <v>552</v>
      </c>
      <c r="E609">
        <v>5785.6536034000001</v>
      </c>
      <c r="F609">
        <v>294.55</v>
      </c>
      <c r="G609">
        <v>-8.3650448076485908</v>
      </c>
      <c r="H609">
        <f>(Table2[[#This Row],[1Y Return vs Nifty]]-AVERAGE(Table2[1Y Return vs Nifty]))/_xlfn.STDEV.P(Table2[1Y Return vs Nifty])</f>
        <v>-0.64556991610476755</v>
      </c>
      <c r="I609">
        <v>-12.256140911963501</v>
      </c>
      <c r="J609">
        <f>(Table2[[#This Row],[1M Return vs Nifty]]-AVERAGE(Table2[1M Return vs Nifty]))/_xlfn.STDEV.P(Table2[1M Return vs Nifty])</f>
        <v>-1.3665461823068163</v>
      </c>
      <c r="K609">
        <v>-31.801960655028701</v>
      </c>
      <c r="L609">
        <f>(Table2[[#This Row],[6M Return vs Nifty]]-AVERAGE(Table2[6M Return vs Nifty]))/_xlfn.STDEV.P(Table2[6M Return vs Nifty])</f>
        <v>-1.2629498381480748</v>
      </c>
      <c r="M609">
        <v>-7.4602556090530303</v>
      </c>
      <c r="N609">
        <f>(Table2[[#This Row],[1W Return vs Nifty]]-AVERAGE(Table2[1W Return vs Nifty]))/_xlfn.STDEV.P(Table2[1W Return vs Nifty])</f>
        <v>-1.4157191119837966</v>
      </c>
      <c r="O609">
        <v>302.95</v>
      </c>
      <c r="P609">
        <v>313.838391317071</v>
      </c>
      <c r="Q609">
        <v>320.43651252603598</v>
      </c>
      <c r="R609">
        <v>40.696002342190198</v>
      </c>
      <c r="S609" s="2">
        <v>-2.7727347747152922E-2</v>
      </c>
      <c r="T609" s="2">
        <v>-6.1459629703441612E-2</v>
      </c>
      <c r="U609" s="2">
        <v>-8.0785152484558545E-2</v>
      </c>
      <c r="V609">
        <v>1.42091885598712</v>
      </c>
      <c r="W609">
        <v>293.05</v>
      </c>
      <c r="X609">
        <v>306</v>
      </c>
      <c r="Y609">
        <v>285.10000000000002</v>
      </c>
      <c r="Z609">
        <v>307.3</v>
      </c>
      <c r="AA609">
        <v>285.10000000000002</v>
      </c>
      <c r="AB609">
        <v>307.3</v>
      </c>
      <c r="AC609" s="2">
        <f>(Table2[[#This Row],[Close Price]]/Table2[[#This Row],[Day Low]])-1</f>
        <v>5.1185804470226248E-3</v>
      </c>
      <c r="AD609" s="2">
        <f>(Table2[[#This Row],[Day High]]/Table2[[#This Row],[Close Price]])-1</f>
        <v>3.8872856900356467E-2</v>
      </c>
      <c r="AE609" s="2">
        <f>(Table2[[#This Row],[Close Price]]/Table2[[#This Row],[Current Week Low]])-1</f>
        <v>3.3146264468607356E-2</v>
      </c>
      <c r="AF609" s="2">
        <f>(Table2[[#This Row],[Current Week High]]/Table2[[#This Row],[Close Price]])-1</f>
        <v>4.3286369037514927E-2</v>
      </c>
      <c r="AG609" s="2">
        <f>(Table2[[#This Row],[Close Price]]/Table2[[#This Row],[Current Month Low]])-1</f>
        <v>3.3146264468607356E-2</v>
      </c>
      <c r="AH609" s="2">
        <f>(Table2[[#This Row],[Current Month High]]/Table2[[#This Row],[Close Price]])-1</f>
        <v>4.3286369037514927E-2</v>
      </c>
      <c r="AI609">
        <v>37.592938380580499</v>
      </c>
      <c r="AJ609">
        <v>25.8760683760683</v>
      </c>
      <c r="AK609" t="str">
        <f>IF(AND(Table2[[#This Row],[20D EMA]]&gt;Table2[[#This Row],[50D EMA]],Table2[[#This Row],[50D EMA]]&gt;Table2[[#This Row],[200D EMA]]),"Uptrend","Downtrend/NoTrend")</f>
        <v>Downtrend/NoTrend</v>
      </c>
      <c r="AL609">
        <v>-0.22</v>
      </c>
      <c r="AM609" t="s">
        <v>10146</v>
      </c>
      <c r="AN609">
        <v>-3.25</v>
      </c>
      <c r="AO609" t="s">
        <v>10146</v>
      </c>
      <c r="AP609">
        <v>0.110228787484053</v>
      </c>
      <c r="AQ609">
        <f>(Table2[[#This Row],[Sharpe Ratio]]-AVERAGE(Table2[Sharpe Ratio]))/_xlfn.STDEV.P(Table2[Sharpe Ratio])</f>
        <v>0.62883098987544528</v>
      </c>
      <c r="AR6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0" spans="1:44" hidden="1" x14ac:dyDescent="0.3">
      <c r="A610" t="s">
        <v>1569</v>
      </c>
      <c r="B610" t="s">
        <v>1570</v>
      </c>
      <c r="C610" t="s">
        <v>10116</v>
      </c>
      <c r="D610" t="s">
        <v>257</v>
      </c>
      <c r="E610">
        <v>5775.0800179199996</v>
      </c>
      <c r="F610">
        <v>786.4</v>
      </c>
      <c r="G610">
        <v>-9.0048418896449505</v>
      </c>
      <c r="H610">
        <f>(Table2[[#This Row],[1Y Return vs Nifty]]-AVERAGE(Table2[1Y Return vs Nifty]))/_xlfn.STDEV.P(Table2[1Y Return vs Nifty])</f>
        <v>-0.6529367528043345</v>
      </c>
      <c r="I610">
        <v>-3.1623515756652099</v>
      </c>
      <c r="J610">
        <f>(Table2[[#This Row],[1M Return vs Nifty]]-AVERAGE(Table2[1M Return vs Nifty]))/_xlfn.STDEV.P(Table2[1M Return vs Nifty])</f>
        <v>-0.60670836131870276</v>
      </c>
      <c r="K610">
        <v>-16.018215493545299</v>
      </c>
      <c r="L610">
        <f>(Table2[[#This Row],[6M Return vs Nifty]]-AVERAGE(Table2[6M Return vs Nifty]))/_xlfn.STDEV.P(Table2[6M Return vs Nifty])</f>
        <v>-0.79674891391338543</v>
      </c>
      <c r="M610">
        <v>-3.1265223391390302</v>
      </c>
      <c r="N610">
        <f>(Table2[[#This Row],[1W Return vs Nifty]]-AVERAGE(Table2[1W Return vs Nifty]))/_xlfn.STDEV.P(Table2[1W Return vs Nifty])</f>
        <v>-0.56328778688780234</v>
      </c>
      <c r="O610">
        <v>776.13</v>
      </c>
      <c r="P610">
        <v>774.46631551739995</v>
      </c>
      <c r="Q610">
        <v>758.03048272800197</v>
      </c>
      <c r="R610">
        <v>57.916243527849701</v>
      </c>
      <c r="S610" s="2">
        <v>1.3232319327947615E-2</v>
      </c>
      <c r="T610" s="2">
        <v>1.5408913523407997E-2</v>
      </c>
      <c r="U610" s="2">
        <v>3.7425298742474994E-2</v>
      </c>
      <c r="V610">
        <v>0.85980717024757303</v>
      </c>
      <c r="W610">
        <v>777.55</v>
      </c>
      <c r="X610">
        <v>790.95</v>
      </c>
      <c r="Y610">
        <v>772</v>
      </c>
      <c r="Z610">
        <v>800.1</v>
      </c>
      <c r="AA610">
        <v>772</v>
      </c>
      <c r="AB610">
        <v>800.1</v>
      </c>
      <c r="AC610" s="2">
        <f>(Table2[[#This Row],[Close Price]]/Table2[[#This Row],[Day Low]])-1</f>
        <v>1.1381904700662471E-2</v>
      </c>
      <c r="AD610" s="2">
        <f>(Table2[[#This Row],[Day High]]/Table2[[#This Row],[Close Price]])-1</f>
        <v>5.785859613428368E-3</v>
      </c>
      <c r="AE610" s="2">
        <f>(Table2[[#This Row],[Close Price]]/Table2[[#This Row],[Current Week Low]])-1</f>
        <v>1.865284974093262E-2</v>
      </c>
      <c r="AF610" s="2">
        <f>(Table2[[#This Row],[Current Week High]]/Table2[[#This Row],[Close Price]])-1</f>
        <v>1.7421159715157675E-2</v>
      </c>
      <c r="AG610" s="2">
        <f>(Table2[[#This Row],[Close Price]]/Table2[[#This Row],[Current Month Low]])-1</f>
        <v>1.865284974093262E-2</v>
      </c>
      <c r="AH610" s="2">
        <f>(Table2[[#This Row],[Current Month High]]/Table2[[#This Row],[Close Price]])-1</f>
        <v>1.7421159715157675E-2</v>
      </c>
      <c r="AI610">
        <v>10.478128179043701</v>
      </c>
      <c r="AJ610">
        <v>26.227929373996702</v>
      </c>
      <c r="AK610" t="str">
        <f>IF(AND(Table2[[#This Row],[20D EMA]]&gt;Table2[[#This Row],[50D EMA]],Table2[[#This Row],[50D EMA]]&gt;Table2[[#This Row],[200D EMA]]),"Uptrend","Downtrend/NoTrend")</f>
        <v>Uptrend</v>
      </c>
      <c r="AL610">
        <v>-0.1</v>
      </c>
      <c r="AM610" t="s">
        <v>10146</v>
      </c>
      <c r="AN610">
        <v>-0.35</v>
      </c>
      <c r="AO610" t="s">
        <v>10146</v>
      </c>
      <c r="AP610">
        <v>4.7939571622063998E-2</v>
      </c>
      <c r="AQ610">
        <f>(Table2[[#This Row],[Sharpe Ratio]]-AVERAGE(Table2[Sharpe Ratio]))/_xlfn.STDEV.P(Table2[Sharpe Ratio])</f>
        <v>-7.8399696558972137E-2</v>
      </c>
      <c r="AR6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-2.6980815114831973</v>
      </c>
    </row>
    <row r="611" spans="1:44" hidden="1" x14ac:dyDescent="0.3">
      <c r="A611" t="s">
        <v>1573</v>
      </c>
      <c r="B611" t="s">
        <v>1574</v>
      </c>
      <c r="C611" t="s">
        <v>10118</v>
      </c>
      <c r="D611" t="s">
        <v>1136</v>
      </c>
      <c r="E611">
        <v>5755.6173397499997</v>
      </c>
      <c r="F611">
        <v>450.25</v>
      </c>
      <c r="G611">
        <v>40.529734569954798</v>
      </c>
      <c r="H611">
        <f>(Table2[[#This Row],[1Y Return vs Nifty]]-AVERAGE(Table2[1Y Return vs Nifty]))/_xlfn.STDEV.P(Table2[1Y Return vs Nifty])</f>
        <v>-8.2579140948018798E-2</v>
      </c>
      <c r="I611">
        <v>4.4571233595421997</v>
      </c>
      <c r="J611">
        <f>(Table2[[#This Row],[1M Return vs Nifty]]-AVERAGE(Table2[1M Return vs Nifty]))/_xlfn.STDEV.P(Table2[1M Return vs Nifty])</f>
        <v>2.9942106130793147E-2</v>
      </c>
      <c r="K611">
        <v>16.0482055689783</v>
      </c>
      <c r="L611">
        <f>(Table2[[#This Row],[6M Return vs Nifty]]-AVERAGE(Table2[6M Return vs Nifty]))/_xlfn.STDEV.P(Table2[6M Return vs Nifty])</f>
        <v>0.15038973938467776</v>
      </c>
      <c r="M611">
        <v>-2.4370047522493299</v>
      </c>
      <c r="N611">
        <f>(Table2[[#This Row],[1W Return vs Nifty]]-AVERAGE(Table2[1W Return vs Nifty]))/_xlfn.STDEV.P(Table2[1W Return vs Nifty])</f>
        <v>-0.42766190646045349</v>
      </c>
      <c r="O611">
        <v>440.83</v>
      </c>
      <c r="P611">
        <v>440.931734783688</v>
      </c>
      <c r="Q611">
        <v>399.98384167466401</v>
      </c>
      <c r="R611">
        <v>54.959530136528201</v>
      </c>
      <c r="S611" s="2">
        <v>2.1368781616496191E-2</v>
      </c>
      <c r="T611" s="2">
        <v>2.1133124429983132E-2</v>
      </c>
      <c r="U611" s="2">
        <v>0.12567047237428436</v>
      </c>
      <c r="V611">
        <v>1.4950974300317199</v>
      </c>
      <c r="W611">
        <v>452.05</v>
      </c>
      <c r="X611">
        <v>463.3</v>
      </c>
      <c r="Y611">
        <v>412</v>
      </c>
      <c r="Z611">
        <v>457.95</v>
      </c>
      <c r="AA611">
        <v>412</v>
      </c>
      <c r="AB611">
        <v>457.95</v>
      </c>
      <c r="AC611" s="2">
        <f>(Table2[[#This Row],[Close Price]]/Table2[[#This Row],[Day Low]])-1</f>
        <v>-3.9818604136711011E-3</v>
      </c>
      <c r="AD611" s="2">
        <f>(Table2[[#This Row],[Day High]]/Table2[[#This Row],[Close Price]])-1</f>
        <v>2.8983897834536476E-2</v>
      </c>
      <c r="AE611" s="2">
        <f>(Table2[[#This Row],[Close Price]]/Table2[[#This Row],[Current Week Low]])-1</f>
        <v>9.2839805825242649E-2</v>
      </c>
      <c r="AF611" s="2">
        <f>(Table2[[#This Row],[Current Week High]]/Table2[[#This Row],[Close Price]])-1</f>
        <v>1.7101610216546437E-2</v>
      </c>
      <c r="AG611" s="2">
        <f>(Table2[[#This Row],[Close Price]]/Table2[[#This Row],[Current Month Low]])-1</f>
        <v>9.2839805825242649E-2</v>
      </c>
      <c r="AH611" s="2">
        <f>(Table2[[#This Row],[Current Month High]]/Table2[[#This Row],[Close Price]])-1</f>
        <v>1.7101610216546437E-2</v>
      </c>
      <c r="AI611">
        <v>17.923375902276501</v>
      </c>
      <c r="AJ611">
        <v>75.87890625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-0.11</v>
      </c>
      <c r="AM611" t="s">
        <v>10146</v>
      </c>
      <c r="AN611">
        <v>-2.38</v>
      </c>
      <c r="AO611" t="s">
        <v>10146</v>
      </c>
      <c r="AP611">
        <v>0.12735202218508099</v>
      </c>
      <c r="AQ611">
        <f>(Table2[[#This Row],[Sharpe Ratio]]-AVERAGE(Table2[Sharpe Ratio]))/_xlfn.STDEV.P(Table2[Sharpe Ratio])</f>
        <v>0.82324790240196233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2" spans="1:44" hidden="1" x14ac:dyDescent="0.3">
      <c r="A612" t="s">
        <v>1579</v>
      </c>
      <c r="B612" t="s">
        <v>1580</v>
      </c>
      <c r="C612" t="s">
        <v>10107</v>
      </c>
      <c r="D612" t="s">
        <v>59</v>
      </c>
      <c r="E612">
        <v>5717.34543622</v>
      </c>
      <c r="F612">
        <v>584.65</v>
      </c>
      <c r="G612">
        <v>76.160862886391897</v>
      </c>
      <c r="H612">
        <f>(Table2[[#This Row],[1Y Return vs Nifty]]-AVERAGE(Table2[1Y Return vs Nifty]))/_xlfn.STDEV.P(Table2[1Y Return vs Nifty])</f>
        <v>0.32768953816108731</v>
      </c>
      <c r="I612">
        <v>12.481819141086101</v>
      </c>
      <c r="J612">
        <f>(Table2[[#This Row],[1M Return vs Nifty]]-AVERAGE(Table2[1M Return vs Nifty]))/_xlfn.STDEV.P(Table2[1M Return vs Nifty])</f>
        <v>0.70045108003043011</v>
      </c>
      <c r="K612">
        <v>61.580941347701597</v>
      </c>
      <c r="L612">
        <f>(Table2[[#This Row],[6M Return vs Nifty]]-AVERAGE(Table2[6M Return vs Nifty]))/_xlfn.STDEV.P(Table2[6M Return vs Nifty])</f>
        <v>1.4952798960488454</v>
      </c>
      <c r="M612">
        <v>-4.2254813844025403</v>
      </c>
      <c r="N612">
        <f>(Table2[[#This Row],[1W Return vs Nifty]]-AVERAGE(Table2[1W Return vs Nifty]))/_xlfn.STDEV.P(Table2[1W Return vs Nifty])</f>
        <v>-0.77944947862911074</v>
      </c>
      <c r="O612">
        <v>555.26</v>
      </c>
      <c r="P612">
        <v>526.65919635873399</v>
      </c>
      <c r="Q612">
        <v>439.29385208330399</v>
      </c>
      <c r="R612">
        <v>63.581383415561</v>
      </c>
      <c r="S612" s="2">
        <v>5.2930158844505255E-2</v>
      </c>
      <c r="T612" s="2">
        <v>0.11011068266197242</v>
      </c>
      <c r="U612" s="2">
        <v>0.33088591435404807</v>
      </c>
      <c r="V612">
        <v>0.89006207811729499</v>
      </c>
      <c r="W612">
        <v>569.95000000000005</v>
      </c>
      <c r="X612">
        <v>585.20000000000005</v>
      </c>
      <c r="Y612">
        <v>559</v>
      </c>
      <c r="Z612">
        <v>590.5</v>
      </c>
      <c r="AA612">
        <v>559</v>
      </c>
      <c r="AB612">
        <v>590.5</v>
      </c>
      <c r="AC612" s="2">
        <f>(Table2[[#This Row],[Close Price]]/Table2[[#This Row],[Day Low]])-1</f>
        <v>2.579173611720309E-2</v>
      </c>
      <c r="AD612" s="2">
        <f>(Table2[[#This Row],[Day High]]/Table2[[#This Row],[Close Price]])-1</f>
        <v>9.4073377234260569E-4</v>
      </c>
      <c r="AE612" s="2">
        <f>(Table2[[#This Row],[Close Price]]/Table2[[#This Row],[Current Week Low]])-1</f>
        <v>4.5885509838998084E-2</v>
      </c>
      <c r="AF612" s="2">
        <f>(Table2[[#This Row],[Current Week High]]/Table2[[#This Row],[Close Price]])-1</f>
        <v>1.0005986487642282E-2</v>
      </c>
      <c r="AG612" s="2">
        <f>(Table2[[#This Row],[Close Price]]/Table2[[#This Row],[Current Month Low]])-1</f>
        <v>4.5885509838998084E-2</v>
      </c>
      <c r="AH612" s="2">
        <f>(Table2[[#This Row],[Current Month High]]/Table2[[#This Row],[Close Price]])-1</f>
        <v>1.0005986487642282E-2</v>
      </c>
      <c r="AI612">
        <v>3.99384246985377</v>
      </c>
      <c r="AJ612">
        <v>107.76474769012</v>
      </c>
      <c r="AK612" t="str">
        <f>IF(AND(Table2[[#This Row],[20D EMA]]&gt;Table2[[#This Row],[50D EMA]],Table2[[#This Row],[50D EMA]]&gt;Table2[[#This Row],[200D EMA]]),"Uptrend","Downtrend/NoTrend")</f>
        <v>Uptrend</v>
      </c>
      <c r="AL612">
        <v>0.09</v>
      </c>
      <c r="AM612" t="s">
        <v>10145</v>
      </c>
      <c r="AN612">
        <v>9.68</v>
      </c>
      <c r="AO612" t="s">
        <v>10145</v>
      </c>
      <c r="AP612">
        <v>-2.2776174935001999E-2</v>
      </c>
      <c r="AQ612">
        <f>(Table2[[#This Row],[Sharpe Ratio]]-AVERAGE(Table2[Sharpe Ratio]))/_xlfn.STDEV.P(Table2[Sharpe Ratio])</f>
        <v>-0.88130506769232919</v>
      </c>
      <c r="AR6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0.86266596791892292</v>
      </c>
    </row>
    <row r="613" spans="1:44" hidden="1" x14ac:dyDescent="0.3">
      <c r="A613" t="s">
        <v>1581</v>
      </c>
      <c r="B613" t="s">
        <v>1582</v>
      </c>
      <c r="C613" t="s">
        <v>10107</v>
      </c>
      <c r="D613" t="s">
        <v>59</v>
      </c>
      <c r="E613">
        <v>5687.5092014399997</v>
      </c>
      <c r="F613">
        <v>1390.4</v>
      </c>
      <c r="G613">
        <v>-17.4563084922919</v>
      </c>
      <c r="H613">
        <f>(Table2[[#This Row],[1Y Return vs Nifty]]-AVERAGE(Table2[1Y Return vs Nifty]))/_xlfn.STDEV.P(Table2[1Y Return vs Nifty])</f>
        <v>-0.75024975420045215</v>
      </c>
      <c r="I613">
        <v>1.9754230277425699</v>
      </c>
      <c r="J613">
        <f>(Table2[[#This Row],[1M Return vs Nifty]]-AVERAGE(Table2[1M Return vs Nifty]))/_xlfn.STDEV.P(Table2[1M Return vs Nifty])</f>
        <v>-0.17741807153829903</v>
      </c>
      <c r="K613">
        <v>6.5813334096598402</v>
      </c>
      <c r="L613">
        <f>(Table2[[#This Row],[6M Return vs Nifty]]-AVERAGE(Table2[6M Return vs Nifty]))/_xlfn.STDEV.P(Table2[6M Return vs Nifty])</f>
        <v>-0.12923113038556919</v>
      </c>
      <c r="M613">
        <v>-1.66597299821856</v>
      </c>
      <c r="N613">
        <f>(Table2[[#This Row],[1W Return vs Nifty]]-AVERAGE(Table2[1W Return vs Nifty]))/_xlfn.STDEV.P(Table2[1W Return vs Nifty])</f>
        <v>-0.27600245285670633</v>
      </c>
      <c r="O613">
        <v>1307.1500000000001</v>
      </c>
      <c r="P613">
        <v>1257.70747347112</v>
      </c>
      <c r="Q613">
        <v>1183.0942321515699</v>
      </c>
      <c r="R613">
        <v>66.805311722985806</v>
      </c>
      <c r="S613" s="2">
        <v>6.3688176567341159E-2</v>
      </c>
      <c r="T613" s="2">
        <v>0.10550348894935387</v>
      </c>
      <c r="U613" s="2">
        <v>0.17522337799874554</v>
      </c>
      <c r="V613">
        <v>1.46354956769047</v>
      </c>
      <c r="W613">
        <v>1371.8</v>
      </c>
      <c r="X613">
        <v>1408</v>
      </c>
      <c r="Y613">
        <v>1285</v>
      </c>
      <c r="Z613">
        <v>1400</v>
      </c>
      <c r="AA613">
        <v>1285</v>
      </c>
      <c r="AB613">
        <v>1400</v>
      </c>
      <c r="AC613" s="2">
        <f>(Table2[[#This Row],[Close Price]]/Table2[[#This Row],[Day Low]])-1</f>
        <v>1.3558827817466312E-2</v>
      </c>
      <c r="AD613" s="2">
        <f>(Table2[[#This Row],[Day High]]/Table2[[#This Row],[Close Price]])-1</f>
        <v>1.2658227848101111E-2</v>
      </c>
      <c r="AE613" s="2">
        <f>(Table2[[#This Row],[Close Price]]/Table2[[#This Row],[Current Week Low]])-1</f>
        <v>8.2023346303502054E-2</v>
      </c>
      <c r="AF613" s="2">
        <f>(Table2[[#This Row],[Current Week High]]/Table2[[#This Row],[Close Price]])-1</f>
        <v>6.9044879171460405E-3</v>
      </c>
      <c r="AG613" s="2">
        <f>(Table2[[#This Row],[Close Price]]/Table2[[#This Row],[Current Month Low]])-1</f>
        <v>8.2023346303502054E-2</v>
      </c>
      <c r="AH613" s="2">
        <f>(Table2[[#This Row],[Current Month High]]/Table2[[#This Row],[Close Price]])-1</f>
        <v>6.9044879171460405E-3</v>
      </c>
      <c r="AI613">
        <v>5.6530494821634001</v>
      </c>
      <c r="AJ613">
        <v>38.424013141520199</v>
      </c>
      <c r="AK613" t="str">
        <f>IF(AND(Table2[[#This Row],[20D EMA]]&gt;Table2[[#This Row],[50D EMA]],Table2[[#This Row],[50D EMA]]&gt;Table2[[#This Row],[200D EMA]]),"Uptrend","Downtrend/NoTrend")</f>
        <v>Uptrend</v>
      </c>
      <c r="AL613">
        <v>7.0000000000000007E-2</v>
      </c>
      <c r="AM613" t="s">
        <v>10145</v>
      </c>
      <c r="AN613">
        <v>7.28</v>
      </c>
      <c r="AO613" t="s">
        <v>10145</v>
      </c>
      <c r="AP613">
        <v>6.6117813703900005E-4</v>
      </c>
      <c r="AQ613">
        <f>(Table2[[#This Row],[Sharpe Ratio]]-AVERAGE(Table2[Sharpe Ratio]))/_xlfn.STDEV.P(Table2[Sharpe Ratio])</f>
        <v>-0.61519776369172829</v>
      </c>
      <c r="AR6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-1.9480991726727548</v>
      </c>
    </row>
    <row r="614" spans="1:44" hidden="1" x14ac:dyDescent="0.3">
      <c r="A614" t="s">
        <v>1583</v>
      </c>
      <c r="B614" t="s">
        <v>1584</v>
      </c>
      <c r="C614" t="s">
        <v>10107</v>
      </c>
      <c r="D614" t="s">
        <v>207</v>
      </c>
      <c r="E614">
        <v>5642.3752580800001</v>
      </c>
      <c r="F614">
        <v>622.6</v>
      </c>
      <c r="G614">
        <v>43.770102807341601</v>
      </c>
      <c r="H614">
        <f>(Table2[[#This Row],[1Y Return vs Nifty]]-AVERAGE(Table2[1Y Return vs Nifty]))/_xlfn.STDEV.P(Table2[1Y Return vs Nifty])</f>
        <v>-4.5268461792048673E-2</v>
      </c>
      <c r="I614">
        <v>8.3558996380164192</v>
      </c>
      <c r="J614">
        <f>(Table2[[#This Row],[1M Return vs Nifty]]-AVERAGE(Table2[1M Return vs Nifty]))/_xlfn.STDEV.P(Table2[1M Return vs Nifty])</f>
        <v>0.35570703892193317</v>
      </c>
      <c r="K614">
        <v>12.786855212132901</v>
      </c>
      <c r="L614">
        <f>(Table2[[#This Row],[6M Return vs Nifty]]-AVERAGE(Table2[6M Return vs Nifty]))/_xlfn.STDEV.P(Table2[6M Return vs Nifty])</f>
        <v>5.4059968784683894E-2</v>
      </c>
      <c r="M614">
        <v>0.96172704920101804</v>
      </c>
      <c r="N614">
        <f>(Table2[[#This Row],[1W Return vs Nifty]]-AVERAGE(Table2[1W Return vs Nifty]))/_xlfn.STDEV.P(Table2[1W Return vs Nifty])</f>
        <v>0.24085765224642297</v>
      </c>
      <c r="O614">
        <v>614.84</v>
      </c>
      <c r="P614">
        <v>581.34889518651596</v>
      </c>
      <c r="Q614">
        <v>497.07842438918198</v>
      </c>
      <c r="R614">
        <v>50.703146259579</v>
      </c>
      <c r="S614" s="2">
        <v>1.262116973521565E-2</v>
      </c>
      <c r="T614" s="2">
        <v>7.0957569808831139E-2</v>
      </c>
      <c r="U614" s="2">
        <v>0.2525186559144284</v>
      </c>
      <c r="V614">
        <v>0.46164079293576599</v>
      </c>
      <c r="W614">
        <v>617.1</v>
      </c>
      <c r="X614">
        <v>626.45000000000005</v>
      </c>
      <c r="Y614">
        <v>603.45000000000005</v>
      </c>
      <c r="Z614">
        <v>662.8</v>
      </c>
      <c r="AA614">
        <v>603.45000000000005</v>
      </c>
      <c r="AB614">
        <v>662.8</v>
      </c>
      <c r="AC614" s="2">
        <f>(Table2[[#This Row],[Close Price]]/Table2[[#This Row],[Day Low]])-1</f>
        <v>8.9126559714796105E-3</v>
      </c>
      <c r="AD614" s="2">
        <f>(Table2[[#This Row],[Day High]]/Table2[[#This Row],[Close Price]])-1</f>
        <v>6.1837455830389132E-3</v>
      </c>
      <c r="AE614" s="2">
        <f>(Table2[[#This Row],[Close Price]]/Table2[[#This Row],[Current Week Low]])-1</f>
        <v>3.1734195045157065E-2</v>
      </c>
      <c r="AF614" s="2">
        <f>(Table2[[#This Row],[Current Week High]]/Table2[[#This Row],[Close Price]])-1</f>
        <v>6.4567940893029085E-2</v>
      </c>
      <c r="AG614" s="2">
        <f>(Table2[[#This Row],[Close Price]]/Table2[[#This Row],[Current Month Low]])-1</f>
        <v>3.1734195045157065E-2</v>
      </c>
      <c r="AH614" s="2">
        <f>(Table2[[#This Row],[Current Month High]]/Table2[[#This Row],[Close Price]])-1</f>
        <v>6.4567940893029085E-2</v>
      </c>
      <c r="AI614">
        <v>6.4567940893028997</v>
      </c>
      <c r="AJ614">
        <v>94.380268498282803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0.31</v>
      </c>
      <c r="AM614" t="s">
        <v>10145</v>
      </c>
      <c r="AN614">
        <v>2.71</v>
      </c>
      <c r="AO614" t="s">
        <v>10145</v>
      </c>
      <c r="AQ614">
        <f>(Table2[[#This Row],[Sharpe Ratio]]-AVERAGE(Table2[Sharpe Ratio]))/_xlfn.STDEV.P(Table2[Sharpe Ratio])</f>
        <v>-0.62270476889708481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-1.7348570736093472E-2</v>
      </c>
    </row>
    <row r="615" spans="1:44" hidden="1" x14ac:dyDescent="0.3">
      <c r="A615" t="s">
        <v>1587</v>
      </c>
      <c r="B615" t="s">
        <v>1588</v>
      </c>
      <c r="C615" t="s">
        <v>10106</v>
      </c>
      <c r="D615" t="s">
        <v>187</v>
      </c>
      <c r="E615">
        <v>5580.948040884</v>
      </c>
      <c r="F615">
        <v>219.48</v>
      </c>
      <c r="G615">
        <v>30.626845318035102</v>
      </c>
      <c r="H615">
        <f>(Table2[[#This Row],[1Y Return vs Nifty]]-AVERAGE(Table2[1Y Return vs Nifty]))/_xlfn.STDEV.P(Table2[1Y Return vs Nifty])</f>
        <v>-0.19660430615376431</v>
      </c>
      <c r="I615">
        <v>24.164858616523102</v>
      </c>
      <c r="J615">
        <f>(Table2[[#This Row],[1M Return vs Nifty]]-AVERAGE(Table2[1M Return vs Nifty]))/_xlfn.STDEV.P(Table2[1M Return vs Nifty])</f>
        <v>1.6766354767923322</v>
      </c>
      <c r="K615">
        <v>10.796179200774301</v>
      </c>
      <c r="L615">
        <f>(Table2[[#This Row],[6M Return vs Nifty]]-AVERAGE(Table2[6M Return vs Nifty]))/_xlfn.STDEV.P(Table2[6M Return vs Nifty])</f>
        <v>-4.7381799976411627E-3</v>
      </c>
      <c r="M615">
        <v>0.69847445883695503</v>
      </c>
      <c r="N615">
        <f>(Table2[[#This Row],[1W Return vs Nifty]]-AVERAGE(Table2[1W Return vs Nifty]))/_xlfn.STDEV.P(Table2[1W Return vs Nifty])</f>
        <v>0.18907671870423373</v>
      </c>
      <c r="O615">
        <v>199.58</v>
      </c>
      <c r="P615">
        <v>184.469603237737</v>
      </c>
      <c r="Q615">
        <v>161.80045499215501</v>
      </c>
      <c r="R615">
        <v>78.608382650377493</v>
      </c>
      <c r="S615" s="2">
        <v>9.9709389718408536E-2</v>
      </c>
      <c r="T615" s="2">
        <v>0.18978951625511437</v>
      </c>
      <c r="U615" s="2">
        <v>0.35648567867526459</v>
      </c>
      <c r="V615">
        <v>2.2623536032175</v>
      </c>
      <c r="W615">
        <v>218.47</v>
      </c>
      <c r="X615">
        <v>224.8</v>
      </c>
      <c r="Y615">
        <v>210.62</v>
      </c>
      <c r="Z615">
        <v>225.7</v>
      </c>
      <c r="AA615">
        <v>210.62</v>
      </c>
      <c r="AB615">
        <v>225.7</v>
      </c>
      <c r="AC615" s="2">
        <f>(Table2[[#This Row],[Close Price]]/Table2[[#This Row],[Day Low]])-1</f>
        <v>4.6230603744221721E-3</v>
      </c>
      <c r="AD615" s="2">
        <f>(Table2[[#This Row],[Day High]]/Table2[[#This Row],[Close Price]])-1</f>
        <v>2.423911062511408E-2</v>
      </c>
      <c r="AE615" s="2">
        <f>(Table2[[#This Row],[Close Price]]/Table2[[#This Row],[Current Week Low]])-1</f>
        <v>4.2066280505175024E-2</v>
      </c>
      <c r="AF615" s="2">
        <f>(Table2[[#This Row],[Current Week High]]/Table2[[#This Row],[Close Price]])-1</f>
        <v>2.8339712046655752E-2</v>
      </c>
      <c r="AG615" s="2">
        <f>(Table2[[#This Row],[Close Price]]/Table2[[#This Row],[Current Month Low]])-1</f>
        <v>4.2066280505175024E-2</v>
      </c>
      <c r="AH615" s="2">
        <f>(Table2[[#This Row],[Current Month High]]/Table2[[#This Row],[Close Price]])-1</f>
        <v>2.8339712046655752E-2</v>
      </c>
      <c r="AI615">
        <v>2.8339712046655698</v>
      </c>
      <c r="AJ615">
        <v>74.121380404601297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0.1</v>
      </c>
      <c r="AM615" t="s">
        <v>10145</v>
      </c>
      <c r="AN615">
        <v>13.51</v>
      </c>
      <c r="AO615" t="s">
        <v>10145</v>
      </c>
      <c r="AP615">
        <v>6.0565371928048999E-2</v>
      </c>
      <c r="AQ615">
        <f>(Table2[[#This Row],[Sharpe Ratio]]-AVERAGE(Table2[Sharpe Ratio]))/_xlfn.STDEV.P(Table2[Sharpe Ratio])</f>
        <v>6.4953423136256586E-2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1.7293231324814169</v>
      </c>
    </row>
    <row r="616" spans="1:44" hidden="1" x14ac:dyDescent="0.3">
      <c r="A616" t="s">
        <v>1589</v>
      </c>
      <c r="B616" t="s">
        <v>1590</v>
      </c>
      <c r="C616" t="s">
        <v>10113</v>
      </c>
      <c r="D616" t="s">
        <v>496</v>
      </c>
      <c r="E616">
        <v>5578.8580022799997</v>
      </c>
      <c r="F616">
        <v>1032.95</v>
      </c>
      <c r="G616">
        <v>-35.210055370378903</v>
      </c>
      <c r="H616">
        <f>(Table2[[#This Row],[1Y Return vs Nifty]]-AVERAGE(Table2[1Y Return vs Nifty]))/_xlfn.STDEV.P(Table2[1Y Return vs Nifty])</f>
        <v>-0.95467230900206512</v>
      </c>
      <c r="I616">
        <v>-1.0689501683821001</v>
      </c>
      <c r="J616">
        <f>(Table2[[#This Row],[1M Return vs Nifty]]-AVERAGE(Table2[1M Return vs Nifty]))/_xlfn.STDEV.P(Table2[1M Return vs Nifty])</f>
        <v>-0.4317927672863765</v>
      </c>
      <c r="K616">
        <v>-28.1310169627581</v>
      </c>
      <c r="L616">
        <f>(Table2[[#This Row],[6M Return vs Nifty]]-AVERAGE(Table2[6M Return vs Nifty]))/_xlfn.STDEV.P(Table2[6M Return vs Nifty])</f>
        <v>-1.1545220014945583</v>
      </c>
      <c r="M616">
        <v>-3.1207708577444602</v>
      </c>
      <c r="N616">
        <f>(Table2[[#This Row],[1W Return vs Nifty]]-AVERAGE(Table2[1W Return vs Nifty]))/_xlfn.STDEV.P(Table2[1W Return vs Nifty])</f>
        <v>-0.56215648908955651</v>
      </c>
      <c r="O616">
        <v>1039.79</v>
      </c>
      <c r="P616">
        <v>1047.87667553558</v>
      </c>
      <c r="Q616">
        <v>1120.33289635916</v>
      </c>
      <c r="R616">
        <v>45.854546006247404</v>
      </c>
      <c r="S616" s="2">
        <v>-6.5782513776819537E-3</v>
      </c>
      <c r="T616" s="2">
        <v>-1.4244687265274626E-2</v>
      </c>
      <c r="U616" s="2">
        <v>-7.7997260138603031E-2</v>
      </c>
      <c r="V616">
        <v>0.81168004746629996</v>
      </c>
      <c r="W616">
        <v>1030.05</v>
      </c>
      <c r="X616">
        <v>1058.75</v>
      </c>
      <c r="Y616">
        <v>1013.5</v>
      </c>
      <c r="Z616">
        <v>1076</v>
      </c>
      <c r="AA616">
        <v>1013.5</v>
      </c>
      <c r="AB616">
        <v>1076</v>
      </c>
      <c r="AC616" s="2">
        <f>(Table2[[#This Row],[Close Price]]/Table2[[#This Row],[Day Low]])-1</f>
        <v>2.8153973108102637E-3</v>
      </c>
      <c r="AD616" s="2">
        <f>(Table2[[#This Row],[Day High]]/Table2[[#This Row],[Close Price]])-1</f>
        <v>2.4977007599593426E-2</v>
      </c>
      <c r="AE616" s="2">
        <f>(Table2[[#This Row],[Close Price]]/Table2[[#This Row],[Current Week Low]])-1</f>
        <v>1.9190922545633926E-2</v>
      </c>
      <c r="AF616" s="2">
        <f>(Table2[[#This Row],[Current Week High]]/Table2[[#This Row],[Close Price]])-1</f>
        <v>4.1676751052809768E-2</v>
      </c>
      <c r="AG616" s="2">
        <f>(Table2[[#This Row],[Close Price]]/Table2[[#This Row],[Current Month Low]])-1</f>
        <v>1.9190922545633926E-2</v>
      </c>
      <c r="AH616" s="2">
        <f>(Table2[[#This Row],[Current Month High]]/Table2[[#This Row],[Close Price]])-1</f>
        <v>4.1676751052809768E-2</v>
      </c>
      <c r="AI616">
        <v>35.989157268018701</v>
      </c>
      <c r="AJ616">
        <v>10.677167041680001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-0.18</v>
      </c>
      <c r="AM616" t="s">
        <v>10146</v>
      </c>
      <c r="AN616">
        <v>-2.8</v>
      </c>
      <c r="AO616" t="s">
        <v>10146</v>
      </c>
      <c r="AP616">
        <v>-7.3502114043080005E-2</v>
      </c>
      <c r="AQ616">
        <f>(Table2[[#This Row],[Sharpe Ratio]]-AVERAGE(Table2[Sharpe Ratio]))/_xlfn.STDEV.P(Table2[Sharpe Ratio])</f>
        <v>-1.4572465085819162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7" spans="1:44" hidden="1" x14ac:dyDescent="0.3">
      <c r="A617" t="s">
        <v>1591</v>
      </c>
      <c r="B617" t="s">
        <v>1592</v>
      </c>
      <c r="C617" t="s">
        <v>10116</v>
      </c>
      <c r="D617" t="s">
        <v>257</v>
      </c>
      <c r="E617">
        <v>5575.6023207830003</v>
      </c>
      <c r="F617">
        <v>165.77</v>
      </c>
      <c r="G617">
        <v>-24.345915816665599</v>
      </c>
      <c r="H617">
        <f>(Table2[[#This Row],[1Y Return vs Nifty]]-AVERAGE(Table2[1Y Return vs Nifty]))/_xlfn.STDEV.P(Table2[1Y Return vs Nifty])</f>
        <v>-0.8295789876574593</v>
      </c>
      <c r="I617">
        <v>-4.7289051809760601</v>
      </c>
      <c r="J617">
        <f>(Table2[[#This Row],[1M Return vs Nifty]]-AVERAGE(Table2[1M Return vs Nifty]))/_xlfn.STDEV.P(Table2[1M Return vs Nifty])</f>
        <v>-0.73760282499065355</v>
      </c>
      <c r="K617">
        <v>-5.5948676413553802</v>
      </c>
      <c r="L617">
        <f>(Table2[[#This Row],[6M Return vs Nifty]]-AVERAGE(Table2[6M Return vs Nifty]))/_xlfn.STDEV.P(Table2[6M Return vs Nifty])</f>
        <v>-0.48887683712841629</v>
      </c>
      <c r="M617">
        <v>-1.32274069068679</v>
      </c>
      <c r="N617">
        <f>(Table2[[#This Row],[1W Return vs Nifty]]-AVERAGE(Table2[1W Return vs Nifty]))/_xlfn.STDEV.P(Table2[1W Return vs Nifty])</f>
        <v>-0.20848976748766221</v>
      </c>
      <c r="O617">
        <v>164.55</v>
      </c>
      <c r="P617">
        <v>166.130471958134</v>
      </c>
      <c r="Q617">
        <v>165.91942100969499</v>
      </c>
      <c r="R617">
        <v>54.931618160370903</v>
      </c>
      <c r="S617" s="2">
        <v>7.4141598298389476E-3</v>
      </c>
      <c r="T617" s="2">
        <v>-2.16981240036943E-3</v>
      </c>
      <c r="U617" s="2">
        <v>-9.0056371210603967E-4</v>
      </c>
      <c r="V617">
        <v>1.01263173747887</v>
      </c>
      <c r="W617">
        <v>165.25</v>
      </c>
      <c r="X617">
        <v>170.59</v>
      </c>
      <c r="Y617">
        <v>160</v>
      </c>
      <c r="Z617">
        <v>166.97</v>
      </c>
      <c r="AA617">
        <v>160</v>
      </c>
      <c r="AB617">
        <v>166.97</v>
      </c>
      <c r="AC617" s="2">
        <f>(Table2[[#This Row],[Close Price]]/Table2[[#This Row],[Day Low]])-1</f>
        <v>3.1467473524962042E-3</v>
      </c>
      <c r="AD617" s="2">
        <f>(Table2[[#This Row],[Day High]]/Table2[[#This Row],[Close Price]])-1</f>
        <v>2.9076431199855257E-2</v>
      </c>
      <c r="AE617" s="2">
        <f>(Table2[[#This Row],[Close Price]]/Table2[[#This Row],[Current Week Low]])-1</f>
        <v>3.6062500000000108E-2</v>
      </c>
      <c r="AF617" s="2">
        <f>(Table2[[#This Row],[Current Week High]]/Table2[[#This Row],[Close Price]])-1</f>
        <v>7.2389455269348257E-3</v>
      </c>
      <c r="AG617" s="2">
        <f>(Table2[[#This Row],[Close Price]]/Table2[[#This Row],[Current Month Low]])-1</f>
        <v>3.6062500000000108E-2</v>
      </c>
      <c r="AH617" s="2">
        <f>(Table2[[#This Row],[Current Month High]]/Table2[[#This Row],[Close Price]])-1</f>
        <v>7.2389455269348257E-3</v>
      </c>
      <c r="AI617">
        <v>32.472703142908799</v>
      </c>
      <c r="AJ617">
        <v>27.466359092656599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-0.12</v>
      </c>
      <c r="AM617" t="s">
        <v>10146</v>
      </c>
      <c r="AN617">
        <v>0.75</v>
      </c>
      <c r="AO617" t="s">
        <v>10145</v>
      </c>
      <c r="AP617">
        <v>-7.1228829161774004E-2</v>
      </c>
      <c r="AQ617">
        <f>(Table2[[#This Row],[Sharpe Ratio]]-AVERAGE(Table2[Sharpe Ratio]))/_xlfn.STDEV.P(Table2[Sharpe Ratio])</f>
        <v>-1.4314356711067873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8" spans="1:44" hidden="1" x14ac:dyDescent="0.3">
      <c r="A618" t="s">
        <v>1593</v>
      </c>
      <c r="B618" t="s">
        <v>1594</v>
      </c>
      <c r="C618" t="s">
        <v>10102</v>
      </c>
      <c r="D618" t="s">
        <v>390</v>
      </c>
      <c r="E618">
        <v>5540.3199465600001</v>
      </c>
      <c r="F618">
        <v>50.36</v>
      </c>
      <c r="G618">
        <v>-20.8163526876628</v>
      </c>
      <c r="H618">
        <f>(Table2[[#This Row],[1Y Return vs Nifty]]-AVERAGE(Table2[1Y Return vs Nifty]))/_xlfn.STDEV.P(Table2[1Y Return vs Nifty])</f>
        <v>-0.78893842219716859</v>
      </c>
      <c r="I618">
        <v>-7.9835403043392796</v>
      </c>
      <c r="J618">
        <f>(Table2[[#This Row],[1M Return vs Nifty]]-AVERAGE(Table2[1M Return vs Nifty]))/_xlfn.STDEV.P(Table2[1M Return vs Nifty])</f>
        <v>-1.0095461006476576</v>
      </c>
      <c r="K618">
        <v>-18.316596070180701</v>
      </c>
      <c r="L618">
        <f>(Table2[[#This Row],[6M Return vs Nifty]]-AVERAGE(Table2[6M Return vs Nifty]))/_xlfn.STDEV.P(Table2[6M Return vs Nifty])</f>
        <v>-0.86463566310427142</v>
      </c>
      <c r="M618">
        <v>-3.7641596196121601</v>
      </c>
      <c r="N618">
        <f>(Table2[[#This Row],[1W Return vs Nifty]]-AVERAGE(Table2[1W Return vs Nifty]))/_xlfn.STDEV.P(Table2[1W Return vs Nifty])</f>
        <v>-0.68870897874973314</v>
      </c>
      <c r="O618">
        <v>51.95</v>
      </c>
      <c r="P618">
        <v>52.559654953681303</v>
      </c>
      <c r="Q618">
        <v>52.587117387723097</v>
      </c>
      <c r="R618">
        <v>28.9973923455745</v>
      </c>
      <c r="S618" s="2">
        <v>-3.0606352261790246E-2</v>
      </c>
      <c r="T618" s="2">
        <v>-4.1850635351768771E-2</v>
      </c>
      <c r="U618" s="2">
        <v>-4.2351007211569217E-2</v>
      </c>
      <c r="V618">
        <v>0.73574347706200405</v>
      </c>
      <c r="W618">
        <v>50.61</v>
      </c>
      <c r="X618">
        <v>51.95</v>
      </c>
      <c r="Y618">
        <v>49.81</v>
      </c>
      <c r="Z618">
        <v>51.7</v>
      </c>
      <c r="AA618">
        <v>49.81</v>
      </c>
      <c r="AB618">
        <v>51.7</v>
      </c>
      <c r="AC618" s="2">
        <f>(Table2[[#This Row],[Close Price]]/Table2[[#This Row],[Day Low]])-1</f>
        <v>-4.9397352301916442E-3</v>
      </c>
      <c r="AD618" s="2">
        <f>(Table2[[#This Row],[Day High]]/Table2[[#This Row],[Close Price]])-1</f>
        <v>3.1572676727561699E-2</v>
      </c>
      <c r="AE618" s="2">
        <f>(Table2[[#This Row],[Close Price]]/Table2[[#This Row],[Current Week Low]])-1</f>
        <v>1.1041959445894367E-2</v>
      </c>
      <c r="AF618" s="2">
        <f>(Table2[[#This Row],[Current Week High]]/Table2[[#This Row],[Close Price]])-1</f>
        <v>2.6608419380460768E-2</v>
      </c>
      <c r="AG618" s="2">
        <f>(Table2[[#This Row],[Close Price]]/Table2[[#This Row],[Current Month Low]])-1</f>
        <v>1.1041959445894367E-2</v>
      </c>
      <c r="AH618" s="2">
        <f>(Table2[[#This Row],[Current Month High]]/Table2[[#This Row],[Close Price]])-1</f>
        <v>2.6608419380460768E-2</v>
      </c>
      <c r="AI618">
        <v>35.6235107227958</v>
      </c>
      <c r="AJ618">
        <v>35.376344086021398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-0.14000000000000001</v>
      </c>
      <c r="AM618" t="s">
        <v>10146</v>
      </c>
      <c r="AN618">
        <v>-6.6</v>
      </c>
      <c r="AO618" t="s">
        <v>10146</v>
      </c>
      <c r="AQ618">
        <f>(Table2[[#This Row],[Sharpe Ratio]]-AVERAGE(Table2[Sharpe Ratio]))/_xlfn.STDEV.P(Table2[Sharpe Ratio])</f>
        <v>-0.62270476889708481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19" spans="1:44" hidden="1" x14ac:dyDescent="0.3">
      <c r="A619" t="s">
        <v>1597</v>
      </c>
      <c r="B619" t="s">
        <v>1598</v>
      </c>
      <c r="C619" t="s">
        <v>10112</v>
      </c>
      <c r="D619" t="s">
        <v>140</v>
      </c>
      <c r="E619">
        <v>5523.3</v>
      </c>
      <c r="F619">
        <v>193.8</v>
      </c>
      <c r="G619">
        <v>47.642045953925397</v>
      </c>
      <c r="H619">
        <f>(Table2[[#This Row],[1Y Return vs Nifty]]-AVERAGE(Table2[1Y Return vs Nifty]))/_xlfn.STDEV.P(Table2[1Y Return vs Nifty])</f>
        <v>-6.8561877268582074E-4</v>
      </c>
      <c r="I619">
        <v>-12.8923960747543</v>
      </c>
      <c r="J619">
        <f>(Table2[[#This Row],[1M Return vs Nifty]]-AVERAGE(Table2[1M Return vs Nifty]))/_xlfn.STDEV.P(Table2[1M Return vs Nifty])</f>
        <v>-1.4197089199301394</v>
      </c>
      <c r="K619">
        <v>13.1594144645724</v>
      </c>
      <c r="L619">
        <f>(Table2[[#This Row],[6M Return vs Nifty]]-AVERAGE(Table2[6M Return vs Nifty]))/_xlfn.STDEV.P(Table2[6M Return vs Nifty])</f>
        <v>6.5064167474062379E-2</v>
      </c>
      <c r="M619">
        <v>-4.8675840901464804</v>
      </c>
      <c r="N619">
        <f>(Table2[[#This Row],[1W Return vs Nifty]]-AVERAGE(Table2[1W Return vs Nifty]))/_xlfn.STDEV.P(Table2[1W Return vs Nifty])</f>
        <v>-0.90574900520701018</v>
      </c>
      <c r="O619">
        <v>193.03</v>
      </c>
      <c r="P619">
        <v>196.49641541915599</v>
      </c>
      <c r="Q619">
        <v>177.584099512384</v>
      </c>
      <c r="R619">
        <v>55.2583082885536</v>
      </c>
      <c r="S619" s="2">
        <v>3.9890172512045286E-3</v>
      </c>
      <c r="T619" s="2">
        <v>-1.3722466200740246E-2</v>
      </c>
      <c r="U619" s="2">
        <v>9.1313921303439557E-2</v>
      </c>
      <c r="V619">
        <v>0.75618526635671701</v>
      </c>
      <c r="W619">
        <v>191.1</v>
      </c>
      <c r="X619">
        <v>194.94</v>
      </c>
      <c r="Y619">
        <v>188.14</v>
      </c>
      <c r="Z619">
        <v>196.88</v>
      </c>
      <c r="AA619">
        <v>188.14</v>
      </c>
      <c r="AB619">
        <v>196.88</v>
      </c>
      <c r="AC619" s="2">
        <f>(Table2[[#This Row],[Close Price]]/Table2[[#This Row],[Day Low]])-1</f>
        <v>1.4128728414442682E-2</v>
      </c>
      <c r="AD619" s="2">
        <f>(Table2[[#This Row],[Day High]]/Table2[[#This Row],[Close Price]])-1</f>
        <v>5.8823529411764497E-3</v>
      </c>
      <c r="AE619" s="2">
        <f>(Table2[[#This Row],[Close Price]]/Table2[[#This Row],[Current Week Low]])-1</f>
        <v>3.0083980014882661E-2</v>
      </c>
      <c r="AF619" s="2">
        <f>(Table2[[#This Row],[Current Week High]]/Table2[[#This Row],[Close Price]])-1</f>
        <v>1.5892672858617063E-2</v>
      </c>
      <c r="AG619" s="2">
        <f>(Table2[[#This Row],[Close Price]]/Table2[[#This Row],[Current Month Low]])-1</f>
        <v>3.0083980014882661E-2</v>
      </c>
      <c r="AH619" s="2">
        <f>(Table2[[#This Row],[Current Month High]]/Table2[[#This Row],[Close Price]])-1</f>
        <v>1.5892672858617063E-2</v>
      </c>
      <c r="AI619">
        <v>36.713106295149601</v>
      </c>
      <c r="AJ619">
        <v>97.151576805696806</v>
      </c>
      <c r="AK619" t="str">
        <f>IF(AND(Table2[[#This Row],[20D EMA]]&gt;Table2[[#This Row],[50D EMA]],Table2[[#This Row],[50D EMA]]&gt;Table2[[#This Row],[200D EMA]]),"Uptrend","Downtrend/NoTrend")</f>
        <v>Downtrend/NoTrend</v>
      </c>
      <c r="AL619">
        <v>-0.2</v>
      </c>
      <c r="AM619" t="s">
        <v>10146</v>
      </c>
      <c r="AN619">
        <v>-2.0699999999999998</v>
      </c>
      <c r="AO619" t="s">
        <v>10146</v>
      </c>
      <c r="AP619">
        <v>6.2247528154140003E-3</v>
      </c>
      <c r="AQ619">
        <f>(Table2[[#This Row],[Sharpe Ratio]]-AVERAGE(Table2[Sharpe Ratio]))/_xlfn.STDEV.P(Table2[Sharpe Ratio])</f>
        <v>-0.55202903240549295</v>
      </c>
      <c r="AR6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0" spans="1:44" hidden="1" x14ac:dyDescent="0.3">
      <c r="A620" t="s">
        <v>1599</v>
      </c>
      <c r="B620" t="s">
        <v>1600</v>
      </c>
      <c r="C620" t="s">
        <v>10102</v>
      </c>
      <c r="D620" t="s">
        <v>390</v>
      </c>
      <c r="E620">
        <v>5478.0774516299998</v>
      </c>
      <c r="F620">
        <v>301.89999999999998</v>
      </c>
      <c r="G620">
        <v>-8.4562664621249404</v>
      </c>
      <c r="H620">
        <f>(Table2[[#This Row],[1Y Return vs Nifty]]-AVERAGE(Table2[1Y Return vs Nifty]))/_xlfn.STDEV.P(Table2[1Y Return vs Nifty])</f>
        <v>-0.64662027261763988</v>
      </c>
      <c r="I620">
        <v>-4.2609176362412402</v>
      </c>
      <c r="J620">
        <f>(Table2[[#This Row],[1M Return vs Nifty]]-AVERAGE(Table2[1M Return vs Nifty]))/_xlfn.STDEV.P(Table2[1M Return vs Nifty])</f>
        <v>-0.69849980389673938</v>
      </c>
      <c r="K620">
        <v>-11.2281245819932</v>
      </c>
      <c r="L620">
        <f>(Table2[[#This Row],[6M Return vs Nifty]]-AVERAGE(Table2[6M Return vs Nifty]))/_xlfn.STDEV.P(Table2[6M Return vs Nifty])</f>
        <v>-0.65526507802485057</v>
      </c>
      <c r="M620">
        <v>-5.9224460940400503</v>
      </c>
      <c r="N620">
        <f>(Table2[[#This Row],[1W Return vs Nifty]]-AVERAGE(Table2[1W Return vs Nifty]))/_xlfn.STDEV.P(Table2[1W Return vs Nifty])</f>
        <v>-1.1132369514576237</v>
      </c>
      <c r="O620">
        <v>300.55</v>
      </c>
      <c r="P620">
        <v>298.71459026968898</v>
      </c>
      <c r="Q620">
        <v>295.08091041222502</v>
      </c>
      <c r="R620">
        <v>51.735156086123901</v>
      </c>
      <c r="S620" s="2">
        <v>4.4917650973214634E-3</v>
      </c>
      <c r="T620" s="2">
        <v>1.0663723279921163E-2</v>
      </c>
      <c r="U620" s="2">
        <v>2.3109219699264025E-2</v>
      </c>
      <c r="V620">
        <v>1.7954817492308499</v>
      </c>
      <c r="W620">
        <v>296.3</v>
      </c>
      <c r="X620">
        <v>303.10000000000002</v>
      </c>
      <c r="Y620">
        <v>292.10000000000002</v>
      </c>
      <c r="Z620">
        <v>302.95</v>
      </c>
      <c r="AA620">
        <v>292.10000000000002</v>
      </c>
      <c r="AB620">
        <v>302.95</v>
      </c>
      <c r="AC620" s="2">
        <f>(Table2[[#This Row],[Close Price]]/Table2[[#This Row],[Day Low]])-1</f>
        <v>1.8899763752952881E-2</v>
      </c>
      <c r="AD620" s="2">
        <f>(Table2[[#This Row],[Day High]]/Table2[[#This Row],[Close Price]])-1</f>
        <v>3.974826101358131E-3</v>
      </c>
      <c r="AE620" s="2">
        <f>(Table2[[#This Row],[Close Price]]/Table2[[#This Row],[Current Week Low]])-1</f>
        <v>3.3550154056829706E-2</v>
      </c>
      <c r="AF620" s="2">
        <f>(Table2[[#This Row],[Current Week High]]/Table2[[#This Row],[Close Price]])-1</f>
        <v>3.4779728386884479E-3</v>
      </c>
      <c r="AG620" s="2">
        <f>(Table2[[#This Row],[Close Price]]/Table2[[#This Row],[Current Month Low]])-1</f>
        <v>3.3550154056829706E-2</v>
      </c>
      <c r="AH620" s="2">
        <f>(Table2[[#This Row],[Current Month High]]/Table2[[#This Row],[Close Price]])-1</f>
        <v>3.4779728386884479E-3</v>
      </c>
      <c r="AI620">
        <v>28.5028155018218</v>
      </c>
      <c r="AJ620">
        <v>22.391891891891799</v>
      </c>
      <c r="AK620" t="str">
        <f>IF(AND(Table2[[#This Row],[20D EMA]]&gt;Table2[[#This Row],[50D EMA]],Table2[[#This Row],[50D EMA]]&gt;Table2[[#This Row],[200D EMA]]),"Uptrend","Downtrend/NoTrend")</f>
        <v>Uptrend</v>
      </c>
      <c r="AL620">
        <v>-0.09</v>
      </c>
      <c r="AM620" t="s">
        <v>10146</v>
      </c>
      <c r="AN620">
        <v>-1.77</v>
      </c>
      <c r="AO620" t="s">
        <v>10146</v>
      </c>
      <c r="AP620">
        <v>-1.9279436821566999E-2</v>
      </c>
      <c r="AQ620">
        <f>(Table2[[#This Row],[Sharpe Ratio]]-AVERAGE(Table2[Sharpe Ratio]))/_xlfn.STDEV.P(Table2[Sharpe Ratio])</f>
        <v>-0.84160316324509199</v>
      </c>
      <c r="AR6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-3.9552252692419456</v>
      </c>
    </row>
    <row r="621" spans="1:44" hidden="1" x14ac:dyDescent="0.3">
      <c r="A621" t="s">
        <v>1605</v>
      </c>
      <c r="B621" t="s">
        <v>1606</v>
      </c>
      <c r="C621" t="s">
        <v>10114</v>
      </c>
      <c r="D621" t="s">
        <v>325</v>
      </c>
      <c r="E621">
        <v>5445.7902475199999</v>
      </c>
      <c r="F621">
        <v>2002.8</v>
      </c>
      <c r="G621">
        <v>69.075992753206705</v>
      </c>
      <c r="H621">
        <f>(Table2[[#This Row],[1Y Return vs Nifty]]-AVERAGE(Table2[1Y Return vs Nifty]))/_xlfn.STDEV.P(Table2[1Y Return vs Nifty])</f>
        <v>0.2461119836871655</v>
      </c>
      <c r="I621">
        <v>4.1875867335863699</v>
      </c>
      <c r="J621">
        <f>(Table2[[#This Row],[1M Return vs Nifty]]-AVERAGE(Table2[1M Return vs Nifty]))/_xlfn.STDEV.P(Table2[1M Return vs Nifty])</f>
        <v>7.4207880125824388E-3</v>
      </c>
      <c r="K621">
        <v>66.846791205521001</v>
      </c>
      <c r="L621">
        <f>(Table2[[#This Row],[6M Return vs Nifty]]-AVERAGE(Table2[6M Return vs Nifty]))/_xlfn.STDEV.P(Table2[6M Return vs Nifty])</f>
        <v>1.6508161167290449</v>
      </c>
      <c r="M621">
        <v>7.4548355389887604</v>
      </c>
      <c r="N621">
        <f>(Table2[[#This Row],[1W Return vs Nifty]]-AVERAGE(Table2[1W Return vs Nifty]))/_xlfn.STDEV.P(Table2[1W Return vs Nifty])</f>
        <v>1.5180311027600613</v>
      </c>
      <c r="O621">
        <v>1868.61</v>
      </c>
      <c r="P621">
        <v>1646.1178976488</v>
      </c>
      <c r="Q621">
        <v>1328.0557027679699</v>
      </c>
      <c r="R621">
        <v>66.119425118325495</v>
      </c>
      <c r="S621" s="2">
        <v>7.1812737810458077E-2</v>
      </c>
      <c r="T621" s="2">
        <v>0.21668077533247154</v>
      </c>
      <c r="U621" s="2">
        <v>0.50806927437283655</v>
      </c>
      <c r="V621">
        <v>0.53439740516234102</v>
      </c>
      <c r="W621">
        <v>1975</v>
      </c>
      <c r="X621">
        <v>2025.05</v>
      </c>
      <c r="Y621">
        <v>1971.05</v>
      </c>
      <c r="Z621">
        <v>2100</v>
      </c>
      <c r="AA621">
        <v>1971.05</v>
      </c>
      <c r="AB621">
        <v>2100</v>
      </c>
      <c r="AC621" s="2">
        <f>(Table2[[#This Row],[Close Price]]/Table2[[#This Row],[Day Low]])-1</f>
        <v>1.4075949367088558E-2</v>
      </c>
      <c r="AD621" s="2">
        <f>(Table2[[#This Row],[Day High]]/Table2[[#This Row],[Close Price]])-1</f>
        <v>1.1109446774515641E-2</v>
      </c>
      <c r="AE621" s="2">
        <f>(Table2[[#This Row],[Close Price]]/Table2[[#This Row],[Current Week Low]])-1</f>
        <v>1.610816569848561E-2</v>
      </c>
      <c r="AF621" s="2">
        <f>(Table2[[#This Row],[Current Week High]]/Table2[[#This Row],[Close Price]])-1</f>
        <v>4.8532055122828099E-2</v>
      </c>
      <c r="AG621" s="2">
        <f>(Table2[[#This Row],[Close Price]]/Table2[[#This Row],[Current Month Low]])-1</f>
        <v>1.610816569848561E-2</v>
      </c>
      <c r="AH621" s="2">
        <f>(Table2[[#This Row],[Current Month High]]/Table2[[#This Row],[Close Price]])-1</f>
        <v>4.8532055122828099E-2</v>
      </c>
      <c r="AI621">
        <v>4.8532055122828099</v>
      </c>
      <c r="AJ621">
        <v>113.518123667377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0.56999999999999995</v>
      </c>
      <c r="AM621" t="s">
        <v>10145</v>
      </c>
      <c r="AN621">
        <v>5.24</v>
      </c>
      <c r="AO621" t="s">
        <v>10145</v>
      </c>
      <c r="AP621">
        <v>-3.9237550382862002E-2</v>
      </c>
      <c r="AQ621">
        <f>(Table2[[#This Row],[Sharpe Ratio]]-AVERAGE(Table2[Sharpe Ratio]))/_xlfn.STDEV.P(Table2[Sharpe Ratio])</f>
        <v>-1.0682072416326667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2.3541727495561875</v>
      </c>
    </row>
    <row r="622" spans="1:44" hidden="1" x14ac:dyDescent="0.3">
      <c r="A622" t="s">
        <v>1607</v>
      </c>
      <c r="B622" t="s">
        <v>1608</v>
      </c>
      <c r="C622" t="s">
        <v>10116</v>
      </c>
      <c r="D622" t="s">
        <v>257</v>
      </c>
      <c r="E622">
        <v>5422.5935311800004</v>
      </c>
      <c r="F622">
        <v>566.29999999999995</v>
      </c>
      <c r="G622">
        <v>-15.510096789325701</v>
      </c>
      <c r="H622">
        <f>(Table2[[#This Row],[1Y Return vs Nifty]]-AVERAGE(Table2[1Y Return vs Nifty]))/_xlfn.STDEV.P(Table2[1Y Return vs Nifty])</f>
        <v>-0.7278404244270168</v>
      </c>
      <c r="I622">
        <v>6.0144081405942202</v>
      </c>
      <c r="J622">
        <f>(Table2[[#This Row],[1M Return vs Nifty]]-AVERAGE(Table2[1M Return vs Nifty]))/_xlfn.STDEV.P(Table2[1M Return vs Nifty])</f>
        <v>0.16006210681844768</v>
      </c>
      <c r="K622">
        <v>-18.936649308176399</v>
      </c>
      <c r="L622">
        <f>(Table2[[#This Row],[6M Return vs Nifty]]-AVERAGE(Table2[6M Return vs Nifty]))/_xlfn.STDEV.P(Table2[6M Return vs Nifty])</f>
        <v>-0.88295003587643917</v>
      </c>
      <c r="M622">
        <v>-0.33246209651402198</v>
      </c>
      <c r="N622">
        <f>(Table2[[#This Row],[1W Return vs Nifty]]-AVERAGE(Table2[1W Return vs Nifty]))/_xlfn.STDEV.P(Table2[1W Return vs Nifty])</f>
        <v>-1.3705169158738621E-2</v>
      </c>
      <c r="O622">
        <v>541.97</v>
      </c>
      <c r="P622">
        <v>524.56623667228598</v>
      </c>
      <c r="Q622">
        <v>527.56423291699696</v>
      </c>
      <c r="R622">
        <v>68.531748498355299</v>
      </c>
      <c r="S622" s="2">
        <v>4.4891783678063228E-2</v>
      </c>
      <c r="T622" s="2">
        <v>7.955861511877374E-2</v>
      </c>
      <c r="U622" s="2">
        <v>7.3423793096863324E-2</v>
      </c>
      <c r="V622">
        <v>1.83111693919331</v>
      </c>
      <c r="W622">
        <v>556.54999999999995</v>
      </c>
      <c r="X622">
        <v>570.54999999999995</v>
      </c>
      <c r="Y622">
        <v>550.79999999999995</v>
      </c>
      <c r="Z622">
        <v>575</v>
      </c>
      <c r="AA622">
        <v>550.79999999999995</v>
      </c>
      <c r="AB622">
        <v>575</v>
      </c>
      <c r="AC622" s="2">
        <f>(Table2[[#This Row],[Close Price]]/Table2[[#This Row],[Day Low]])-1</f>
        <v>1.7518641631479648E-2</v>
      </c>
      <c r="AD622" s="2">
        <f>(Table2[[#This Row],[Day High]]/Table2[[#This Row],[Close Price]])-1</f>
        <v>7.5048560833479439E-3</v>
      </c>
      <c r="AE622" s="2">
        <f>(Table2[[#This Row],[Close Price]]/Table2[[#This Row],[Current Week Low]])-1</f>
        <v>2.8140885984023312E-2</v>
      </c>
      <c r="AF622" s="2">
        <f>(Table2[[#This Row],[Current Week High]]/Table2[[#This Row],[Close Price]])-1</f>
        <v>1.5362881864736E-2</v>
      </c>
      <c r="AG622" s="2">
        <f>(Table2[[#This Row],[Close Price]]/Table2[[#This Row],[Current Month Low]])-1</f>
        <v>2.8140885984023312E-2</v>
      </c>
      <c r="AH622" s="2">
        <f>(Table2[[#This Row],[Current Month High]]/Table2[[#This Row],[Close Price]])-1</f>
        <v>1.5362881864736E-2</v>
      </c>
      <c r="AI622">
        <v>16.528341868267699</v>
      </c>
      <c r="AJ622">
        <v>30.198873433728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0.04</v>
      </c>
      <c r="AM622" t="s">
        <v>10145</v>
      </c>
      <c r="AN622">
        <v>8.34</v>
      </c>
      <c r="AO622" t="s">
        <v>10145</v>
      </c>
      <c r="AP622">
        <v>6.5159549516823997E-2</v>
      </c>
      <c r="AQ622">
        <f>(Table2[[#This Row],[Sharpe Ratio]]-AVERAGE(Table2[Sharpe Ratio]))/_xlfn.STDEV.P(Table2[Sharpe Ratio])</f>
        <v>0.11711563652661162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3" spans="1:44" hidden="1" x14ac:dyDescent="0.3">
      <c r="A623" t="s">
        <v>1609</v>
      </c>
      <c r="B623" t="s">
        <v>1610</v>
      </c>
      <c r="C623" t="s">
        <v>10105</v>
      </c>
      <c r="D623" t="s">
        <v>46</v>
      </c>
      <c r="E623">
        <v>5374.8827370660001</v>
      </c>
      <c r="F623">
        <v>66.58</v>
      </c>
      <c r="G623">
        <v>63.069683667389</v>
      </c>
      <c r="H623">
        <f>(Table2[[#This Row],[1Y Return vs Nifty]]-AVERAGE(Table2[1Y Return vs Nifty]))/_xlfn.STDEV.P(Table2[1Y Return vs Nifty])</f>
        <v>0.17695334034937693</v>
      </c>
      <c r="I623">
        <v>7.9187654198138405E-2</v>
      </c>
      <c r="J623">
        <f>(Table2[[#This Row],[1M Return vs Nifty]]-AVERAGE(Table2[1M Return vs Nifty]))/_xlfn.STDEV.P(Table2[1M Return vs Nifty])</f>
        <v>-0.33585932204796681</v>
      </c>
      <c r="K623">
        <v>-6.7857803658618998</v>
      </c>
      <c r="L623">
        <f>(Table2[[#This Row],[6M Return vs Nifty]]-AVERAGE(Table2[6M Return vs Nifty]))/_xlfn.STDEV.P(Table2[6M Return vs Nifty])</f>
        <v>-0.52405255792012306</v>
      </c>
      <c r="M623">
        <v>-5.3766940433791603</v>
      </c>
      <c r="N623">
        <f>(Table2[[#This Row],[1W Return vs Nifty]]-AVERAGE(Table2[1W Return vs Nifty]))/_xlfn.STDEV.P(Table2[1W Return vs Nifty])</f>
        <v>-1.0058892872743246</v>
      </c>
      <c r="O623">
        <v>65.81</v>
      </c>
      <c r="P623">
        <v>63.576341064229702</v>
      </c>
      <c r="Q623">
        <v>57.396612104060303</v>
      </c>
      <c r="R623">
        <v>51.000705982499603</v>
      </c>
      <c r="S623" s="2">
        <v>1.170034949095876E-2</v>
      </c>
      <c r="T623" s="2">
        <v>4.7244916670114274E-2</v>
      </c>
      <c r="U623" s="2">
        <v>0.15999877970654738</v>
      </c>
      <c r="V623">
        <v>1.0361398610081101</v>
      </c>
      <c r="W623">
        <v>66.83</v>
      </c>
      <c r="X623">
        <v>68.58</v>
      </c>
      <c r="Y623">
        <v>65.209999999999994</v>
      </c>
      <c r="Z623">
        <v>67.290000000000006</v>
      </c>
      <c r="AA623">
        <v>65.209999999999994</v>
      </c>
      <c r="AB623">
        <v>67.290000000000006</v>
      </c>
      <c r="AC623" s="2">
        <f>(Table2[[#This Row],[Close Price]]/Table2[[#This Row],[Day Low]])-1</f>
        <v>-3.740834954361838E-3</v>
      </c>
      <c r="AD623" s="2">
        <f>(Table2[[#This Row],[Day High]]/Table2[[#This Row],[Close Price]])-1</f>
        <v>3.0039050765995778E-2</v>
      </c>
      <c r="AE623" s="2">
        <f>(Table2[[#This Row],[Close Price]]/Table2[[#This Row],[Current Week Low]])-1</f>
        <v>2.1009047692071903E-2</v>
      </c>
      <c r="AF623" s="2">
        <f>(Table2[[#This Row],[Current Week High]]/Table2[[#This Row],[Close Price]])-1</f>
        <v>1.0663863021928677E-2</v>
      </c>
      <c r="AG623" s="2">
        <f>(Table2[[#This Row],[Close Price]]/Table2[[#This Row],[Current Month Low]])-1</f>
        <v>2.1009047692071903E-2</v>
      </c>
      <c r="AH623" s="2">
        <f>(Table2[[#This Row],[Current Month High]]/Table2[[#This Row],[Close Price]])-1</f>
        <v>1.0663863021928677E-2</v>
      </c>
      <c r="AI623">
        <v>18.654250525683299</v>
      </c>
      <c r="AJ623">
        <v>107.414330218068</v>
      </c>
      <c r="AK623" t="str">
        <f>IF(AND(Table2[[#This Row],[20D EMA]]&gt;Table2[[#This Row],[50D EMA]],Table2[[#This Row],[50D EMA]]&gt;Table2[[#This Row],[200D EMA]]),"Uptrend","Downtrend/NoTrend")</f>
        <v>Uptrend</v>
      </c>
      <c r="AL623">
        <v>0.01</v>
      </c>
      <c r="AM623" t="s">
        <v>10145</v>
      </c>
      <c r="AN623">
        <v>-1.58</v>
      </c>
      <c r="AO623" t="s">
        <v>10146</v>
      </c>
      <c r="AP623">
        <v>0.12022090396195299</v>
      </c>
      <c r="AQ623">
        <f>(Table2[[#This Row],[Sharpe Ratio]]-AVERAGE(Table2[Sharpe Ratio]))/_xlfn.STDEV.P(Table2[Sharpe Ratio])</f>
        <v>0.74228130864740183</v>
      </c>
      <c r="AR6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-0.94656651824563565</v>
      </c>
    </row>
    <row r="624" spans="1:44" hidden="1" x14ac:dyDescent="0.3">
      <c r="A624" t="s">
        <v>1611</v>
      </c>
      <c r="B624" t="s">
        <v>1612</v>
      </c>
      <c r="C624" t="s">
        <v>10113</v>
      </c>
      <c r="D624" t="s">
        <v>524</v>
      </c>
      <c r="E624">
        <v>5344.4620032720004</v>
      </c>
      <c r="F624">
        <v>107.31</v>
      </c>
      <c r="G624">
        <v>-26.0839332328921</v>
      </c>
      <c r="H624">
        <f>(Table2[[#This Row],[1Y Return vs Nifty]]-AVERAGE(Table2[1Y Return vs Nifty]))/_xlfn.STDEV.P(Table2[1Y Return vs Nifty])</f>
        <v>-0.84959109907002228</v>
      </c>
      <c r="I624">
        <v>-5.3254294368905599</v>
      </c>
      <c r="J624">
        <f>(Table2[[#This Row],[1M Return vs Nifty]]-AVERAGE(Table2[1M Return vs Nifty]))/_xlfn.STDEV.P(Table2[1M Return vs Nifty])</f>
        <v>-0.78744581937050062</v>
      </c>
      <c r="K624">
        <v>-18.716483179880001</v>
      </c>
      <c r="L624">
        <f>(Table2[[#This Row],[6M Return vs Nifty]]-AVERAGE(Table2[6M Return vs Nifty]))/_xlfn.STDEV.P(Table2[6M Return vs Nifty])</f>
        <v>-0.87644703855566208</v>
      </c>
      <c r="M624">
        <v>-5.4343508888489804</v>
      </c>
      <c r="N624">
        <f>(Table2[[#This Row],[1W Return vs Nifty]]-AVERAGE(Table2[1W Return vs Nifty]))/_xlfn.STDEV.P(Table2[1W Return vs Nifty])</f>
        <v>-1.0172302023984503</v>
      </c>
      <c r="O624">
        <v>104.84</v>
      </c>
      <c r="P624">
        <v>104.630873495659</v>
      </c>
      <c r="Q624">
        <v>108.378539218572</v>
      </c>
      <c r="R624">
        <v>58.244464005224998</v>
      </c>
      <c r="S624" s="2">
        <v>2.3559710034338027E-2</v>
      </c>
      <c r="T624" s="2">
        <v>2.5605506432593749E-2</v>
      </c>
      <c r="U624" s="2">
        <v>-9.8593247913872206E-3</v>
      </c>
      <c r="V624">
        <v>1.1835348138819901</v>
      </c>
      <c r="W624">
        <v>100.19</v>
      </c>
      <c r="X624">
        <v>112.5</v>
      </c>
      <c r="Y624">
        <v>99.46</v>
      </c>
      <c r="Z624">
        <v>108.75</v>
      </c>
      <c r="AA624">
        <v>99.46</v>
      </c>
      <c r="AB624">
        <v>108.75</v>
      </c>
      <c r="AC624" s="2">
        <f>(Table2[[#This Row],[Close Price]]/Table2[[#This Row],[Day Low]])-1</f>
        <v>7.106497654456545E-2</v>
      </c>
      <c r="AD624" s="2">
        <f>(Table2[[#This Row],[Day High]]/Table2[[#This Row],[Close Price]])-1</f>
        <v>4.836455129997197E-2</v>
      </c>
      <c r="AE624" s="2">
        <f>(Table2[[#This Row],[Close Price]]/Table2[[#This Row],[Current Week Low]])-1</f>
        <v>7.8926201488035419E-2</v>
      </c>
      <c r="AF624" s="2">
        <f>(Table2[[#This Row],[Current Week High]]/Table2[[#This Row],[Close Price]])-1</f>
        <v>1.3419066256639578E-2</v>
      </c>
      <c r="AG624" s="2">
        <f>(Table2[[#This Row],[Close Price]]/Table2[[#This Row],[Current Month Low]])-1</f>
        <v>7.8926201488035419E-2</v>
      </c>
      <c r="AH624" s="2">
        <f>(Table2[[#This Row],[Current Month High]]/Table2[[#This Row],[Close Price]])-1</f>
        <v>1.3419066256639578E-2</v>
      </c>
      <c r="AI624">
        <v>28.319821079116501</v>
      </c>
      <c r="AJ624">
        <v>17.278688524590098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0</v>
      </c>
      <c r="AM624" t="s">
        <v>10147</v>
      </c>
      <c r="AN624">
        <v>-3.44</v>
      </c>
      <c r="AO624" t="s">
        <v>10146</v>
      </c>
      <c r="AP624">
        <v>-0.115360011202363</v>
      </c>
      <c r="AQ624">
        <f>(Table2[[#This Row],[Sharpe Ratio]]-AVERAGE(Table2[Sharpe Ratio]))/_xlfn.STDEV.P(Table2[Sharpe Ratio])</f>
        <v>-1.9325003535853789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5" spans="1:44" hidden="1" x14ac:dyDescent="0.3">
      <c r="A625" t="s">
        <v>1615</v>
      </c>
      <c r="B625" t="s">
        <v>1616</v>
      </c>
      <c r="C625" t="s">
        <v>10114</v>
      </c>
      <c r="D625" t="s">
        <v>496</v>
      </c>
      <c r="E625">
        <v>5330.0335449800004</v>
      </c>
      <c r="F625">
        <v>321.39999999999998</v>
      </c>
      <c r="G625">
        <v>-22.503458281544798</v>
      </c>
      <c r="H625">
        <f>(Table2[[#This Row],[1Y Return vs Nifty]]-AVERAGE(Table2[1Y Return vs Nifty]))/_xlfn.STDEV.P(Table2[1Y Return vs Nifty])</f>
        <v>-0.80836431793003671</v>
      </c>
      <c r="I625">
        <v>-8.8103837397729592</v>
      </c>
      <c r="J625">
        <f>(Table2[[#This Row],[1M Return vs Nifty]]-AVERAGE(Table2[1M Return vs Nifty]))/_xlfn.STDEV.P(Table2[1M Return vs Nifty])</f>
        <v>-1.0786335724423357</v>
      </c>
      <c r="K625">
        <v>-38.525645523463702</v>
      </c>
      <c r="L625">
        <f>(Table2[[#This Row],[6M Return vs Nifty]]-AVERAGE(Table2[6M Return vs Nifty]))/_xlfn.STDEV.P(Table2[6M Return vs Nifty])</f>
        <v>-1.4615458030383617</v>
      </c>
      <c r="M625">
        <v>-0.11639352987773501</v>
      </c>
      <c r="N625">
        <f>(Table2[[#This Row],[1W Return vs Nifty]]-AVERAGE(Table2[1W Return vs Nifty]))/_xlfn.STDEV.P(Table2[1W Return vs Nifty])</f>
        <v>2.8794819441855912E-2</v>
      </c>
      <c r="O625">
        <v>326.32</v>
      </c>
      <c r="P625">
        <v>348.04566754155297</v>
      </c>
      <c r="Q625">
        <v>382.818598820582</v>
      </c>
      <c r="R625">
        <v>47.976509597350301</v>
      </c>
      <c r="S625" s="2">
        <v>-1.5077224810002501E-2</v>
      </c>
      <c r="T625" s="2">
        <v>-7.6557963584970593E-2</v>
      </c>
      <c r="U625" s="2">
        <v>-0.16043786537489382</v>
      </c>
      <c r="V625">
        <v>1.19131686629725</v>
      </c>
      <c r="W625">
        <v>318.7</v>
      </c>
      <c r="X625">
        <v>323.8</v>
      </c>
      <c r="Y625">
        <v>310.64999999999998</v>
      </c>
      <c r="Z625">
        <v>341.9</v>
      </c>
      <c r="AA625">
        <v>310.64999999999998</v>
      </c>
      <c r="AB625">
        <v>341.9</v>
      </c>
      <c r="AC625" s="2">
        <f>(Table2[[#This Row],[Close Price]]/Table2[[#This Row],[Day Low]])-1</f>
        <v>8.4719171634766166E-3</v>
      </c>
      <c r="AD625" s="2">
        <f>(Table2[[#This Row],[Day High]]/Table2[[#This Row],[Close Price]])-1</f>
        <v>7.4673304293715326E-3</v>
      </c>
      <c r="AE625" s="2">
        <f>(Table2[[#This Row],[Close Price]]/Table2[[#This Row],[Current Week Low]])-1</f>
        <v>3.4604860775792723E-2</v>
      </c>
      <c r="AF625" s="2">
        <f>(Table2[[#This Row],[Current Week High]]/Table2[[#This Row],[Close Price]])-1</f>
        <v>6.3783447417548267E-2</v>
      </c>
      <c r="AG625" s="2">
        <f>(Table2[[#This Row],[Close Price]]/Table2[[#This Row],[Current Month Low]])-1</f>
        <v>3.4604860775792723E-2</v>
      </c>
      <c r="AH625" s="2">
        <f>(Table2[[#This Row],[Current Month High]]/Table2[[#This Row],[Close Price]])-1</f>
        <v>6.3783447417548267E-2</v>
      </c>
      <c r="AI625">
        <v>68.761667703795894</v>
      </c>
      <c r="AJ625">
        <v>22.368170569198501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-0.2</v>
      </c>
      <c r="AM625" t="s">
        <v>10146</v>
      </c>
      <c r="AN625">
        <v>-3.25</v>
      </c>
      <c r="AO625" t="s">
        <v>10146</v>
      </c>
      <c r="AP625">
        <v>-0.129651597394037</v>
      </c>
      <c r="AQ625">
        <f>(Table2[[#This Row],[Sharpe Ratio]]-AVERAGE(Table2[Sharpe Ratio]))/_xlfn.STDEV.P(Table2[Sharpe Ratio])</f>
        <v>-2.0947667775995904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6" spans="1:44" hidden="1" x14ac:dyDescent="0.3">
      <c r="A626" t="s">
        <v>1617</v>
      </c>
      <c r="B626" t="s">
        <v>1618</v>
      </c>
      <c r="C626" t="s">
        <v>10104</v>
      </c>
      <c r="D626" t="s">
        <v>994</v>
      </c>
      <c r="E626">
        <v>5316.6171982559999</v>
      </c>
      <c r="F626">
        <v>41.68</v>
      </c>
      <c r="G626">
        <v>121.35012851906301</v>
      </c>
      <c r="H626">
        <f>(Table2[[#This Row],[1Y Return vs Nifty]]-AVERAGE(Table2[1Y Return vs Nifty]))/_xlfn.STDEV.P(Table2[1Y Return vs Nifty])</f>
        <v>0.84801379386179387</v>
      </c>
      <c r="I626">
        <v>27.794066687555301</v>
      </c>
      <c r="J626">
        <f>(Table2[[#This Row],[1M Return vs Nifty]]-AVERAGE(Table2[1M Return vs Nifty]))/_xlfn.STDEV.P(Table2[1M Return vs Nifty])</f>
        <v>1.979876452652467</v>
      </c>
      <c r="K626">
        <v>35.174577138401602</v>
      </c>
      <c r="L626">
        <f>(Table2[[#This Row],[6M Return vs Nifty]]-AVERAGE(Table2[6M Return vs Nifty]))/_xlfn.STDEV.P(Table2[6M Return vs Nifty])</f>
        <v>0.71532106662635564</v>
      </c>
      <c r="M626">
        <v>-1.2644012689031101</v>
      </c>
      <c r="N626">
        <f>(Table2[[#This Row],[1W Return vs Nifty]]-AVERAGE(Table2[1W Return vs Nifty]))/_xlfn.STDEV.P(Table2[1W Return vs Nifty])</f>
        <v>-0.19701459180907616</v>
      </c>
      <c r="O626">
        <v>39.299999999999997</v>
      </c>
      <c r="P626">
        <v>36.393294355800798</v>
      </c>
      <c r="Q626">
        <v>30.926088770654601</v>
      </c>
      <c r="R626">
        <v>63.230188200805699</v>
      </c>
      <c r="S626" s="2">
        <v>6.0559796437659102E-2</v>
      </c>
      <c r="T626" s="2">
        <v>0.14526592708298044</v>
      </c>
      <c r="U626" s="2">
        <v>0.34772943029089592</v>
      </c>
      <c r="V626">
        <v>1.24863307947858</v>
      </c>
      <c r="W626">
        <v>41.1</v>
      </c>
      <c r="X626">
        <v>42.09</v>
      </c>
      <c r="Y626">
        <v>39.979999999999997</v>
      </c>
      <c r="Z626">
        <v>43.08</v>
      </c>
      <c r="AA626">
        <v>39.979999999999997</v>
      </c>
      <c r="AB626">
        <v>43.08</v>
      </c>
      <c r="AC626" s="2">
        <f>(Table2[[#This Row],[Close Price]]/Table2[[#This Row],[Day Low]])-1</f>
        <v>1.4111922141119226E-2</v>
      </c>
      <c r="AD626" s="2">
        <f>(Table2[[#This Row],[Day High]]/Table2[[#This Row],[Close Price]])-1</f>
        <v>9.8368522072938003E-3</v>
      </c>
      <c r="AE626" s="2">
        <f>(Table2[[#This Row],[Close Price]]/Table2[[#This Row],[Current Week Low]])-1</f>
        <v>4.2521260630315139E-2</v>
      </c>
      <c r="AF626" s="2">
        <f>(Table2[[#This Row],[Current Week High]]/Table2[[#This Row],[Close Price]])-1</f>
        <v>3.358925143953928E-2</v>
      </c>
      <c r="AG626" s="2">
        <f>(Table2[[#This Row],[Close Price]]/Table2[[#This Row],[Current Month Low]])-1</f>
        <v>4.2521260630315139E-2</v>
      </c>
      <c r="AH626" s="2">
        <f>(Table2[[#This Row],[Current Month High]]/Table2[[#This Row],[Close Price]])-1</f>
        <v>3.358925143953928E-2</v>
      </c>
      <c r="AI626">
        <v>6.5259117082533598</v>
      </c>
      <c r="AJ626">
        <v>162.138364779874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0.2</v>
      </c>
      <c r="AM626" t="s">
        <v>10145</v>
      </c>
      <c r="AN626">
        <v>0.22</v>
      </c>
      <c r="AO626" t="s">
        <v>10145</v>
      </c>
      <c r="AP626">
        <v>5.1279229478839998E-2</v>
      </c>
      <c r="AQ626">
        <f>(Table2[[#This Row],[Sharpe Ratio]]-AVERAGE(Table2[Sharpe Ratio]))/_xlfn.STDEV.P(Table2[Sharpe Ratio])</f>
        <v>-4.0481278646360357E-2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3.3057154426851798</v>
      </c>
    </row>
    <row r="627" spans="1:44" hidden="1" x14ac:dyDescent="0.3">
      <c r="A627" t="s">
        <v>1619</v>
      </c>
      <c r="B627" t="s">
        <v>1620</v>
      </c>
      <c r="C627" t="s">
        <v>10102</v>
      </c>
      <c r="D627" t="s">
        <v>49</v>
      </c>
      <c r="E627">
        <v>5293.3373648400002</v>
      </c>
      <c r="F627">
        <v>742.35</v>
      </c>
      <c r="G627">
        <v>-19.3398829602836</v>
      </c>
      <c r="H627">
        <f>(Table2[[#This Row],[1Y Return vs Nifty]]-AVERAGE(Table2[1Y Return vs Nifty]))/_xlfn.STDEV.P(Table2[1Y Return vs Nifty])</f>
        <v>-0.77193785798778292</v>
      </c>
      <c r="I627">
        <v>-11.0613876741686</v>
      </c>
      <c r="J627">
        <f>(Table2[[#This Row],[1M Return vs Nifty]]-AVERAGE(Table2[1M Return vs Nifty]))/_xlfn.STDEV.P(Table2[1M Return vs Nifty])</f>
        <v>-1.2667177539968524</v>
      </c>
      <c r="K627">
        <v>-45.580453157152</v>
      </c>
      <c r="L627">
        <f>(Table2[[#This Row],[6M Return vs Nifty]]-AVERAGE(Table2[6M Return vs Nifty]))/_xlfn.STDEV.P(Table2[6M Return vs Nifty])</f>
        <v>-1.6699220664330199</v>
      </c>
      <c r="M627">
        <v>-1.9980389866044399</v>
      </c>
      <c r="N627">
        <f>(Table2[[#This Row],[1W Return vs Nifty]]-AVERAGE(Table2[1W Return vs Nifty]))/_xlfn.STDEV.P(Table2[1W Return vs Nifty])</f>
        <v>-0.34131875934566192</v>
      </c>
      <c r="O627">
        <v>747.85</v>
      </c>
      <c r="P627">
        <v>784.96879353552799</v>
      </c>
      <c r="Q627">
        <v>844.07717217337199</v>
      </c>
      <c r="R627">
        <v>51.269290727833102</v>
      </c>
      <c r="S627" s="2">
        <v>-7.3544159925118674E-3</v>
      </c>
      <c r="T627" s="2">
        <v>-5.4293615092099873E-2</v>
      </c>
      <c r="U627" s="2">
        <v>-0.12051880506546549</v>
      </c>
      <c r="V627">
        <v>1.4910282938310699</v>
      </c>
      <c r="W627">
        <v>736.25</v>
      </c>
      <c r="X627">
        <v>746</v>
      </c>
      <c r="Y627">
        <v>710.15</v>
      </c>
      <c r="Z627">
        <v>745.55</v>
      </c>
      <c r="AA627">
        <v>710.15</v>
      </c>
      <c r="AB627">
        <v>745.55</v>
      </c>
      <c r="AC627" s="2">
        <f>(Table2[[#This Row],[Close Price]]/Table2[[#This Row],[Day Low]])-1</f>
        <v>8.2852292020374474E-3</v>
      </c>
      <c r="AD627" s="2">
        <f>(Table2[[#This Row],[Day High]]/Table2[[#This Row],[Close Price]])-1</f>
        <v>4.9168182124335047E-3</v>
      </c>
      <c r="AE627" s="2">
        <f>(Table2[[#This Row],[Close Price]]/Table2[[#This Row],[Current Week Low]])-1</f>
        <v>4.5342533267619611E-2</v>
      </c>
      <c r="AF627" s="2">
        <f>(Table2[[#This Row],[Current Week High]]/Table2[[#This Row],[Close Price]])-1</f>
        <v>4.3106351451471792E-3</v>
      </c>
      <c r="AG627" s="2">
        <f>(Table2[[#This Row],[Close Price]]/Table2[[#This Row],[Current Month Low]])-1</f>
        <v>4.5342533267619611E-2</v>
      </c>
      <c r="AH627" s="2">
        <f>(Table2[[#This Row],[Current Month High]]/Table2[[#This Row],[Close Price]])-1</f>
        <v>4.3106351451471792E-3</v>
      </c>
      <c r="AI627">
        <v>67.468175388967396</v>
      </c>
      <c r="AJ627">
        <v>9.4830764692869405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-0.24</v>
      </c>
      <c r="AM627" t="s">
        <v>10146</v>
      </c>
      <c r="AN627">
        <v>-4.91</v>
      </c>
      <c r="AO627" t="s">
        <v>10146</v>
      </c>
      <c r="AP627">
        <v>-8.2264384248600005E-3</v>
      </c>
      <c r="AQ627">
        <f>(Table2[[#This Row],[Sharpe Ratio]]-AVERAGE(Table2[Sharpe Ratio]))/_xlfn.STDEV.P(Table2[Sharpe Ratio])</f>
        <v>-0.71610760939863838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8" spans="1:44" hidden="1" x14ac:dyDescent="0.3">
      <c r="A628" t="s">
        <v>1623</v>
      </c>
      <c r="B628" t="s">
        <v>1624</v>
      </c>
      <c r="C628" t="s">
        <v>10112</v>
      </c>
      <c r="D628" t="s">
        <v>387</v>
      </c>
      <c r="E628">
        <v>5247.7592095079999</v>
      </c>
      <c r="F628">
        <v>105.03</v>
      </c>
      <c r="G628">
        <v>21.354853085148999</v>
      </c>
      <c r="H628">
        <f>(Table2[[#This Row],[1Y Return vs Nifty]]-AVERAGE(Table2[1Y Return vs Nifty]))/_xlfn.STDEV.P(Table2[1Y Return vs Nifty])</f>
        <v>-0.30336511294924362</v>
      </c>
      <c r="I628">
        <v>0.736630983639319</v>
      </c>
      <c r="J628">
        <f>(Table2[[#This Row],[1M Return vs Nifty]]-AVERAGE(Table2[1M Return vs Nifty]))/_xlfn.STDEV.P(Table2[1M Return vs Nifty])</f>
        <v>-0.28092619259094515</v>
      </c>
      <c r="K628">
        <v>-17.624059900783401</v>
      </c>
      <c r="L628">
        <f>(Table2[[#This Row],[6M Return vs Nifty]]-AVERAGE(Table2[6M Return vs Nifty]))/_xlfn.STDEV.P(Table2[6M Return vs Nifty])</f>
        <v>-0.84418037832009729</v>
      </c>
      <c r="M628">
        <v>0.85647092566081795</v>
      </c>
      <c r="N628">
        <f>(Table2[[#This Row],[1W Return vs Nifty]]-AVERAGE(Table2[1W Return vs Nifty]))/_xlfn.STDEV.P(Table2[1W Return vs Nifty])</f>
        <v>0.22015411299385126</v>
      </c>
      <c r="O628">
        <v>103.39</v>
      </c>
      <c r="P628">
        <v>103.405810777787</v>
      </c>
      <c r="Q628">
        <v>99.308040811457701</v>
      </c>
      <c r="R628">
        <v>55.745237463514599</v>
      </c>
      <c r="S628" s="2">
        <v>1.5862269078247417E-2</v>
      </c>
      <c r="T628" s="2">
        <v>1.5706943449273772E-2</v>
      </c>
      <c r="U628" s="2">
        <v>5.7618286916019057E-2</v>
      </c>
      <c r="V628">
        <v>0.77976590462864503</v>
      </c>
      <c r="W628">
        <v>105.1</v>
      </c>
      <c r="X628">
        <v>106.9</v>
      </c>
      <c r="Y628">
        <v>103.2</v>
      </c>
      <c r="Z628">
        <v>109.37</v>
      </c>
      <c r="AA628">
        <v>103.2</v>
      </c>
      <c r="AB628">
        <v>109.37</v>
      </c>
      <c r="AC628" s="2">
        <f>(Table2[[#This Row],[Close Price]]/Table2[[#This Row],[Day Low]])-1</f>
        <v>-6.6603235014262019E-4</v>
      </c>
      <c r="AD628" s="2">
        <f>(Table2[[#This Row],[Day High]]/Table2[[#This Row],[Close Price]])-1</f>
        <v>1.7804436827573156E-2</v>
      </c>
      <c r="AE628" s="2">
        <f>(Table2[[#This Row],[Close Price]]/Table2[[#This Row],[Current Week Low]])-1</f>
        <v>1.7732558139534893E-2</v>
      </c>
      <c r="AF628" s="2">
        <f>(Table2[[#This Row],[Current Week High]]/Table2[[#This Row],[Close Price]])-1</f>
        <v>4.132152718270965E-2</v>
      </c>
      <c r="AG628" s="2">
        <f>(Table2[[#This Row],[Close Price]]/Table2[[#This Row],[Current Month Low]])-1</f>
        <v>1.7732558139534893E-2</v>
      </c>
      <c r="AH628" s="2">
        <f>(Table2[[#This Row],[Current Month High]]/Table2[[#This Row],[Close Price]])-1</f>
        <v>4.132152718270965E-2</v>
      </c>
      <c r="AI628">
        <v>15.728839379224899</v>
      </c>
      <c r="AJ628">
        <v>49.2963752665245</v>
      </c>
      <c r="AK628" t="str">
        <f>IF(AND(Table2[[#This Row],[20D EMA]]&gt;Table2[[#This Row],[50D EMA]],Table2[[#This Row],[50D EMA]]&gt;Table2[[#This Row],[200D EMA]]),"Uptrend","Downtrend/NoTrend")</f>
        <v>Downtrend/NoTrend</v>
      </c>
      <c r="AL628">
        <v>-0.09</v>
      </c>
      <c r="AM628" t="s">
        <v>10146</v>
      </c>
      <c r="AN628">
        <v>-0.02</v>
      </c>
      <c r="AO628" t="s">
        <v>10146</v>
      </c>
      <c r="AP628">
        <v>3.3485774310981001E-2</v>
      </c>
      <c r="AQ628">
        <f>(Table2[[#This Row],[Sharpe Ratio]]-AVERAGE(Table2[Sharpe Ratio]))/_xlfn.STDEV.P(Table2[Sharpe Ratio])</f>
        <v>-0.24250786283529668</v>
      </c>
      <c r="AR6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29" spans="1:44" hidden="1" x14ac:dyDescent="0.3">
      <c r="A629" t="s">
        <v>1627</v>
      </c>
      <c r="B629" t="s">
        <v>1628</v>
      </c>
      <c r="C629" t="s">
        <v>10112</v>
      </c>
      <c r="D629" t="s">
        <v>387</v>
      </c>
      <c r="E629">
        <v>5197.815315375</v>
      </c>
      <c r="F629">
        <v>594.25</v>
      </c>
      <c r="G629">
        <v>-41.599573727015802</v>
      </c>
      <c r="H629">
        <f>(Table2[[#This Row],[1Y Return vs Nifty]]-AVERAGE(Table2[1Y Return vs Nifty]))/_xlfn.STDEV.P(Table2[1Y Return vs Nifty])</f>
        <v>-1.0282433515197256</v>
      </c>
      <c r="I629">
        <v>-3.36834910799256</v>
      </c>
      <c r="J629">
        <f>(Table2[[#This Row],[1M Return vs Nifty]]-AVERAGE(Table2[1M Return vs Nifty]))/_xlfn.STDEV.P(Table2[1M Return vs Nifty])</f>
        <v>-0.62392062677857718</v>
      </c>
      <c r="K629">
        <v>-31.812894231159198</v>
      </c>
      <c r="L629">
        <f>(Table2[[#This Row],[6M Return vs Nifty]]-AVERAGE(Table2[6M Return vs Nifty]))/_xlfn.STDEV.P(Table2[6M Return vs Nifty])</f>
        <v>-1.2632727807225448</v>
      </c>
      <c r="M629">
        <v>-0.14169469666752599</v>
      </c>
      <c r="N629">
        <f>(Table2[[#This Row],[1W Return vs Nifty]]-AVERAGE(Table2[1W Return vs Nifty]))/_xlfn.STDEV.P(Table2[1W Return vs Nifty])</f>
        <v>2.3818161722096363E-2</v>
      </c>
      <c r="O629">
        <v>571.85</v>
      </c>
      <c r="P629">
        <v>571.49351192187805</v>
      </c>
      <c r="Q629">
        <v>613.36551135935895</v>
      </c>
      <c r="R629">
        <v>72.104948440831905</v>
      </c>
      <c r="S629" s="2">
        <v>3.9171111305412218E-2</v>
      </c>
      <c r="T629" s="2">
        <v>3.9819328834712495E-2</v>
      </c>
      <c r="U629" s="2">
        <v>-3.1164959563824483E-2</v>
      </c>
      <c r="V629">
        <v>1.33991884512765</v>
      </c>
      <c r="W629">
        <v>586.54999999999995</v>
      </c>
      <c r="X629">
        <v>598.45000000000005</v>
      </c>
      <c r="Y629">
        <v>563.54999999999995</v>
      </c>
      <c r="Z629">
        <v>603</v>
      </c>
      <c r="AA629">
        <v>563.54999999999995</v>
      </c>
      <c r="AB629">
        <v>603</v>
      </c>
      <c r="AC629" s="2">
        <f>(Table2[[#This Row],[Close Price]]/Table2[[#This Row],[Day Low]])-1</f>
        <v>1.3127610604381612E-2</v>
      </c>
      <c r="AD629" s="2">
        <f>(Table2[[#This Row],[Day High]]/Table2[[#This Row],[Close Price]])-1</f>
        <v>7.0677324358436877E-3</v>
      </c>
      <c r="AE629" s="2">
        <f>(Table2[[#This Row],[Close Price]]/Table2[[#This Row],[Current Week Low]])-1</f>
        <v>5.4476089078165257E-2</v>
      </c>
      <c r="AF629" s="2">
        <f>(Table2[[#This Row],[Current Week High]]/Table2[[#This Row],[Close Price]])-1</f>
        <v>1.4724442574673979E-2</v>
      </c>
      <c r="AG629" s="2">
        <f>(Table2[[#This Row],[Close Price]]/Table2[[#This Row],[Current Month Low]])-1</f>
        <v>5.4476089078165257E-2</v>
      </c>
      <c r="AH629" s="2">
        <f>(Table2[[#This Row],[Current Month High]]/Table2[[#This Row],[Close Price]])-1</f>
        <v>1.4724442574673979E-2</v>
      </c>
      <c r="AI629">
        <v>34.455195624737001</v>
      </c>
      <c r="AJ629">
        <v>16.2347188264058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-0.02</v>
      </c>
      <c r="AM629" t="s">
        <v>10146</v>
      </c>
      <c r="AN629">
        <v>0.38</v>
      </c>
      <c r="AO629" t="s">
        <v>10145</v>
      </c>
      <c r="AP629">
        <v>5.1961102072675999E-2</v>
      </c>
      <c r="AQ629">
        <f>(Table2[[#This Row],[Sharpe Ratio]]-AVERAGE(Table2[Sharpe Ratio]))/_xlfn.STDEV.P(Table2[Sharpe Ratio])</f>
        <v>-3.2739308934172477E-2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0" spans="1:44" hidden="1" x14ac:dyDescent="0.3">
      <c r="A630" t="s">
        <v>1629</v>
      </c>
      <c r="B630" t="s">
        <v>1630</v>
      </c>
      <c r="C630" t="s">
        <v>10104</v>
      </c>
      <c r="D630" t="s">
        <v>119</v>
      </c>
      <c r="E630">
        <v>5192.4001799999996</v>
      </c>
      <c r="F630">
        <v>559.54999999999995</v>
      </c>
      <c r="G630">
        <v>133.26395481754901</v>
      </c>
      <c r="H630">
        <f>(Table2[[#This Row],[1Y Return vs Nifty]]-AVERAGE(Table2[1Y Return vs Nifty]))/_xlfn.STDEV.P(Table2[1Y Return vs Nifty])</f>
        <v>0.98519355800528119</v>
      </c>
      <c r="I630">
        <v>28.4350795781382</v>
      </c>
      <c r="J630">
        <f>(Table2[[#This Row],[1M Return vs Nifty]]-AVERAGE(Table2[1M Return vs Nifty]))/_xlfn.STDEV.P(Table2[1M Return vs Nifty])</f>
        <v>2.0334367254929271</v>
      </c>
      <c r="K630">
        <v>76.020154570960599</v>
      </c>
      <c r="L630">
        <f>(Table2[[#This Row],[6M Return vs Nifty]]-AVERAGE(Table2[6M Return vs Nifty]))/_xlfn.STDEV.P(Table2[6M Return vs Nifty])</f>
        <v>1.9217676833917348</v>
      </c>
      <c r="M630">
        <v>-6.6623348240032296</v>
      </c>
      <c r="N630">
        <f>(Table2[[#This Row],[1W Return vs Nifty]]-AVERAGE(Table2[1W Return vs Nifty]))/_xlfn.STDEV.P(Table2[1W Return vs Nifty])</f>
        <v>-1.2587706728992807</v>
      </c>
      <c r="O630">
        <v>549.46</v>
      </c>
      <c r="P630">
        <v>479.842970311827</v>
      </c>
      <c r="Q630">
        <v>350.51793786582402</v>
      </c>
      <c r="R630">
        <v>48.579991587714098</v>
      </c>
      <c r="S630" s="2">
        <v>1.8363484148072502E-2</v>
      </c>
      <c r="T630" s="2">
        <v>0.16611065415082599</v>
      </c>
      <c r="U630" s="2">
        <v>0.59635196819568204</v>
      </c>
      <c r="V630">
        <v>0.47914727616552</v>
      </c>
      <c r="W630">
        <v>556</v>
      </c>
      <c r="X630">
        <v>565</v>
      </c>
      <c r="Y630">
        <v>555.1</v>
      </c>
      <c r="Z630">
        <v>576.1</v>
      </c>
      <c r="AA630">
        <v>555.1</v>
      </c>
      <c r="AB630">
        <v>576.1</v>
      </c>
      <c r="AC630" s="2">
        <f>(Table2[[#This Row],[Close Price]]/Table2[[#This Row],[Day Low]])-1</f>
        <v>6.3848920863307512E-3</v>
      </c>
      <c r="AD630" s="2">
        <f>(Table2[[#This Row],[Day High]]/Table2[[#This Row],[Close Price]])-1</f>
        <v>9.7399696184434781E-3</v>
      </c>
      <c r="AE630" s="2">
        <f>(Table2[[#This Row],[Close Price]]/Table2[[#This Row],[Current Week Low]])-1</f>
        <v>8.0165735903439117E-3</v>
      </c>
      <c r="AF630" s="2">
        <f>(Table2[[#This Row],[Current Week High]]/Table2[[#This Row],[Close Price]])-1</f>
        <v>2.9577338933071351E-2</v>
      </c>
      <c r="AG630" s="2">
        <f>(Table2[[#This Row],[Close Price]]/Table2[[#This Row],[Current Month Low]])-1</f>
        <v>8.0165735903439117E-3</v>
      </c>
      <c r="AH630" s="2">
        <f>(Table2[[#This Row],[Current Month High]]/Table2[[#This Row],[Close Price]])-1</f>
        <v>2.9577338933071351E-2</v>
      </c>
      <c r="AI630">
        <v>29.988383522473399</v>
      </c>
      <c r="AJ630">
        <v>167.34352603917799</v>
      </c>
      <c r="AK630" t="str">
        <f>IF(AND(Table2[[#This Row],[20D EMA]]&gt;Table2[[#This Row],[50D EMA]],Table2[[#This Row],[50D EMA]]&gt;Table2[[#This Row],[200D EMA]]),"Uptrend","Downtrend/NoTrend")</f>
        <v>Uptrend</v>
      </c>
      <c r="AL630">
        <v>0.71</v>
      </c>
      <c r="AM630" t="s">
        <v>10145</v>
      </c>
      <c r="AN630">
        <v>-3.06</v>
      </c>
      <c r="AO630" t="s">
        <v>10146</v>
      </c>
      <c r="AP630">
        <v>6.5438509968272995E-2</v>
      </c>
      <c r="AQ630">
        <f>(Table2[[#This Row],[Sharpe Ratio]]-AVERAGE(Table2[Sharpe Ratio]))/_xlfn.STDEV.P(Table2[Sharpe Ratio])</f>
        <v>0.12028294869832774</v>
      </c>
      <c r="AR6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3.801910242688991</v>
      </c>
    </row>
    <row r="631" spans="1:44" hidden="1" x14ac:dyDescent="0.3">
      <c r="A631" t="s">
        <v>1631</v>
      </c>
      <c r="B631" t="s">
        <v>1632</v>
      </c>
      <c r="C631" t="s">
        <v>10113</v>
      </c>
      <c r="D631" t="s">
        <v>1442</v>
      </c>
      <c r="E631">
        <v>5186.0761527300001</v>
      </c>
      <c r="F631">
        <v>916.7</v>
      </c>
      <c r="G631">
        <v>38.802486665233999</v>
      </c>
      <c r="H631">
        <f>(Table2[[#This Row],[1Y Return vs Nifty]]-AVERAGE(Table2[1Y Return vs Nifty]))/_xlfn.STDEV.P(Table2[1Y Return vs Nifty])</f>
        <v>-0.10246724861809979</v>
      </c>
      <c r="I631">
        <v>1.9071325569300299</v>
      </c>
      <c r="J631">
        <f>(Table2[[#This Row],[1M Return vs Nifty]]-AVERAGE(Table2[1M Return vs Nifty]))/_xlfn.STDEV.P(Table2[1M Return vs Nifty])</f>
        <v>-0.18312412878435078</v>
      </c>
      <c r="K631">
        <v>-7.4185036864666003</v>
      </c>
      <c r="L631">
        <f>(Table2[[#This Row],[6M Return vs Nifty]]-AVERAGE(Table2[6M Return vs Nifty]))/_xlfn.STDEV.P(Table2[6M Return vs Nifty])</f>
        <v>-0.54274116406732398</v>
      </c>
      <c r="M631">
        <v>-2.1460598672887499</v>
      </c>
      <c r="N631">
        <f>(Table2[[#This Row],[1W Return vs Nifty]]-AVERAGE(Table2[1W Return vs Nifty]))/_xlfn.STDEV.P(Table2[1W Return vs Nifty])</f>
        <v>-0.37043398808840972</v>
      </c>
      <c r="O631">
        <v>903.13</v>
      </c>
      <c r="P631">
        <v>909.42051622741803</v>
      </c>
      <c r="Q631">
        <v>848.45298413074499</v>
      </c>
      <c r="R631">
        <v>65.304316131307004</v>
      </c>
      <c r="S631" s="2">
        <v>1.5025522350049329E-2</v>
      </c>
      <c r="T631" s="2">
        <v>8.0045299646194015E-3</v>
      </c>
      <c r="U631" s="2">
        <v>8.0437003753573127E-2</v>
      </c>
      <c r="V631">
        <v>0.36885713378041202</v>
      </c>
      <c r="W631">
        <v>910</v>
      </c>
      <c r="X631">
        <v>920</v>
      </c>
      <c r="Y631">
        <v>903.05</v>
      </c>
      <c r="Z631">
        <v>920.1</v>
      </c>
      <c r="AA631">
        <v>903.05</v>
      </c>
      <c r="AB631">
        <v>920.1</v>
      </c>
      <c r="AC631" s="2">
        <f>(Table2[[#This Row],[Close Price]]/Table2[[#This Row],[Day Low]])-1</f>
        <v>7.3626373626374253E-3</v>
      </c>
      <c r="AD631" s="2">
        <f>(Table2[[#This Row],[Day High]]/Table2[[#This Row],[Close Price]])-1</f>
        <v>3.5998690956691171E-3</v>
      </c>
      <c r="AE631" s="2">
        <f>(Table2[[#This Row],[Close Price]]/Table2[[#This Row],[Current Week Low]])-1</f>
        <v>1.5115442112839883E-2</v>
      </c>
      <c r="AF631" s="2">
        <f>(Table2[[#This Row],[Current Week High]]/Table2[[#This Row],[Close Price]])-1</f>
        <v>3.7089560379621744E-3</v>
      </c>
      <c r="AG631" s="2">
        <f>(Table2[[#This Row],[Close Price]]/Table2[[#This Row],[Current Month Low]])-1</f>
        <v>1.5115442112839883E-2</v>
      </c>
      <c r="AH631" s="2">
        <f>(Table2[[#This Row],[Current Month High]]/Table2[[#This Row],[Close Price]])-1</f>
        <v>3.7089560379621744E-3</v>
      </c>
      <c r="AI631">
        <v>20.639249481836998</v>
      </c>
      <c r="AJ631">
        <v>68.309923804277901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-0.17</v>
      </c>
      <c r="AM631" t="s">
        <v>10146</v>
      </c>
      <c r="AN631">
        <v>2.52</v>
      </c>
      <c r="AO631" t="s">
        <v>10145</v>
      </c>
      <c r="AP631">
        <v>0.133325035151942</v>
      </c>
      <c r="AQ631">
        <f>(Table2[[#This Row],[Sharpe Ratio]]-AVERAGE(Table2[Sharpe Ratio]))/_xlfn.STDEV.P(Table2[Sharpe Ratio])</f>
        <v>0.89106538897932341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2" spans="1:44" hidden="1" x14ac:dyDescent="0.3">
      <c r="A632" t="s">
        <v>1636</v>
      </c>
      <c r="B632" t="s">
        <v>1637</v>
      </c>
      <c r="C632" t="s">
        <v>10111</v>
      </c>
      <c r="D632" t="s">
        <v>80</v>
      </c>
      <c r="E632">
        <v>5146.3838643600002</v>
      </c>
      <c r="F632">
        <v>227.1</v>
      </c>
      <c r="G632">
        <v>6.2135680393286199</v>
      </c>
      <c r="H632">
        <f>(Table2[[#This Row],[1Y Return vs Nifty]]-AVERAGE(Table2[1Y Return vs Nifty]))/_xlfn.STDEV.P(Table2[1Y Return vs Nifty])</f>
        <v>-0.47770691208046884</v>
      </c>
      <c r="I632">
        <v>7.2944934919509103</v>
      </c>
      <c r="J632">
        <f>(Table2[[#This Row],[1M Return vs Nifty]]-AVERAGE(Table2[1M Return vs Nifty]))/_xlfn.STDEV.P(Table2[1M Return vs Nifty])</f>
        <v>0.26702051855240594</v>
      </c>
      <c r="K632">
        <v>-14.556393518361199</v>
      </c>
      <c r="L632">
        <f>(Table2[[#This Row],[6M Return vs Nifty]]-AVERAGE(Table2[6M Return vs Nifty]))/_xlfn.STDEV.P(Table2[6M Return vs Nifty])</f>
        <v>-0.75357140762923336</v>
      </c>
      <c r="M632">
        <v>2.8469636086116101</v>
      </c>
      <c r="N632">
        <f>(Table2[[#This Row],[1W Return vs Nifty]]-AVERAGE(Table2[1W Return vs Nifty]))/_xlfn.STDEV.P(Table2[1W Return vs Nifty])</f>
        <v>0.61167758932337069</v>
      </c>
      <c r="O632">
        <v>217.73</v>
      </c>
      <c r="P632">
        <v>210.90128677766501</v>
      </c>
      <c r="Q632">
        <v>203.88658683388101</v>
      </c>
      <c r="R632">
        <v>68.7449339246579</v>
      </c>
      <c r="S632" s="2">
        <v>4.3034951545492146E-2</v>
      </c>
      <c r="T632" s="2">
        <v>7.6807085769049335E-2</v>
      </c>
      <c r="U632" s="2">
        <v>0.11385453808706103</v>
      </c>
      <c r="V632">
        <v>1.8307162738509899</v>
      </c>
      <c r="W632">
        <v>226.36</v>
      </c>
      <c r="X632">
        <v>231.55</v>
      </c>
      <c r="Y632">
        <v>219.25</v>
      </c>
      <c r="Z632">
        <v>232.32</v>
      </c>
      <c r="AA632">
        <v>219.25</v>
      </c>
      <c r="AB632">
        <v>232.32</v>
      </c>
      <c r="AC632" s="2">
        <f>(Table2[[#This Row],[Close Price]]/Table2[[#This Row],[Day Low]])-1</f>
        <v>3.2691288213464453E-3</v>
      </c>
      <c r="AD632" s="2">
        <f>(Table2[[#This Row],[Day High]]/Table2[[#This Row],[Close Price]])-1</f>
        <v>1.9594892118009799E-2</v>
      </c>
      <c r="AE632" s="2">
        <f>(Table2[[#This Row],[Close Price]]/Table2[[#This Row],[Current Week Low]])-1</f>
        <v>3.5803876852907646E-2</v>
      </c>
      <c r="AF632" s="2">
        <f>(Table2[[#This Row],[Current Week High]]/Table2[[#This Row],[Close Price]])-1</f>
        <v>2.2985468956406852E-2</v>
      </c>
      <c r="AG632" s="2">
        <f>(Table2[[#This Row],[Close Price]]/Table2[[#This Row],[Current Month Low]])-1</f>
        <v>3.5803876852907646E-2</v>
      </c>
      <c r="AH632" s="2">
        <f>(Table2[[#This Row],[Current Month High]]/Table2[[#This Row],[Close Price]])-1</f>
        <v>2.2985468956406852E-2</v>
      </c>
      <c r="AI632">
        <v>8.7626596213121903</v>
      </c>
      <c r="AJ632">
        <v>31.996512641673899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0.03</v>
      </c>
      <c r="AM632" t="s">
        <v>10145</v>
      </c>
      <c r="AN632">
        <v>3.58</v>
      </c>
      <c r="AO632" t="s">
        <v>10145</v>
      </c>
      <c r="AP632">
        <v>-0.100491876675998</v>
      </c>
      <c r="AQ632">
        <f>(Table2[[#This Row],[Sharpe Ratio]]-AVERAGE(Table2[Sharpe Ratio]))/_xlfn.STDEV.P(Table2[Sharpe Ratio])</f>
        <v>-1.763687809687277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-2.1162680215212024</v>
      </c>
    </row>
    <row r="633" spans="1:44" hidden="1" x14ac:dyDescent="0.3">
      <c r="A633" t="s">
        <v>1642</v>
      </c>
      <c r="B633" t="s">
        <v>1643</v>
      </c>
      <c r="C633" t="s">
        <v>10108</v>
      </c>
      <c r="D633" t="s">
        <v>1409</v>
      </c>
      <c r="E633">
        <v>4988.8150489099999</v>
      </c>
      <c r="F633">
        <v>771.1</v>
      </c>
      <c r="G633">
        <v>7.9128356390280503</v>
      </c>
      <c r="H633">
        <f>(Table2[[#This Row],[1Y Return vs Nifty]]-AVERAGE(Table2[1Y Return vs Nifty]))/_xlfn.STDEV.P(Table2[1Y Return vs Nifty])</f>
        <v>-0.45814097896181483</v>
      </c>
      <c r="I633">
        <v>13.4405727714792</v>
      </c>
      <c r="J633">
        <f>(Table2[[#This Row],[1M Return vs Nifty]]-AVERAGE(Table2[1M Return vs Nifty]))/_xlfn.STDEV.P(Table2[1M Return vs Nifty])</f>
        <v>0.7805603988679034</v>
      </c>
      <c r="K633">
        <v>-20.547590081671999</v>
      </c>
      <c r="L633">
        <f>(Table2[[#This Row],[6M Return vs Nifty]]-AVERAGE(Table2[6M Return vs Nifty]))/_xlfn.STDEV.P(Table2[6M Return vs Nifty])</f>
        <v>-0.93053203050491873</v>
      </c>
      <c r="M633">
        <v>8.4083347296785291</v>
      </c>
      <c r="N633">
        <f>(Table2[[#This Row],[1W Return vs Nifty]]-AVERAGE(Table2[1W Return vs Nifty]))/_xlfn.STDEV.P(Table2[1W Return vs Nifty])</f>
        <v>1.7055813113158746</v>
      </c>
      <c r="O633">
        <v>718.32</v>
      </c>
      <c r="P633">
        <v>724.02215771796295</v>
      </c>
      <c r="Q633">
        <v>746.08426006953096</v>
      </c>
      <c r="R633">
        <v>77.846260049741105</v>
      </c>
      <c r="S633" s="2">
        <v>7.3477001893306568E-2</v>
      </c>
      <c r="T633" s="2">
        <v>6.5022654044761791E-2</v>
      </c>
      <c r="U633" s="2">
        <v>3.3529376330949184E-2</v>
      </c>
      <c r="V633">
        <v>0.99260399973434998</v>
      </c>
      <c r="W633">
        <v>773.05</v>
      </c>
      <c r="X633">
        <v>838.4</v>
      </c>
      <c r="Y633">
        <v>703.1</v>
      </c>
      <c r="Z633">
        <v>796.4</v>
      </c>
      <c r="AA633">
        <v>703.1</v>
      </c>
      <c r="AB633">
        <v>796.4</v>
      </c>
      <c r="AC633" s="2">
        <f>(Table2[[#This Row],[Close Price]]/Table2[[#This Row],[Day Low]])-1</f>
        <v>-2.5224759071210689E-3</v>
      </c>
      <c r="AD633" s="2">
        <f>(Table2[[#This Row],[Day High]]/Table2[[#This Row],[Close Price]])-1</f>
        <v>8.7277914667358347E-2</v>
      </c>
      <c r="AE633" s="2">
        <f>(Table2[[#This Row],[Close Price]]/Table2[[#This Row],[Current Week Low]])-1</f>
        <v>9.6714549850661413E-2</v>
      </c>
      <c r="AF633" s="2">
        <f>(Table2[[#This Row],[Current Week High]]/Table2[[#This Row],[Close Price]])-1</f>
        <v>3.2810271041369354E-2</v>
      </c>
      <c r="AG633" s="2">
        <f>(Table2[[#This Row],[Close Price]]/Table2[[#This Row],[Current Month Low]])-1</f>
        <v>9.6714549850661413E-2</v>
      </c>
      <c r="AH633" s="2">
        <f>(Table2[[#This Row],[Current Month High]]/Table2[[#This Row],[Close Price]])-1</f>
        <v>3.2810271041369354E-2</v>
      </c>
      <c r="AI633">
        <v>41.2268188302425</v>
      </c>
      <c r="AJ633">
        <v>37.6841353450585</v>
      </c>
      <c r="AK633" t="str">
        <f>IF(AND(Table2[[#This Row],[20D EMA]]&gt;Table2[[#This Row],[50D EMA]],Table2[[#This Row],[50D EMA]]&gt;Table2[[#This Row],[200D EMA]]),"Uptrend","Downtrend/NoTrend")</f>
        <v>Downtrend/NoTrend</v>
      </c>
      <c r="AL633">
        <v>-0.11</v>
      </c>
      <c r="AM633" t="s">
        <v>10146</v>
      </c>
      <c r="AN633">
        <v>11.25</v>
      </c>
      <c r="AO633" t="s">
        <v>10145</v>
      </c>
      <c r="AP633">
        <v>9.8671009315285996E-2</v>
      </c>
      <c r="AQ633">
        <f>(Table2[[#This Row],[Sharpe Ratio]]-AVERAGE(Table2[Sharpe Ratio]))/_xlfn.STDEV.P(Table2[Sharpe Ratio])</f>
        <v>0.49760417517184458</v>
      </c>
      <c r="AR6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4" spans="1:44" hidden="1" x14ac:dyDescent="0.3">
      <c r="A634" t="s">
        <v>1644</v>
      </c>
      <c r="B634" t="s">
        <v>1645</v>
      </c>
      <c r="C634" t="s">
        <v>10106</v>
      </c>
      <c r="D634" t="s">
        <v>187</v>
      </c>
      <c r="E634">
        <v>4983.1768400350002</v>
      </c>
      <c r="F634">
        <v>124.91</v>
      </c>
      <c r="G634">
        <v>-4.5117987993117703</v>
      </c>
      <c r="H634">
        <f>(Table2[[#This Row],[1Y Return vs Nifty]]-AVERAGE(Table2[1Y Return vs Nifty]))/_xlfn.STDEV.P(Table2[1Y Return vs Nifty])</f>
        <v>-0.60120235816264345</v>
      </c>
      <c r="I634">
        <v>-4.0100948011487398</v>
      </c>
      <c r="J634">
        <f>(Table2[[#This Row],[1M Return vs Nifty]]-AVERAGE(Table2[1M Return vs Nifty]))/_xlfn.STDEV.P(Table2[1M Return vs Nifty])</f>
        <v>-0.67754212944193115</v>
      </c>
      <c r="K634">
        <v>-0.66115398369962297</v>
      </c>
      <c r="L634">
        <f>(Table2[[#This Row],[6M Return vs Nifty]]-AVERAGE(Table2[6M Return vs Nifty]))/_xlfn.STDEV.P(Table2[6M Return vs Nifty])</f>
        <v>-0.34315084855117461</v>
      </c>
      <c r="M634">
        <v>-5.1580924740915099</v>
      </c>
      <c r="N634">
        <f>(Table2[[#This Row],[1W Return vs Nifty]]-AVERAGE(Table2[1W Return vs Nifty]))/_xlfn.STDEV.P(Table2[1W Return vs Nifty])</f>
        <v>-0.96289106524031531</v>
      </c>
      <c r="O634">
        <v>126.06</v>
      </c>
      <c r="P634">
        <v>127.097855892194</v>
      </c>
      <c r="Q634">
        <v>121.48817771644499</v>
      </c>
      <c r="R634">
        <v>45.884395252686502</v>
      </c>
      <c r="S634" s="2">
        <v>-9.1226400126924144E-3</v>
      </c>
      <c r="T634" s="2">
        <v>-1.7213948078319868E-2</v>
      </c>
      <c r="U634" s="2">
        <v>2.8165886984835516E-2</v>
      </c>
      <c r="V634">
        <v>0.52947564734937702</v>
      </c>
      <c r="W634">
        <v>124.11</v>
      </c>
      <c r="X634">
        <v>127</v>
      </c>
      <c r="Y634">
        <v>122.01</v>
      </c>
      <c r="Z634">
        <v>126.49</v>
      </c>
      <c r="AA634">
        <v>122.01</v>
      </c>
      <c r="AB634">
        <v>126.49</v>
      </c>
      <c r="AC634" s="2">
        <f>(Table2[[#This Row],[Close Price]]/Table2[[#This Row],[Day Low]])-1</f>
        <v>6.445894770767735E-3</v>
      </c>
      <c r="AD634" s="2">
        <f>(Table2[[#This Row],[Day High]]/Table2[[#This Row],[Close Price]])-1</f>
        <v>1.6732047073893197E-2</v>
      </c>
      <c r="AE634" s="2">
        <f>(Table2[[#This Row],[Close Price]]/Table2[[#This Row],[Current Week Low]])-1</f>
        <v>2.3768543562002975E-2</v>
      </c>
      <c r="AF634" s="2">
        <f>(Table2[[#This Row],[Current Week High]]/Table2[[#This Row],[Close Price]])-1</f>
        <v>1.2649107357297185E-2</v>
      </c>
      <c r="AG634" s="2">
        <f>(Table2[[#This Row],[Close Price]]/Table2[[#This Row],[Current Month Low]])-1</f>
        <v>2.3768543562002975E-2</v>
      </c>
      <c r="AH634" s="2">
        <f>(Table2[[#This Row],[Current Month High]]/Table2[[#This Row],[Close Price]])-1</f>
        <v>1.2649107357297185E-2</v>
      </c>
      <c r="AI634">
        <v>15.2830037627091</v>
      </c>
      <c r="AJ634">
        <v>22.400783929446298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-0.2</v>
      </c>
      <c r="AM634" t="s">
        <v>10146</v>
      </c>
      <c r="AN634">
        <v>-2.75</v>
      </c>
      <c r="AO634" t="s">
        <v>10146</v>
      </c>
      <c r="AP634">
        <v>1.4725958247143E-2</v>
      </c>
      <c r="AQ634">
        <f>(Table2[[#This Row],[Sharpe Ratio]]-AVERAGE(Table2[Sharpe Ratio]))/_xlfn.STDEV.P(Table2[Sharpe Ratio])</f>
        <v>-0.45550649202991866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35" spans="1:44" x14ac:dyDescent="0.3">
      <c r="A635" t="s">
        <v>1364</v>
      </c>
      <c r="B635" t="s">
        <v>1365</v>
      </c>
      <c r="C635" t="s">
        <v>10105</v>
      </c>
      <c r="D635" t="s">
        <v>46</v>
      </c>
      <c r="E635">
        <v>7769.3085553499996</v>
      </c>
      <c r="F635">
        <v>4914.75</v>
      </c>
      <c r="G635">
        <v>18.947936497270799</v>
      </c>
      <c r="H635">
        <f>(Table2[[#This Row],[1Y Return vs Nifty]]-AVERAGE(Table2[1Y Return vs Nifty]))/_xlfn.STDEV.P(Table2[1Y Return vs Nifty])</f>
        <v>-0.33107915221470935</v>
      </c>
      <c r="I635">
        <v>-3.3680950676333299</v>
      </c>
      <c r="J635">
        <f>(Table2[[#This Row],[1M Return vs Nifty]]-AVERAGE(Table2[1M Return vs Nifty]))/_xlfn.STDEV.P(Table2[1M Return vs Nifty])</f>
        <v>-0.62389940026168067</v>
      </c>
      <c r="K635">
        <v>-2.2267072823515699</v>
      </c>
      <c r="L635">
        <f>(Table2[[#This Row],[6M Return vs Nifty]]-AVERAGE(Table2[6M Return vs Nifty]))/_xlfn.STDEV.P(Table2[6M Return vs Nifty])</f>
        <v>-0.38939224356249713</v>
      </c>
      <c r="M635">
        <v>-3.9210799021396499</v>
      </c>
      <c r="N635">
        <f>(Table2[[#This Row],[1W Return vs Nifty]]-AVERAGE(Table2[1W Return vs Nifty]))/_xlfn.STDEV.P(Table2[1W Return vs Nifty])</f>
        <v>-0.71957469106709504</v>
      </c>
      <c r="O635">
        <v>4959.38</v>
      </c>
      <c r="P635">
        <v>4959.1263994051196</v>
      </c>
      <c r="Q635">
        <v>4574.5402797079996</v>
      </c>
      <c r="R635">
        <v>43.261739127391799</v>
      </c>
      <c r="S635" s="2">
        <v>-8.9991087595627083E-3</v>
      </c>
      <c r="T635" s="2">
        <v>-8.9484307983040863E-3</v>
      </c>
      <c r="U635" s="2">
        <v>7.4370253509652456E-2</v>
      </c>
      <c r="V635">
        <v>0.68178712314419099</v>
      </c>
      <c r="W635">
        <v>4900</v>
      </c>
      <c r="X635">
        <v>4970</v>
      </c>
      <c r="Y635">
        <v>4872</v>
      </c>
      <c r="Z635">
        <v>4999</v>
      </c>
      <c r="AA635">
        <v>4872</v>
      </c>
      <c r="AB635">
        <v>4999</v>
      </c>
      <c r="AC635" s="2">
        <f>(Table2[[#This Row],[Close Price]]/Table2[[#This Row],[Day Low]])-1</f>
        <v>3.0102040816326614E-3</v>
      </c>
      <c r="AD635" s="2">
        <f>(Table2[[#This Row],[Day High]]/Table2[[#This Row],[Close Price]])-1</f>
        <v>1.1241670481713317E-2</v>
      </c>
      <c r="AE635" s="2">
        <f>(Table2[[#This Row],[Close Price]]/Table2[[#This Row],[Current Week Low]])-1</f>
        <v>8.7746305418718862E-3</v>
      </c>
      <c r="AF635" s="2">
        <f>(Table2[[#This Row],[Current Week High]]/Table2[[#This Row],[Close Price]])-1</f>
        <v>1.714227580243155E-2</v>
      </c>
      <c r="AG635" s="2">
        <f>(Table2[[#This Row],[Close Price]]/Table2[[#This Row],[Current Month Low]])-1</f>
        <v>8.7746305418718862E-3</v>
      </c>
      <c r="AH635" s="2">
        <f>(Table2[[#This Row],[Current Month High]]/Table2[[#This Row],[Close Price]])-1</f>
        <v>1.714227580243155E-2</v>
      </c>
      <c r="AI635">
        <v>12.925377689607799</v>
      </c>
      <c r="AJ635">
        <v>49.384498480243103</v>
      </c>
      <c r="AK635" t="str">
        <f>IF(AND(Table2[[#This Row],[20D EMA]]&gt;Table2[[#This Row],[50D EMA]],Table2[[#This Row],[50D EMA]]&gt;Table2[[#This Row],[200D EMA]]),"Uptrend","Downtrend/NoTrend")</f>
        <v>Uptrend</v>
      </c>
      <c r="AL635">
        <v>-0.12</v>
      </c>
      <c r="AM635" t="s">
        <v>10146</v>
      </c>
      <c r="AN635">
        <v>-2.69</v>
      </c>
      <c r="AO635" t="s">
        <v>10146</v>
      </c>
      <c r="AP635">
        <v>0.19407632721374399</v>
      </c>
      <c r="AQ635">
        <f>(Table2[[#This Row],[Sharpe Ratio]]-AVERAGE(Table2[Sharpe Ratio]))/_xlfn.STDEV.P(Table2[Sharpe Ratio])</f>
        <v>1.5808345150161918</v>
      </c>
      <c r="AR6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-0.48311097208979048</v>
      </c>
    </row>
    <row r="636" spans="1:44" hidden="1" x14ac:dyDescent="0.3">
      <c r="A636" t="s">
        <v>1650</v>
      </c>
      <c r="B636" t="s">
        <v>1651</v>
      </c>
      <c r="C636" t="s">
        <v>10108</v>
      </c>
      <c r="D636" t="s">
        <v>505</v>
      </c>
      <c r="E636">
        <v>4931.0771232899997</v>
      </c>
      <c r="F636">
        <v>442.7</v>
      </c>
      <c r="G636">
        <v>48.715596141592499</v>
      </c>
      <c r="H636">
        <f>(Table2[[#This Row],[1Y Return vs Nifty]]-AVERAGE(Table2[1Y Return vs Nifty]))/_xlfn.STDEV.P(Table2[1Y Return vs Nifty])</f>
        <v>1.167559565588821E-2</v>
      </c>
      <c r="I636">
        <v>30.7256700100166</v>
      </c>
      <c r="J636">
        <f>(Table2[[#This Row],[1M Return vs Nifty]]-AVERAGE(Table2[1M Return vs Nifty]))/_xlfn.STDEV.P(Table2[1M Return vs Nifty])</f>
        <v>2.2248285840647446</v>
      </c>
      <c r="K636">
        <v>16.592938744243401</v>
      </c>
      <c r="L636">
        <f>(Table2[[#This Row],[6M Return vs Nifty]]-AVERAGE(Table2[6M Return vs Nifty]))/_xlfn.STDEV.P(Table2[6M Return vs Nifty])</f>
        <v>0.16647940043607423</v>
      </c>
      <c r="M636">
        <v>12.284765760988799</v>
      </c>
      <c r="N636">
        <f>(Table2[[#This Row],[1W Return vs Nifty]]-AVERAGE(Table2[1W Return vs Nifty]))/_xlfn.STDEV.P(Table2[1W Return vs Nifty])</f>
        <v>2.4680627643400057</v>
      </c>
      <c r="O636">
        <v>362.72</v>
      </c>
      <c r="P636">
        <v>338.71297050849398</v>
      </c>
      <c r="Q636">
        <v>313.86212663483099</v>
      </c>
      <c r="R636">
        <v>86.099444869716294</v>
      </c>
      <c r="S636" s="2">
        <v>0.22050066166740173</v>
      </c>
      <c r="T636" s="2">
        <v>0.30700634031048513</v>
      </c>
      <c r="U636" s="2">
        <v>0.41049194035146502</v>
      </c>
      <c r="V636">
        <v>2.6195210425461299</v>
      </c>
      <c r="W636">
        <v>433.25</v>
      </c>
      <c r="X636">
        <v>450</v>
      </c>
      <c r="Y636">
        <v>364.95</v>
      </c>
      <c r="Z636">
        <v>451.9</v>
      </c>
      <c r="AA636">
        <v>364.95</v>
      </c>
      <c r="AB636">
        <v>451.9</v>
      </c>
      <c r="AC636" s="2">
        <f>(Table2[[#This Row],[Close Price]]/Table2[[#This Row],[Day Low]])-1</f>
        <v>2.1811886901327071E-2</v>
      </c>
      <c r="AD636" s="2">
        <f>(Table2[[#This Row],[Day High]]/Table2[[#This Row],[Close Price]])-1</f>
        <v>1.6489722159475972E-2</v>
      </c>
      <c r="AE636" s="2">
        <f>(Table2[[#This Row],[Close Price]]/Table2[[#This Row],[Current Week Low]])-1</f>
        <v>0.21304288258665571</v>
      </c>
      <c r="AF636" s="2">
        <f>(Table2[[#This Row],[Current Week High]]/Table2[[#This Row],[Close Price]])-1</f>
        <v>2.0781567653038069E-2</v>
      </c>
      <c r="AG636" s="2">
        <f>(Table2[[#This Row],[Close Price]]/Table2[[#This Row],[Current Month Low]])-1</f>
        <v>0.21304288258665571</v>
      </c>
      <c r="AH636" s="2">
        <f>(Table2[[#This Row],[Current Month High]]/Table2[[#This Row],[Close Price]])-1</f>
        <v>2.0781567653038069E-2</v>
      </c>
      <c r="AI636">
        <v>2.0781567653037998</v>
      </c>
      <c r="AJ636">
        <v>88.142796430089206</v>
      </c>
      <c r="AK636" t="str">
        <f>IF(AND(Table2[[#This Row],[20D EMA]]&gt;Table2[[#This Row],[50D EMA]],Table2[[#This Row],[50D EMA]]&gt;Table2[[#This Row],[200D EMA]]),"Uptrend","Downtrend/NoTrend")</f>
        <v>Uptrend</v>
      </c>
      <c r="AL636">
        <v>0.28999999999999998</v>
      </c>
      <c r="AM636" t="s">
        <v>10145</v>
      </c>
      <c r="AN636">
        <v>23.02</v>
      </c>
      <c r="AO636" t="s">
        <v>10145</v>
      </c>
      <c r="AQ636">
        <f>(Table2[[#This Row],[Sharpe Ratio]]-AVERAGE(Table2[Sharpe Ratio]))/_xlfn.STDEV.P(Table2[Sharpe Ratio])</f>
        <v>-0.62270476889708481</v>
      </c>
      <c r="AR6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4.2483415755996283</v>
      </c>
    </row>
    <row r="637" spans="1:44" hidden="1" x14ac:dyDescent="0.3">
      <c r="A637" t="s">
        <v>1656</v>
      </c>
      <c r="B637" t="s">
        <v>1657</v>
      </c>
      <c r="C637" t="s">
        <v>10107</v>
      </c>
      <c r="D637" t="s">
        <v>59</v>
      </c>
      <c r="E637">
        <v>4902.4338749999997</v>
      </c>
      <c r="F637">
        <v>533.25</v>
      </c>
      <c r="G637">
        <v>-9.7308471905741492</v>
      </c>
      <c r="H637">
        <f>(Table2[[#This Row],[1Y Return vs Nifty]]-AVERAGE(Table2[1Y Return vs Nifty]))/_xlfn.STDEV.P(Table2[1Y Return vs Nifty])</f>
        <v>-0.66129621965009877</v>
      </c>
      <c r="I637">
        <v>8.8492632160821501</v>
      </c>
      <c r="J637">
        <f>(Table2[[#This Row],[1M Return vs Nifty]]-AVERAGE(Table2[1M Return vs Nifty]))/_xlfn.STDEV.P(Table2[1M Return vs Nifty])</f>
        <v>0.39693037192966268</v>
      </c>
      <c r="K637">
        <v>-6.5053261229830399</v>
      </c>
      <c r="L637">
        <f>(Table2[[#This Row],[6M Return vs Nifty]]-AVERAGE(Table2[6M Return vs Nifty]))/_xlfn.STDEV.P(Table2[6M Return vs Nifty])</f>
        <v>-0.51576884414383084</v>
      </c>
      <c r="M637">
        <v>4.0955100060377401</v>
      </c>
      <c r="N637">
        <f>(Table2[[#This Row],[1W Return vs Nifty]]-AVERAGE(Table2[1W Return vs Nifty]))/_xlfn.STDEV.P(Table2[1W Return vs Nifty])</f>
        <v>0.85726262968348177</v>
      </c>
      <c r="O637">
        <v>514.55999999999995</v>
      </c>
      <c r="P637">
        <v>503.40066054426802</v>
      </c>
      <c r="Q637">
        <v>497.226138179261</v>
      </c>
      <c r="R637">
        <v>62.557774281513801</v>
      </c>
      <c r="S637" s="2">
        <v>3.6322294776119514E-2</v>
      </c>
      <c r="T637" s="2">
        <v>5.929539191199986E-2</v>
      </c>
      <c r="U637" s="2">
        <v>7.2449654301463134E-2</v>
      </c>
      <c r="V637">
        <v>1.27253326358193</v>
      </c>
      <c r="W637">
        <v>533.04999999999995</v>
      </c>
      <c r="X637">
        <v>544.70000000000005</v>
      </c>
      <c r="Y637">
        <v>505</v>
      </c>
      <c r="Z637">
        <v>556.95000000000005</v>
      </c>
      <c r="AA637">
        <v>505</v>
      </c>
      <c r="AB637">
        <v>556.95000000000005</v>
      </c>
      <c r="AC637" s="2">
        <f>(Table2[[#This Row],[Close Price]]/Table2[[#This Row],[Day Low]])-1</f>
        <v>3.7519932464125105E-4</v>
      </c>
      <c r="AD637" s="2">
        <f>(Table2[[#This Row],[Day High]]/Table2[[#This Row],[Close Price]])-1</f>
        <v>2.1472105016408838E-2</v>
      </c>
      <c r="AE637" s="2">
        <f>(Table2[[#This Row],[Close Price]]/Table2[[#This Row],[Current Week Low]])-1</f>
        <v>5.594059405940599E-2</v>
      </c>
      <c r="AF637" s="2">
        <f>(Table2[[#This Row],[Current Week High]]/Table2[[#This Row],[Close Price]])-1</f>
        <v>4.4444444444444509E-2</v>
      </c>
      <c r="AG637" s="2">
        <f>(Table2[[#This Row],[Close Price]]/Table2[[#This Row],[Current Month Low]])-1</f>
        <v>5.594059405940599E-2</v>
      </c>
      <c r="AH637" s="2">
        <f>(Table2[[#This Row],[Current Month High]]/Table2[[#This Row],[Close Price]])-1</f>
        <v>4.4444444444444509E-2</v>
      </c>
      <c r="AI637">
        <v>21.097046413502099</v>
      </c>
      <c r="AJ637">
        <v>23.709546456327502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</v>
      </c>
      <c r="AM637" t="s">
        <v>10147</v>
      </c>
      <c r="AN637">
        <v>2.31</v>
      </c>
      <c r="AO637" t="s">
        <v>10145</v>
      </c>
      <c r="AP637">
        <v>-7.7253100543488995E-2</v>
      </c>
      <c r="AQ637">
        <f>(Table2[[#This Row],[Sharpe Ratio]]-AVERAGE(Table2[Sharpe Ratio]))/_xlfn.STDEV.P(Table2[Sharpe Ratio])</f>
        <v>-1.4998351448455058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-1.4227072070262912</v>
      </c>
    </row>
    <row r="638" spans="1:44" hidden="1" x14ac:dyDescent="0.3">
      <c r="A638" t="s">
        <v>1662</v>
      </c>
      <c r="B638" t="s">
        <v>1663</v>
      </c>
      <c r="C638" t="s">
        <v>10116</v>
      </c>
      <c r="D638" t="s">
        <v>257</v>
      </c>
      <c r="E638">
        <v>4867.7210430499999</v>
      </c>
      <c r="F638">
        <v>292.10000000000002</v>
      </c>
      <c r="G638">
        <v>6.5473421096753004</v>
      </c>
      <c r="H638">
        <f>(Table2[[#This Row],[1Y Return vs Nifty]]-AVERAGE(Table2[1Y Return vs Nifty]))/_xlfn.STDEV.P(Table2[1Y Return vs Nifty])</f>
        <v>-0.47386372626423884</v>
      </c>
      <c r="I638">
        <v>5.8140163802710196</v>
      </c>
      <c r="J638">
        <f>(Table2[[#This Row],[1M Return vs Nifty]]-AVERAGE(Table2[1M Return vs Nifty]))/_xlfn.STDEV.P(Table2[1M Return vs Nifty])</f>
        <v>0.14331823549297293</v>
      </c>
      <c r="K638">
        <v>-8.3626170520389795</v>
      </c>
      <c r="L638">
        <f>(Table2[[#This Row],[6M Return vs Nifty]]-AVERAGE(Table2[6M Return vs Nifty]))/_xlfn.STDEV.P(Table2[6M Return vs Nifty])</f>
        <v>-0.57062722780625474</v>
      </c>
      <c r="M638">
        <v>-1.69778599871798</v>
      </c>
      <c r="N638">
        <f>(Table2[[#This Row],[1W Return vs Nifty]]-AVERAGE(Table2[1W Return vs Nifty]))/_xlfn.STDEV.P(Table2[1W Return vs Nifty])</f>
        <v>-0.28225996721719165</v>
      </c>
      <c r="O638">
        <v>277.42</v>
      </c>
      <c r="P638">
        <v>269.74567670642699</v>
      </c>
      <c r="Q638">
        <v>256.83771235561699</v>
      </c>
      <c r="R638">
        <v>64.512213169296203</v>
      </c>
      <c r="S638" s="2">
        <v>5.2916156008939536E-2</v>
      </c>
      <c r="T638" s="2">
        <v>8.287185013127002E-2</v>
      </c>
      <c r="U638" s="2">
        <v>0.13729404191063244</v>
      </c>
      <c r="V638">
        <v>2.44079820867971</v>
      </c>
      <c r="W638">
        <v>289</v>
      </c>
      <c r="X638">
        <v>299</v>
      </c>
      <c r="Y638">
        <v>276.8</v>
      </c>
      <c r="Z638">
        <v>293.7</v>
      </c>
      <c r="AA638">
        <v>276.8</v>
      </c>
      <c r="AB638">
        <v>293.7</v>
      </c>
      <c r="AC638" s="2">
        <f>(Table2[[#This Row],[Close Price]]/Table2[[#This Row],[Day Low]])-1</f>
        <v>1.072664359861597E-2</v>
      </c>
      <c r="AD638" s="2">
        <f>(Table2[[#This Row],[Day High]]/Table2[[#This Row],[Close Price]])-1</f>
        <v>2.3622047244094446E-2</v>
      </c>
      <c r="AE638" s="2">
        <f>(Table2[[#This Row],[Close Price]]/Table2[[#This Row],[Current Week Low]])-1</f>
        <v>5.5274566473988429E-2</v>
      </c>
      <c r="AF638" s="2">
        <f>(Table2[[#This Row],[Current Week High]]/Table2[[#This Row],[Close Price]])-1</f>
        <v>5.4775761725436301E-3</v>
      </c>
      <c r="AG638" s="2">
        <f>(Table2[[#This Row],[Close Price]]/Table2[[#This Row],[Current Month Low]])-1</f>
        <v>5.5274566473988429E-2</v>
      </c>
      <c r="AH638" s="2">
        <f>(Table2[[#This Row],[Current Month High]]/Table2[[#This Row],[Close Price]])-1</f>
        <v>5.4775761725436301E-3</v>
      </c>
      <c r="AI638">
        <v>6.5902088325915802</v>
      </c>
      <c r="AJ638">
        <v>42.941032542206997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0.01</v>
      </c>
      <c r="AM638" t="s">
        <v>10145</v>
      </c>
      <c r="AN638">
        <v>8.61</v>
      </c>
      <c r="AO638" t="s">
        <v>10145</v>
      </c>
      <c r="AP638">
        <v>-1.2725521997534E-2</v>
      </c>
      <c r="AQ638">
        <f>(Table2[[#This Row],[Sharpe Ratio]]-AVERAGE(Table2[Sharpe Ratio]))/_xlfn.STDEV.P(Table2[Sharpe Ratio])</f>
        <v>-0.76719012696440769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-1.9506228127591201</v>
      </c>
    </row>
    <row r="639" spans="1:44" hidden="1" x14ac:dyDescent="0.3">
      <c r="A639" t="s">
        <v>1664</v>
      </c>
      <c r="B639" t="s">
        <v>1665</v>
      </c>
      <c r="C639" t="s">
        <v>10108</v>
      </c>
      <c r="D639" t="s">
        <v>1666</v>
      </c>
      <c r="E639">
        <v>4867.6112560880001</v>
      </c>
      <c r="F639">
        <v>71.94</v>
      </c>
      <c r="G639">
        <v>59.854824288282103</v>
      </c>
      <c r="H639">
        <f>(Table2[[#This Row],[1Y Return vs Nifty]]-AVERAGE(Table2[1Y Return vs Nifty]))/_xlfn.STDEV.P(Table2[1Y Return vs Nifty])</f>
        <v>0.13993637868388692</v>
      </c>
      <c r="I639">
        <v>12.2630301491415</v>
      </c>
      <c r="J639">
        <f>(Table2[[#This Row],[1M Return vs Nifty]]-AVERAGE(Table2[1M Return vs Nifty]))/_xlfn.STDEV.P(Table2[1M Return vs Nifty])</f>
        <v>0.68217001536668187</v>
      </c>
      <c r="K639">
        <v>3.7070683365730801</v>
      </c>
      <c r="L639">
        <f>(Table2[[#This Row],[6M Return vs Nifty]]-AVERAGE(Table2[6M Return vs Nifty]))/_xlfn.STDEV.P(Table2[6M Return vs Nifty])</f>
        <v>-0.21412765018230662</v>
      </c>
      <c r="M639">
        <v>-5.92065039637989</v>
      </c>
      <c r="N639">
        <f>(Table2[[#This Row],[1W Return vs Nifty]]-AVERAGE(Table2[1W Return vs Nifty]))/_xlfn.STDEV.P(Table2[1W Return vs Nifty])</f>
        <v>-1.1128837435325887</v>
      </c>
      <c r="O639">
        <v>73.680000000000007</v>
      </c>
      <c r="P639">
        <v>69.027708756986698</v>
      </c>
      <c r="Q639">
        <v>61.055994547559898</v>
      </c>
      <c r="R639">
        <v>38.215785952767199</v>
      </c>
      <c r="S639" s="2">
        <v>-2.3615635179153216E-2</v>
      </c>
      <c r="T639" s="2">
        <v>4.2190176893543929E-2</v>
      </c>
      <c r="U639" s="2">
        <v>0.17826268383789809</v>
      </c>
      <c r="V639">
        <v>0.98444216531608197</v>
      </c>
      <c r="W639">
        <v>72.11</v>
      </c>
      <c r="X639">
        <v>74.5</v>
      </c>
      <c r="Y639">
        <v>70.709999999999994</v>
      </c>
      <c r="Z639">
        <v>76.61</v>
      </c>
      <c r="AA639">
        <v>70.709999999999994</v>
      </c>
      <c r="AB639">
        <v>76.61</v>
      </c>
      <c r="AC639" s="2">
        <f>(Table2[[#This Row],[Close Price]]/Table2[[#This Row],[Day Low]])-1</f>
        <v>-2.3575093606990061E-3</v>
      </c>
      <c r="AD639" s="2">
        <f>(Table2[[#This Row],[Day High]]/Table2[[#This Row],[Close Price]])-1</f>
        <v>3.5585209897136538E-2</v>
      </c>
      <c r="AE639" s="2">
        <f>(Table2[[#This Row],[Close Price]]/Table2[[#This Row],[Current Week Low]])-1</f>
        <v>1.7394993635978073E-2</v>
      </c>
      <c r="AF639" s="2">
        <f>(Table2[[#This Row],[Current Week High]]/Table2[[#This Row],[Close Price]])-1</f>
        <v>6.4915207117042018E-2</v>
      </c>
      <c r="AG639" s="2">
        <f>(Table2[[#This Row],[Close Price]]/Table2[[#This Row],[Current Month Low]])-1</f>
        <v>1.7394993635978073E-2</v>
      </c>
      <c r="AH639" s="2">
        <f>(Table2[[#This Row],[Current Month High]]/Table2[[#This Row],[Close Price]])-1</f>
        <v>6.4915207117042018E-2</v>
      </c>
      <c r="AI639">
        <v>17.0280789546844</v>
      </c>
      <c r="AJ639">
        <v>86.373056994818597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0.15</v>
      </c>
      <c r="AM639" t="s">
        <v>10145</v>
      </c>
      <c r="AN639">
        <v>-5.85</v>
      </c>
      <c r="AO639" t="s">
        <v>10146</v>
      </c>
      <c r="AP639">
        <v>7.2214546151308998E-2</v>
      </c>
      <c r="AQ639">
        <f>(Table2[[#This Row],[Sharpe Ratio]]-AVERAGE(Table2[Sharpe Ratio]))/_xlfn.STDEV.P(Table2[Sharpe Ratio])</f>
        <v>0.19721794707189655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-0.30768705259243001</v>
      </c>
    </row>
    <row r="640" spans="1:44" hidden="1" x14ac:dyDescent="0.3">
      <c r="A640" t="s">
        <v>1669</v>
      </c>
      <c r="B640" t="s">
        <v>1670</v>
      </c>
      <c r="C640" t="s">
        <v>10104</v>
      </c>
      <c r="D640" t="s">
        <v>1671</v>
      </c>
      <c r="E640">
        <v>4857.4865007500002</v>
      </c>
      <c r="F640">
        <v>959.5</v>
      </c>
      <c r="G640">
        <v>62.038523302944697</v>
      </c>
      <c r="H640">
        <f>(Table2[[#This Row],[1Y Return vs Nifty]]-AVERAGE(Table2[1Y Return vs Nifty]))/_xlfn.STDEV.P(Table2[1Y Return vs Nifty])</f>
        <v>0.16508021646418497</v>
      </c>
      <c r="I640">
        <v>1.4459247529532699</v>
      </c>
      <c r="J640">
        <f>(Table2[[#This Row],[1M Return vs Nifty]]-AVERAGE(Table2[1M Return vs Nifty]))/_xlfn.STDEV.P(Table2[1M Return vs Nifty])</f>
        <v>-0.22166066397739775</v>
      </c>
      <c r="K640">
        <v>35.113101969980598</v>
      </c>
      <c r="L640">
        <f>(Table2[[#This Row],[6M Return vs Nifty]]-AVERAGE(Table2[6M Return vs Nifty]))/_xlfn.STDEV.P(Table2[6M Return vs Nifty])</f>
        <v>0.713505288429094</v>
      </c>
      <c r="M640">
        <v>-6.7679983912052499</v>
      </c>
      <c r="N640">
        <f>(Table2[[#This Row],[1W Return vs Nifty]]-AVERAGE(Table2[1W Return vs Nifty]))/_xlfn.STDEV.P(Table2[1W Return vs Nifty])</f>
        <v>-1.2795543550030424</v>
      </c>
      <c r="O640">
        <v>935.84</v>
      </c>
      <c r="P640">
        <v>879.08937668239003</v>
      </c>
      <c r="Q640">
        <v>729.87637331855296</v>
      </c>
      <c r="R640">
        <v>54.606741241088997</v>
      </c>
      <c r="S640" s="2">
        <v>2.5282099504188714E-2</v>
      </c>
      <c r="T640" s="2">
        <v>9.1470361774900477E-2</v>
      </c>
      <c r="U640" s="2">
        <v>0.31460619233009246</v>
      </c>
      <c r="V640">
        <v>0.83798592956780704</v>
      </c>
      <c r="W640">
        <v>955.05</v>
      </c>
      <c r="X640">
        <v>969.9</v>
      </c>
      <c r="Y640">
        <v>921.45</v>
      </c>
      <c r="Z640">
        <v>965</v>
      </c>
      <c r="AA640">
        <v>921.45</v>
      </c>
      <c r="AB640">
        <v>965</v>
      </c>
      <c r="AC640" s="2">
        <f>(Table2[[#This Row],[Close Price]]/Table2[[#This Row],[Day Low]])-1</f>
        <v>4.6594419140359999E-3</v>
      </c>
      <c r="AD640" s="2">
        <f>(Table2[[#This Row],[Day High]]/Table2[[#This Row],[Close Price]])-1</f>
        <v>1.0838978634705621E-2</v>
      </c>
      <c r="AE640" s="2">
        <f>(Table2[[#This Row],[Close Price]]/Table2[[#This Row],[Current Week Low]])-1</f>
        <v>4.1293613326821799E-2</v>
      </c>
      <c r="AF640" s="2">
        <f>(Table2[[#This Row],[Current Week High]]/Table2[[#This Row],[Close Price]])-1</f>
        <v>5.7321521625846028E-3</v>
      </c>
      <c r="AG640" s="2">
        <f>(Table2[[#This Row],[Close Price]]/Table2[[#This Row],[Current Month Low]])-1</f>
        <v>4.1293613326821799E-2</v>
      </c>
      <c r="AH640" s="2">
        <f>(Table2[[#This Row],[Current Month High]]/Table2[[#This Row],[Close Price]])-1</f>
        <v>5.7321521625846028E-3</v>
      </c>
      <c r="AI640">
        <v>8.3428869202709599</v>
      </c>
      <c r="AJ640">
        <v>88.840779374138904</v>
      </c>
      <c r="AK640" t="str">
        <f>IF(AND(Table2[[#This Row],[20D EMA]]&gt;Table2[[#This Row],[50D EMA]],Table2[[#This Row],[50D EMA]]&gt;Table2[[#This Row],[200D EMA]]),"Uptrend","Downtrend/NoTrend")</f>
        <v>Uptrend</v>
      </c>
      <c r="AL640">
        <v>0.32</v>
      </c>
      <c r="AM640" t="s">
        <v>10145</v>
      </c>
      <c r="AN640">
        <v>1.93</v>
      </c>
      <c r="AO640" t="s">
        <v>10145</v>
      </c>
      <c r="AP640">
        <v>-7.1095210762790002E-3</v>
      </c>
      <c r="AQ640">
        <f>(Table2[[#This Row],[Sharpe Ratio]]-AVERAGE(Table2[Sharpe Ratio]))/_xlfn.STDEV.P(Table2[Sharpe Ratio])</f>
        <v>-0.70342614901747658</v>
      </c>
      <c r="AR6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-1.3260556631046376</v>
      </c>
    </row>
    <row r="641" spans="1:44" hidden="1" x14ac:dyDescent="0.3">
      <c r="A641" t="s">
        <v>1672</v>
      </c>
      <c r="B641" t="s">
        <v>1673</v>
      </c>
      <c r="C641" t="s">
        <v>10112</v>
      </c>
      <c r="D641" t="s">
        <v>1203</v>
      </c>
      <c r="E641">
        <v>4841.02726575</v>
      </c>
      <c r="F641">
        <v>2887.95</v>
      </c>
      <c r="G641">
        <v>-7.9335951359288996</v>
      </c>
      <c r="H641">
        <f>(Table2[[#This Row],[1Y Return vs Nifty]]-AVERAGE(Table2[1Y Return vs Nifty]))/_xlfn.STDEV.P(Table2[1Y Return vs Nifty])</f>
        <v>-0.64060206088147842</v>
      </c>
      <c r="I641">
        <v>-5.2195043327059203</v>
      </c>
      <c r="J641">
        <f>(Table2[[#This Row],[1M Return vs Nifty]]-AVERAGE(Table2[1M Return vs Nifty]))/_xlfn.STDEV.P(Table2[1M Return vs Nifty])</f>
        <v>-0.77859517445503823</v>
      </c>
      <c r="K641">
        <v>-22.185994425060301</v>
      </c>
      <c r="L641">
        <f>(Table2[[#This Row],[6M Return vs Nifty]]-AVERAGE(Table2[6M Return vs Nifty]))/_xlfn.STDEV.P(Table2[6M Return vs Nifty])</f>
        <v>-0.97892521040886804</v>
      </c>
      <c r="M641">
        <v>-1.23745832862873</v>
      </c>
      <c r="N641">
        <f>(Table2[[#This Row],[1W Return vs Nifty]]-AVERAGE(Table2[1W Return vs Nifty]))/_xlfn.STDEV.P(Table2[1W Return vs Nifty])</f>
        <v>-0.1917150025520456</v>
      </c>
      <c r="O641">
        <v>2937.44</v>
      </c>
      <c r="P641">
        <v>2999.5008743906001</v>
      </c>
      <c r="Q641">
        <v>2907.9159065500999</v>
      </c>
      <c r="R641">
        <v>41.916481144145301</v>
      </c>
      <c r="S641" s="2">
        <v>-1.6848003703905521E-2</v>
      </c>
      <c r="T641" s="2">
        <v>-3.7189812259435906E-2</v>
      </c>
      <c r="U641" s="2">
        <v>-6.8660536245655204E-3</v>
      </c>
      <c r="V641">
        <v>1.0042056194503</v>
      </c>
      <c r="W641">
        <v>2881.45</v>
      </c>
      <c r="X641">
        <v>2941.5</v>
      </c>
      <c r="Y641">
        <v>2863.55</v>
      </c>
      <c r="Z641">
        <v>3037.7</v>
      </c>
      <c r="AA641">
        <v>2863.55</v>
      </c>
      <c r="AB641">
        <v>3037.7</v>
      </c>
      <c r="AC641" s="2">
        <f>(Table2[[#This Row],[Close Price]]/Table2[[#This Row],[Day Low]])-1</f>
        <v>2.2558087074215916E-3</v>
      </c>
      <c r="AD641" s="2">
        <f>(Table2[[#This Row],[Day High]]/Table2[[#This Row],[Close Price]])-1</f>
        <v>1.8542564795096972E-2</v>
      </c>
      <c r="AE641" s="2">
        <f>(Table2[[#This Row],[Close Price]]/Table2[[#This Row],[Current Week Low]])-1</f>
        <v>8.5208918999142291E-3</v>
      </c>
      <c r="AF641" s="2">
        <f>(Table2[[#This Row],[Current Week High]]/Table2[[#This Row],[Close Price]])-1</f>
        <v>5.185339081355278E-2</v>
      </c>
      <c r="AG641" s="2">
        <f>(Table2[[#This Row],[Close Price]]/Table2[[#This Row],[Current Month Low]])-1</f>
        <v>8.5208918999142291E-3</v>
      </c>
      <c r="AH641" s="2">
        <f>(Table2[[#This Row],[Current Month High]]/Table2[[#This Row],[Close Price]])-1</f>
        <v>5.185339081355278E-2</v>
      </c>
      <c r="AI641">
        <v>28.1185616094461</v>
      </c>
      <c r="AJ641">
        <v>32.468694096600998</v>
      </c>
      <c r="AK641" t="str">
        <f>IF(AND(Table2[[#This Row],[20D EMA]]&gt;Table2[[#This Row],[50D EMA]],Table2[[#This Row],[50D EMA]]&gt;Table2[[#This Row],[200D EMA]]),"Uptrend","Downtrend/NoTrend")</f>
        <v>Downtrend/NoTrend</v>
      </c>
      <c r="AL641">
        <v>0</v>
      </c>
      <c r="AM641">
        <v>0</v>
      </c>
      <c r="AN641">
        <v>0.37</v>
      </c>
      <c r="AO641" t="s">
        <v>10145</v>
      </c>
      <c r="AP641">
        <v>-6.6972496082603999E-2</v>
      </c>
      <c r="AQ641">
        <f>(Table2[[#This Row],[Sharpe Ratio]]-AVERAGE(Table2[Sharpe Ratio]))/_xlfn.STDEV.P(Table2[Sharpe Ratio])</f>
        <v>-1.3831093384725077</v>
      </c>
      <c r="AR6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2" spans="1:44" hidden="1" x14ac:dyDescent="0.3">
      <c r="A642" t="s">
        <v>1684</v>
      </c>
      <c r="B642" t="s">
        <v>1685</v>
      </c>
      <c r="C642" t="s">
        <v>10119</v>
      </c>
      <c r="D642" t="s">
        <v>668</v>
      </c>
      <c r="E642">
        <v>4734.7159699800004</v>
      </c>
      <c r="F642">
        <v>716.85</v>
      </c>
      <c r="G642">
        <v>18.379453850386401</v>
      </c>
      <c r="H642">
        <f>(Table2[[#This Row],[1Y Return vs Nifty]]-AVERAGE(Table2[1Y Return vs Nifty]))/_xlfn.STDEV.P(Table2[1Y Return vs Nifty])</f>
        <v>-0.33762485075567072</v>
      </c>
      <c r="I642">
        <v>17.887189298122099</v>
      </c>
      <c r="J642">
        <f>(Table2[[#This Row],[1M Return vs Nifty]]-AVERAGE(Table2[1M Return vs Nifty]))/_xlfn.STDEV.P(Table2[1M Return vs Nifty])</f>
        <v>1.1521005002960072</v>
      </c>
      <c r="K642">
        <v>-13.0773359480444</v>
      </c>
      <c r="L642">
        <f>(Table2[[#This Row],[6M Return vs Nifty]]-AVERAGE(Table2[6M Return vs Nifty]))/_xlfn.STDEV.P(Table2[6M Return vs Nifty])</f>
        <v>-0.70988481745539644</v>
      </c>
      <c r="M642">
        <v>6.2290776321865602</v>
      </c>
      <c r="N642">
        <f>(Table2[[#This Row],[1W Return vs Nifty]]-AVERAGE(Table2[1W Return vs Nifty]))/_xlfn.STDEV.P(Table2[1W Return vs Nifty])</f>
        <v>1.2769284848402862</v>
      </c>
      <c r="O642">
        <v>673.83</v>
      </c>
      <c r="P642">
        <v>650.16065345225798</v>
      </c>
      <c r="Q642">
        <v>640.56529094514894</v>
      </c>
      <c r="R642">
        <v>62.844119852626299</v>
      </c>
      <c r="S642" s="2">
        <v>6.3843996260184291E-2</v>
      </c>
      <c r="T642" s="2">
        <v>0.10257364267374744</v>
      </c>
      <c r="U642" s="2">
        <v>0.11908966991060911</v>
      </c>
      <c r="V642">
        <v>2.5238496569259801</v>
      </c>
      <c r="W642">
        <v>705.65</v>
      </c>
      <c r="X642">
        <v>721.75</v>
      </c>
      <c r="Y642">
        <v>670.05</v>
      </c>
      <c r="Z642">
        <v>753.5</v>
      </c>
      <c r="AA642">
        <v>670.05</v>
      </c>
      <c r="AB642">
        <v>753.5</v>
      </c>
      <c r="AC642" s="2">
        <f>(Table2[[#This Row],[Close Price]]/Table2[[#This Row],[Day Low]])-1</f>
        <v>1.5871891164174867E-2</v>
      </c>
      <c r="AD642" s="2">
        <f>(Table2[[#This Row],[Day High]]/Table2[[#This Row],[Close Price]])-1</f>
        <v>6.8354606961009701E-3</v>
      </c>
      <c r="AE642" s="2">
        <f>(Table2[[#This Row],[Close Price]]/Table2[[#This Row],[Current Week Low]])-1</f>
        <v>6.9845533915379621E-2</v>
      </c>
      <c r="AF642" s="2">
        <f>(Table2[[#This Row],[Current Week High]]/Table2[[#This Row],[Close Price]])-1</f>
        <v>5.1126456022877909E-2</v>
      </c>
      <c r="AG642" s="2">
        <f>(Table2[[#This Row],[Close Price]]/Table2[[#This Row],[Current Month Low]])-1</f>
        <v>6.9845533915379621E-2</v>
      </c>
      <c r="AH642" s="2">
        <f>(Table2[[#This Row],[Current Month High]]/Table2[[#This Row],[Close Price]])-1</f>
        <v>5.1126456022877909E-2</v>
      </c>
      <c r="AI642">
        <v>13.6918462718839</v>
      </c>
      <c r="AJ642">
        <v>54.061895551257201</v>
      </c>
      <c r="AK642" t="str">
        <f>IF(AND(Table2[[#This Row],[20D EMA]]&gt;Table2[[#This Row],[50D EMA]],Table2[[#This Row],[50D EMA]]&gt;Table2[[#This Row],[200D EMA]]),"Uptrend","Downtrend/NoTrend")</f>
        <v>Uptrend</v>
      </c>
      <c r="AL642">
        <v>7.0000000000000007E-2</v>
      </c>
      <c r="AM642" t="s">
        <v>10145</v>
      </c>
      <c r="AN642">
        <v>5.77</v>
      </c>
      <c r="AO642" t="s">
        <v>10145</v>
      </c>
      <c r="AP642">
        <v>9.8620811735780994E-2</v>
      </c>
      <c r="AQ642">
        <f>(Table2[[#This Row],[Sharpe Ratio]]-AVERAGE(Table2[Sharpe Ratio]))/_xlfn.STDEV.P(Table2[Sharpe Ratio])</f>
        <v>0.4970342327168083</v>
      </c>
      <c r="AR6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1.8785535496420345</v>
      </c>
    </row>
    <row r="643" spans="1:44" x14ac:dyDescent="0.3">
      <c r="A643" t="s">
        <v>342</v>
      </c>
      <c r="B643" t="s">
        <v>343</v>
      </c>
      <c r="C643" t="s">
        <v>10102</v>
      </c>
      <c r="D643" t="s">
        <v>32</v>
      </c>
      <c r="E643">
        <v>72210.739021410001</v>
      </c>
      <c r="F643">
        <v>536.1</v>
      </c>
      <c r="G643">
        <v>54.093085088622701</v>
      </c>
      <c r="H643">
        <f>(Table2[[#This Row],[1Y Return vs Nifty]]-AVERAGE(Table2[1Y Return vs Nifty]))/_xlfn.STDEV.P(Table2[1Y Return vs Nifty])</f>
        <v>7.3593794474311344E-2</v>
      </c>
      <c r="I643">
        <v>-15.4930934523987</v>
      </c>
      <c r="J643">
        <f>(Table2[[#This Row],[1M Return vs Nifty]]-AVERAGE(Table2[1M Return vs Nifty]))/_xlfn.STDEV.P(Table2[1M Return vs Nifty])</f>
        <v>-1.6370119775885232</v>
      </c>
      <c r="K643">
        <v>14.359625194427201</v>
      </c>
      <c r="L643">
        <f>(Table2[[#This Row],[6M Return vs Nifty]]-AVERAGE(Table2[6M Return vs Nifty]))/_xlfn.STDEV.P(Table2[6M Return vs Nifty])</f>
        <v>0.10051452135459298</v>
      </c>
      <c r="M643">
        <v>-1.14112713372022</v>
      </c>
      <c r="N643">
        <f>(Table2[[#This Row],[1W Return vs Nifty]]-AVERAGE(Table2[1W Return vs Nifty]))/_xlfn.STDEV.P(Table2[1W Return vs Nifty])</f>
        <v>-0.17276696791087093</v>
      </c>
      <c r="O643">
        <v>542.55999999999995</v>
      </c>
      <c r="P643">
        <v>539.53957809170902</v>
      </c>
      <c r="Q643">
        <v>480.57359278239898</v>
      </c>
      <c r="R643">
        <v>41.366686062940097</v>
      </c>
      <c r="S643" s="2">
        <v>-1.1906517251548074E-2</v>
      </c>
      <c r="T643" s="2">
        <v>-6.3750246161262108E-3</v>
      </c>
      <c r="U643" s="2">
        <v>0.11554194415077462</v>
      </c>
      <c r="V643">
        <v>0.55317830260484702</v>
      </c>
      <c r="W643">
        <v>533.95000000000005</v>
      </c>
      <c r="X643">
        <v>540</v>
      </c>
      <c r="Y643">
        <v>530.1</v>
      </c>
      <c r="Z643">
        <v>549</v>
      </c>
      <c r="AA643">
        <v>530.1</v>
      </c>
      <c r="AB643">
        <v>549</v>
      </c>
      <c r="AC643" s="2">
        <f>(Table2[[#This Row],[Close Price]]/Table2[[#This Row],[Day Low]])-1</f>
        <v>4.0265942503978636E-3</v>
      </c>
      <c r="AD643" s="2">
        <f>(Table2[[#This Row],[Day High]]/Table2[[#This Row],[Close Price]])-1</f>
        <v>7.2747621712365707E-3</v>
      </c>
      <c r="AE643" s="2">
        <f>(Table2[[#This Row],[Close Price]]/Table2[[#This Row],[Current Week Low]])-1</f>
        <v>1.1318619128466434E-2</v>
      </c>
      <c r="AF643" s="2">
        <f>(Table2[[#This Row],[Current Week High]]/Table2[[#This Row],[Close Price]])-1</f>
        <v>2.4062674874090639E-2</v>
      </c>
      <c r="AG643" s="2">
        <f>(Table2[[#This Row],[Close Price]]/Table2[[#This Row],[Current Month Low]])-1</f>
        <v>1.1318619128466434E-2</v>
      </c>
      <c r="AH643" s="2">
        <f>(Table2[[#This Row],[Current Month High]]/Table2[[#This Row],[Close Price]])-1</f>
        <v>2.4062674874090639E-2</v>
      </c>
      <c r="AI643">
        <v>18.019026301063199</v>
      </c>
      <c r="AJ643">
        <v>82.595367847411396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-7.0000000000000007E-2</v>
      </c>
      <c r="AM643" t="s">
        <v>10146</v>
      </c>
      <c r="AN643">
        <v>-0.85</v>
      </c>
      <c r="AO643" t="s">
        <v>10146</v>
      </c>
      <c r="AP643">
        <v>0.150628283513907</v>
      </c>
      <c r="AQ643">
        <f>(Table2[[#This Row],[Sharpe Ratio]]-AVERAGE(Table2[Sharpe Ratio]))/_xlfn.STDEV.P(Table2[Sharpe Ratio])</f>
        <v>1.08752617351852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-0.54814445615196994</v>
      </c>
    </row>
    <row r="644" spans="1:44" x14ac:dyDescent="0.3">
      <c r="A644" t="s">
        <v>304</v>
      </c>
      <c r="B644" t="s">
        <v>305</v>
      </c>
      <c r="C644" t="s">
        <v>10113</v>
      </c>
      <c r="D644" t="s">
        <v>306</v>
      </c>
      <c r="E644">
        <v>85377.464975459996</v>
      </c>
      <c r="F644">
        <v>599.79999999999995</v>
      </c>
      <c r="G644">
        <v>27.976338569167702</v>
      </c>
      <c r="H644">
        <f>(Table2[[#This Row],[1Y Return vs Nifty]]-AVERAGE(Table2[1Y Return vs Nifty]))/_xlfn.STDEV.P(Table2[1Y Return vs Nifty])</f>
        <v>-0.22712312366552856</v>
      </c>
      <c r="I644">
        <v>0.97121872690477395</v>
      </c>
      <c r="J644">
        <f>(Table2[[#This Row],[1M Return vs Nifty]]-AVERAGE(Table2[1M Return vs Nifty]))/_xlfn.STDEV.P(Table2[1M Return vs Nifty])</f>
        <v>-0.26132505239718073</v>
      </c>
      <c r="K644">
        <v>19.971415901676199</v>
      </c>
      <c r="L644">
        <f>(Table2[[#This Row],[6M Return vs Nifty]]-AVERAGE(Table2[6M Return vs Nifty]))/_xlfn.STDEV.P(Table2[6M Return vs Nifty])</f>
        <v>0.26626871895247434</v>
      </c>
      <c r="M644">
        <v>-10.2636406799509</v>
      </c>
      <c r="N644">
        <f>(Table2[[#This Row],[1W Return vs Nifty]]-AVERAGE(Table2[1W Return vs Nifty]))/_xlfn.STDEV.P(Table2[1W Return vs Nifty])</f>
        <v>-1.9671358932909722</v>
      </c>
      <c r="O644">
        <v>610.9</v>
      </c>
      <c r="P644">
        <v>593.19786200687099</v>
      </c>
      <c r="Q644">
        <v>519.28762654937304</v>
      </c>
      <c r="R644">
        <v>37.5515035512122</v>
      </c>
      <c r="S644" s="2">
        <v>-1.8169913242756627E-2</v>
      </c>
      <c r="T644" s="2">
        <v>1.1129740034451592E-2</v>
      </c>
      <c r="U644" s="2">
        <v>0.15504388961783191</v>
      </c>
      <c r="V644">
        <v>1.1119026457757899</v>
      </c>
      <c r="W644">
        <v>600.45000000000005</v>
      </c>
      <c r="X644">
        <v>619.95000000000005</v>
      </c>
      <c r="Y644">
        <v>595</v>
      </c>
      <c r="Z644">
        <v>626</v>
      </c>
      <c r="AA644">
        <v>595</v>
      </c>
      <c r="AB644">
        <v>626</v>
      </c>
      <c r="AC644" s="2">
        <f>(Table2[[#This Row],[Close Price]]/Table2[[#This Row],[Day Low]])-1</f>
        <v>-1.0825214422518492E-3</v>
      </c>
      <c r="AD644" s="2">
        <f>(Table2[[#This Row],[Day High]]/Table2[[#This Row],[Close Price]])-1</f>
        <v>3.3594531510503733E-2</v>
      </c>
      <c r="AE644" s="2">
        <f>(Table2[[#This Row],[Close Price]]/Table2[[#This Row],[Current Week Low]])-1</f>
        <v>8.0672268907562295E-3</v>
      </c>
      <c r="AF644" s="2">
        <f>(Table2[[#This Row],[Current Week High]]/Table2[[#This Row],[Close Price]])-1</f>
        <v>4.3681227075691886E-2</v>
      </c>
      <c r="AG644" s="2">
        <f>(Table2[[#This Row],[Close Price]]/Table2[[#This Row],[Current Month Low]])-1</f>
        <v>8.0672268907562295E-3</v>
      </c>
      <c r="AH644" s="2">
        <f>(Table2[[#This Row],[Current Month High]]/Table2[[#This Row],[Close Price]])-1</f>
        <v>4.3681227075691886E-2</v>
      </c>
      <c r="AI644">
        <v>10.528509503167699</v>
      </c>
      <c r="AJ644">
        <v>61.410118406889097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-0.09</v>
      </c>
      <c r="AM644" t="s">
        <v>10146</v>
      </c>
      <c r="AN644">
        <v>-2.29</v>
      </c>
      <c r="AO644" t="s">
        <v>10146</v>
      </c>
      <c r="AP644">
        <v>0.183652037951374</v>
      </c>
      <c r="AQ644">
        <f>(Table2[[#This Row],[Sharpe Ratio]]-AVERAGE(Table2[Sharpe Ratio]))/_xlfn.STDEV.P(Table2[Sharpe Ratio])</f>
        <v>1.4624773138764078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-0.7268380365247995</v>
      </c>
    </row>
    <row r="645" spans="1:44" hidden="1" x14ac:dyDescent="0.3">
      <c r="A645" t="s">
        <v>1692</v>
      </c>
      <c r="B645" t="s">
        <v>1693</v>
      </c>
      <c r="C645" t="s">
        <v>10117</v>
      </c>
      <c r="D645" t="s">
        <v>109</v>
      </c>
      <c r="E645">
        <v>4661.5648419600002</v>
      </c>
      <c r="F645">
        <v>272.60000000000002</v>
      </c>
      <c r="G645">
        <v>75.024462229464206</v>
      </c>
      <c r="H645">
        <f>(Table2[[#This Row],[1Y Return vs Nifty]]-AVERAGE(Table2[1Y Return vs Nifty]))/_xlfn.STDEV.P(Table2[1Y Return vs Nifty])</f>
        <v>0.31460464249581682</v>
      </c>
      <c r="I645">
        <v>-7.9376551479543096</v>
      </c>
      <c r="J645">
        <f>(Table2[[#This Row],[1M Return vs Nifty]]-AVERAGE(Table2[1M Return vs Nifty]))/_xlfn.STDEV.P(Table2[1M Return vs Nifty])</f>
        <v>-1.0057121348547522</v>
      </c>
      <c r="K645">
        <v>5.7871685871289396</v>
      </c>
      <c r="L645">
        <f>(Table2[[#This Row],[6M Return vs Nifty]]-AVERAGE(Table2[6M Return vs Nifty]))/_xlfn.STDEV.P(Table2[6M Return vs Nifty])</f>
        <v>-0.15268819779705212</v>
      </c>
      <c r="M645">
        <v>-2.8318281784393098</v>
      </c>
      <c r="N645">
        <f>(Table2[[#This Row],[1W Return vs Nifty]]-AVERAGE(Table2[1W Return vs Nifty]))/_xlfn.STDEV.P(Table2[1W Return vs Nifty])</f>
        <v>-0.50532239809766588</v>
      </c>
      <c r="O645">
        <v>270.32</v>
      </c>
      <c r="P645">
        <v>268.722501883311</v>
      </c>
      <c r="Q645">
        <v>230.33574554198199</v>
      </c>
      <c r="R645">
        <v>54.927173231361898</v>
      </c>
      <c r="S645" s="2">
        <v>8.4344480615567829E-3</v>
      </c>
      <c r="T645" s="2">
        <v>1.4429376362284597E-2</v>
      </c>
      <c r="U645" s="2">
        <v>0.18348977645032852</v>
      </c>
      <c r="V645">
        <v>0.45007812366447397</v>
      </c>
      <c r="W645">
        <v>270</v>
      </c>
      <c r="X645">
        <v>279</v>
      </c>
      <c r="Y645">
        <v>268.2</v>
      </c>
      <c r="Z645">
        <v>276</v>
      </c>
      <c r="AA645">
        <v>268.2</v>
      </c>
      <c r="AB645">
        <v>276</v>
      </c>
      <c r="AC645" s="2">
        <f>(Table2[[#This Row],[Close Price]]/Table2[[#This Row],[Day Low]])-1</f>
        <v>9.6296296296296546E-3</v>
      </c>
      <c r="AD645" s="2">
        <f>(Table2[[#This Row],[Day High]]/Table2[[#This Row],[Close Price]])-1</f>
        <v>2.3477622890682337E-2</v>
      </c>
      <c r="AE645" s="2">
        <f>(Table2[[#This Row],[Close Price]]/Table2[[#This Row],[Current Week Low]])-1</f>
        <v>1.6405667412378921E-2</v>
      </c>
      <c r="AF645" s="2">
        <f>(Table2[[#This Row],[Current Week High]]/Table2[[#This Row],[Close Price]])-1</f>
        <v>1.247248716067495E-2</v>
      </c>
      <c r="AG645" s="2">
        <f>(Table2[[#This Row],[Close Price]]/Table2[[#This Row],[Current Month Low]])-1</f>
        <v>1.6405667412378921E-2</v>
      </c>
      <c r="AH645" s="2">
        <f>(Table2[[#This Row],[Current Month High]]/Table2[[#This Row],[Close Price]])-1</f>
        <v>1.247248716067495E-2</v>
      </c>
      <c r="AI645">
        <v>17.553191489361598</v>
      </c>
      <c r="AJ645">
        <v>110.664605873261</v>
      </c>
      <c r="AK645" t="str">
        <f>IF(AND(Table2[[#This Row],[20D EMA]]&gt;Table2[[#This Row],[50D EMA]],Table2[[#This Row],[50D EMA]]&gt;Table2[[#This Row],[200D EMA]]),"Uptrend","Downtrend/NoTrend")</f>
        <v>Uptrend</v>
      </c>
      <c r="AL645">
        <v>0</v>
      </c>
      <c r="AM645">
        <v>0</v>
      </c>
      <c r="AN645">
        <v>1.1499999999999999</v>
      </c>
      <c r="AO645" t="s">
        <v>10145</v>
      </c>
      <c r="AP645">
        <v>5.9287072611402002E-2</v>
      </c>
      <c r="AQ645">
        <f>(Table2[[#This Row],[Sharpe Ratio]]-AVERAGE(Table2[Sharpe Ratio]))/_xlfn.STDEV.P(Table2[Sharpe Ratio])</f>
        <v>5.0439634663080664E-2</v>
      </c>
      <c r="AR6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-1.2986784535905727</v>
      </c>
    </row>
    <row r="646" spans="1:44" hidden="1" x14ac:dyDescent="0.3">
      <c r="A646" t="s">
        <v>1694</v>
      </c>
      <c r="B646" t="s">
        <v>1695</v>
      </c>
      <c r="C646" t="s">
        <v>10102</v>
      </c>
      <c r="D646" t="s">
        <v>49</v>
      </c>
      <c r="E646">
        <v>4636.5698303999998</v>
      </c>
      <c r="F646">
        <v>460.8</v>
      </c>
      <c r="G646">
        <v>-43.110501735025899</v>
      </c>
      <c r="H646">
        <f>(Table2[[#This Row],[1Y Return vs Nifty]]-AVERAGE(Table2[1Y Return vs Nifty]))/_xlfn.STDEV.P(Table2[1Y Return vs Nifty])</f>
        <v>-1.0456406798493281</v>
      </c>
      <c r="I646">
        <v>-5.7963274263398903</v>
      </c>
      <c r="J646">
        <f>(Table2[[#This Row],[1M Return vs Nifty]]-AVERAGE(Table2[1M Return vs Nifty]))/_xlfn.STDEV.P(Table2[1M Return vs Nifty])</f>
        <v>-0.82679202467379076</v>
      </c>
      <c r="K646">
        <v>-33.652842938372899</v>
      </c>
      <c r="L646">
        <f>(Table2[[#This Row],[6M Return vs Nifty]]-AVERAGE(Table2[6M Return vs Nifty]))/_xlfn.STDEV.P(Table2[6M Return vs Nifty])</f>
        <v>-1.317618931086191</v>
      </c>
      <c r="M646">
        <v>-0.68068372893178197</v>
      </c>
      <c r="N646">
        <f>(Table2[[#This Row],[1W Return vs Nifty]]-AVERAGE(Table2[1W Return vs Nifty]))/_xlfn.STDEV.P(Table2[1W Return vs Nifty])</f>
        <v>-8.2199238604515085E-2</v>
      </c>
      <c r="O646">
        <v>462.98</v>
      </c>
      <c r="P646">
        <v>473.28610966319098</v>
      </c>
      <c r="Q646">
        <v>509.52376356955301</v>
      </c>
      <c r="R646">
        <v>49.472053255421002</v>
      </c>
      <c r="S646" s="2">
        <v>-4.7086267225366256E-3</v>
      </c>
      <c r="T646" s="2">
        <v>-2.6381736983738188E-2</v>
      </c>
      <c r="U646" s="2">
        <v>-9.5626086658275988E-2</v>
      </c>
      <c r="V646">
        <v>1.02750291408288</v>
      </c>
      <c r="W646">
        <v>458.8</v>
      </c>
      <c r="X646">
        <v>463.2</v>
      </c>
      <c r="Y646">
        <v>446.3</v>
      </c>
      <c r="Z646">
        <v>466.6</v>
      </c>
      <c r="AA646">
        <v>446.3</v>
      </c>
      <c r="AB646">
        <v>466.6</v>
      </c>
      <c r="AC646" s="2">
        <f>(Table2[[#This Row],[Close Price]]/Table2[[#This Row],[Day Low]])-1</f>
        <v>4.3591979075849885E-3</v>
      </c>
      <c r="AD646" s="2">
        <f>(Table2[[#This Row],[Day High]]/Table2[[#This Row],[Close Price]])-1</f>
        <v>5.2083333333332593E-3</v>
      </c>
      <c r="AE646" s="2">
        <f>(Table2[[#This Row],[Close Price]]/Table2[[#This Row],[Current Week Low]])-1</f>
        <v>3.2489356934797264E-2</v>
      </c>
      <c r="AF646" s="2">
        <f>(Table2[[#This Row],[Current Week High]]/Table2[[#This Row],[Close Price]])-1</f>
        <v>1.258680555555558E-2</v>
      </c>
      <c r="AG646" s="2">
        <f>(Table2[[#This Row],[Close Price]]/Table2[[#This Row],[Current Month Low]])-1</f>
        <v>3.2489356934797264E-2</v>
      </c>
      <c r="AH646" s="2">
        <f>(Table2[[#This Row],[Current Month High]]/Table2[[#This Row],[Close Price]])-1</f>
        <v>1.258680555555558E-2</v>
      </c>
      <c r="AI646">
        <v>49.9565972222222</v>
      </c>
      <c r="AJ646">
        <v>10.716001922152801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-0.14000000000000001</v>
      </c>
      <c r="AM646" t="s">
        <v>10146</v>
      </c>
      <c r="AN646">
        <v>-7.08</v>
      </c>
      <c r="AO646" t="s">
        <v>10146</v>
      </c>
      <c r="AQ646">
        <f>(Table2[[#This Row],[Sharpe Ratio]]-AVERAGE(Table2[Sharpe Ratio]))/_xlfn.STDEV.P(Table2[Sharpe Ratio])</f>
        <v>-0.62270476889708481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7" spans="1:44" hidden="1" x14ac:dyDescent="0.3">
      <c r="A647" t="s">
        <v>1702</v>
      </c>
      <c r="B647" t="s">
        <v>1703</v>
      </c>
      <c r="C647" t="s">
        <v>10106</v>
      </c>
      <c r="D647" t="s">
        <v>234</v>
      </c>
      <c r="E647">
        <v>4580.9383048</v>
      </c>
      <c r="F647">
        <v>1459.25</v>
      </c>
      <c r="G647">
        <v>5.9735720740700904</v>
      </c>
      <c r="H647">
        <f>(Table2[[#This Row],[1Y Return vs Nifty]]-AVERAGE(Table2[1Y Return vs Nifty]))/_xlfn.STDEV.P(Table2[1Y Return vs Nifty])</f>
        <v>-0.48047030556000425</v>
      </c>
      <c r="I647">
        <v>11.5730907844024</v>
      </c>
      <c r="J647">
        <f>(Table2[[#This Row],[1M Return vs Nifty]]-AVERAGE(Table2[1M Return vs Nifty]))/_xlfn.STDEV.P(Table2[1M Return vs Nifty])</f>
        <v>0.62452165733569642</v>
      </c>
      <c r="K647">
        <v>2.35704054760946</v>
      </c>
      <c r="L647">
        <f>(Table2[[#This Row],[6M Return vs Nifty]]-AVERAGE(Table2[6M Return vs Nifty]))/_xlfn.STDEV.P(Table2[6M Return vs Nifty])</f>
        <v>-0.25400311677899379</v>
      </c>
      <c r="M647">
        <v>14.2375221135266</v>
      </c>
      <c r="N647">
        <f>(Table2[[#This Row],[1W Return vs Nifty]]-AVERAGE(Table2[1W Return vs Nifty]))/_xlfn.STDEV.P(Table2[1W Return vs Nifty])</f>
        <v>2.8521636264626187</v>
      </c>
      <c r="O647">
        <v>1332.79</v>
      </c>
      <c r="P647">
        <v>1289.2453080704599</v>
      </c>
      <c r="Q647">
        <v>1193.17051165352</v>
      </c>
      <c r="R647">
        <v>84.072827963964698</v>
      </c>
      <c r="S647" s="2">
        <v>9.4883665093525638E-2</v>
      </c>
      <c r="T647" s="2">
        <v>0.13186372745771432</v>
      </c>
      <c r="U647" s="2">
        <v>0.22300206529387126</v>
      </c>
      <c r="V647">
        <v>2.78253825950322</v>
      </c>
      <c r="W647">
        <v>1438.35</v>
      </c>
      <c r="X647">
        <v>1475.75</v>
      </c>
      <c r="Y647">
        <v>1421.7</v>
      </c>
      <c r="Z647">
        <v>1526.6</v>
      </c>
      <c r="AA647">
        <v>1421.7</v>
      </c>
      <c r="AB647">
        <v>1526.6</v>
      </c>
      <c r="AC647" s="2">
        <f>(Table2[[#This Row],[Close Price]]/Table2[[#This Row],[Day Low]])-1</f>
        <v>1.4530538464212484E-2</v>
      </c>
      <c r="AD647" s="2">
        <f>(Table2[[#This Row],[Day High]]/Table2[[#This Row],[Close Price]])-1</f>
        <v>1.1307178345040247E-2</v>
      </c>
      <c r="AE647" s="2">
        <f>(Table2[[#This Row],[Close Price]]/Table2[[#This Row],[Current Week Low]])-1</f>
        <v>2.6412041921643148E-2</v>
      </c>
      <c r="AF647" s="2">
        <f>(Table2[[#This Row],[Current Week High]]/Table2[[#This Row],[Close Price]])-1</f>
        <v>4.615384615384599E-2</v>
      </c>
      <c r="AG647" s="2">
        <f>(Table2[[#This Row],[Close Price]]/Table2[[#This Row],[Current Month Low]])-1</f>
        <v>2.6412041921643148E-2</v>
      </c>
      <c r="AH647" s="2">
        <f>(Table2[[#This Row],[Current Month High]]/Table2[[#This Row],[Close Price]])-1</f>
        <v>4.615384615384599E-2</v>
      </c>
      <c r="AI647">
        <v>4.6153846153845901</v>
      </c>
      <c r="AJ647">
        <v>51.3901857039112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</v>
      </c>
      <c r="AM647" t="s">
        <v>10147</v>
      </c>
      <c r="AN647">
        <v>16.25</v>
      </c>
      <c r="AO647" t="s">
        <v>10145</v>
      </c>
      <c r="AP647">
        <v>0.12632732458498</v>
      </c>
      <c r="AQ647">
        <f>(Table2[[#This Row],[Sharpe Ratio]]-AVERAGE(Table2[Sharpe Ratio]))/_xlfn.STDEV.P(Table2[Sharpe Ratio])</f>
        <v>0.81161350346021299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3.5538253649195299</v>
      </c>
    </row>
    <row r="648" spans="1:44" hidden="1" x14ac:dyDescent="0.3">
      <c r="A648" t="s">
        <v>1704</v>
      </c>
      <c r="B648" t="s">
        <v>1705</v>
      </c>
      <c r="C648" t="s">
        <v>10116</v>
      </c>
      <c r="D648" t="s">
        <v>541</v>
      </c>
      <c r="E648">
        <v>4571.7278114999999</v>
      </c>
      <c r="F648">
        <v>827.5</v>
      </c>
      <c r="G648">
        <v>-28.7139312216942</v>
      </c>
      <c r="H648">
        <f>(Table2[[#This Row],[1Y Return vs Nifty]]-AVERAGE(Table2[1Y Return vs Nifty]))/_xlfn.STDEV.P(Table2[1Y Return vs Nifty])</f>
        <v>-0.87987377188753413</v>
      </c>
      <c r="I648">
        <v>16.965873474110701</v>
      </c>
      <c r="J648">
        <f>(Table2[[#This Row],[1M Return vs Nifty]]-AVERAGE(Table2[1M Return vs Nifty]))/_xlfn.STDEV.P(Table2[1M Return vs Nifty])</f>
        <v>1.0751193231134213</v>
      </c>
      <c r="K648">
        <v>-8.1160056788414199</v>
      </c>
      <c r="L648">
        <f>(Table2[[#This Row],[6M Return vs Nifty]]-AVERAGE(Table2[6M Return vs Nifty]))/_xlfn.STDEV.P(Table2[6M Return vs Nifty])</f>
        <v>-0.56334312324582081</v>
      </c>
      <c r="M648">
        <v>0.73627720126970098</v>
      </c>
      <c r="N648">
        <f>(Table2[[#This Row],[1W Return vs Nifty]]-AVERAGE(Table2[1W Return vs Nifty]))/_xlfn.STDEV.P(Table2[1W Return vs Nifty])</f>
        <v>0.19651239594074432</v>
      </c>
      <c r="O648">
        <v>787.23</v>
      </c>
      <c r="P648">
        <v>753.186978159972</v>
      </c>
      <c r="Q648">
        <v>755.86869406803498</v>
      </c>
      <c r="R648">
        <v>65.656992516393103</v>
      </c>
      <c r="S648" s="2">
        <v>5.1154046466725077E-2</v>
      </c>
      <c r="T648" s="2">
        <v>9.86647724866061E-2</v>
      </c>
      <c r="U648" s="2">
        <v>9.4766864263752082E-2</v>
      </c>
      <c r="V648">
        <v>2.0538205942317198</v>
      </c>
      <c r="W648">
        <v>822.65</v>
      </c>
      <c r="X648">
        <v>839</v>
      </c>
      <c r="Y648">
        <v>823.55</v>
      </c>
      <c r="Z648">
        <v>868.9</v>
      </c>
      <c r="AA648">
        <v>823.55</v>
      </c>
      <c r="AB648">
        <v>868.9</v>
      </c>
      <c r="AC648" s="2">
        <f>(Table2[[#This Row],[Close Price]]/Table2[[#This Row],[Day Low]])-1</f>
        <v>5.8955813529448786E-3</v>
      </c>
      <c r="AD648" s="2">
        <f>(Table2[[#This Row],[Day High]]/Table2[[#This Row],[Close Price]])-1</f>
        <v>1.3897280966767456E-2</v>
      </c>
      <c r="AE648" s="2">
        <f>(Table2[[#This Row],[Close Price]]/Table2[[#This Row],[Current Week Low]])-1</f>
        <v>4.7963086637119456E-3</v>
      </c>
      <c r="AF648" s="2">
        <f>(Table2[[#This Row],[Current Week High]]/Table2[[#This Row],[Close Price]])-1</f>
        <v>5.0030211480362574E-2</v>
      </c>
      <c r="AG648" s="2">
        <f>(Table2[[#This Row],[Close Price]]/Table2[[#This Row],[Current Month Low]])-1</f>
        <v>4.7963086637119456E-3</v>
      </c>
      <c r="AH648" s="2">
        <f>(Table2[[#This Row],[Current Month High]]/Table2[[#This Row],[Close Price]])-1</f>
        <v>5.0030211480362574E-2</v>
      </c>
      <c r="AI648">
        <v>9.2265861027190201</v>
      </c>
      <c r="AJ648">
        <v>25.960879823426399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0.06</v>
      </c>
      <c r="AM648" t="s">
        <v>10145</v>
      </c>
      <c r="AN648">
        <v>7.57</v>
      </c>
      <c r="AO648" t="s">
        <v>10145</v>
      </c>
      <c r="AP648">
        <v>-0.121551952598439</v>
      </c>
      <c r="AQ648">
        <f>(Table2[[#This Row],[Sharpe Ratio]]-AVERAGE(Table2[Sharpe Ratio]))/_xlfn.STDEV.P(Table2[Sharpe Ratio])</f>
        <v>-2.0028035497856833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49" spans="1:44" hidden="1" x14ac:dyDescent="0.3">
      <c r="A649" t="s">
        <v>1708</v>
      </c>
      <c r="B649" t="s">
        <v>1709</v>
      </c>
      <c r="C649" t="s">
        <v>620</v>
      </c>
      <c r="D649" t="s">
        <v>496</v>
      </c>
      <c r="E649">
        <v>4549.5446184900002</v>
      </c>
      <c r="F649">
        <v>1512.9</v>
      </c>
      <c r="G649">
        <v>-25.117205133510701</v>
      </c>
      <c r="H649">
        <f>(Table2[[#This Row],[1Y Return vs Nifty]]-AVERAGE(Table2[1Y Return vs Nifty]))/_xlfn.STDEV.P(Table2[1Y Return vs Nifty])</f>
        <v>-0.838459869745244</v>
      </c>
      <c r="I649">
        <v>-3.6942730942695499</v>
      </c>
      <c r="J649">
        <f>(Table2[[#This Row],[1M Return vs Nifty]]-AVERAGE(Table2[1M Return vs Nifty]))/_xlfn.STDEV.P(Table2[1M Return vs Nifty])</f>
        <v>-0.65115342956101729</v>
      </c>
      <c r="K649">
        <v>2.78903746340597</v>
      </c>
      <c r="L649">
        <f>(Table2[[#This Row],[6M Return vs Nifty]]-AVERAGE(Table2[6M Return vs Nifty]))/_xlfn.STDEV.P(Table2[6M Return vs Nifty])</f>
        <v>-0.24124332122031153</v>
      </c>
      <c r="M649">
        <v>-1.4752169676817799</v>
      </c>
      <c r="N649">
        <f>(Table2[[#This Row],[1W Return vs Nifty]]-AVERAGE(Table2[1W Return vs Nifty]))/_xlfn.STDEV.P(Table2[1W Return vs Nifty])</f>
        <v>-0.23848135828234035</v>
      </c>
      <c r="O649">
        <v>1464.72</v>
      </c>
      <c r="P649">
        <v>1428.0420186103299</v>
      </c>
      <c r="Q649">
        <v>1377.10403985481</v>
      </c>
      <c r="R649">
        <v>63.801860487275597</v>
      </c>
      <c r="S649" s="2">
        <v>3.2893658856300224E-2</v>
      </c>
      <c r="T649" s="2">
        <v>5.942260821726239E-2</v>
      </c>
      <c r="U649" s="2">
        <v>9.8609804499235384E-2</v>
      </c>
      <c r="V649">
        <v>0.68367694015244695</v>
      </c>
      <c r="W649">
        <v>1515.1</v>
      </c>
      <c r="X649">
        <v>1547.45</v>
      </c>
      <c r="Y649">
        <v>1405.05</v>
      </c>
      <c r="Z649">
        <v>1553.95</v>
      </c>
      <c r="AA649">
        <v>1405.05</v>
      </c>
      <c r="AB649">
        <v>1553.95</v>
      </c>
      <c r="AC649" s="2">
        <f>(Table2[[#This Row],[Close Price]]/Table2[[#This Row],[Day Low]])-1</f>
        <v>-1.4520493696784653E-3</v>
      </c>
      <c r="AD649" s="2">
        <f>(Table2[[#This Row],[Day High]]/Table2[[#This Row],[Close Price]])-1</f>
        <v>2.2836935686429971E-2</v>
      </c>
      <c r="AE649" s="2">
        <f>(Table2[[#This Row],[Close Price]]/Table2[[#This Row],[Current Week Low]])-1</f>
        <v>7.6758834205188586E-2</v>
      </c>
      <c r="AF649" s="2">
        <f>(Table2[[#This Row],[Current Week High]]/Table2[[#This Row],[Close Price]])-1</f>
        <v>2.7133320113688963E-2</v>
      </c>
      <c r="AG649" s="2">
        <f>(Table2[[#This Row],[Close Price]]/Table2[[#This Row],[Current Month Low]])-1</f>
        <v>7.6758834205188586E-2</v>
      </c>
      <c r="AH649" s="2">
        <f>(Table2[[#This Row],[Current Month High]]/Table2[[#This Row],[Close Price]])-1</f>
        <v>2.7133320113688963E-2</v>
      </c>
      <c r="AI649">
        <v>13.6591975675854</v>
      </c>
      <c r="AJ649">
        <v>41.161651504548601</v>
      </c>
      <c r="AK649" t="str">
        <f>IF(AND(Table2[[#This Row],[20D EMA]]&gt;Table2[[#This Row],[50D EMA]],Table2[[#This Row],[50D EMA]]&gt;Table2[[#This Row],[200D EMA]]),"Uptrend","Downtrend/NoTrend")</f>
        <v>Uptrend</v>
      </c>
      <c r="AL649">
        <v>0.18</v>
      </c>
      <c r="AM649" t="s">
        <v>10145</v>
      </c>
      <c r="AN649">
        <v>3.4</v>
      </c>
      <c r="AO649" t="s">
        <v>10145</v>
      </c>
      <c r="AP649">
        <v>-0.14718544328490599</v>
      </c>
      <c r="AQ649">
        <f>(Table2[[#This Row],[Sharpe Ratio]]-AVERAGE(Table2[Sharpe Ratio]))/_xlfn.STDEV.P(Table2[Sharpe Ratio])</f>
        <v>-2.2938457625190614</v>
      </c>
      <c r="AR6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-4.2631837413279738</v>
      </c>
    </row>
    <row r="650" spans="1:44" hidden="1" x14ac:dyDescent="0.3">
      <c r="A650" t="s">
        <v>1714</v>
      </c>
      <c r="B650" t="s">
        <v>1715</v>
      </c>
      <c r="C650" t="s">
        <v>620</v>
      </c>
      <c r="D650" t="s">
        <v>620</v>
      </c>
      <c r="E650">
        <v>4519.1901469000004</v>
      </c>
      <c r="F650">
        <v>218.81</v>
      </c>
      <c r="G650">
        <v>73.556886614910596</v>
      </c>
      <c r="H650">
        <f>(Table2[[#This Row],[1Y Return vs Nifty]]-AVERAGE(Table2[1Y Return vs Nifty]))/_xlfn.STDEV.P(Table2[1Y Return vs Nifty])</f>
        <v>0.29770648806387068</v>
      </c>
      <c r="I650">
        <v>24.502531461477499</v>
      </c>
      <c r="J650">
        <f>(Table2[[#This Row],[1M Return vs Nifty]]-AVERAGE(Table2[1M Return vs Nifty]))/_xlfn.STDEV.P(Table2[1M Return vs Nifty])</f>
        <v>1.7048499635402128</v>
      </c>
      <c r="K650">
        <v>30.1704574484903</v>
      </c>
      <c r="L650">
        <f>(Table2[[#This Row],[6M Return vs Nifty]]-AVERAGE(Table2[6M Return vs Nifty]))/_xlfn.STDEV.P(Table2[6M Return vs Nifty])</f>
        <v>0.56751551093919061</v>
      </c>
      <c r="M650">
        <v>5.0795595762343204</v>
      </c>
      <c r="N650">
        <f>(Table2[[#This Row],[1W Return vs Nifty]]-AVERAGE(Table2[1W Return vs Nifty]))/_xlfn.STDEV.P(Table2[1W Return vs Nifty])</f>
        <v>1.0508219991320451</v>
      </c>
      <c r="O650">
        <v>192.84</v>
      </c>
      <c r="P650">
        <v>181.261814936153</v>
      </c>
      <c r="Q650">
        <v>160.98436040474601</v>
      </c>
      <c r="R650">
        <v>87.879268890031</v>
      </c>
      <c r="S650" s="2">
        <v>0.13467123003526238</v>
      </c>
      <c r="T650" s="2">
        <v>0.20714889717435983</v>
      </c>
      <c r="U650" s="2">
        <v>0.35920035617043217</v>
      </c>
      <c r="V650">
        <v>2.6964485041125599</v>
      </c>
      <c r="W650">
        <v>214.2</v>
      </c>
      <c r="X650">
        <v>220.01</v>
      </c>
      <c r="Y650">
        <v>208.1</v>
      </c>
      <c r="Z650">
        <v>221.2</v>
      </c>
      <c r="AA650">
        <v>208.1</v>
      </c>
      <c r="AB650">
        <v>221.2</v>
      </c>
      <c r="AC650" s="2">
        <f>(Table2[[#This Row],[Close Price]]/Table2[[#This Row],[Day Low]])-1</f>
        <v>2.152194211017755E-2</v>
      </c>
      <c r="AD650" s="2">
        <f>(Table2[[#This Row],[Day High]]/Table2[[#This Row],[Close Price]])-1</f>
        <v>5.4842100452445752E-3</v>
      </c>
      <c r="AE650" s="2">
        <f>(Table2[[#This Row],[Close Price]]/Table2[[#This Row],[Current Week Low]])-1</f>
        <v>5.146564151850086E-2</v>
      </c>
      <c r="AF650" s="2">
        <f>(Table2[[#This Row],[Current Week High]]/Table2[[#This Row],[Close Price]])-1</f>
        <v>1.0922718340112381E-2</v>
      </c>
      <c r="AG650" s="2">
        <f>(Table2[[#This Row],[Close Price]]/Table2[[#This Row],[Current Month Low]])-1</f>
        <v>5.146564151850086E-2</v>
      </c>
      <c r="AH650" s="2">
        <f>(Table2[[#This Row],[Current Month High]]/Table2[[#This Row],[Close Price]])-1</f>
        <v>1.0922718340112381E-2</v>
      </c>
      <c r="AI650">
        <v>1.0922718340112301</v>
      </c>
      <c r="AJ650">
        <v>106.52194431335499</v>
      </c>
      <c r="AK650" t="str">
        <f>IF(AND(Table2[[#This Row],[20D EMA]]&gt;Table2[[#This Row],[50D EMA]],Table2[[#This Row],[50D EMA]]&gt;Table2[[#This Row],[200D EMA]]),"Uptrend","Downtrend/NoTrend")</f>
        <v>Uptrend</v>
      </c>
      <c r="AL650">
        <v>0.21</v>
      </c>
      <c r="AM650" t="s">
        <v>10145</v>
      </c>
      <c r="AN650">
        <v>23.09</v>
      </c>
      <c r="AO650" t="s">
        <v>10145</v>
      </c>
      <c r="AP650">
        <v>8.6822221193035995E-2</v>
      </c>
      <c r="AQ650">
        <f>(Table2[[#This Row],[Sharpe Ratio]]-AVERAGE(Table2[Sharpe Ratio]))/_xlfn.STDEV.P(Table2[Sharpe Ratio])</f>
        <v>0.36307323845750888</v>
      </c>
      <c r="AR6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3.9839672001328279</v>
      </c>
    </row>
    <row r="651" spans="1:44" hidden="1" x14ac:dyDescent="0.3">
      <c r="A651" t="s">
        <v>1724</v>
      </c>
      <c r="B651" t="s">
        <v>1725</v>
      </c>
      <c r="C651" t="s">
        <v>10109</v>
      </c>
      <c r="D651" t="s">
        <v>98</v>
      </c>
      <c r="E651">
        <v>4408.1400000000003</v>
      </c>
      <c r="F651">
        <v>7346.9</v>
      </c>
      <c r="G651">
        <v>74.9021353458688</v>
      </c>
      <c r="H651">
        <f>(Table2[[#This Row],[1Y Return vs Nifty]]-AVERAGE(Table2[1Y Return vs Nifty]))/_xlfn.STDEV.P(Table2[1Y Return vs Nifty])</f>
        <v>0.31319613001463703</v>
      </c>
      <c r="I651">
        <v>19.0692424090897</v>
      </c>
      <c r="J651">
        <f>(Table2[[#This Row],[1M Return vs Nifty]]-AVERAGE(Table2[1M Return vs Nifty]))/_xlfn.STDEV.P(Table2[1M Return vs Nifty])</f>
        <v>1.2508677607761636</v>
      </c>
      <c r="K651">
        <v>-12.0279065530128</v>
      </c>
      <c r="L651">
        <f>(Table2[[#This Row],[6M Return vs Nifty]]-AVERAGE(Table2[6M Return vs Nifty]))/_xlfn.STDEV.P(Table2[6M Return vs Nifty])</f>
        <v>-0.67888805788551487</v>
      </c>
      <c r="M651">
        <v>-4.44652188113814</v>
      </c>
      <c r="N651">
        <f>(Table2[[#This Row],[1W Return vs Nifty]]-AVERAGE(Table2[1W Return vs Nifty]))/_xlfn.STDEV.P(Table2[1W Return vs Nifty])</f>
        <v>-0.82292742980812816</v>
      </c>
      <c r="O651">
        <v>7038.18</v>
      </c>
      <c r="P651">
        <v>6717.7330759974702</v>
      </c>
      <c r="Q651">
        <v>6173.9891288640201</v>
      </c>
      <c r="R651">
        <v>58.556117583817702</v>
      </c>
      <c r="S651" s="2">
        <v>4.3863612467995895E-2</v>
      </c>
      <c r="T651" s="2">
        <v>9.3657624809558054E-2</v>
      </c>
      <c r="U651" s="2">
        <v>0.1899761801737718</v>
      </c>
      <c r="V651">
        <v>1.27579013904716</v>
      </c>
      <c r="W651">
        <v>7266.55</v>
      </c>
      <c r="X651">
        <v>7456</v>
      </c>
      <c r="Y651">
        <v>7114.85</v>
      </c>
      <c r="Z651">
        <v>7480</v>
      </c>
      <c r="AA651">
        <v>7114.85</v>
      </c>
      <c r="AB651">
        <v>7480</v>
      </c>
      <c r="AC651" s="2">
        <f>(Table2[[#This Row],[Close Price]]/Table2[[#This Row],[Day Low]])-1</f>
        <v>1.105751697848345E-2</v>
      </c>
      <c r="AD651" s="2">
        <f>(Table2[[#This Row],[Day High]]/Table2[[#This Row],[Close Price]])-1</f>
        <v>1.4849800596169915E-2</v>
      </c>
      <c r="AE651" s="2">
        <f>(Table2[[#This Row],[Close Price]]/Table2[[#This Row],[Current Week Low]])-1</f>
        <v>3.2614882956070623E-2</v>
      </c>
      <c r="AF651" s="2">
        <f>(Table2[[#This Row],[Current Week High]]/Table2[[#This Row],[Close Price]])-1</f>
        <v>1.8116484503668318E-2</v>
      </c>
      <c r="AG651" s="2">
        <f>(Table2[[#This Row],[Close Price]]/Table2[[#This Row],[Current Month Low]])-1</f>
        <v>3.2614882956070623E-2</v>
      </c>
      <c r="AH651" s="2">
        <f>(Table2[[#This Row],[Current Month High]]/Table2[[#This Row],[Close Price]])-1</f>
        <v>1.8116484503668318E-2</v>
      </c>
      <c r="AI651">
        <v>15.695055057235001</v>
      </c>
      <c r="AJ651">
        <v>119.307174519783</v>
      </c>
      <c r="AK651" t="str">
        <f>IF(AND(Table2[[#This Row],[20D EMA]]&gt;Table2[[#This Row],[50D EMA]],Table2[[#This Row],[50D EMA]]&gt;Table2[[#This Row],[200D EMA]]),"Uptrend","Downtrend/NoTrend")</f>
        <v>Uptrend</v>
      </c>
      <c r="AL651">
        <v>-0.02</v>
      </c>
      <c r="AM651" t="s">
        <v>10146</v>
      </c>
      <c r="AN651">
        <v>10.8</v>
      </c>
      <c r="AO651" t="s">
        <v>10145</v>
      </c>
      <c r="AP651">
        <v>7.4784835324297E-2</v>
      </c>
      <c r="AQ651">
        <f>(Table2[[#This Row],[Sharpe Ratio]]-AVERAGE(Table2[Sharpe Ratio]))/_xlfn.STDEV.P(Table2[Sharpe Ratio])</f>
        <v>0.2264009661706573</v>
      </c>
      <c r="AR6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0.28864936926781493</v>
      </c>
    </row>
    <row r="652" spans="1:44" x14ac:dyDescent="0.3">
      <c r="A652" t="s">
        <v>1688</v>
      </c>
      <c r="B652" t="s">
        <v>1689</v>
      </c>
      <c r="C652" t="s">
        <v>10104</v>
      </c>
      <c r="D652" t="s">
        <v>280</v>
      </c>
      <c r="E652">
        <v>4701.5512417899999</v>
      </c>
      <c r="F652">
        <v>243.85</v>
      </c>
      <c r="G652">
        <v>42.103113772249799</v>
      </c>
      <c r="H652">
        <f>(Table2[[#This Row],[1Y Return vs Nifty]]-AVERAGE(Table2[1Y Return vs Nifty]))/_xlfn.STDEV.P(Table2[1Y Return vs Nifty])</f>
        <v>-6.4462728766776473E-2</v>
      </c>
      <c r="I652">
        <v>-1.9761272868728199</v>
      </c>
      <c r="J652">
        <f>(Table2[[#This Row],[1M Return vs Nifty]]-AVERAGE(Table2[1M Return vs Nifty]))/_xlfn.STDEV.P(Table2[1M Return vs Nifty])</f>
        <v>-0.50759257520724632</v>
      </c>
      <c r="K652">
        <v>-13.7028701924412</v>
      </c>
      <c r="L652">
        <f>(Table2[[#This Row],[6M Return vs Nifty]]-AVERAGE(Table2[6M Return vs Nifty]))/_xlfn.STDEV.P(Table2[6M Return vs Nifty])</f>
        <v>-0.72836108147858147</v>
      </c>
      <c r="M652">
        <v>-5.1864659747023003</v>
      </c>
      <c r="N652">
        <f>(Table2[[#This Row],[1W Return vs Nifty]]-AVERAGE(Table2[1W Return vs Nifty]))/_xlfn.STDEV.P(Table2[1W Return vs Nifty])</f>
        <v>-0.96847204109113139</v>
      </c>
      <c r="O652">
        <v>252.44</v>
      </c>
      <c r="P652">
        <v>244.73402875612501</v>
      </c>
      <c r="Q652">
        <v>223.184948147439</v>
      </c>
      <c r="R652">
        <v>32.955523660792501</v>
      </c>
      <c r="S652" s="2">
        <v>-3.4027887814926334E-2</v>
      </c>
      <c r="T652" s="2">
        <v>-3.6122020326235264E-3</v>
      </c>
      <c r="U652" s="2">
        <v>9.2591601826613232E-2</v>
      </c>
      <c r="V652">
        <v>0.90541564497967997</v>
      </c>
      <c r="W652">
        <v>242.5</v>
      </c>
      <c r="X652">
        <v>251.8</v>
      </c>
      <c r="Y652">
        <v>241.3</v>
      </c>
      <c r="Z652">
        <v>253.45</v>
      </c>
      <c r="AA652">
        <v>241.3</v>
      </c>
      <c r="AB652">
        <v>253.45</v>
      </c>
      <c r="AC652" s="2">
        <f>(Table2[[#This Row],[Close Price]]/Table2[[#This Row],[Day Low]])-1</f>
        <v>5.5670103092784196E-3</v>
      </c>
      <c r="AD652" s="2">
        <f>(Table2[[#This Row],[Day High]]/Table2[[#This Row],[Close Price]])-1</f>
        <v>3.2602009432028067E-2</v>
      </c>
      <c r="AE652" s="2">
        <f>(Table2[[#This Row],[Close Price]]/Table2[[#This Row],[Current Week Low]])-1</f>
        <v>1.0567757977621106E-2</v>
      </c>
      <c r="AF652" s="2">
        <f>(Table2[[#This Row],[Current Week High]]/Table2[[#This Row],[Close Price]])-1</f>
        <v>3.9368464219807331E-2</v>
      </c>
      <c r="AG652" s="2">
        <f>(Table2[[#This Row],[Close Price]]/Table2[[#This Row],[Current Month Low]])-1</f>
        <v>1.0567757977621106E-2</v>
      </c>
      <c r="AH652" s="2">
        <f>(Table2[[#This Row],[Current Month High]]/Table2[[#This Row],[Close Price]])-1</f>
        <v>3.9368464219807331E-2</v>
      </c>
      <c r="AI652">
        <v>19.4996924338732</v>
      </c>
      <c r="AJ652">
        <v>72.698300283286102</v>
      </c>
      <c r="AK652" t="str">
        <f>IF(AND(Table2[[#This Row],[20D EMA]]&gt;Table2[[#This Row],[50D EMA]],Table2[[#This Row],[50D EMA]]&gt;Table2[[#This Row],[200D EMA]]),"Uptrend","Downtrend/NoTrend")</f>
        <v>Uptrend</v>
      </c>
      <c r="AL652">
        <v>-0.04</v>
      </c>
      <c r="AM652" t="s">
        <v>10146</v>
      </c>
      <c r="AN652">
        <v>-9.25</v>
      </c>
      <c r="AO652" t="s">
        <v>10146</v>
      </c>
      <c r="AP652">
        <v>0.15282156099816399</v>
      </c>
      <c r="AQ652">
        <f>(Table2[[#This Row],[Sharpe Ratio]]-AVERAGE(Table2[Sharpe Ratio]))/_xlfn.STDEV.P(Table2[Sharpe Ratio])</f>
        <v>1.1124286083825103</v>
      </c>
      <c r="AR6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-1.1564598181612253</v>
      </c>
    </row>
    <row r="653" spans="1:44" hidden="1" x14ac:dyDescent="0.3">
      <c r="A653" t="s">
        <v>1728</v>
      </c>
      <c r="B653" t="s">
        <v>1729</v>
      </c>
      <c r="C653" t="s">
        <v>10102</v>
      </c>
      <c r="D653" t="s">
        <v>24</v>
      </c>
      <c r="E653">
        <v>4400.6504477500002</v>
      </c>
      <c r="F653">
        <v>140.5</v>
      </c>
      <c r="G653">
        <v>-11.0302936882066</v>
      </c>
      <c r="H653">
        <f>(Table2[[#This Row],[1Y Return vs Nifty]]-AVERAGE(Table2[1Y Return vs Nifty]))/_xlfn.STDEV.P(Table2[1Y Return vs Nifty])</f>
        <v>-0.67625847943098494</v>
      </c>
      <c r="I653">
        <v>2.1964233257978498</v>
      </c>
      <c r="J653">
        <f>(Table2[[#This Row],[1M Return vs Nifty]]-AVERAGE(Table2[1M Return vs Nifty]))/_xlfn.STDEV.P(Table2[1M Return vs Nifty])</f>
        <v>-0.15895223967195382</v>
      </c>
      <c r="K653">
        <v>-18.180906299605802</v>
      </c>
      <c r="L653">
        <f>(Table2[[#This Row],[6M Return vs Nifty]]-AVERAGE(Table2[6M Return vs Nifty]))/_xlfn.STDEV.P(Table2[6M Return vs Nifty])</f>
        <v>-0.86062782492619572</v>
      </c>
      <c r="M653">
        <v>-3.61358869833402</v>
      </c>
      <c r="N653">
        <f>(Table2[[#This Row],[1W Return vs Nifty]]-AVERAGE(Table2[1W Return vs Nifty]))/_xlfn.STDEV.P(Table2[1W Return vs Nifty])</f>
        <v>-0.65909216526536363</v>
      </c>
      <c r="O653">
        <v>137.4</v>
      </c>
      <c r="P653">
        <v>134.07596580568199</v>
      </c>
      <c r="Q653">
        <v>128.481906857616</v>
      </c>
      <c r="R653">
        <v>59.526581838412298</v>
      </c>
      <c r="S653" s="2">
        <v>2.2561863173216842E-2</v>
      </c>
      <c r="T653" s="2">
        <v>4.7913391156387014E-2</v>
      </c>
      <c r="U653" s="2">
        <v>9.3539187239044391E-2</v>
      </c>
      <c r="V653">
        <v>1.1280679619685099</v>
      </c>
      <c r="W653">
        <v>138.5</v>
      </c>
      <c r="X653">
        <v>140.9</v>
      </c>
      <c r="Y653">
        <v>137.5</v>
      </c>
      <c r="Z653">
        <v>142.88</v>
      </c>
      <c r="AA653">
        <v>137.5</v>
      </c>
      <c r="AB653">
        <v>142.88</v>
      </c>
      <c r="AC653" s="2">
        <f>(Table2[[#This Row],[Close Price]]/Table2[[#This Row],[Day Low]])-1</f>
        <v>1.4440433212996373E-2</v>
      </c>
      <c r="AD653" s="2">
        <f>(Table2[[#This Row],[Day High]]/Table2[[#This Row],[Close Price]])-1</f>
        <v>2.846975088967918E-3</v>
      </c>
      <c r="AE653" s="2">
        <f>(Table2[[#This Row],[Close Price]]/Table2[[#This Row],[Current Week Low]])-1</f>
        <v>2.1818181818181737E-2</v>
      </c>
      <c r="AF653" s="2">
        <f>(Table2[[#This Row],[Current Week High]]/Table2[[#This Row],[Close Price]])-1</f>
        <v>1.6939501779359434E-2</v>
      </c>
      <c r="AG653" s="2">
        <f>(Table2[[#This Row],[Close Price]]/Table2[[#This Row],[Current Month Low]])-1</f>
        <v>2.1818181818181737E-2</v>
      </c>
      <c r="AH653" s="2">
        <f>(Table2[[#This Row],[Current Month High]]/Table2[[#This Row],[Close Price]])-1</f>
        <v>1.6939501779359434E-2</v>
      </c>
      <c r="AI653">
        <v>16.334519572953699</v>
      </c>
      <c r="AJ653">
        <v>27.843494085532299</v>
      </c>
      <c r="AK653" t="str">
        <f>IF(AND(Table2[[#This Row],[20D EMA]]&gt;Table2[[#This Row],[50D EMA]],Table2[[#This Row],[50D EMA]]&gt;Table2[[#This Row],[200D EMA]]),"Uptrend","Downtrend/NoTrend")</f>
        <v>Uptrend</v>
      </c>
      <c r="AL653">
        <v>0.04</v>
      </c>
      <c r="AM653" t="s">
        <v>10145</v>
      </c>
      <c r="AN653">
        <v>2.89</v>
      </c>
      <c r="AO653" t="s">
        <v>10145</v>
      </c>
      <c r="AP653">
        <v>1.1077203809764E-2</v>
      </c>
      <c r="AQ653">
        <f>(Table2[[#This Row],[Sharpe Ratio]]-AVERAGE(Table2[Sharpe Ratio]))/_xlfn.STDEV.P(Table2[Sharpe Ratio])</f>
        <v>-0.49693438720676081</v>
      </c>
      <c r="AR6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-2.8518650965012586</v>
      </c>
    </row>
    <row r="654" spans="1:44" hidden="1" x14ac:dyDescent="0.3">
      <c r="A654" t="s">
        <v>1736</v>
      </c>
      <c r="B654" t="s">
        <v>1737</v>
      </c>
      <c r="C654" t="s">
        <v>10105</v>
      </c>
      <c r="D654" t="s">
        <v>46</v>
      </c>
      <c r="E654">
        <v>4242.1705772550004</v>
      </c>
      <c r="F654">
        <v>613.04999999999995</v>
      </c>
      <c r="G654">
        <v>32.426152883606498</v>
      </c>
      <c r="H654">
        <f>(Table2[[#This Row],[1Y Return vs Nifty]]-AVERAGE(Table2[1Y Return vs Nifty]))/_xlfn.STDEV.P(Table2[1Y Return vs Nifty])</f>
        <v>-0.1758864795477105</v>
      </c>
      <c r="I654">
        <v>5.3571945411598199</v>
      </c>
      <c r="J654">
        <f>(Table2[[#This Row],[1M Return vs Nifty]]-AVERAGE(Table2[1M Return vs Nifty]))/_xlfn.STDEV.P(Table2[1M Return vs Nifty])</f>
        <v>0.1051481726101075</v>
      </c>
      <c r="K654">
        <v>-36.372890736163001</v>
      </c>
      <c r="L654">
        <f>(Table2[[#This Row],[6M Return vs Nifty]]-AVERAGE(Table2[6M Return vs Nifty]))/_xlfn.STDEV.P(Table2[6M Return vs Nifty])</f>
        <v>-1.3979603699727461</v>
      </c>
      <c r="M654">
        <v>-4.7568750151332502</v>
      </c>
      <c r="N654">
        <f>(Table2[[#This Row],[1W Return vs Nifty]]-AVERAGE(Table2[1W Return vs Nifty]))/_xlfn.STDEV.P(Table2[1W Return vs Nifty])</f>
        <v>-0.88397288802674068</v>
      </c>
      <c r="O654">
        <v>557.13</v>
      </c>
      <c r="P654">
        <v>547.15075049780296</v>
      </c>
      <c r="Q654">
        <v>568.60507561291104</v>
      </c>
      <c r="R654">
        <v>72.232134040872793</v>
      </c>
      <c r="S654" s="2">
        <v>0.10037154703570075</v>
      </c>
      <c r="T654" s="2">
        <v>0.12044075502453616</v>
      </c>
      <c r="U654" s="2">
        <v>7.816483934685392E-2</v>
      </c>
      <c r="V654">
        <v>2.1906259641658101</v>
      </c>
      <c r="W654">
        <v>615</v>
      </c>
      <c r="X654">
        <v>639</v>
      </c>
      <c r="Y654">
        <v>562.04999999999995</v>
      </c>
      <c r="Z654">
        <v>639.85</v>
      </c>
      <c r="AA654">
        <v>562.04999999999995</v>
      </c>
      <c r="AB654">
        <v>639.85</v>
      </c>
      <c r="AC654" s="2">
        <f>(Table2[[#This Row],[Close Price]]/Table2[[#This Row],[Day Low]])-1</f>
        <v>-3.170731707317187E-3</v>
      </c>
      <c r="AD654" s="2">
        <f>(Table2[[#This Row],[Day High]]/Table2[[#This Row],[Close Price]])-1</f>
        <v>4.2329336921947736E-2</v>
      </c>
      <c r="AE654" s="2">
        <f>(Table2[[#This Row],[Close Price]]/Table2[[#This Row],[Current Week Low]])-1</f>
        <v>9.0739258073125217E-2</v>
      </c>
      <c r="AF654" s="2">
        <f>(Table2[[#This Row],[Current Week High]]/Table2[[#This Row],[Close Price]])-1</f>
        <v>4.3715846994535568E-2</v>
      </c>
      <c r="AG654" s="2">
        <f>(Table2[[#This Row],[Close Price]]/Table2[[#This Row],[Current Month Low]])-1</f>
        <v>9.0739258073125217E-2</v>
      </c>
      <c r="AH654" s="2">
        <f>(Table2[[#This Row],[Current Month High]]/Table2[[#This Row],[Close Price]])-1</f>
        <v>4.3715846994535568E-2</v>
      </c>
      <c r="AI654">
        <v>64.595057499388304</v>
      </c>
      <c r="AJ654">
        <v>62.397350993377401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-0.05</v>
      </c>
      <c r="AM654" t="s">
        <v>10146</v>
      </c>
      <c r="AN654">
        <v>20.54</v>
      </c>
      <c r="AO654" t="s">
        <v>10145</v>
      </c>
      <c r="AP654">
        <v>0.10861499955908201</v>
      </c>
      <c r="AQ654">
        <f>(Table2[[#This Row],[Sharpe Ratio]]-AVERAGE(Table2[Sharpe Ratio]))/_xlfn.STDEV.P(Table2[Sharpe Ratio])</f>
        <v>0.61050806950885117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5" spans="1:44" hidden="1" x14ac:dyDescent="0.3">
      <c r="A655" t="s">
        <v>1742</v>
      </c>
      <c r="B655" t="s">
        <v>1743</v>
      </c>
      <c r="C655" t="s">
        <v>10104</v>
      </c>
      <c r="D655" t="s">
        <v>280</v>
      </c>
      <c r="E655">
        <v>4206.4775093600001</v>
      </c>
      <c r="F655">
        <v>498.4</v>
      </c>
      <c r="G655">
        <v>-13.663318054172599</v>
      </c>
      <c r="H655">
        <f>(Table2[[#This Row],[1Y Return vs Nifty]]-AVERAGE(Table2[1Y Return vs Nifty]))/_xlfn.STDEV.P(Table2[1Y Return vs Nifty])</f>
        <v>-0.70657599896315848</v>
      </c>
      <c r="I655">
        <v>-9.6042833603273898</v>
      </c>
      <c r="J655">
        <f>(Table2[[#This Row],[1M Return vs Nifty]]-AVERAGE(Table2[1M Return vs Nifty]))/_xlfn.STDEV.P(Table2[1M Return vs Nifty])</f>
        <v>-1.1449684011322339</v>
      </c>
      <c r="K655">
        <v>-12.7487190471424</v>
      </c>
      <c r="L655">
        <f>(Table2[[#This Row],[6M Return vs Nifty]]-AVERAGE(Table2[6M Return vs Nifty]))/_xlfn.STDEV.P(Table2[6M Return vs Nifty])</f>
        <v>-0.70017853410171527</v>
      </c>
      <c r="M655">
        <v>-1.0966557058344999</v>
      </c>
      <c r="N655">
        <f>(Table2[[#This Row],[1W Return vs Nifty]]-AVERAGE(Table2[1W Return vs Nifty]))/_xlfn.STDEV.P(Table2[1W Return vs Nifty])</f>
        <v>-0.16401958180275272</v>
      </c>
      <c r="O655">
        <v>503.81</v>
      </c>
      <c r="P655">
        <v>513.87063531810998</v>
      </c>
      <c r="Q655">
        <v>511.94498034821601</v>
      </c>
      <c r="R655">
        <v>42.168768815519002</v>
      </c>
      <c r="S655" s="2">
        <v>-1.0738175105694657E-2</v>
      </c>
      <c r="T655" s="2">
        <v>-3.0106089460692674E-2</v>
      </c>
      <c r="U655" s="2">
        <v>-2.645788291351733E-2</v>
      </c>
      <c r="V655">
        <v>0.65663281331911205</v>
      </c>
      <c r="W655">
        <v>500</v>
      </c>
      <c r="X655">
        <v>505.9</v>
      </c>
      <c r="Y655">
        <v>496.25</v>
      </c>
      <c r="Z655">
        <v>512</v>
      </c>
      <c r="AA655">
        <v>496.25</v>
      </c>
      <c r="AB655">
        <v>512</v>
      </c>
      <c r="AC655" s="2">
        <f>(Table2[[#This Row],[Close Price]]/Table2[[#This Row],[Day Low]])-1</f>
        <v>-3.2000000000000917E-3</v>
      </c>
      <c r="AD655" s="2">
        <f>(Table2[[#This Row],[Day High]]/Table2[[#This Row],[Close Price]])-1</f>
        <v>1.504815409309801E-2</v>
      </c>
      <c r="AE655" s="2">
        <f>(Table2[[#This Row],[Close Price]]/Table2[[#This Row],[Current Week Low]])-1</f>
        <v>4.3324937027706678E-3</v>
      </c>
      <c r="AF655" s="2">
        <f>(Table2[[#This Row],[Current Week High]]/Table2[[#This Row],[Close Price]])-1</f>
        <v>2.7287319422151013E-2</v>
      </c>
      <c r="AG655" s="2">
        <f>(Table2[[#This Row],[Close Price]]/Table2[[#This Row],[Current Month Low]])-1</f>
        <v>4.3324937027706678E-3</v>
      </c>
      <c r="AH655" s="2">
        <f>(Table2[[#This Row],[Current Month High]]/Table2[[#This Row],[Close Price]])-1</f>
        <v>2.7287319422151013E-2</v>
      </c>
      <c r="AI655">
        <v>40.2487961476725</v>
      </c>
      <c r="AJ655">
        <v>14.430030995293199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-0.2</v>
      </c>
      <c r="AM655" t="s">
        <v>10146</v>
      </c>
      <c r="AN655">
        <v>-2.87</v>
      </c>
      <c r="AO655" t="s">
        <v>10146</v>
      </c>
      <c r="AQ655">
        <f>(Table2[[#This Row],[Sharpe Ratio]]-AVERAGE(Table2[Sharpe Ratio]))/_xlfn.STDEV.P(Table2[Sharpe Ratio])</f>
        <v>-0.62270476889708481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56" spans="1:44" hidden="1" x14ac:dyDescent="0.3">
      <c r="A656" t="s">
        <v>1744</v>
      </c>
      <c r="B656" t="s">
        <v>1745</v>
      </c>
      <c r="C656" t="s">
        <v>10109</v>
      </c>
      <c r="D656" t="s">
        <v>124</v>
      </c>
      <c r="E656">
        <v>4204.5197218399999</v>
      </c>
      <c r="F656">
        <v>233.3</v>
      </c>
      <c r="G656">
        <v>13.712317093806501</v>
      </c>
      <c r="H656">
        <f>(Table2[[#This Row],[1Y Return vs Nifty]]-AVERAGE(Table2[1Y Return vs Nifty]))/_xlfn.STDEV.P(Table2[1Y Return vs Nifty])</f>
        <v>-0.39136381785597113</v>
      </c>
      <c r="I656">
        <v>2.8927637175704199</v>
      </c>
      <c r="J656">
        <f>(Table2[[#This Row],[1M Return vs Nifty]]-AVERAGE(Table2[1M Return vs Nifty]))/_xlfn.STDEV.P(Table2[1M Return vs Nifty])</f>
        <v>-0.10076903942576729</v>
      </c>
      <c r="K656">
        <v>-0.61795120128823999</v>
      </c>
      <c r="L656">
        <f>(Table2[[#This Row],[6M Return vs Nifty]]-AVERAGE(Table2[6M Return vs Nifty]))/_xlfn.STDEV.P(Table2[6M Return vs Nifty])</f>
        <v>-0.341874777702106</v>
      </c>
      <c r="M656">
        <v>6.0082447027174002</v>
      </c>
      <c r="N656">
        <f>(Table2[[#This Row],[1W Return vs Nifty]]-AVERAGE(Table2[1W Return vs Nifty]))/_xlfn.STDEV.P(Table2[1W Return vs Nifty])</f>
        <v>1.2334913614716019</v>
      </c>
      <c r="O656">
        <v>217.08</v>
      </c>
      <c r="P656">
        <v>212.82850908130001</v>
      </c>
      <c r="Q656">
        <v>202.16762345807001</v>
      </c>
      <c r="R656">
        <v>77.801137191353504</v>
      </c>
      <c r="S656" s="2">
        <v>7.4718997604569737E-2</v>
      </c>
      <c r="T656" s="2">
        <v>9.618772882950534E-2</v>
      </c>
      <c r="U656" s="2">
        <v>0.1539928897091028</v>
      </c>
      <c r="V656">
        <v>1.7249576886846101</v>
      </c>
      <c r="W656">
        <v>234.9</v>
      </c>
      <c r="X656">
        <v>268</v>
      </c>
      <c r="Y656">
        <v>213.01</v>
      </c>
      <c r="Z656">
        <v>245.25</v>
      </c>
      <c r="AA656">
        <v>213.01</v>
      </c>
      <c r="AB656">
        <v>245.25</v>
      </c>
      <c r="AC656" s="2">
        <f>(Table2[[#This Row],[Close Price]]/Table2[[#This Row],[Day Low]])-1</f>
        <v>-6.8114091102596808E-3</v>
      </c>
      <c r="AD656" s="2">
        <f>(Table2[[#This Row],[Day High]]/Table2[[#This Row],[Close Price]])-1</f>
        <v>0.1487355336476639</v>
      </c>
      <c r="AE656" s="2">
        <f>(Table2[[#This Row],[Close Price]]/Table2[[#This Row],[Current Week Low]])-1</f>
        <v>9.5253743955682868E-2</v>
      </c>
      <c r="AF656" s="2">
        <f>(Table2[[#This Row],[Current Week High]]/Table2[[#This Row],[Close Price]])-1</f>
        <v>5.1221603086155199E-2</v>
      </c>
      <c r="AG656" s="2">
        <f>(Table2[[#This Row],[Close Price]]/Table2[[#This Row],[Current Month Low]])-1</f>
        <v>9.5253743955682868E-2</v>
      </c>
      <c r="AH656" s="2">
        <f>(Table2[[#This Row],[Current Month High]]/Table2[[#This Row],[Close Price]])-1</f>
        <v>5.1221603086155199E-2</v>
      </c>
      <c r="AI656">
        <v>6.64380625803686</v>
      </c>
      <c r="AJ656">
        <v>46.683432882741201</v>
      </c>
      <c r="AK656" t="str">
        <f>IF(AND(Table2[[#This Row],[20D EMA]]&gt;Table2[[#This Row],[50D EMA]],Table2[[#This Row],[50D EMA]]&gt;Table2[[#This Row],[200D EMA]]),"Uptrend","Downtrend/NoTrend")</f>
        <v>Uptrend</v>
      </c>
      <c r="AL656">
        <v>-0.03</v>
      </c>
      <c r="AM656" t="s">
        <v>10146</v>
      </c>
      <c r="AN656">
        <v>9.75</v>
      </c>
      <c r="AO656" t="s">
        <v>10145</v>
      </c>
      <c r="AP656">
        <v>8.6604652462649007E-2</v>
      </c>
      <c r="AQ656">
        <f>(Table2[[#This Row],[Sharpe Ratio]]-AVERAGE(Table2[Sharpe Ratio]))/_xlfn.STDEV.P(Table2[Sharpe Ratio])</f>
        <v>0.36060296683169202</v>
      </c>
      <c r="AR6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0.76008669331944945</v>
      </c>
    </row>
    <row r="657" spans="1:44" hidden="1" x14ac:dyDescent="0.3">
      <c r="A657" t="s">
        <v>1746</v>
      </c>
      <c r="B657" t="s">
        <v>1747</v>
      </c>
      <c r="C657" t="s">
        <v>10107</v>
      </c>
      <c r="D657" t="s">
        <v>541</v>
      </c>
      <c r="E657">
        <v>4196.1984143749996</v>
      </c>
      <c r="F657">
        <v>375.25</v>
      </c>
      <c r="G657">
        <v>7.6447294370865801</v>
      </c>
      <c r="H657">
        <f>(Table2[[#This Row],[1Y Return vs Nifty]]-AVERAGE(Table2[1Y Return vs Nifty]))/_xlfn.STDEV.P(Table2[1Y Return vs Nifty])</f>
        <v>-0.46122804306920501</v>
      </c>
      <c r="I657">
        <v>-3.8142715378408099</v>
      </c>
      <c r="J657">
        <f>(Table2[[#This Row],[1M Return vs Nifty]]-AVERAGE(Table2[1M Return vs Nifty]))/_xlfn.STDEV.P(Table2[1M Return vs Nifty])</f>
        <v>-0.66117998202591821</v>
      </c>
      <c r="K657">
        <v>-13.2346056992382</v>
      </c>
      <c r="L657">
        <f>(Table2[[#This Row],[6M Return vs Nifty]]-AVERAGE(Table2[6M Return vs Nifty]))/_xlfn.STDEV.P(Table2[6M Return vs Nifty])</f>
        <v>-0.71453005865832897</v>
      </c>
      <c r="M657">
        <v>-5.4364057019102097</v>
      </c>
      <c r="N657">
        <f>(Table2[[#This Row],[1W Return vs Nifty]]-AVERAGE(Table2[1W Return vs Nifty]))/_xlfn.STDEV.P(Table2[1W Return vs Nifty])</f>
        <v>-1.017634377485267</v>
      </c>
      <c r="O657">
        <v>375.28</v>
      </c>
      <c r="P657">
        <v>374.37485998031502</v>
      </c>
      <c r="Q657">
        <v>358.31152604864599</v>
      </c>
      <c r="R657">
        <v>49.497137251989201</v>
      </c>
      <c r="S657" s="2">
        <v>-7.9940311234205709E-5</v>
      </c>
      <c r="T657" s="2">
        <v>2.337603597984632E-3</v>
      </c>
      <c r="U657" s="2">
        <v>4.7273036784907581E-2</v>
      </c>
      <c r="V657">
        <v>1.59086016985477</v>
      </c>
      <c r="W657">
        <v>375.2</v>
      </c>
      <c r="X657">
        <v>384.8</v>
      </c>
      <c r="Y657">
        <v>367.2</v>
      </c>
      <c r="Z657">
        <v>385</v>
      </c>
      <c r="AA657">
        <v>367.2</v>
      </c>
      <c r="AB657">
        <v>385</v>
      </c>
      <c r="AC657" s="2">
        <f>(Table2[[#This Row],[Close Price]]/Table2[[#This Row],[Day Low]])-1</f>
        <v>1.3326226012799758E-4</v>
      </c>
      <c r="AD657" s="2">
        <f>(Table2[[#This Row],[Day High]]/Table2[[#This Row],[Close Price]])-1</f>
        <v>2.5449700199866809E-2</v>
      </c>
      <c r="AE657" s="2">
        <f>(Table2[[#This Row],[Close Price]]/Table2[[#This Row],[Current Week Low]])-1</f>
        <v>2.1922657952069713E-2</v>
      </c>
      <c r="AF657" s="2">
        <f>(Table2[[#This Row],[Current Week High]]/Table2[[#This Row],[Close Price]])-1</f>
        <v>2.5982678214523602E-2</v>
      </c>
      <c r="AG657" s="2">
        <f>(Table2[[#This Row],[Close Price]]/Table2[[#This Row],[Current Month Low]])-1</f>
        <v>2.1922657952069713E-2</v>
      </c>
      <c r="AH657" s="2">
        <f>(Table2[[#This Row],[Current Month High]]/Table2[[#This Row],[Close Price]])-1</f>
        <v>2.5982678214523602E-2</v>
      </c>
      <c r="AI657">
        <v>13.297801465689499</v>
      </c>
      <c r="AJ657">
        <v>37.0525931336742</v>
      </c>
      <c r="AK657" t="str">
        <f>IF(AND(Table2[[#This Row],[20D EMA]]&gt;Table2[[#This Row],[50D EMA]],Table2[[#This Row],[50D EMA]]&gt;Table2[[#This Row],[200D EMA]]),"Uptrend","Downtrend/NoTrend")</f>
        <v>Uptrend</v>
      </c>
      <c r="AL657">
        <v>-0.03</v>
      </c>
      <c r="AM657" t="s">
        <v>10146</v>
      </c>
      <c r="AN657">
        <v>-4.99</v>
      </c>
      <c r="AO657" t="s">
        <v>10146</v>
      </c>
      <c r="AP657">
        <v>-6.5868062894806997E-2</v>
      </c>
      <c r="AQ657">
        <f>(Table2[[#This Row],[Sharpe Ratio]]-AVERAGE(Table2[Sharpe Ratio]))/_xlfn.STDEV.P(Table2[Sharpe Ratio])</f>
        <v>-1.3705696230383426</v>
      </c>
      <c r="AR6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-4.2251420842770617</v>
      </c>
    </row>
    <row r="658" spans="1:44" hidden="1" x14ac:dyDescent="0.3">
      <c r="A658" t="s">
        <v>1752</v>
      </c>
      <c r="B658" t="s">
        <v>1753</v>
      </c>
      <c r="C658" t="s">
        <v>10118</v>
      </c>
      <c r="D658" t="s">
        <v>1754</v>
      </c>
      <c r="E658">
        <v>4154.4352614999998</v>
      </c>
      <c r="F658">
        <v>23.47</v>
      </c>
      <c r="G658">
        <v>34.902148449993497</v>
      </c>
      <c r="H658">
        <f>(Table2[[#This Row],[1Y Return vs Nifty]]-AVERAGE(Table2[1Y Return vs Nifty]))/_xlfn.STDEV.P(Table2[1Y Return vs Nifty])</f>
        <v>-0.14737704191553244</v>
      </c>
      <c r="I658">
        <v>7.9849146760460004</v>
      </c>
      <c r="J658">
        <f>(Table2[[#This Row],[1M Return vs Nifty]]-AVERAGE(Table2[1M Return vs Nifty]))/_xlfn.STDEV.P(Table2[1M Return vs Nifty])</f>
        <v>0.32470913533098561</v>
      </c>
      <c r="K658">
        <v>-5.9645368660570197</v>
      </c>
      <c r="L658">
        <f>(Table2[[#This Row],[6M Return vs Nifty]]-AVERAGE(Table2[6M Return vs Nifty]))/_xlfn.STDEV.P(Table2[6M Return vs Nifty])</f>
        <v>-0.49979567371972045</v>
      </c>
      <c r="M658">
        <v>4.9046796971626403</v>
      </c>
      <c r="N658">
        <f>(Table2[[#This Row],[1W Return vs Nifty]]-AVERAGE(Table2[1W Return vs Nifty]))/_xlfn.STDEV.P(Table2[1W Return vs Nifty])</f>
        <v>1.0164236922300938</v>
      </c>
      <c r="O658">
        <v>22.16</v>
      </c>
      <c r="P658">
        <v>21.775668285643299</v>
      </c>
      <c r="Q658">
        <v>20.869928444741198</v>
      </c>
      <c r="R658">
        <v>70.880868510616097</v>
      </c>
      <c r="S658" s="2">
        <v>5.9115523465703916E-2</v>
      </c>
      <c r="T658" s="2">
        <v>7.780848294211816E-2</v>
      </c>
      <c r="U658" s="2">
        <v>0.12458459367233557</v>
      </c>
      <c r="V658">
        <v>1.33088560160519</v>
      </c>
      <c r="W658">
        <v>23.05</v>
      </c>
      <c r="X658">
        <v>23.67</v>
      </c>
      <c r="Y658">
        <v>21.7</v>
      </c>
      <c r="Z658">
        <v>24.55</v>
      </c>
      <c r="AA658">
        <v>21.7</v>
      </c>
      <c r="AB658">
        <v>24.55</v>
      </c>
      <c r="AC658" s="2">
        <f>(Table2[[#This Row],[Close Price]]/Table2[[#This Row],[Day Low]])-1</f>
        <v>1.8221258134490048E-2</v>
      </c>
      <c r="AD658" s="2">
        <f>(Table2[[#This Row],[Day High]]/Table2[[#This Row],[Close Price]])-1</f>
        <v>8.5215168299959121E-3</v>
      </c>
      <c r="AE658" s="2">
        <f>(Table2[[#This Row],[Close Price]]/Table2[[#This Row],[Current Week Low]])-1</f>
        <v>8.1566820276497642E-2</v>
      </c>
      <c r="AF658" s="2">
        <f>(Table2[[#This Row],[Current Week High]]/Table2[[#This Row],[Close Price]])-1</f>
        <v>4.601619088197717E-2</v>
      </c>
      <c r="AG658" s="2">
        <f>(Table2[[#This Row],[Close Price]]/Table2[[#This Row],[Current Month Low]])-1</f>
        <v>8.1566820276497642E-2</v>
      </c>
      <c r="AH658" s="2">
        <f>(Table2[[#This Row],[Current Month High]]/Table2[[#This Row],[Close Price]])-1</f>
        <v>4.601619088197717E-2</v>
      </c>
      <c r="AI658">
        <v>19.088197699190399</v>
      </c>
      <c r="AJ658">
        <v>60.753424657534197</v>
      </c>
      <c r="AK658" t="str">
        <f>IF(AND(Table2[[#This Row],[20D EMA]]&gt;Table2[[#This Row],[50D EMA]],Table2[[#This Row],[50D EMA]]&gt;Table2[[#This Row],[200D EMA]]),"Uptrend","Downtrend/NoTrend")</f>
        <v>Uptrend</v>
      </c>
      <c r="AL658">
        <v>0.01</v>
      </c>
      <c r="AM658" t="s">
        <v>10145</v>
      </c>
      <c r="AN658">
        <v>5.72</v>
      </c>
      <c r="AO658" t="s">
        <v>10145</v>
      </c>
      <c r="AP658">
        <v>-6.5497873611934002E-2</v>
      </c>
      <c r="AQ658">
        <f>(Table2[[#This Row],[Sharpe Ratio]]-AVERAGE(Table2[Sharpe Ratio]))/_xlfn.STDEV.P(Table2[Sharpe Ratio])</f>
        <v>-1.3663665002824388</v>
      </c>
      <c r="AR6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-0.67240638835661226</v>
      </c>
    </row>
    <row r="659" spans="1:44" hidden="1" x14ac:dyDescent="0.3">
      <c r="A659" t="s">
        <v>1755</v>
      </c>
      <c r="B659" t="s">
        <v>1756</v>
      </c>
      <c r="C659" t="s">
        <v>10107</v>
      </c>
      <c r="D659" t="s">
        <v>59</v>
      </c>
      <c r="E659">
        <v>4152.76926</v>
      </c>
      <c r="F659">
        <v>336.8</v>
      </c>
      <c r="G659">
        <v>-17.436323952030602</v>
      </c>
      <c r="H659">
        <f>(Table2[[#This Row],[1Y Return vs Nifty]]-AVERAGE(Table2[1Y Return vs Nifty]))/_xlfn.STDEV.P(Table2[1Y Return vs Nifty])</f>
        <v>-0.7500196455476249</v>
      </c>
      <c r="I659">
        <v>15.499134525946999</v>
      </c>
      <c r="J659">
        <f>(Table2[[#This Row],[1M Return vs Nifty]]-AVERAGE(Table2[1M Return vs Nifty]))/_xlfn.STDEV.P(Table2[1M Return vs Nifty])</f>
        <v>0.95256494175310202</v>
      </c>
      <c r="K659">
        <v>-3.44988592575069</v>
      </c>
      <c r="L659">
        <f>(Table2[[#This Row],[6M Return vs Nifty]]-AVERAGE(Table2[6M Return vs Nifty]))/_xlfn.STDEV.P(Table2[6M Return vs Nifty])</f>
        <v>-0.42552099552995543</v>
      </c>
      <c r="M659">
        <v>-1.5941105488635701</v>
      </c>
      <c r="N659">
        <f>(Table2[[#This Row],[1W Return vs Nifty]]-AVERAGE(Table2[1W Return vs Nifty]))/_xlfn.STDEV.P(Table2[1W Return vs Nifty])</f>
        <v>-0.2618673413689766</v>
      </c>
      <c r="O659">
        <v>320.95999999999998</v>
      </c>
      <c r="P659">
        <v>306.98409865895002</v>
      </c>
      <c r="Q659">
        <v>297.64399310825502</v>
      </c>
      <c r="R659">
        <v>60.315425052761597</v>
      </c>
      <c r="S659" s="2">
        <v>4.9351944167497608E-2</v>
      </c>
      <c r="T659" s="2">
        <v>9.7125230496627621E-2</v>
      </c>
      <c r="U659" s="2">
        <v>0.13155315678587776</v>
      </c>
      <c r="V659">
        <v>2.4494167633580002</v>
      </c>
      <c r="W659">
        <v>333.2</v>
      </c>
      <c r="X659">
        <v>343.45</v>
      </c>
      <c r="Y659">
        <v>335.65</v>
      </c>
      <c r="Z659">
        <v>354.15</v>
      </c>
      <c r="AA659">
        <v>335.65</v>
      </c>
      <c r="AB659">
        <v>354.15</v>
      </c>
      <c r="AC659" s="2">
        <f>(Table2[[#This Row],[Close Price]]/Table2[[#This Row],[Day Low]])-1</f>
        <v>1.0804321728691502E-2</v>
      </c>
      <c r="AD659" s="2">
        <f>(Table2[[#This Row],[Day High]]/Table2[[#This Row],[Close Price]])-1</f>
        <v>1.9744655581947601E-2</v>
      </c>
      <c r="AE659" s="2">
        <f>(Table2[[#This Row],[Close Price]]/Table2[[#This Row],[Current Week Low]])-1</f>
        <v>3.4261879934456285E-3</v>
      </c>
      <c r="AF659" s="2">
        <f>(Table2[[#This Row],[Current Week High]]/Table2[[#This Row],[Close Price]])-1</f>
        <v>5.151425178147262E-2</v>
      </c>
      <c r="AG659" s="2">
        <f>(Table2[[#This Row],[Close Price]]/Table2[[#This Row],[Current Month Low]])-1</f>
        <v>3.4261879934456285E-3</v>
      </c>
      <c r="AH659" s="2">
        <f>(Table2[[#This Row],[Current Month High]]/Table2[[#This Row],[Close Price]])-1</f>
        <v>5.151425178147262E-2</v>
      </c>
      <c r="AI659">
        <v>5.9085510688835896</v>
      </c>
      <c r="AJ659">
        <v>34.6661335465813</v>
      </c>
      <c r="AK659" t="str">
        <f>IF(AND(Table2[[#This Row],[20D EMA]]&gt;Table2[[#This Row],[50D EMA]],Table2[[#This Row],[50D EMA]]&gt;Table2[[#This Row],[200D EMA]]),"Uptrend","Downtrend/NoTrend")</f>
        <v>Uptrend</v>
      </c>
      <c r="AL659">
        <v>0.05</v>
      </c>
      <c r="AM659" t="s">
        <v>10145</v>
      </c>
      <c r="AN659">
        <v>12.74</v>
      </c>
      <c r="AO659" t="s">
        <v>10145</v>
      </c>
      <c r="AP659">
        <v>-6.3762565327524001E-2</v>
      </c>
      <c r="AQ659">
        <f>(Table2[[#This Row],[Sharpe Ratio]]-AVERAGE(Table2[Sharpe Ratio]))/_xlfn.STDEV.P(Table2[Sharpe Ratio])</f>
        <v>-1.3466638398431454</v>
      </c>
      <c r="AR6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-1.8315068805366006</v>
      </c>
    </row>
    <row r="660" spans="1:44" hidden="1" x14ac:dyDescent="0.3">
      <c r="A660" t="s">
        <v>1759</v>
      </c>
      <c r="B660" t="s">
        <v>1760</v>
      </c>
      <c r="C660" t="s">
        <v>10114</v>
      </c>
      <c r="D660" t="s">
        <v>915</v>
      </c>
      <c r="E660">
        <v>4142.1678788749996</v>
      </c>
      <c r="F660">
        <v>334.75</v>
      </c>
      <c r="G660">
        <v>62.9702464114362</v>
      </c>
      <c r="H660">
        <f>(Table2[[#This Row],[1Y Return vs Nifty]]-AVERAGE(Table2[1Y Return vs Nifty]))/_xlfn.STDEV.P(Table2[1Y Return vs Nifty])</f>
        <v>0.1758083866647312</v>
      </c>
      <c r="I660">
        <v>26.128500453725501</v>
      </c>
      <c r="J660">
        <f>(Table2[[#This Row],[1M Return vs Nifty]]-AVERAGE(Table2[1M Return vs Nifty]))/_xlfn.STDEV.P(Table2[1M Return vs Nifty])</f>
        <v>1.8407089207223979</v>
      </c>
      <c r="K660">
        <v>19.057815687449398</v>
      </c>
      <c r="L660">
        <f>(Table2[[#This Row],[6M Return vs Nifty]]-AVERAGE(Table2[6M Return vs Nifty]))/_xlfn.STDEV.P(Table2[6M Return vs Nifty])</f>
        <v>0.2392839152892153</v>
      </c>
      <c r="M660">
        <v>-0.92967503791183803</v>
      </c>
      <c r="N660">
        <f>(Table2[[#This Row],[1W Return vs Nifty]]-AVERAGE(Table2[1W Return vs Nifty]))/_xlfn.STDEV.P(Table2[1W Return vs Nifty])</f>
        <v>-0.13117502419906027</v>
      </c>
      <c r="O660">
        <v>306.22000000000003</v>
      </c>
      <c r="P660">
        <v>282.64194627236498</v>
      </c>
      <c r="Q660">
        <v>239.12268294753</v>
      </c>
      <c r="R660">
        <v>70.535185870627799</v>
      </c>
      <c r="S660" s="2">
        <v>9.3168310365096887E-2</v>
      </c>
      <c r="T660" s="2">
        <v>0.18436065281485728</v>
      </c>
      <c r="U660" s="2">
        <v>0.39990901688508251</v>
      </c>
      <c r="V660">
        <v>1.4214050062741399</v>
      </c>
      <c r="W660">
        <v>330.9</v>
      </c>
      <c r="X660">
        <v>337.8</v>
      </c>
      <c r="Y660">
        <v>315.35000000000002</v>
      </c>
      <c r="Z660">
        <v>338.35</v>
      </c>
      <c r="AA660">
        <v>315.35000000000002</v>
      </c>
      <c r="AB660">
        <v>338.35</v>
      </c>
      <c r="AC660" s="2">
        <f>(Table2[[#This Row],[Close Price]]/Table2[[#This Row],[Day Low]])-1</f>
        <v>1.1634935025687687E-2</v>
      </c>
      <c r="AD660" s="2">
        <f>(Table2[[#This Row],[Day High]]/Table2[[#This Row],[Close Price]])-1</f>
        <v>9.1112770724421921E-3</v>
      </c>
      <c r="AE660" s="2">
        <f>(Table2[[#This Row],[Close Price]]/Table2[[#This Row],[Current Week Low]])-1</f>
        <v>6.1518947201522067E-2</v>
      </c>
      <c r="AF660" s="2">
        <f>(Table2[[#This Row],[Current Week High]]/Table2[[#This Row],[Close Price]])-1</f>
        <v>1.0754294249439855E-2</v>
      </c>
      <c r="AG660" s="2">
        <f>(Table2[[#This Row],[Close Price]]/Table2[[#This Row],[Current Month Low]])-1</f>
        <v>6.1518947201522067E-2</v>
      </c>
      <c r="AH660" s="2">
        <f>(Table2[[#This Row],[Current Month High]]/Table2[[#This Row],[Close Price]])-1</f>
        <v>1.0754294249439855E-2</v>
      </c>
      <c r="AI660">
        <v>1.0903659447348599</v>
      </c>
      <c r="AJ660">
        <v>124.890829694323</v>
      </c>
      <c r="AK660" t="str">
        <f>IF(AND(Table2[[#This Row],[20D EMA]]&gt;Table2[[#This Row],[50D EMA]],Table2[[#This Row],[50D EMA]]&gt;Table2[[#This Row],[200D EMA]]),"Uptrend","Downtrend/NoTrend")</f>
        <v>Uptrend</v>
      </c>
      <c r="AL660">
        <v>0.15</v>
      </c>
      <c r="AM660" t="s">
        <v>10145</v>
      </c>
      <c r="AN660">
        <v>19.809999999999999</v>
      </c>
      <c r="AO660" t="s">
        <v>10145</v>
      </c>
      <c r="AP660">
        <v>3.8294603640488999E-2</v>
      </c>
      <c r="AQ660">
        <f>(Table2[[#This Row],[Sharpe Ratio]]-AVERAGE(Table2[Sharpe Ratio]))/_xlfn.STDEV.P(Table2[Sharpe Ratio])</f>
        <v>-0.18790849726952663</v>
      </c>
      <c r="AR6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1.9367177012077574</v>
      </c>
    </row>
    <row r="661" spans="1:44" hidden="1" x14ac:dyDescent="0.3">
      <c r="A661" t="s">
        <v>1767</v>
      </c>
      <c r="B661" t="s">
        <v>1768</v>
      </c>
      <c r="C661" t="s">
        <v>10100</v>
      </c>
      <c r="D661" t="s">
        <v>257</v>
      </c>
      <c r="E661">
        <v>4083.8648579999999</v>
      </c>
      <c r="F661">
        <v>2403</v>
      </c>
      <c r="G661">
        <v>110.672061600867</v>
      </c>
      <c r="H661">
        <f>(Table2[[#This Row],[1Y Return vs Nifty]]-AVERAGE(Table2[1Y Return vs Nifty]))/_xlfn.STDEV.P(Table2[1Y Return vs Nifty])</f>
        <v>0.72506297481781856</v>
      </c>
      <c r="I661">
        <v>27.336835414630698</v>
      </c>
      <c r="J661">
        <f>(Table2[[#This Row],[1M Return vs Nifty]]-AVERAGE(Table2[1M Return vs Nifty]))/_xlfn.STDEV.P(Table2[1M Return vs Nifty])</f>
        <v>1.9416721792457914</v>
      </c>
      <c r="K661">
        <v>60.069211728953803</v>
      </c>
      <c r="L661">
        <f>(Table2[[#This Row],[6M Return vs Nifty]]-AVERAGE(Table2[6M Return vs Nifty]))/_xlfn.STDEV.P(Table2[6M Return vs Nifty])</f>
        <v>1.4506282789425957</v>
      </c>
      <c r="M661">
        <v>8.2274039076453196</v>
      </c>
      <c r="N661">
        <f>(Table2[[#This Row],[1W Return vs Nifty]]-AVERAGE(Table2[1W Return vs Nifty]))/_xlfn.STDEV.P(Table2[1W Return vs Nifty])</f>
        <v>1.6699928034934868</v>
      </c>
      <c r="O661">
        <v>2092.9699999999998</v>
      </c>
      <c r="P661">
        <v>1921.1669382289101</v>
      </c>
      <c r="Q661">
        <v>1581.69545847931</v>
      </c>
      <c r="R661">
        <v>93.830358266391798</v>
      </c>
      <c r="S661" s="2">
        <v>0.14812921350998831</v>
      </c>
      <c r="T661" s="2">
        <v>0.25080228697631207</v>
      </c>
      <c r="U661" s="2">
        <v>0.51925580055108533</v>
      </c>
      <c r="V661">
        <v>2.0130236774921602</v>
      </c>
      <c r="W661">
        <v>2369.75</v>
      </c>
      <c r="X661">
        <v>2399.9</v>
      </c>
      <c r="Y661">
        <v>2301.1</v>
      </c>
      <c r="Z661">
        <v>2463</v>
      </c>
      <c r="AA661">
        <v>2301.1</v>
      </c>
      <c r="AB661">
        <v>2463</v>
      </c>
      <c r="AC661" s="2">
        <f>(Table2[[#This Row],[Close Price]]/Table2[[#This Row],[Day Low]])-1</f>
        <v>1.4031015929950374E-2</v>
      </c>
      <c r="AD661" s="2">
        <f>(Table2[[#This Row],[Day High]]/Table2[[#This Row],[Close Price]])-1</f>
        <v>-1.2900540990428144E-3</v>
      </c>
      <c r="AE661" s="2">
        <f>(Table2[[#This Row],[Close Price]]/Table2[[#This Row],[Current Week Low]])-1</f>
        <v>4.428316891921269E-2</v>
      </c>
      <c r="AF661" s="2">
        <f>(Table2[[#This Row],[Current Week High]]/Table2[[#This Row],[Close Price]])-1</f>
        <v>2.4968789013732895E-2</v>
      </c>
      <c r="AG661" s="2">
        <f>(Table2[[#This Row],[Close Price]]/Table2[[#This Row],[Current Month Low]])-1</f>
        <v>4.428316891921269E-2</v>
      </c>
      <c r="AH661" s="2">
        <f>(Table2[[#This Row],[Current Month High]]/Table2[[#This Row],[Close Price]])-1</f>
        <v>2.4968789013732895E-2</v>
      </c>
      <c r="AI661">
        <v>2.4968789013732802</v>
      </c>
      <c r="AJ661">
        <v>139.940089865202</v>
      </c>
      <c r="AK661" t="str">
        <f>IF(AND(Table2[[#This Row],[20D EMA]]&gt;Table2[[#This Row],[50D EMA]],Table2[[#This Row],[50D EMA]]&gt;Table2[[#This Row],[200D EMA]]),"Uptrend","Downtrend/NoTrend")</f>
        <v>Uptrend</v>
      </c>
      <c r="AL661">
        <v>0.31</v>
      </c>
      <c r="AM661" t="s">
        <v>10145</v>
      </c>
      <c r="AN661">
        <v>26.27</v>
      </c>
      <c r="AO661" t="s">
        <v>10145</v>
      </c>
      <c r="AP661">
        <v>-6.9319809181923001E-2</v>
      </c>
      <c r="AQ661">
        <f>(Table2[[#This Row],[Sharpe Ratio]]-AVERAGE(Table2[Sharpe Ratio]))/_xlfn.STDEV.P(Table2[Sharpe Ratio])</f>
        <v>-1.4097606910627547</v>
      </c>
      <c r="AR6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4.3775955454369377</v>
      </c>
    </row>
    <row r="662" spans="1:44" hidden="1" x14ac:dyDescent="0.3">
      <c r="A662" t="s">
        <v>1774</v>
      </c>
      <c r="B662" t="s">
        <v>1775</v>
      </c>
      <c r="C662" t="s">
        <v>10108</v>
      </c>
      <c r="D662" t="s">
        <v>1409</v>
      </c>
      <c r="E662">
        <v>4075.9773272699899</v>
      </c>
      <c r="F662">
        <v>564.45000000000005</v>
      </c>
      <c r="G662">
        <v>9.1140411377282895</v>
      </c>
      <c r="H662">
        <f>(Table2[[#This Row],[1Y Return vs Nifty]]-AVERAGE(Table2[1Y Return vs Nifty]))/_xlfn.STDEV.P(Table2[1Y Return vs Nifty])</f>
        <v>-0.44430989876380161</v>
      </c>
      <c r="I662">
        <v>20.606182918577201</v>
      </c>
      <c r="J662">
        <f>(Table2[[#This Row],[1M Return vs Nifty]]-AVERAGE(Table2[1M Return vs Nifty]))/_xlfn.STDEV.P(Table2[1M Return vs Nifty])</f>
        <v>1.3792878818642906</v>
      </c>
      <c r="K662">
        <v>3.1690281373515199</v>
      </c>
      <c r="L662">
        <f>(Table2[[#This Row],[6M Return vs Nifty]]-AVERAGE(Table2[6M Return vs Nifty]))/_xlfn.STDEV.P(Table2[6M Return vs Nifty])</f>
        <v>-0.23001962230845402</v>
      </c>
      <c r="M662">
        <v>1.6710025694095301</v>
      </c>
      <c r="N662">
        <f>(Table2[[#This Row],[1W Return vs Nifty]]-AVERAGE(Table2[1W Return vs Nifty]))/_xlfn.STDEV.P(Table2[1W Return vs Nifty])</f>
        <v>0.38036985428867987</v>
      </c>
      <c r="O662">
        <v>500.84</v>
      </c>
      <c r="P662">
        <v>467.89372788939698</v>
      </c>
      <c r="Q662">
        <v>453.20066589951801</v>
      </c>
      <c r="R662">
        <v>88.758927690069996</v>
      </c>
      <c r="S662" s="2">
        <v>0.12700662886350944</v>
      </c>
      <c r="T662" s="2">
        <v>0.20636368122769003</v>
      </c>
      <c r="U662" s="2">
        <v>0.24547478075671633</v>
      </c>
      <c r="V662">
        <v>3.7610267130331398</v>
      </c>
      <c r="W662">
        <v>563</v>
      </c>
      <c r="X662">
        <v>576.79999999999995</v>
      </c>
      <c r="Y662">
        <v>519</v>
      </c>
      <c r="Z662">
        <v>568.70000000000005</v>
      </c>
      <c r="AA662">
        <v>519</v>
      </c>
      <c r="AB662">
        <v>568.70000000000005</v>
      </c>
      <c r="AC662" s="2">
        <f>(Table2[[#This Row],[Close Price]]/Table2[[#This Row],[Day Low]])-1</f>
        <v>2.5754884547068979E-3</v>
      </c>
      <c r="AD662" s="2">
        <f>(Table2[[#This Row],[Day High]]/Table2[[#This Row],[Close Price]])-1</f>
        <v>2.1879705908406155E-2</v>
      </c>
      <c r="AE662" s="2">
        <f>(Table2[[#This Row],[Close Price]]/Table2[[#This Row],[Current Week Low]])-1</f>
        <v>8.7572254335260169E-2</v>
      </c>
      <c r="AF662" s="2">
        <f>(Table2[[#This Row],[Current Week High]]/Table2[[#This Row],[Close Price]])-1</f>
        <v>7.5294534502612365E-3</v>
      </c>
      <c r="AG662" s="2">
        <f>(Table2[[#This Row],[Close Price]]/Table2[[#This Row],[Current Month Low]])-1</f>
        <v>8.7572254335260169E-2</v>
      </c>
      <c r="AH662" s="2">
        <f>(Table2[[#This Row],[Current Month High]]/Table2[[#This Row],[Close Price]])-1</f>
        <v>7.5294534502612365E-3</v>
      </c>
      <c r="AI662">
        <v>0.75294534502612298</v>
      </c>
      <c r="AJ662">
        <v>52.163364334816002</v>
      </c>
      <c r="AK662" t="str">
        <f>IF(AND(Table2[[#This Row],[20D EMA]]&gt;Table2[[#This Row],[50D EMA]],Table2[[#This Row],[50D EMA]]&gt;Table2[[#This Row],[200D EMA]]),"Uptrend","Downtrend/NoTrend")</f>
        <v>Uptrend</v>
      </c>
      <c r="AL662">
        <v>0.16</v>
      </c>
      <c r="AM662" t="s">
        <v>10145</v>
      </c>
      <c r="AN662">
        <v>20.6</v>
      </c>
      <c r="AO662" t="s">
        <v>10145</v>
      </c>
      <c r="AP662">
        <v>-2.4522946912611001E-2</v>
      </c>
      <c r="AQ662">
        <f>(Table2[[#This Row],[Sharpe Ratio]]-AVERAGE(Table2[Sharpe Ratio]))/_xlfn.STDEV.P(Table2[Sharpe Ratio])</f>
        <v>-0.90113788670719641</v>
      </c>
      <c r="AR6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0.1841903283735184</v>
      </c>
    </row>
    <row r="663" spans="1:44" hidden="1" x14ac:dyDescent="0.3">
      <c r="A663" t="s">
        <v>1776</v>
      </c>
      <c r="B663" t="s">
        <v>1777</v>
      </c>
      <c r="C663" t="s">
        <v>10114</v>
      </c>
      <c r="D663" t="s">
        <v>915</v>
      </c>
      <c r="E663">
        <v>4067.55069215</v>
      </c>
      <c r="F663">
        <v>331.7</v>
      </c>
      <c r="G663">
        <v>-27.155638401948501</v>
      </c>
      <c r="H663">
        <f>(Table2[[#This Row],[1Y Return vs Nifty]]-AVERAGE(Table2[1Y Return vs Nifty]))/_xlfn.STDEV.P(Table2[1Y Return vs Nifty])</f>
        <v>-0.86193106933979169</v>
      </c>
      <c r="I663">
        <v>6.7691981281441898</v>
      </c>
      <c r="J663">
        <f>(Table2[[#This Row],[1M Return vs Nifty]]-AVERAGE(Table2[1M Return vs Nifty]))/_xlfn.STDEV.P(Table2[1M Return vs Nifty])</f>
        <v>0.22312910323042637</v>
      </c>
      <c r="K663">
        <v>-34.343308717999101</v>
      </c>
      <c r="L663">
        <f>(Table2[[#This Row],[6M Return vs Nifty]]-AVERAGE(Table2[6M Return vs Nifty]))/_xlfn.STDEV.P(Table2[6M Return vs Nifty])</f>
        <v>-1.3380130632342235</v>
      </c>
      <c r="M663">
        <v>3.8025032704500701</v>
      </c>
      <c r="N663">
        <f>(Table2[[#This Row],[1W Return vs Nifty]]-AVERAGE(Table2[1W Return vs Nifty]))/_xlfn.STDEV.P(Table2[1W Return vs Nifty])</f>
        <v>0.79962915195816575</v>
      </c>
      <c r="O663">
        <v>317.56</v>
      </c>
      <c r="P663">
        <v>315.245301434873</v>
      </c>
      <c r="Q663">
        <v>336.80908367849702</v>
      </c>
      <c r="R663">
        <v>71.119479881419196</v>
      </c>
      <c r="S663" s="2">
        <v>4.4527018516185873E-2</v>
      </c>
      <c r="T663" s="2">
        <v>5.2196491082441683E-2</v>
      </c>
      <c r="U663" s="2">
        <v>-1.5169079238296119E-2</v>
      </c>
      <c r="V663">
        <v>1.1098838088935501</v>
      </c>
      <c r="W663">
        <v>326.05</v>
      </c>
      <c r="X663">
        <v>332.2</v>
      </c>
      <c r="Y663">
        <v>324.10000000000002</v>
      </c>
      <c r="Z663">
        <v>335.9</v>
      </c>
      <c r="AA663">
        <v>324.10000000000002</v>
      </c>
      <c r="AB663">
        <v>335.9</v>
      </c>
      <c r="AC663" s="2">
        <f>(Table2[[#This Row],[Close Price]]/Table2[[#This Row],[Day Low]])-1</f>
        <v>1.7328630578132165E-2</v>
      </c>
      <c r="AD663" s="2">
        <f>(Table2[[#This Row],[Day High]]/Table2[[#This Row],[Close Price]])-1</f>
        <v>1.5073861923424747E-3</v>
      </c>
      <c r="AE663" s="2">
        <f>(Table2[[#This Row],[Close Price]]/Table2[[#This Row],[Current Week Low]])-1</f>
        <v>2.3449552607219815E-2</v>
      </c>
      <c r="AF663" s="2">
        <f>(Table2[[#This Row],[Current Week High]]/Table2[[#This Row],[Close Price]])-1</f>
        <v>1.2662044015676832E-2</v>
      </c>
      <c r="AG663" s="2">
        <f>(Table2[[#This Row],[Close Price]]/Table2[[#This Row],[Current Month Low]])-1</f>
        <v>2.3449552607219815E-2</v>
      </c>
      <c r="AH663" s="2">
        <f>(Table2[[#This Row],[Current Month High]]/Table2[[#This Row],[Close Price]])-1</f>
        <v>1.2662044015676832E-2</v>
      </c>
      <c r="AI663">
        <v>35.634609586976097</v>
      </c>
      <c r="AJ663">
        <v>23.791752192573199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-0.05</v>
      </c>
      <c r="AM663" t="s">
        <v>10146</v>
      </c>
      <c r="AN663">
        <v>3.32</v>
      </c>
      <c r="AO663" t="s">
        <v>10145</v>
      </c>
      <c r="AP663">
        <v>1.0363843505821001E-2</v>
      </c>
      <c r="AQ663">
        <f>(Table2[[#This Row],[Sharpe Ratio]]-AVERAGE(Table2[Sharpe Ratio]))/_xlfn.STDEV.P(Table2[Sharpe Ratio])</f>
        <v>-0.50503386783837589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4" spans="1:44" hidden="1" x14ac:dyDescent="0.3">
      <c r="A664" t="s">
        <v>1789</v>
      </c>
      <c r="B664" t="s">
        <v>1790</v>
      </c>
      <c r="C664" t="s">
        <v>10109</v>
      </c>
      <c r="D664" t="s">
        <v>124</v>
      </c>
      <c r="E664">
        <v>3993.68292611999</v>
      </c>
      <c r="F664">
        <v>740.2</v>
      </c>
      <c r="G664">
        <v>99.417268745985197</v>
      </c>
      <c r="H664">
        <f>(Table2[[#This Row],[1Y Return vs Nifty]]-AVERAGE(Table2[1Y Return vs Nifty]))/_xlfn.STDEV.P(Table2[1Y Return vs Nifty])</f>
        <v>0.59547154124851298</v>
      </c>
      <c r="I664">
        <v>-2.23178796949564</v>
      </c>
      <c r="J664">
        <f>(Table2[[#This Row],[1M Return vs Nifty]]-AVERAGE(Table2[1M Return vs Nifty]))/_xlfn.STDEV.P(Table2[1M Return vs Nifty])</f>
        <v>-0.52895447933900974</v>
      </c>
      <c r="K664">
        <v>32.676022374014302</v>
      </c>
      <c r="L664">
        <f>(Table2[[#This Row],[6M Return vs Nifty]]-AVERAGE(Table2[6M Return vs Nifty]))/_xlfn.STDEV.P(Table2[6M Return vs Nifty])</f>
        <v>0.64152181755770998</v>
      </c>
      <c r="M664">
        <v>-4.9897831681081302</v>
      </c>
      <c r="N664">
        <f>(Table2[[#This Row],[1W Return vs Nifty]]-AVERAGE(Table2[1W Return vs Nifty]))/_xlfn.STDEV.P(Table2[1W Return vs Nifty])</f>
        <v>-0.92978516882499518</v>
      </c>
      <c r="O664">
        <v>752.65</v>
      </c>
      <c r="P664">
        <v>728.81119417602201</v>
      </c>
      <c r="Q664">
        <v>599.86124047013197</v>
      </c>
      <c r="R664">
        <v>42.404526181213697</v>
      </c>
      <c r="S664" s="2">
        <v>-1.6541553178768261E-2</v>
      </c>
      <c r="T664" s="2">
        <v>1.5626551725586441E-2</v>
      </c>
      <c r="U664" s="2">
        <v>0.23395203767437905</v>
      </c>
      <c r="V664">
        <v>0.34848391293051101</v>
      </c>
      <c r="W664">
        <v>738</v>
      </c>
      <c r="X664">
        <v>746.95</v>
      </c>
      <c r="Y664">
        <v>735</v>
      </c>
      <c r="Z664">
        <v>760</v>
      </c>
      <c r="AA664">
        <v>735</v>
      </c>
      <c r="AB664">
        <v>760</v>
      </c>
      <c r="AC664" s="2">
        <f>(Table2[[#This Row],[Close Price]]/Table2[[#This Row],[Day Low]])-1</f>
        <v>2.9810298102981303E-3</v>
      </c>
      <c r="AD664" s="2">
        <f>(Table2[[#This Row],[Day High]]/Table2[[#This Row],[Close Price]])-1</f>
        <v>9.119156984598753E-3</v>
      </c>
      <c r="AE664" s="2">
        <f>(Table2[[#This Row],[Close Price]]/Table2[[#This Row],[Current Week Low]])-1</f>
        <v>7.074829931972948E-3</v>
      </c>
      <c r="AF664" s="2">
        <f>(Table2[[#This Row],[Current Week High]]/Table2[[#This Row],[Close Price]])-1</f>
        <v>2.6749527154823038E-2</v>
      </c>
      <c r="AG664" s="2">
        <f>(Table2[[#This Row],[Close Price]]/Table2[[#This Row],[Current Month Low]])-1</f>
        <v>7.074829931972948E-3</v>
      </c>
      <c r="AH664" s="2">
        <f>(Table2[[#This Row],[Current Month High]]/Table2[[#This Row],[Close Price]])-1</f>
        <v>2.6749527154823038E-2</v>
      </c>
      <c r="AI664">
        <v>18.886787354768899</v>
      </c>
      <c r="AJ664">
        <v>133.87045813586101</v>
      </c>
      <c r="AK664" t="str">
        <f>IF(AND(Table2[[#This Row],[20D EMA]]&gt;Table2[[#This Row],[50D EMA]],Table2[[#This Row],[50D EMA]]&gt;Table2[[#This Row],[200D EMA]]),"Uptrend","Downtrend/NoTrend")</f>
        <v>Uptrend</v>
      </c>
      <c r="AL664">
        <v>-0.08</v>
      </c>
      <c r="AM664" t="s">
        <v>10146</v>
      </c>
      <c r="AN664">
        <v>-4.8</v>
      </c>
      <c r="AO664" t="s">
        <v>10146</v>
      </c>
      <c r="AP664">
        <v>7.9124933953343995E-2</v>
      </c>
      <c r="AQ664">
        <f>(Table2[[#This Row],[Sharpe Ratio]]-AVERAGE(Table2[Sharpe Ratio]))/_xlfn.STDEV.P(Table2[Sharpe Ratio])</f>
        <v>0.275678371418699</v>
      </c>
      <c r="AR6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5.3932082060917041E-2</v>
      </c>
    </row>
    <row r="665" spans="1:44" hidden="1" x14ac:dyDescent="0.3">
      <c r="A665" t="s">
        <v>1811</v>
      </c>
      <c r="B665" t="s">
        <v>1812</v>
      </c>
      <c r="C665" t="s">
        <v>10112</v>
      </c>
      <c r="D665" t="s">
        <v>387</v>
      </c>
      <c r="E665">
        <v>3872.7058287499999</v>
      </c>
      <c r="F665">
        <v>537.5</v>
      </c>
      <c r="G665">
        <v>15.567036463899999</v>
      </c>
      <c r="H665">
        <f>(Table2[[#This Row],[1Y Return vs Nifty]]-AVERAGE(Table2[1Y Return vs Nifty]))/_xlfn.STDEV.P(Table2[1Y Return vs Nifty])</f>
        <v>-0.37000796127661861</v>
      </c>
      <c r="I665">
        <v>20.818436289010901</v>
      </c>
      <c r="J665">
        <f>(Table2[[#This Row],[1M Return vs Nifty]]-AVERAGE(Table2[1M Return vs Nifty]))/_xlfn.STDEV.P(Table2[1M Return vs Nifty])</f>
        <v>1.3970228581787272</v>
      </c>
      <c r="K665">
        <v>7.9922262403456799</v>
      </c>
      <c r="L665">
        <f>(Table2[[#This Row],[6M Return vs Nifty]]-AVERAGE(Table2[6M Return vs Nifty]))/_xlfn.STDEV.P(Table2[6M Return vs Nifty])</f>
        <v>-8.7557906766440652E-2</v>
      </c>
      <c r="M665">
        <v>9.8389616906780706</v>
      </c>
      <c r="N665">
        <f>(Table2[[#This Row],[1W Return vs Nifty]]-AVERAGE(Table2[1W Return vs Nifty]))/_xlfn.STDEV.P(Table2[1W Return vs Nifty])</f>
        <v>1.9869810099427112</v>
      </c>
      <c r="O665">
        <v>490.22</v>
      </c>
      <c r="P665">
        <v>465.64553658045202</v>
      </c>
      <c r="Q665">
        <v>429.43240158078498</v>
      </c>
      <c r="R665">
        <v>78.656451310722204</v>
      </c>
      <c r="S665" s="2">
        <v>9.6446493411121478E-2</v>
      </c>
      <c r="T665" s="2">
        <v>0.1543115047278743</v>
      </c>
      <c r="U665" s="2">
        <v>0.25165217627129916</v>
      </c>
      <c r="V665">
        <v>1.7397965793478101</v>
      </c>
      <c r="W665">
        <v>525</v>
      </c>
      <c r="X665">
        <v>541.95000000000005</v>
      </c>
      <c r="Y665">
        <v>530.75</v>
      </c>
      <c r="Z665">
        <v>554.70000000000005</v>
      </c>
      <c r="AA665">
        <v>530.75</v>
      </c>
      <c r="AB665">
        <v>554.70000000000005</v>
      </c>
      <c r="AC665" s="2">
        <f>(Table2[[#This Row],[Close Price]]/Table2[[#This Row],[Day Low]])-1</f>
        <v>2.3809523809523725E-2</v>
      </c>
      <c r="AD665" s="2">
        <f>(Table2[[#This Row],[Day High]]/Table2[[#This Row],[Close Price]])-1</f>
        <v>8.2790697674419711E-3</v>
      </c>
      <c r="AE665" s="2">
        <f>(Table2[[#This Row],[Close Price]]/Table2[[#This Row],[Current Week Low]])-1</f>
        <v>1.2717852096090443E-2</v>
      </c>
      <c r="AF665" s="2">
        <f>(Table2[[#This Row],[Current Week High]]/Table2[[#This Row],[Close Price]])-1</f>
        <v>3.2000000000000028E-2</v>
      </c>
      <c r="AG665" s="2">
        <f>(Table2[[#This Row],[Close Price]]/Table2[[#This Row],[Current Month Low]])-1</f>
        <v>1.2717852096090443E-2</v>
      </c>
      <c r="AH665" s="2">
        <f>(Table2[[#This Row],[Current Month High]]/Table2[[#This Row],[Close Price]])-1</f>
        <v>3.2000000000000028E-2</v>
      </c>
      <c r="AI665">
        <v>3.2</v>
      </c>
      <c r="AJ665">
        <v>54.431834506536397</v>
      </c>
      <c r="AK665" t="str">
        <f>IF(AND(Table2[[#This Row],[20D EMA]]&gt;Table2[[#This Row],[50D EMA]],Table2[[#This Row],[50D EMA]]&gt;Table2[[#This Row],[200D EMA]]),"Uptrend","Downtrend/NoTrend")</f>
        <v>Uptrend</v>
      </c>
      <c r="AL665">
        <v>7.0000000000000007E-2</v>
      </c>
      <c r="AM665" t="s">
        <v>10145</v>
      </c>
      <c r="AN665">
        <v>15.01</v>
      </c>
      <c r="AO665" t="s">
        <v>10145</v>
      </c>
      <c r="AP665">
        <v>-3.7176533927628999E-2</v>
      </c>
      <c r="AQ665">
        <f>(Table2[[#This Row],[Sharpe Ratio]]-AVERAGE(Table2[Sharpe Ratio]))/_xlfn.STDEV.P(Table2[Sharpe Ratio])</f>
        <v>-1.0448064962192611</v>
      </c>
      <c r="AR6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1.881631503859118</v>
      </c>
    </row>
    <row r="666" spans="1:44" hidden="1" x14ac:dyDescent="0.3">
      <c r="A666" t="s">
        <v>1815</v>
      </c>
      <c r="B666" t="s">
        <v>1816</v>
      </c>
      <c r="C666" t="s">
        <v>10108</v>
      </c>
      <c r="D666" t="s">
        <v>124</v>
      </c>
      <c r="E666">
        <v>3867.2719430900001</v>
      </c>
      <c r="F666">
        <v>218.23</v>
      </c>
      <c r="G666">
        <v>-3.4729435756543299</v>
      </c>
      <c r="H666">
        <f>(Table2[[#This Row],[1Y Return vs Nifty]]-AVERAGE(Table2[1Y Return vs Nifty]))/_xlfn.STDEV.P(Table2[1Y Return vs Nifty])</f>
        <v>-0.58924063310554164</v>
      </c>
      <c r="I666">
        <v>-2.6094840423984502</v>
      </c>
      <c r="J666">
        <f>(Table2[[#This Row],[1M Return vs Nifty]]-AVERAGE(Table2[1M Return vs Nifty]))/_xlfn.STDEV.P(Table2[1M Return vs Nifty])</f>
        <v>-0.56051313441855011</v>
      </c>
      <c r="K666">
        <v>-25.387361211684699</v>
      </c>
      <c r="L666">
        <f>(Table2[[#This Row],[6M Return vs Nifty]]-AVERAGE(Table2[6M Return vs Nifty]))/_xlfn.STDEV.P(Table2[6M Return vs Nifty])</f>
        <v>-1.0734832598115274</v>
      </c>
      <c r="M666">
        <v>-1.4885280104841301</v>
      </c>
      <c r="N666">
        <f>(Table2[[#This Row],[1W Return vs Nifty]]-AVERAGE(Table2[1W Return vs Nifty]))/_xlfn.STDEV.P(Table2[1W Return vs Nifty])</f>
        <v>-0.24109959737268519</v>
      </c>
      <c r="O666">
        <v>219.24</v>
      </c>
      <c r="P666">
        <v>219.311371329314</v>
      </c>
      <c r="Q666">
        <v>216.960422615591</v>
      </c>
      <c r="R666">
        <v>46.485192295232302</v>
      </c>
      <c r="S666" s="2">
        <v>-4.6068235723409016E-3</v>
      </c>
      <c r="T666" s="2">
        <v>-4.9307581397147072E-3</v>
      </c>
      <c r="U666" s="2">
        <v>5.8516542745605657E-3</v>
      </c>
      <c r="V666">
        <v>0.79056259824647501</v>
      </c>
      <c r="W666">
        <v>215.55</v>
      </c>
      <c r="X666">
        <v>219.9</v>
      </c>
      <c r="Y666">
        <v>217.01</v>
      </c>
      <c r="Z666">
        <v>224.7</v>
      </c>
      <c r="AA666">
        <v>217.01</v>
      </c>
      <c r="AB666">
        <v>224.7</v>
      </c>
      <c r="AC666" s="2">
        <f>(Table2[[#This Row],[Close Price]]/Table2[[#This Row],[Day Low]])-1</f>
        <v>1.2433310136858999E-2</v>
      </c>
      <c r="AD666" s="2">
        <f>(Table2[[#This Row],[Day High]]/Table2[[#This Row],[Close Price]])-1</f>
        <v>7.6524767447190278E-3</v>
      </c>
      <c r="AE666" s="2">
        <f>(Table2[[#This Row],[Close Price]]/Table2[[#This Row],[Current Week Low]])-1</f>
        <v>5.6218607437446E-3</v>
      </c>
      <c r="AF666" s="2">
        <f>(Table2[[#This Row],[Current Week High]]/Table2[[#This Row],[Close Price]])-1</f>
        <v>2.9647619484030496E-2</v>
      </c>
      <c r="AG666" s="2">
        <f>(Table2[[#This Row],[Close Price]]/Table2[[#This Row],[Current Month Low]])-1</f>
        <v>5.6218607437446E-3</v>
      </c>
      <c r="AH666" s="2">
        <f>(Table2[[#This Row],[Current Month High]]/Table2[[#This Row],[Close Price]])-1</f>
        <v>2.9647619484030496E-2</v>
      </c>
      <c r="AI666">
        <v>27.388535031847098</v>
      </c>
      <c r="AJ666">
        <v>30.754943079688399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-0.09</v>
      </c>
      <c r="AM666" t="s">
        <v>10146</v>
      </c>
      <c r="AN666">
        <v>0.12</v>
      </c>
      <c r="AO666" t="s">
        <v>10145</v>
      </c>
      <c r="AP666">
        <v>7.0200453525498002E-2</v>
      </c>
      <c r="AQ666">
        <f>(Table2[[#This Row],[Sharpe Ratio]]-AVERAGE(Table2[Sharpe Ratio]))/_xlfn.STDEV.P(Table2[Sharpe Ratio])</f>
        <v>0.17434997401134558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67" spans="1:44" hidden="1" x14ac:dyDescent="0.3">
      <c r="A667" t="s">
        <v>1823</v>
      </c>
      <c r="B667" t="s">
        <v>1824</v>
      </c>
      <c r="C667" t="s">
        <v>10101</v>
      </c>
      <c r="D667" t="s">
        <v>287</v>
      </c>
      <c r="E667">
        <v>3824.03386691999</v>
      </c>
      <c r="F667">
        <v>1428.3</v>
      </c>
      <c r="G667">
        <v>6.2740963035936499</v>
      </c>
      <c r="H667">
        <f>(Table2[[#This Row],[1Y Return vs Nifty]]-AVERAGE(Table2[1Y Return vs Nifty]))/_xlfn.STDEV.P(Table2[1Y Return vs Nifty])</f>
        <v>-0.47700996948554891</v>
      </c>
      <c r="I667">
        <v>11.947099729596999</v>
      </c>
      <c r="J667">
        <f>(Table2[[#This Row],[1M Return vs Nifty]]-AVERAGE(Table2[1M Return vs Nifty]))/_xlfn.STDEV.P(Table2[1M Return vs Nifty])</f>
        <v>0.65577223192426592</v>
      </c>
      <c r="K667">
        <v>-12.8543471130209</v>
      </c>
      <c r="L667">
        <f>(Table2[[#This Row],[6M Return vs Nifty]]-AVERAGE(Table2[6M Return vs Nifty]))/_xlfn.STDEV.P(Table2[6M Return vs Nifty])</f>
        <v>-0.70329844648207018</v>
      </c>
      <c r="M667">
        <v>-4.1435091606491303</v>
      </c>
      <c r="N667">
        <f>(Table2[[#This Row],[1W Return vs Nifty]]-AVERAGE(Table2[1W Return vs Nifty]))/_xlfn.STDEV.P(Table2[1W Return vs Nifty])</f>
        <v>-0.7633258071977651</v>
      </c>
      <c r="O667">
        <v>1354.82</v>
      </c>
      <c r="P667">
        <v>1330.07416329272</v>
      </c>
      <c r="Q667">
        <v>1282.31688260943</v>
      </c>
      <c r="R667">
        <v>68.945463454027404</v>
      </c>
      <c r="S667" s="2">
        <v>5.4235987068392867E-2</v>
      </c>
      <c r="T667" s="2">
        <v>7.3849894553333004E-2</v>
      </c>
      <c r="U667" s="2">
        <v>0.11384324683732153</v>
      </c>
      <c r="V667">
        <v>1.00261144332605</v>
      </c>
      <c r="W667">
        <v>1426.95</v>
      </c>
      <c r="X667">
        <v>1456</v>
      </c>
      <c r="Y667">
        <v>1400</v>
      </c>
      <c r="Z667">
        <v>1439.9</v>
      </c>
      <c r="AA667">
        <v>1400</v>
      </c>
      <c r="AB667">
        <v>1439.9</v>
      </c>
      <c r="AC667" s="2">
        <f>(Table2[[#This Row],[Close Price]]/Table2[[#This Row],[Day Low]])-1</f>
        <v>9.4607379375588607E-4</v>
      </c>
      <c r="AD667" s="2">
        <f>(Table2[[#This Row],[Day High]]/Table2[[#This Row],[Close Price]])-1</f>
        <v>1.9393684800111943E-2</v>
      </c>
      <c r="AE667" s="2">
        <f>(Table2[[#This Row],[Close Price]]/Table2[[#This Row],[Current Week Low]])-1</f>
        <v>2.021428571428574E-2</v>
      </c>
      <c r="AF667" s="2">
        <f>(Table2[[#This Row],[Current Week High]]/Table2[[#This Row],[Close Price]])-1</f>
        <v>8.1215430931877997E-3</v>
      </c>
      <c r="AG667" s="2">
        <f>(Table2[[#This Row],[Close Price]]/Table2[[#This Row],[Current Month Low]])-1</f>
        <v>2.021428571428574E-2</v>
      </c>
      <c r="AH667" s="2">
        <f>(Table2[[#This Row],[Current Month High]]/Table2[[#This Row],[Close Price]])-1</f>
        <v>8.1215430931877997E-3</v>
      </c>
      <c r="AI667">
        <v>27.630749842469999</v>
      </c>
      <c r="AJ667">
        <v>51.142857142857103</v>
      </c>
      <c r="AK667" t="str">
        <f>IF(AND(Table2[[#This Row],[20D EMA]]&gt;Table2[[#This Row],[50D EMA]],Table2[[#This Row],[50D EMA]]&gt;Table2[[#This Row],[200D EMA]]),"Uptrend","Downtrend/NoTrend")</f>
        <v>Uptrend</v>
      </c>
      <c r="AL667">
        <v>0.01</v>
      </c>
      <c r="AM667" t="s">
        <v>10145</v>
      </c>
      <c r="AN667">
        <v>9.5299999999999994</v>
      </c>
      <c r="AO667" t="s">
        <v>10145</v>
      </c>
      <c r="AP667">
        <v>6.0897269051259001E-2</v>
      </c>
      <c r="AQ667">
        <f>(Table2[[#This Row],[Sharpe Ratio]]-AVERAGE(Table2[Sharpe Ratio]))/_xlfn.STDEV.P(Table2[Sharpe Ratio])</f>
        <v>6.872177736941136E-2</v>
      </c>
      <c r="AR6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-1.2191402138717069</v>
      </c>
    </row>
    <row r="668" spans="1:44" hidden="1" x14ac:dyDescent="0.3">
      <c r="A668" t="s">
        <v>1827</v>
      </c>
      <c r="B668" t="s">
        <v>1828</v>
      </c>
      <c r="C668" t="s">
        <v>10113</v>
      </c>
      <c r="D668" t="s">
        <v>151</v>
      </c>
      <c r="E668">
        <v>3806.9406144</v>
      </c>
      <c r="F668">
        <v>806.4</v>
      </c>
      <c r="G668">
        <v>37.7356692341369</v>
      </c>
      <c r="H668">
        <f>(Table2[[#This Row],[1Y Return vs Nifty]]-AVERAGE(Table2[1Y Return vs Nifty]))/_xlfn.STDEV.P(Table2[1Y Return vs Nifty])</f>
        <v>-0.11475093984504499</v>
      </c>
      <c r="I668">
        <v>-16.537233015903599</v>
      </c>
      <c r="J668">
        <f>(Table2[[#This Row],[1M Return vs Nifty]]-AVERAGE(Table2[1M Return vs Nifty]))/_xlfn.STDEV.P(Table2[1M Return vs Nifty])</f>
        <v>-1.7242557767794988</v>
      </c>
      <c r="K668">
        <v>0.53633198647289504</v>
      </c>
      <c r="L668">
        <f>(Table2[[#This Row],[6M Return vs Nifty]]-AVERAGE(Table2[6M Return vs Nifty]))/_xlfn.STDEV.P(Table2[6M Return vs Nifty])</f>
        <v>-0.30778097528340109</v>
      </c>
      <c r="M668">
        <v>-6.2505661831255503</v>
      </c>
      <c r="N668">
        <f>(Table2[[#This Row],[1W Return vs Nifty]]-AVERAGE(Table2[1W Return vs Nifty]))/_xlfn.STDEV.P(Table2[1W Return vs Nifty])</f>
        <v>-1.1777771123095904</v>
      </c>
      <c r="O668">
        <v>808.85</v>
      </c>
      <c r="P668">
        <v>807.27699744894699</v>
      </c>
      <c r="Q668">
        <v>728.75246474104699</v>
      </c>
      <c r="R668">
        <v>51.7075665094508</v>
      </c>
      <c r="S668" s="2">
        <v>-3.028991778450943E-3</v>
      </c>
      <c r="T668" s="2">
        <v>-1.0863649673140488E-3</v>
      </c>
      <c r="U668" s="2">
        <v>0.10654857309682521</v>
      </c>
      <c r="V668">
        <v>1.4372028058086299</v>
      </c>
      <c r="W668">
        <v>803.8</v>
      </c>
      <c r="X668">
        <v>829.8</v>
      </c>
      <c r="Y668">
        <v>771</v>
      </c>
      <c r="Z668">
        <v>814.4</v>
      </c>
      <c r="AA668">
        <v>771</v>
      </c>
      <c r="AB668">
        <v>814.4</v>
      </c>
      <c r="AC668" s="2">
        <f>(Table2[[#This Row],[Close Price]]/Table2[[#This Row],[Day Low]])-1</f>
        <v>3.2346354814631884E-3</v>
      </c>
      <c r="AD668" s="2">
        <f>(Table2[[#This Row],[Day High]]/Table2[[#This Row],[Close Price]])-1</f>
        <v>2.9017857142857206E-2</v>
      </c>
      <c r="AE668" s="2">
        <f>(Table2[[#This Row],[Close Price]]/Table2[[#This Row],[Current Week Low]])-1</f>
        <v>4.5914396887159592E-2</v>
      </c>
      <c r="AF668" s="2">
        <f>(Table2[[#This Row],[Current Week High]]/Table2[[#This Row],[Close Price]])-1</f>
        <v>9.9206349206348854E-3</v>
      </c>
      <c r="AG668" s="2">
        <f>(Table2[[#This Row],[Close Price]]/Table2[[#This Row],[Current Month Low]])-1</f>
        <v>4.5914396887159592E-2</v>
      </c>
      <c r="AH668" s="2">
        <f>(Table2[[#This Row],[Current Month High]]/Table2[[#This Row],[Close Price]])-1</f>
        <v>9.9206349206348854E-3</v>
      </c>
      <c r="AI668">
        <v>20.734126984126998</v>
      </c>
      <c r="AJ668">
        <v>66.577153480685794</v>
      </c>
      <c r="AK668" t="str">
        <f>IF(AND(Table2[[#This Row],[20D EMA]]&gt;Table2[[#This Row],[50D EMA]],Table2[[#This Row],[50D EMA]]&gt;Table2[[#This Row],[200D EMA]]),"Uptrend","Downtrend/NoTrend")</f>
        <v>Uptrend</v>
      </c>
      <c r="AL668">
        <v>7.0000000000000007E-2</v>
      </c>
      <c r="AM668" t="s">
        <v>10145</v>
      </c>
      <c r="AN668">
        <v>0.06</v>
      </c>
      <c r="AO668" t="s">
        <v>10145</v>
      </c>
      <c r="AP668">
        <v>-6.8062123838501007E-2</v>
      </c>
      <c r="AQ668">
        <f>(Table2[[#This Row],[Sharpe Ratio]]-AVERAGE(Table2[Sharpe Ratio]))/_xlfn.STDEV.P(Table2[Sharpe Ratio])</f>
        <v>-1.3954809532873169</v>
      </c>
      <c r="AR6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-4.7200457575048524</v>
      </c>
    </row>
    <row r="669" spans="1:44" hidden="1" x14ac:dyDescent="0.3">
      <c r="A669" t="s">
        <v>1829</v>
      </c>
      <c r="B669" t="s">
        <v>1830</v>
      </c>
      <c r="C669" t="s">
        <v>10101</v>
      </c>
      <c r="D669" t="s">
        <v>287</v>
      </c>
      <c r="E669">
        <v>3788.43265668</v>
      </c>
      <c r="F669">
        <v>1387.7</v>
      </c>
      <c r="G669">
        <v>40.513336465380199</v>
      </c>
      <c r="H669">
        <f>(Table2[[#This Row],[1Y Return vs Nifty]]-AVERAGE(Table2[1Y Return vs Nifty]))/_xlfn.STDEV.P(Table2[1Y Return vs Nifty])</f>
        <v>-8.276795418581373E-2</v>
      </c>
      <c r="I669">
        <v>-1.1909978175476399</v>
      </c>
      <c r="J669">
        <f>(Table2[[#This Row],[1M Return vs Nifty]]-AVERAGE(Table2[1M Return vs Nifty]))/_xlfn.STDEV.P(Table2[1M Return vs Nifty])</f>
        <v>-0.44199054253376469</v>
      </c>
      <c r="K669">
        <v>18.764730082265402</v>
      </c>
      <c r="L669">
        <f>(Table2[[#This Row],[6M Return vs Nifty]]-AVERAGE(Table2[6M Return vs Nifty]))/_xlfn.STDEV.P(Table2[6M Return vs Nifty])</f>
        <v>0.23062711181078022</v>
      </c>
      <c r="M669">
        <v>-0.77819083334382499</v>
      </c>
      <c r="N669">
        <f>(Table2[[#This Row],[1W Return vs Nifty]]-AVERAGE(Table2[1W Return vs Nifty]))/_xlfn.STDEV.P(Table2[1W Return vs Nifty])</f>
        <v>-0.10137857084382494</v>
      </c>
      <c r="O669">
        <v>1351.31</v>
      </c>
      <c r="P669">
        <v>1318.03408700511</v>
      </c>
      <c r="Q669">
        <v>1143.2449410261199</v>
      </c>
      <c r="R669">
        <v>85.053548641360607</v>
      </c>
      <c r="S669" s="2">
        <v>2.692942404037571E-2</v>
      </c>
      <c r="T669" s="2">
        <v>5.2855926627199554E-2</v>
      </c>
      <c r="U669" s="2">
        <v>0.21382562056602619</v>
      </c>
      <c r="V669">
        <v>0.66210178521413499</v>
      </c>
      <c r="W669">
        <v>1377.1</v>
      </c>
      <c r="X669">
        <v>1388</v>
      </c>
      <c r="Y669">
        <v>1364.85</v>
      </c>
      <c r="Z669">
        <v>1391</v>
      </c>
      <c r="AA669">
        <v>1364.85</v>
      </c>
      <c r="AB669">
        <v>1391</v>
      </c>
      <c r="AC669" s="2">
        <f>(Table2[[#This Row],[Close Price]]/Table2[[#This Row],[Day Low]])-1</f>
        <v>7.6973349793043599E-3</v>
      </c>
      <c r="AD669" s="2">
        <f>(Table2[[#This Row],[Day High]]/Table2[[#This Row],[Close Price]])-1</f>
        <v>2.1618505440645919E-4</v>
      </c>
      <c r="AE669" s="2">
        <f>(Table2[[#This Row],[Close Price]]/Table2[[#This Row],[Current Week Low]])-1</f>
        <v>1.6741766494486665E-2</v>
      </c>
      <c r="AF669" s="2">
        <f>(Table2[[#This Row],[Current Week High]]/Table2[[#This Row],[Close Price]])-1</f>
        <v>2.3780355984721613E-3</v>
      </c>
      <c r="AG669" s="2">
        <f>(Table2[[#This Row],[Close Price]]/Table2[[#This Row],[Current Month Low]])-1</f>
        <v>1.6741766494486665E-2</v>
      </c>
      <c r="AH669" s="2">
        <f>(Table2[[#This Row],[Current Month High]]/Table2[[#This Row],[Close Price]])-1</f>
        <v>2.3780355984721613E-3</v>
      </c>
      <c r="AI669">
        <v>0.23780355984721599</v>
      </c>
      <c r="AJ669">
        <v>83.061803311127207</v>
      </c>
      <c r="AK669" t="str">
        <f>IF(AND(Table2[[#This Row],[20D EMA]]&gt;Table2[[#This Row],[50D EMA]],Table2[[#This Row],[50D EMA]]&gt;Table2[[#This Row],[200D EMA]]),"Uptrend","Downtrend/NoTrend")</f>
        <v>Uptrend</v>
      </c>
      <c r="AL669">
        <v>0.03</v>
      </c>
      <c r="AM669" t="s">
        <v>10145</v>
      </c>
      <c r="AN669">
        <v>3.11</v>
      </c>
      <c r="AO669" t="s">
        <v>10145</v>
      </c>
      <c r="AP669">
        <v>7.4639843218403001E-2</v>
      </c>
      <c r="AQ669">
        <f>(Table2[[#This Row],[Sharpe Ratio]]-AVERAGE(Table2[Sharpe Ratio]))/_xlfn.STDEV.P(Table2[Sharpe Ratio])</f>
        <v>0.2247547282920784</v>
      </c>
      <c r="AR6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-0.17075522746054472</v>
      </c>
    </row>
    <row r="670" spans="1:44" hidden="1" x14ac:dyDescent="0.3">
      <c r="A670" t="s">
        <v>1831</v>
      </c>
      <c r="B670" t="s">
        <v>1832</v>
      </c>
      <c r="C670" t="s">
        <v>10101</v>
      </c>
      <c r="D670" t="s">
        <v>21</v>
      </c>
      <c r="E670">
        <v>3771.8205677750002</v>
      </c>
      <c r="F670">
        <v>638.95000000000005</v>
      </c>
      <c r="G670">
        <v>-11.2940787317429</v>
      </c>
      <c r="H670">
        <f>(Table2[[#This Row],[1Y Return vs Nifty]]-AVERAGE(Table2[1Y Return vs Nifty]))/_xlfn.STDEV.P(Table2[1Y Return vs Nifty])</f>
        <v>-0.67929578828124804</v>
      </c>
      <c r="I670">
        <v>10.961556388599901</v>
      </c>
      <c r="J670">
        <f>(Table2[[#This Row],[1M Return vs Nifty]]-AVERAGE(Table2[1M Return vs Nifty]))/_xlfn.STDEV.P(Table2[1M Return vs Nifty])</f>
        <v>0.57342448039636351</v>
      </c>
      <c r="K670">
        <v>-26.7078176013279</v>
      </c>
      <c r="L670">
        <f>(Table2[[#This Row],[6M Return vs Nifty]]-AVERAGE(Table2[6M Return vs Nifty]))/_xlfn.STDEV.P(Table2[6M Return vs Nifty])</f>
        <v>-1.1124852826499021</v>
      </c>
      <c r="M670">
        <v>3.1751834269765702</v>
      </c>
      <c r="N670">
        <f>(Table2[[#This Row],[1W Return vs Nifty]]-AVERAGE(Table2[1W Return vs Nifty]))/_xlfn.STDEV.P(Table2[1W Return vs Nifty])</f>
        <v>0.67623736660222511</v>
      </c>
      <c r="O670">
        <v>606.92999999999995</v>
      </c>
      <c r="P670">
        <v>592.81301508806598</v>
      </c>
      <c r="Q670">
        <v>587.06036147442796</v>
      </c>
      <c r="R670">
        <v>66.672157019028205</v>
      </c>
      <c r="S670" s="2">
        <v>5.2757319624998099E-2</v>
      </c>
      <c r="T670" s="2">
        <v>7.782721319821248E-2</v>
      </c>
      <c r="U670" s="2">
        <v>8.8388932264561293E-2</v>
      </c>
      <c r="V670">
        <v>2.1946369219467599</v>
      </c>
      <c r="W670">
        <v>639.6</v>
      </c>
      <c r="X670">
        <v>685</v>
      </c>
      <c r="Y670">
        <v>621</v>
      </c>
      <c r="Z670">
        <v>674.9</v>
      </c>
      <c r="AA670">
        <v>621</v>
      </c>
      <c r="AB670">
        <v>674.9</v>
      </c>
      <c r="AC670" s="2">
        <f>(Table2[[#This Row],[Close Price]]/Table2[[#This Row],[Day Low]])-1</f>
        <v>-1.0162601626015899E-3</v>
      </c>
      <c r="AD670" s="2">
        <f>(Table2[[#This Row],[Day High]]/Table2[[#This Row],[Close Price]])-1</f>
        <v>7.2071367086626426E-2</v>
      </c>
      <c r="AE670" s="2">
        <f>(Table2[[#This Row],[Close Price]]/Table2[[#This Row],[Current Week Low]])-1</f>
        <v>2.8904991948470293E-2</v>
      </c>
      <c r="AF670" s="2">
        <f>(Table2[[#This Row],[Current Week High]]/Table2[[#This Row],[Close Price]])-1</f>
        <v>5.6264183425932979E-2</v>
      </c>
      <c r="AG670" s="2">
        <f>(Table2[[#This Row],[Close Price]]/Table2[[#This Row],[Current Month Low]])-1</f>
        <v>2.8904991948470293E-2</v>
      </c>
      <c r="AH670" s="2">
        <f>(Table2[[#This Row],[Current Month High]]/Table2[[#This Row],[Close Price]])-1</f>
        <v>5.6264183425932979E-2</v>
      </c>
      <c r="AI670">
        <v>23.875107598403599</v>
      </c>
      <c r="AJ670">
        <v>41.988888888888802</v>
      </c>
      <c r="AK670" t="str">
        <f>IF(AND(Table2[[#This Row],[20D EMA]]&gt;Table2[[#This Row],[50D EMA]],Table2[[#This Row],[50D EMA]]&gt;Table2[[#This Row],[200D EMA]]),"Uptrend","Downtrend/NoTrend")</f>
        <v>Uptrend</v>
      </c>
      <c r="AL670">
        <v>-0.06</v>
      </c>
      <c r="AM670" t="s">
        <v>10146</v>
      </c>
      <c r="AN670">
        <v>7.08</v>
      </c>
      <c r="AO670" t="s">
        <v>10145</v>
      </c>
      <c r="AP670">
        <v>0.111046746473433</v>
      </c>
      <c r="AQ670">
        <f>(Table2[[#This Row],[Sharpe Ratio]]-AVERAGE(Table2[Sharpe Ratio]))/_xlfn.STDEV.P(Table2[Sharpe Ratio])</f>
        <v>0.63811808218394594</v>
      </c>
      <c r="AR6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9.5998858251384434E-2</v>
      </c>
    </row>
    <row r="671" spans="1:44" hidden="1" x14ac:dyDescent="0.3">
      <c r="A671" t="s">
        <v>1833</v>
      </c>
      <c r="B671" t="s">
        <v>1834</v>
      </c>
      <c r="C671" t="s">
        <v>10104</v>
      </c>
      <c r="D671" t="s">
        <v>184</v>
      </c>
      <c r="E671">
        <v>3759.7608329899999</v>
      </c>
      <c r="F671">
        <v>263.3</v>
      </c>
      <c r="G671">
        <v>11.2012654909954</v>
      </c>
      <c r="H671">
        <f>(Table2[[#This Row],[1Y Return vs Nifty]]-AVERAGE(Table2[1Y Return vs Nifty]))/_xlfn.STDEV.P(Table2[1Y Return vs Nifty])</f>
        <v>-0.4202769023676638</v>
      </c>
      <c r="I671">
        <v>7.9289165079412998</v>
      </c>
      <c r="J671">
        <f>(Table2[[#This Row],[1M Return vs Nifty]]-AVERAGE(Table2[1M Return vs Nifty]))/_xlfn.STDEV.P(Table2[1M Return vs Nifty])</f>
        <v>0.32003016989001554</v>
      </c>
      <c r="K671">
        <v>3.5120486540443401</v>
      </c>
      <c r="L671">
        <f>(Table2[[#This Row],[6M Return vs Nifty]]-AVERAGE(Table2[6M Return vs Nifty]))/_xlfn.STDEV.P(Table2[6M Return vs Nifty])</f>
        <v>-0.21988790260077062</v>
      </c>
      <c r="M671">
        <v>-2.6132275422195299</v>
      </c>
      <c r="N671">
        <f>(Table2[[#This Row],[1W Return vs Nifty]]-AVERAGE(Table2[1W Return vs Nifty]))/_xlfn.STDEV.P(Table2[1W Return vs Nifty])</f>
        <v>-0.46232435959509038</v>
      </c>
      <c r="O671">
        <v>259.52999999999997</v>
      </c>
      <c r="P671">
        <v>249.45282123197899</v>
      </c>
      <c r="Q671">
        <v>230.006286884584</v>
      </c>
      <c r="R671">
        <v>52.258750861364703</v>
      </c>
      <c r="S671" s="2">
        <v>1.4526259006666046E-2</v>
      </c>
      <c r="T671" s="2">
        <v>5.5510211107790287E-2</v>
      </c>
      <c r="U671" s="2">
        <v>0.1447513177416869</v>
      </c>
      <c r="V671">
        <v>0.82547202774095496</v>
      </c>
      <c r="W671">
        <v>261.64999999999998</v>
      </c>
      <c r="X671">
        <v>265.75</v>
      </c>
      <c r="Y671">
        <v>262.05</v>
      </c>
      <c r="Z671">
        <v>275</v>
      </c>
      <c r="AA671">
        <v>262.05</v>
      </c>
      <c r="AB671">
        <v>275</v>
      </c>
      <c r="AC671" s="2">
        <f>(Table2[[#This Row],[Close Price]]/Table2[[#This Row],[Day Low]])-1</f>
        <v>6.3061341486720934E-3</v>
      </c>
      <c r="AD671" s="2">
        <f>(Table2[[#This Row],[Day High]]/Table2[[#This Row],[Close Price]])-1</f>
        <v>9.3049753133307433E-3</v>
      </c>
      <c r="AE671" s="2">
        <f>(Table2[[#This Row],[Close Price]]/Table2[[#This Row],[Current Week Low]])-1</f>
        <v>4.7700820454110726E-3</v>
      </c>
      <c r="AF671" s="2">
        <f>(Table2[[#This Row],[Current Week High]]/Table2[[#This Row],[Close Price]])-1</f>
        <v>4.4436004557538933E-2</v>
      </c>
      <c r="AG671" s="2">
        <f>(Table2[[#This Row],[Close Price]]/Table2[[#This Row],[Current Month Low]])-1</f>
        <v>4.7700820454110726E-3</v>
      </c>
      <c r="AH671" s="2">
        <f>(Table2[[#This Row],[Current Month High]]/Table2[[#This Row],[Close Price]])-1</f>
        <v>4.4436004557538933E-2</v>
      </c>
      <c r="AI671">
        <v>4.4436004557538897</v>
      </c>
      <c r="AJ671">
        <v>39.904357066949999</v>
      </c>
      <c r="AK671" t="str">
        <f>IF(AND(Table2[[#This Row],[20D EMA]]&gt;Table2[[#This Row],[50D EMA]],Table2[[#This Row],[50D EMA]]&gt;Table2[[#This Row],[200D EMA]]),"Uptrend","Downtrend/NoTrend")</f>
        <v>Uptrend</v>
      </c>
      <c r="AL671">
        <v>0.08</v>
      </c>
      <c r="AM671" t="s">
        <v>10145</v>
      </c>
      <c r="AN671">
        <v>-7.0000000000000007E-2</v>
      </c>
      <c r="AO671" t="s">
        <v>10146</v>
      </c>
      <c r="AP671">
        <v>-7.2258325595447995E-2</v>
      </c>
      <c r="AQ671">
        <f>(Table2[[#This Row],[Sharpe Ratio]]-AVERAGE(Table2[Sharpe Ratio]))/_xlfn.STDEV.P(Table2[Sharpe Ratio])</f>
        <v>-1.4431245559224548</v>
      </c>
      <c r="AR6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-2.2255835505959638</v>
      </c>
    </row>
    <row r="672" spans="1:44" hidden="1" x14ac:dyDescent="0.3">
      <c r="A672" t="s">
        <v>1839</v>
      </c>
      <c r="B672" t="s">
        <v>1840</v>
      </c>
      <c r="C672" t="s">
        <v>10114</v>
      </c>
      <c r="D672" t="s">
        <v>1461</v>
      </c>
      <c r="E672">
        <v>3725.16</v>
      </c>
      <c r="F672">
        <v>335.6</v>
      </c>
      <c r="G672">
        <v>-48.212474338375898</v>
      </c>
      <c r="H672">
        <f>(Table2[[#This Row],[1Y Return vs Nifty]]-AVERAGE(Table2[1Y Return vs Nifty]))/_xlfn.STDEV.P(Table2[1Y Return vs Nifty])</f>
        <v>-1.1043864917202826</v>
      </c>
      <c r="I672">
        <v>0.61800149335294796</v>
      </c>
      <c r="J672">
        <f>(Table2[[#This Row],[1M Return vs Nifty]]-AVERAGE(Table2[1M Return vs Nifty]))/_xlfn.STDEV.P(Table2[1M Return vs Nifty])</f>
        <v>-0.2908383612228192</v>
      </c>
      <c r="K672">
        <v>-17.7511661649758</v>
      </c>
      <c r="L672">
        <f>(Table2[[#This Row],[6M Return vs Nifty]]-AVERAGE(Table2[6M Return vs Nifty]))/_xlfn.STDEV.P(Table2[6M Return vs Nifty])</f>
        <v>-0.84793468740430111</v>
      </c>
      <c r="M672">
        <v>-0.145064976978037</v>
      </c>
      <c r="N672">
        <f>(Table2[[#This Row],[1W Return vs Nifty]]-AVERAGE(Table2[1W Return vs Nifty]))/_xlfn.STDEV.P(Table2[1W Return vs Nifty])</f>
        <v>2.3155238479685817E-2</v>
      </c>
      <c r="O672">
        <v>327.47000000000003</v>
      </c>
      <c r="P672">
        <v>325.61069287546201</v>
      </c>
      <c r="Q672">
        <v>350.83174080452397</v>
      </c>
      <c r="R672">
        <v>60.650575537408102</v>
      </c>
      <c r="S672" s="2">
        <v>2.4826701682596864E-2</v>
      </c>
      <c r="T672" s="2">
        <v>3.0678682681832801E-2</v>
      </c>
      <c r="U672" s="2">
        <v>-4.3416085356457974E-2</v>
      </c>
      <c r="V672">
        <v>1.23573927777121</v>
      </c>
      <c r="W672">
        <v>335.75</v>
      </c>
      <c r="X672">
        <v>347.5</v>
      </c>
      <c r="Y672">
        <v>322.05</v>
      </c>
      <c r="Z672">
        <v>338.4</v>
      </c>
      <c r="AA672">
        <v>322.05</v>
      </c>
      <c r="AB672">
        <v>338.4</v>
      </c>
      <c r="AC672" s="2">
        <f>(Table2[[#This Row],[Close Price]]/Table2[[#This Row],[Day Low]])-1</f>
        <v>-4.4676098287410593E-4</v>
      </c>
      <c r="AD672" s="2">
        <f>(Table2[[#This Row],[Day High]]/Table2[[#This Row],[Close Price]])-1</f>
        <v>3.5458879618593508E-2</v>
      </c>
      <c r="AE672" s="2">
        <f>(Table2[[#This Row],[Close Price]]/Table2[[#This Row],[Current Week Low]])-1</f>
        <v>4.2074212078869744E-2</v>
      </c>
      <c r="AF672" s="2">
        <f>(Table2[[#This Row],[Current Week High]]/Table2[[#This Row],[Close Price]])-1</f>
        <v>8.3432657926101328E-3</v>
      </c>
      <c r="AG672" s="2">
        <f>(Table2[[#This Row],[Close Price]]/Table2[[#This Row],[Current Month Low]])-1</f>
        <v>4.2074212078869744E-2</v>
      </c>
      <c r="AH672" s="2">
        <f>(Table2[[#This Row],[Current Month High]]/Table2[[#This Row],[Close Price]])-1</f>
        <v>8.3432657926101328E-3</v>
      </c>
      <c r="AI672">
        <v>42.952920143027399</v>
      </c>
      <c r="AJ672">
        <v>15.564738292011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-0.05</v>
      </c>
      <c r="AM672" t="s">
        <v>10146</v>
      </c>
      <c r="AN672">
        <v>5.78</v>
      </c>
      <c r="AO672" t="s">
        <v>10145</v>
      </c>
      <c r="AP672">
        <v>-6.5425404671929999E-3</v>
      </c>
      <c r="AQ672">
        <f>(Table2[[#This Row],[Sharpe Ratio]]-AVERAGE(Table2[Sharpe Ratio]))/_xlfn.STDEV.P(Table2[Sharpe Ratio])</f>
        <v>-0.69698866092568013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3" spans="1:44" hidden="1" x14ac:dyDescent="0.3">
      <c r="A673" t="s">
        <v>1847</v>
      </c>
      <c r="B673" t="s">
        <v>1848</v>
      </c>
      <c r="C673" t="s">
        <v>10109</v>
      </c>
      <c r="D673" t="s">
        <v>124</v>
      </c>
      <c r="E673">
        <v>3655.2462180000002</v>
      </c>
      <c r="F673">
        <v>1255.5999999999999</v>
      </c>
      <c r="G673">
        <v>-0.109746264971793</v>
      </c>
      <c r="H673">
        <f>(Table2[[#This Row],[1Y Return vs Nifty]]-AVERAGE(Table2[1Y Return vs Nifty]))/_xlfn.STDEV.P(Table2[1Y Return vs Nifty])</f>
        <v>-0.55051565908891764</v>
      </c>
      <c r="I673">
        <v>-0.119079860943665</v>
      </c>
      <c r="J673">
        <f>(Table2[[#This Row],[1M Return vs Nifty]]-AVERAGE(Table2[1M Return vs Nifty]))/_xlfn.STDEV.P(Table2[1M Return vs Nifty])</f>
        <v>-0.35242570060665462</v>
      </c>
      <c r="K673">
        <v>-5.76540049128121</v>
      </c>
      <c r="L673">
        <f>(Table2[[#This Row],[6M Return vs Nifty]]-AVERAGE(Table2[6M Return vs Nifty]))/_xlfn.STDEV.P(Table2[6M Return vs Nifty])</f>
        <v>-0.4939138274899818</v>
      </c>
      <c r="M673">
        <v>-2.64533389079907</v>
      </c>
      <c r="N673">
        <f>(Table2[[#This Row],[1W Return vs Nifty]]-AVERAGE(Table2[1W Return vs Nifty]))/_xlfn.STDEV.P(Table2[1W Return vs Nifty])</f>
        <v>-0.46863957457466721</v>
      </c>
      <c r="O673">
        <v>1216.6300000000001</v>
      </c>
      <c r="P673">
        <v>1199.6033871745101</v>
      </c>
      <c r="Q673">
        <v>1128.8201348227401</v>
      </c>
      <c r="R673">
        <v>64.779440826644702</v>
      </c>
      <c r="S673" s="2">
        <v>3.2031102307192652E-2</v>
      </c>
      <c r="T673" s="2">
        <v>4.6679272019547753E-2</v>
      </c>
      <c r="U673" s="2">
        <v>0.11231183894249742</v>
      </c>
      <c r="V673">
        <v>0.564810853006665</v>
      </c>
      <c r="W673">
        <v>1255.1500000000001</v>
      </c>
      <c r="X673">
        <v>1287.95</v>
      </c>
      <c r="Y673">
        <v>1177.0999999999999</v>
      </c>
      <c r="Z673">
        <v>1288.8</v>
      </c>
      <c r="AA673">
        <v>1177.0999999999999</v>
      </c>
      <c r="AB673">
        <v>1288.8</v>
      </c>
      <c r="AC673" s="2">
        <f>(Table2[[#This Row],[Close Price]]/Table2[[#This Row],[Day Low]])-1</f>
        <v>3.5852288571081026E-4</v>
      </c>
      <c r="AD673" s="2">
        <f>(Table2[[#This Row],[Day High]]/Table2[[#This Row],[Close Price]])-1</f>
        <v>2.5764574705320342E-2</v>
      </c>
      <c r="AE673" s="2">
        <f>(Table2[[#This Row],[Close Price]]/Table2[[#This Row],[Current Week Low]])-1</f>
        <v>6.6689321213150965E-2</v>
      </c>
      <c r="AF673" s="2">
        <f>(Table2[[#This Row],[Current Week High]]/Table2[[#This Row],[Close Price]])-1</f>
        <v>2.6441541892322507E-2</v>
      </c>
      <c r="AG673" s="2">
        <f>(Table2[[#This Row],[Close Price]]/Table2[[#This Row],[Current Month Low]])-1</f>
        <v>6.6689321213150965E-2</v>
      </c>
      <c r="AH673" s="2">
        <f>(Table2[[#This Row],[Current Month High]]/Table2[[#This Row],[Close Price]])-1</f>
        <v>2.6441541892322507E-2</v>
      </c>
      <c r="AI673">
        <v>8.2351067218859608</v>
      </c>
      <c r="AJ673">
        <v>31.476439790575899</v>
      </c>
      <c r="AK673" t="str">
        <f>IF(AND(Table2[[#This Row],[20D EMA]]&gt;Table2[[#This Row],[50D EMA]],Table2[[#This Row],[50D EMA]]&gt;Table2[[#This Row],[200D EMA]]),"Uptrend","Downtrend/NoTrend")</f>
        <v>Uptrend</v>
      </c>
      <c r="AL673">
        <v>-0.02</v>
      </c>
      <c r="AM673" t="s">
        <v>10146</v>
      </c>
      <c r="AN673">
        <v>0.82</v>
      </c>
      <c r="AO673" t="s">
        <v>10145</v>
      </c>
      <c r="AP673">
        <v>-5.2428587570860002E-3</v>
      </c>
      <c r="AQ673">
        <f>(Table2[[#This Row],[Sharpe Ratio]]-AVERAGE(Table2[Sharpe Ratio]))/_xlfn.STDEV.P(Table2[Sharpe Ratio])</f>
        <v>-0.68223209712462352</v>
      </c>
      <c r="AR6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-2.547726858884845</v>
      </c>
    </row>
    <row r="674" spans="1:44" hidden="1" x14ac:dyDescent="0.3">
      <c r="A674" t="s">
        <v>1853</v>
      </c>
      <c r="B674" t="s">
        <v>1854</v>
      </c>
      <c r="C674" t="s">
        <v>10107</v>
      </c>
      <c r="D674" t="s">
        <v>59</v>
      </c>
      <c r="E674">
        <v>3640.0734677999999</v>
      </c>
      <c r="F674">
        <v>363</v>
      </c>
      <c r="G674">
        <v>26.476295654396399</v>
      </c>
      <c r="H674">
        <f>(Table2[[#This Row],[1Y Return vs Nifty]]-AVERAGE(Table2[1Y Return vs Nifty]))/_xlfn.STDEV.P(Table2[1Y Return vs Nifty])</f>
        <v>-0.24439511740607744</v>
      </c>
      <c r="I674">
        <v>9.9562588992645402</v>
      </c>
      <c r="J674">
        <f>(Table2[[#This Row],[1M Return vs Nifty]]-AVERAGE(Table2[1M Return vs Nifty]))/_xlfn.STDEV.P(Table2[1M Return vs Nifty])</f>
        <v>0.48942615742087886</v>
      </c>
      <c r="K674">
        <v>-1.6249982071404601</v>
      </c>
      <c r="L674">
        <f>(Table2[[#This Row],[6M Return vs Nifty]]-AVERAGE(Table2[6M Return vs Nifty]))/_xlfn.STDEV.P(Table2[6M Return vs Nifty])</f>
        <v>-0.37161969819295088</v>
      </c>
      <c r="M674">
        <v>-0.64901822123358699</v>
      </c>
      <c r="N674">
        <f>(Table2[[#This Row],[1W Return vs Nifty]]-AVERAGE(Table2[1W Return vs Nifty]))/_xlfn.STDEV.P(Table2[1W Return vs Nifty])</f>
        <v>-7.5970735601249853E-2</v>
      </c>
      <c r="O674">
        <v>350.36</v>
      </c>
      <c r="P674">
        <v>337.979445554297</v>
      </c>
      <c r="Q674">
        <v>310.19792886309801</v>
      </c>
      <c r="R674">
        <v>62.937759897719602</v>
      </c>
      <c r="S674" s="2">
        <v>3.6077177760018224E-2</v>
      </c>
      <c r="T674" s="2">
        <v>7.4029810909561372E-2</v>
      </c>
      <c r="U674" s="2">
        <v>0.17022057926184775</v>
      </c>
      <c r="V674">
        <v>0.61160446161621995</v>
      </c>
      <c r="W674">
        <v>360.1</v>
      </c>
      <c r="X674">
        <v>379.05</v>
      </c>
      <c r="Y674">
        <v>347</v>
      </c>
      <c r="Z674">
        <v>365</v>
      </c>
      <c r="AA674">
        <v>347</v>
      </c>
      <c r="AB674">
        <v>365</v>
      </c>
      <c r="AC674" s="2">
        <f>(Table2[[#This Row],[Close Price]]/Table2[[#This Row],[Day Low]])-1</f>
        <v>8.0533185226325799E-3</v>
      </c>
      <c r="AD674" s="2">
        <f>(Table2[[#This Row],[Day High]]/Table2[[#This Row],[Close Price]])-1</f>
        <v>4.4214876033057848E-2</v>
      </c>
      <c r="AE674" s="2">
        <f>(Table2[[#This Row],[Close Price]]/Table2[[#This Row],[Current Week Low]])-1</f>
        <v>4.6109510086455252E-2</v>
      </c>
      <c r="AF674" s="2">
        <f>(Table2[[#This Row],[Current Week High]]/Table2[[#This Row],[Close Price]])-1</f>
        <v>5.5096418732782926E-3</v>
      </c>
      <c r="AG674" s="2">
        <f>(Table2[[#This Row],[Close Price]]/Table2[[#This Row],[Current Month Low]])-1</f>
        <v>4.6109510086455252E-2</v>
      </c>
      <c r="AH674" s="2">
        <f>(Table2[[#This Row],[Current Month High]]/Table2[[#This Row],[Close Price]])-1</f>
        <v>5.5096418732782926E-3</v>
      </c>
      <c r="AI674">
        <v>6.5977961432506804</v>
      </c>
      <c r="AJ674">
        <v>72.037914691943101</v>
      </c>
      <c r="AK674" t="str">
        <f>IF(AND(Table2[[#This Row],[20D EMA]]&gt;Table2[[#This Row],[50D EMA]],Table2[[#This Row],[50D EMA]]&gt;Table2[[#This Row],[200D EMA]]),"Uptrend","Downtrend/NoTrend")</f>
        <v>Uptrend</v>
      </c>
      <c r="AL674">
        <v>0.1</v>
      </c>
      <c r="AM674" t="s">
        <v>10145</v>
      </c>
      <c r="AN674">
        <v>1.72</v>
      </c>
      <c r="AO674" t="s">
        <v>10145</v>
      </c>
      <c r="AP674">
        <v>5.4012158412980002E-2</v>
      </c>
      <c r="AQ674">
        <f>(Table2[[#This Row],[Sharpe Ratio]]-AVERAGE(Table2[Sharpe Ratio]))/_xlfn.STDEV.P(Table2[Sharpe Ratio])</f>
        <v>-9.4516504945026513E-3</v>
      </c>
      <c r="AR6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-0.21201104427390194</v>
      </c>
    </row>
    <row r="675" spans="1:44" hidden="1" x14ac:dyDescent="0.3">
      <c r="A675" t="s">
        <v>1857</v>
      </c>
      <c r="B675" t="s">
        <v>1858</v>
      </c>
      <c r="C675" t="s">
        <v>10108</v>
      </c>
      <c r="D675" t="s">
        <v>470</v>
      </c>
      <c r="E675">
        <v>3613.9145623999998</v>
      </c>
      <c r="F675">
        <v>4183</v>
      </c>
      <c r="G675">
        <v>20.080445851736101</v>
      </c>
      <c r="H675">
        <f>(Table2[[#This Row],[1Y Return vs Nifty]]-AVERAGE(Table2[1Y Return vs Nifty]))/_xlfn.STDEV.P(Table2[1Y Return vs Nifty])</f>
        <v>-0.31803906230206841</v>
      </c>
      <c r="I675">
        <v>18.8240899698019</v>
      </c>
      <c r="J675">
        <f>(Table2[[#This Row],[1M Return vs Nifty]]-AVERAGE(Table2[1M Return vs Nifty]))/_xlfn.STDEV.P(Table2[1M Return vs Nifty])</f>
        <v>1.2303838801418463</v>
      </c>
      <c r="K675">
        <v>3.6563342121993601</v>
      </c>
      <c r="L675">
        <f>(Table2[[#This Row],[6M Return vs Nifty]]-AVERAGE(Table2[6M Return vs Nifty]))/_xlfn.STDEV.P(Table2[6M Return vs Nifty])</f>
        <v>-0.21562617258185626</v>
      </c>
      <c r="M675">
        <v>-1.12125873419525</v>
      </c>
      <c r="N675">
        <f>(Table2[[#This Row],[1W Return vs Nifty]]-AVERAGE(Table2[1W Return vs Nifty]))/_xlfn.STDEV.P(Table2[1W Return vs Nifty])</f>
        <v>-0.16885891795030128</v>
      </c>
      <c r="O675">
        <v>4004.62</v>
      </c>
      <c r="P675">
        <v>3710.2949952689301</v>
      </c>
      <c r="Q675">
        <v>3426.4459406242199</v>
      </c>
      <c r="R675">
        <v>64.548061717353406</v>
      </c>
      <c r="S675" s="2">
        <v>4.4543552197212247E-2</v>
      </c>
      <c r="T675" s="2">
        <v>0.1274036175920851</v>
      </c>
      <c r="U675" s="2">
        <v>0.22079848113347245</v>
      </c>
      <c r="V675">
        <v>1.2449260058351199</v>
      </c>
      <c r="W675">
        <v>4129.6000000000004</v>
      </c>
      <c r="X675">
        <v>4210.45</v>
      </c>
      <c r="Y675">
        <v>3959.75</v>
      </c>
      <c r="Z675">
        <v>4251.7</v>
      </c>
      <c r="AA675">
        <v>3959.75</v>
      </c>
      <c r="AB675">
        <v>4251.7</v>
      </c>
      <c r="AC675" s="2">
        <f>(Table2[[#This Row],[Close Price]]/Table2[[#This Row],[Day Low]])-1</f>
        <v>1.2931034482758452E-2</v>
      </c>
      <c r="AD675" s="2">
        <f>(Table2[[#This Row],[Day High]]/Table2[[#This Row],[Close Price]])-1</f>
        <v>6.5622758785559565E-3</v>
      </c>
      <c r="AE675" s="2">
        <f>(Table2[[#This Row],[Close Price]]/Table2[[#This Row],[Current Week Low]])-1</f>
        <v>5.6379821958457033E-2</v>
      </c>
      <c r="AF675" s="2">
        <f>(Table2[[#This Row],[Current Week High]]/Table2[[#This Row],[Close Price]])-1</f>
        <v>1.6423619411905177E-2</v>
      </c>
      <c r="AG675" s="2">
        <f>(Table2[[#This Row],[Close Price]]/Table2[[#This Row],[Current Month Low]])-1</f>
        <v>5.6379821958457033E-2</v>
      </c>
      <c r="AH675" s="2">
        <f>(Table2[[#This Row],[Current Month High]]/Table2[[#This Row],[Close Price]])-1</f>
        <v>1.6423619411905177E-2</v>
      </c>
      <c r="AI675">
        <v>4.9964140568969597</v>
      </c>
      <c r="AJ675">
        <v>48.861209964412801</v>
      </c>
      <c r="AK675" t="str">
        <f>IF(AND(Table2[[#This Row],[20D EMA]]&gt;Table2[[#This Row],[50D EMA]],Table2[[#This Row],[50D EMA]]&gt;Table2[[#This Row],[200D EMA]]),"Uptrend","Downtrend/NoTrend")</f>
        <v>Uptrend</v>
      </c>
      <c r="AL675">
        <v>0.1</v>
      </c>
      <c r="AM675" t="s">
        <v>10145</v>
      </c>
      <c r="AN675">
        <v>6.77</v>
      </c>
      <c r="AO675" t="s">
        <v>10145</v>
      </c>
      <c r="AP675">
        <v>6.097113203026E-2</v>
      </c>
      <c r="AQ675">
        <f>(Table2[[#This Row],[Sharpe Ratio]]-AVERAGE(Table2[Sharpe Ratio]))/_xlfn.STDEV.P(Table2[Sharpe Ratio])</f>
        <v>6.9560416363626823E-2</v>
      </c>
      <c r="AR6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0.59742014367124718</v>
      </c>
    </row>
    <row r="676" spans="1:44" hidden="1" x14ac:dyDescent="0.3">
      <c r="A676" t="s">
        <v>1863</v>
      </c>
      <c r="B676" t="s">
        <v>1864</v>
      </c>
      <c r="C676" t="s">
        <v>10118</v>
      </c>
      <c r="D676" t="s">
        <v>1539</v>
      </c>
      <c r="E676">
        <v>3581.4070815919999</v>
      </c>
      <c r="F676">
        <v>158.32</v>
      </c>
      <c r="G676">
        <v>4.1728714502681603</v>
      </c>
      <c r="H676">
        <f>(Table2[[#This Row],[1Y Return vs Nifty]]-AVERAGE(Table2[1Y Return vs Nifty]))/_xlfn.STDEV.P(Table2[1Y Return vs Nifty])</f>
        <v>-0.5012041723025108</v>
      </c>
      <c r="I676">
        <v>-0.69956368134785096</v>
      </c>
      <c r="J676">
        <f>(Table2[[#This Row],[1M Return vs Nifty]]-AVERAGE(Table2[1M Return vs Nifty]))/_xlfn.STDEV.P(Table2[1M Return vs Nifty])</f>
        <v>-0.40092842536785034</v>
      </c>
      <c r="K676">
        <v>-13.753486248654999</v>
      </c>
      <c r="L676">
        <f>(Table2[[#This Row],[6M Return vs Nifty]]-AVERAGE(Table2[6M Return vs Nifty]))/_xlfn.STDEV.P(Table2[6M Return vs Nifty])</f>
        <v>-0.7298561165254962</v>
      </c>
      <c r="M676">
        <v>-0.37277085176072799</v>
      </c>
      <c r="N676">
        <f>(Table2[[#This Row],[1W Return vs Nifty]]-AVERAGE(Table2[1W Return vs Nifty]))/_xlfn.STDEV.P(Table2[1W Return vs Nifty])</f>
        <v>-2.1633771014893367E-2</v>
      </c>
      <c r="O676">
        <v>152.99</v>
      </c>
      <c r="P676">
        <v>151.307528635278</v>
      </c>
      <c r="Q676">
        <v>146.91998677828801</v>
      </c>
      <c r="R676">
        <v>66.705612754736904</v>
      </c>
      <c r="S676" s="2">
        <v>3.4838878358062514E-2</v>
      </c>
      <c r="T676" s="2">
        <v>4.6345819193341853E-2</v>
      </c>
      <c r="U676" s="2">
        <v>7.7593345001557637E-2</v>
      </c>
      <c r="V676">
        <v>1.086195250327</v>
      </c>
      <c r="W676">
        <v>155.4</v>
      </c>
      <c r="X676">
        <v>160.21</v>
      </c>
      <c r="Y676">
        <v>152.96</v>
      </c>
      <c r="Z676">
        <v>163</v>
      </c>
      <c r="AA676">
        <v>152.96</v>
      </c>
      <c r="AB676">
        <v>163</v>
      </c>
      <c r="AC676" s="2">
        <f>(Table2[[#This Row],[Close Price]]/Table2[[#This Row],[Day Low]])-1</f>
        <v>1.8790218790218693E-2</v>
      </c>
      <c r="AD676" s="2">
        <f>(Table2[[#This Row],[Day High]]/Table2[[#This Row],[Close Price]])-1</f>
        <v>1.1937847397675672E-2</v>
      </c>
      <c r="AE676" s="2">
        <f>(Table2[[#This Row],[Close Price]]/Table2[[#This Row],[Current Week Low]])-1</f>
        <v>3.5041841004183949E-2</v>
      </c>
      <c r="AF676" s="2">
        <f>(Table2[[#This Row],[Current Week High]]/Table2[[#This Row],[Close Price]])-1</f>
        <v>2.9560384032339515E-2</v>
      </c>
      <c r="AG676" s="2">
        <f>(Table2[[#This Row],[Close Price]]/Table2[[#This Row],[Current Month Low]])-1</f>
        <v>3.5041841004183949E-2</v>
      </c>
      <c r="AH676" s="2">
        <f>(Table2[[#This Row],[Current Month High]]/Table2[[#This Row],[Close Price]])-1</f>
        <v>2.9560384032339515E-2</v>
      </c>
      <c r="AI676">
        <v>11.1040929762506</v>
      </c>
      <c r="AJ676">
        <v>31.933333333333302</v>
      </c>
      <c r="AK676" t="str">
        <f>IF(AND(Table2[[#This Row],[20D EMA]]&gt;Table2[[#This Row],[50D EMA]],Table2[[#This Row],[50D EMA]]&gt;Table2[[#This Row],[200D EMA]]),"Uptrend","Downtrend/NoTrend")</f>
        <v>Uptrend</v>
      </c>
      <c r="AL676">
        <v>-0.01</v>
      </c>
      <c r="AM676" t="s">
        <v>10146</v>
      </c>
      <c r="AN676">
        <v>2.5299999999999998</v>
      </c>
      <c r="AO676" t="s">
        <v>10145</v>
      </c>
      <c r="AP676">
        <v>2.9570183619756999E-2</v>
      </c>
      <c r="AQ676">
        <f>(Table2[[#This Row],[Sharpe Ratio]]-AVERAGE(Table2[Sharpe Ratio]))/_xlfn.STDEV.P(Table2[Sharpe Ratio])</f>
        <v>-0.2869654122526179</v>
      </c>
      <c r="AR6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-1.9405878974633683</v>
      </c>
    </row>
    <row r="677" spans="1:44" hidden="1" x14ac:dyDescent="0.3">
      <c r="A677" t="s">
        <v>1872</v>
      </c>
      <c r="B677" t="s">
        <v>1873</v>
      </c>
      <c r="C677" t="s">
        <v>10107</v>
      </c>
      <c r="D677" t="s">
        <v>293</v>
      </c>
      <c r="E677">
        <v>3551.6241392100001</v>
      </c>
      <c r="F677">
        <v>413.7</v>
      </c>
      <c r="G677">
        <v>-1.55463023246842</v>
      </c>
      <c r="H677">
        <f>(Table2[[#This Row],[1Y Return vs Nifty]]-AVERAGE(Table2[1Y Return vs Nifty]))/_xlfn.STDEV.P(Table2[1Y Return vs Nifty])</f>
        <v>-0.56715253433873414</v>
      </c>
      <c r="I677">
        <v>-6.8237737594060102</v>
      </c>
      <c r="J677">
        <f>(Table2[[#This Row],[1M Return vs Nifty]]-AVERAGE(Table2[1M Return vs Nifty]))/_xlfn.STDEV.P(Table2[1M Return vs Nifty])</f>
        <v>-0.91264100951699767</v>
      </c>
      <c r="K677">
        <v>-1.31978673520653</v>
      </c>
      <c r="L677">
        <f>(Table2[[#This Row],[6M Return vs Nifty]]-AVERAGE(Table2[6M Return vs Nifty]))/_xlfn.STDEV.P(Table2[6M Return vs Nifty])</f>
        <v>-0.36260473572068203</v>
      </c>
      <c r="M677">
        <v>-3.9373229690664102</v>
      </c>
      <c r="N677">
        <f>(Table2[[#This Row],[1W Return vs Nifty]]-AVERAGE(Table2[1W Return vs Nifty]))/_xlfn.STDEV.P(Table2[1W Return vs Nifty])</f>
        <v>-0.72276964982473824</v>
      </c>
      <c r="O677">
        <v>418.95</v>
      </c>
      <c r="P677">
        <v>424.64281898436599</v>
      </c>
      <c r="Q677">
        <v>404.32138289341299</v>
      </c>
      <c r="R677">
        <v>42.399415939021097</v>
      </c>
      <c r="S677" s="2">
        <v>-1.2531328320802006E-2</v>
      </c>
      <c r="T677" s="2">
        <v>-2.5769466702718173E-2</v>
      </c>
      <c r="U677" s="2">
        <v>2.3195946352061691E-2</v>
      </c>
      <c r="V677">
        <v>1.1784190670317201</v>
      </c>
      <c r="W677">
        <v>414.1</v>
      </c>
      <c r="X677">
        <v>426.8</v>
      </c>
      <c r="Y677">
        <v>406</v>
      </c>
      <c r="Z677">
        <v>425</v>
      </c>
      <c r="AA677">
        <v>406</v>
      </c>
      <c r="AB677">
        <v>425</v>
      </c>
      <c r="AC677" s="2">
        <f>(Table2[[#This Row],[Close Price]]/Table2[[#This Row],[Day Low]])-1</f>
        <v>-9.6595025356205344E-4</v>
      </c>
      <c r="AD677" s="2">
        <f>(Table2[[#This Row],[Day High]]/Table2[[#This Row],[Close Price]])-1</f>
        <v>3.1665458061397311E-2</v>
      </c>
      <c r="AE677" s="2">
        <f>(Table2[[#This Row],[Close Price]]/Table2[[#This Row],[Current Week Low]])-1</f>
        <v>1.8965517241379182E-2</v>
      </c>
      <c r="AF677" s="2">
        <f>(Table2[[#This Row],[Current Week High]]/Table2[[#This Row],[Close Price]])-1</f>
        <v>2.7314479091128829E-2</v>
      </c>
      <c r="AG677" s="2">
        <f>(Table2[[#This Row],[Close Price]]/Table2[[#This Row],[Current Month Low]])-1</f>
        <v>1.8965517241379182E-2</v>
      </c>
      <c r="AH677" s="2">
        <f>(Table2[[#This Row],[Current Month High]]/Table2[[#This Row],[Close Price]])-1</f>
        <v>2.7314479091128829E-2</v>
      </c>
      <c r="AI677">
        <v>22.0449601160261</v>
      </c>
      <c r="AJ677">
        <v>35.151911140150197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-0.17</v>
      </c>
      <c r="AM677" t="s">
        <v>10146</v>
      </c>
      <c r="AN677">
        <v>-3.07</v>
      </c>
      <c r="AO677" t="s">
        <v>10146</v>
      </c>
      <c r="AQ677">
        <f>(Table2[[#This Row],[Sharpe Ratio]]-AVERAGE(Table2[Sharpe Ratio]))/_xlfn.STDEV.P(Table2[Sharpe Ratio])</f>
        <v>-0.62270476889708481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8" spans="1:44" hidden="1" x14ac:dyDescent="0.3">
      <c r="A678" t="s">
        <v>1876</v>
      </c>
      <c r="B678" t="s">
        <v>1877</v>
      </c>
      <c r="C678" t="s">
        <v>10106</v>
      </c>
      <c r="D678" t="s">
        <v>187</v>
      </c>
      <c r="E678">
        <v>3550.0551901499998</v>
      </c>
      <c r="F678">
        <v>226.22</v>
      </c>
      <c r="G678">
        <v>-17.042637509949099</v>
      </c>
      <c r="H678">
        <f>(Table2[[#This Row],[1Y Return vs Nifty]]-AVERAGE(Table2[1Y Return vs Nifty]))/_xlfn.STDEV.P(Table2[1Y Return vs Nifty])</f>
        <v>-0.74548660872820338</v>
      </c>
      <c r="I678">
        <v>-2.3071882216425301</v>
      </c>
      <c r="J678">
        <f>(Table2[[#This Row],[1M Return vs Nifty]]-AVERAGE(Table2[1M Return vs Nifty]))/_xlfn.STDEV.P(Table2[1M Return vs Nifty])</f>
        <v>-0.53525459925322028</v>
      </c>
      <c r="K678">
        <v>-25.0369388387663</v>
      </c>
      <c r="L678">
        <f>(Table2[[#This Row],[6M Return vs Nifty]]-AVERAGE(Table2[6M Return vs Nifty]))/_xlfn.STDEV.P(Table2[6M Return vs Nifty])</f>
        <v>-1.0631329131443923</v>
      </c>
      <c r="M678">
        <v>1.6577689343815201</v>
      </c>
      <c r="N678">
        <f>(Table2[[#This Row],[1W Return vs Nifty]]-AVERAGE(Table2[1W Return vs Nifty]))/_xlfn.STDEV.P(Table2[1W Return vs Nifty])</f>
        <v>0.37776684105732167</v>
      </c>
      <c r="O678">
        <v>218.95</v>
      </c>
      <c r="P678">
        <v>221.25918014081199</v>
      </c>
      <c r="Q678">
        <v>233.0188062288</v>
      </c>
      <c r="R678">
        <v>67.065000570158304</v>
      </c>
      <c r="S678" s="2">
        <v>3.3203927837405847E-2</v>
      </c>
      <c r="T678" s="2">
        <v>2.2420854384576864E-2</v>
      </c>
      <c r="U678" s="2">
        <v>-2.9177070893257818E-2</v>
      </c>
      <c r="V678">
        <v>1.1203902472649201</v>
      </c>
      <c r="W678">
        <v>227.95</v>
      </c>
      <c r="X678">
        <v>236.5</v>
      </c>
      <c r="Y678">
        <v>216.5</v>
      </c>
      <c r="Z678">
        <v>230.95</v>
      </c>
      <c r="AA678">
        <v>216.5</v>
      </c>
      <c r="AB678">
        <v>230.95</v>
      </c>
      <c r="AC678" s="2">
        <f>(Table2[[#This Row],[Close Price]]/Table2[[#This Row],[Day Low]])-1</f>
        <v>-7.5893836367624257E-3</v>
      </c>
      <c r="AD678" s="2">
        <f>(Table2[[#This Row],[Day High]]/Table2[[#This Row],[Close Price]])-1</f>
        <v>4.5442489611882353E-2</v>
      </c>
      <c r="AE678" s="2">
        <f>(Table2[[#This Row],[Close Price]]/Table2[[#This Row],[Current Week Low]])-1</f>
        <v>4.4896073903002209E-2</v>
      </c>
      <c r="AF678" s="2">
        <f>(Table2[[#This Row],[Current Week High]]/Table2[[#This Row],[Close Price]])-1</f>
        <v>2.0908849792237616E-2</v>
      </c>
      <c r="AG678" s="2">
        <f>(Table2[[#This Row],[Close Price]]/Table2[[#This Row],[Current Month Low]])-1</f>
        <v>4.4896073903002209E-2</v>
      </c>
      <c r="AH678" s="2">
        <f>(Table2[[#This Row],[Current Month High]]/Table2[[#This Row],[Close Price]])-1</f>
        <v>2.0908849792237616E-2</v>
      </c>
      <c r="AI678">
        <v>32.172221731058201</v>
      </c>
      <c r="AJ678">
        <v>18.719496195224298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-0.14000000000000001</v>
      </c>
      <c r="AM678" t="s">
        <v>10146</v>
      </c>
      <c r="AN678">
        <v>1.84</v>
      </c>
      <c r="AO678" t="s">
        <v>10145</v>
      </c>
      <c r="AP678">
        <v>7.3993601327481007E-2</v>
      </c>
      <c r="AQ678">
        <f>(Table2[[#This Row],[Sharpe Ratio]]-AVERAGE(Table2[Sharpe Ratio]))/_xlfn.STDEV.P(Table2[Sharpe Ratio])</f>
        <v>0.21741730896844969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79" spans="1:44" hidden="1" x14ac:dyDescent="0.3">
      <c r="A679" t="s">
        <v>1878</v>
      </c>
      <c r="B679" t="s">
        <v>1879</v>
      </c>
      <c r="C679" t="s">
        <v>10113</v>
      </c>
      <c r="D679" t="s">
        <v>1442</v>
      </c>
      <c r="E679">
        <v>3545.2893242800001</v>
      </c>
      <c r="F679">
        <v>132.4</v>
      </c>
      <c r="G679">
        <v>-73.067409901593194</v>
      </c>
      <c r="H679">
        <f>(Table2[[#This Row],[1Y Return vs Nifty]]-AVERAGE(Table2[1Y Return vs Nifty]))/_xlfn.STDEV.P(Table2[1Y Return vs Nifty])</f>
        <v>-1.3905744982381396</v>
      </c>
      <c r="I679">
        <v>9.6853502150509794</v>
      </c>
      <c r="J679">
        <f>(Table2[[#This Row],[1M Return vs Nifty]]-AVERAGE(Table2[1M Return vs Nifty]))/_xlfn.STDEV.P(Table2[1M Return vs Nifty])</f>
        <v>0.46679019603150046</v>
      </c>
      <c r="K679">
        <v>-27.908621478944799</v>
      </c>
      <c r="L679">
        <f>(Table2[[#This Row],[6M Return vs Nifty]]-AVERAGE(Table2[6M Return vs Nifty]))/_xlfn.STDEV.P(Table2[6M Return vs Nifty])</f>
        <v>-1.147953156202226</v>
      </c>
      <c r="M679">
        <v>-4.0665957327635898</v>
      </c>
      <c r="N679">
        <f>(Table2[[#This Row],[1W Return vs Nifty]]-AVERAGE(Table2[1W Return vs Nifty]))/_xlfn.STDEV.P(Table2[1W Return vs Nifty])</f>
        <v>-0.74819718456071771</v>
      </c>
      <c r="O679">
        <v>130.36000000000001</v>
      </c>
      <c r="P679">
        <v>126.85484657207</v>
      </c>
      <c r="Q679">
        <v>140.81239664652</v>
      </c>
      <c r="R679">
        <v>51.6371223922567</v>
      </c>
      <c r="S679" s="2">
        <v>1.5648972077324269E-2</v>
      </c>
      <c r="T679" s="2">
        <v>4.3712586296650771E-2</v>
      </c>
      <c r="U679" s="2">
        <v>-5.9741875338132001E-2</v>
      </c>
      <c r="V679">
        <v>2.91437851535159</v>
      </c>
      <c r="W679">
        <v>132.1</v>
      </c>
      <c r="X679">
        <v>137</v>
      </c>
      <c r="Y679">
        <v>129.16999999999999</v>
      </c>
      <c r="Z679">
        <v>134.32</v>
      </c>
      <c r="AA679">
        <v>129.16999999999999</v>
      </c>
      <c r="AB679">
        <v>134.32</v>
      </c>
      <c r="AC679" s="2">
        <f>(Table2[[#This Row],[Close Price]]/Table2[[#This Row],[Day Low]])-1</f>
        <v>2.2710068130205041E-3</v>
      </c>
      <c r="AD679" s="2">
        <f>(Table2[[#This Row],[Day High]]/Table2[[#This Row],[Close Price]])-1</f>
        <v>3.4743202416918306E-2</v>
      </c>
      <c r="AE679" s="2">
        <f>(Table2[[#This Row],[Close Price]]/Table2[[#This Row],[Current Week Low]])-1</f>
        <v>2.500580630177307E-2</v>
      </c>
      <c r="AF679" s="2">
        <f>(Table2[[#This Row],[Current Week High]]/Table2[[#This Row],[Close Price]])-1</f>
        <v>1.4501510574018051E-2</v>
      </c>
      <c r="AG679" s="2">
        <f>(Table2[[#This Row],[Close Price]]/Table2[[#This Row],[Current Month Low]])-1</f>
        <v>2.500580630177307E-2</v>
      </c>
      <c r="AH679" s="2">
        <f>(Table2[[#This Row],[Current Month High]]/Table2[[#This Row],[Close Price]])-1</f>
        <v>1.4501510574018051E-2</v>
      </c>
      <c r="AI679">
        <v>94.108761329305096</v>
      </c>
      <c r="AJ679">
        <v>26.759214935375699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-0.02</v>
      </c>
      <c r="AM679" t="s">
        <v>10146</v>
      </c>
      <c r="AN679">
        <v>-2.76</v>
      </c>
      <c r="AO679" t="s">
        <v>10146</v>
      </c>
      <c r="AP679">
        <v>-5.5661745984224999E-2</v>
      </c>
      <c r="AQ679">
        <f>(Table2[[#This Row],[Sharpe Ratio]]-AVERAGE(Table2[Sharpe Ratio]))/_xlfn.STDEV.P(Table2[Sharpe Ratio])</f>
        <v>-1.2546872762348262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0" spans="1:44" hidden="1" x14ac:dyDescent="0.3">
      <c r="A680" t="s">
        <v>1884</v>
      </c>
      <c r="B680" t="s">
        <v>1885</v>
      </c>
      <c r="C680" t="s">
        <v>10108</v>
      </c>
      <c r="D680" t="s">
        <v>130</v>
      </c>
      <c r="E680">
        <v>3531.5095623000002</v>
      </c>
      <c r="F680">
        <v>537</v>
      </c>
      <c r="G680">
        <v>-31.052885836834101</v>
      </c>
      <c r="H680">
        <f>(Table2[[#This Row],[1Y Return vs Nifty]]-AVERAGE(Table2[1Y Return vs Nifty]))/_xlfn.STDEV.P(Table2[1Y Return vs Nifty])</f>
        <v>-0.90680527436277059</v>
      </c>
      <c r="I680">
        <v>5.3375120325199203</v>
      </c>
      <c r="J680">
        <f>(Table2[[#This Row],[1M Return vs Nifty]]-AVERAGE(Table2[1M Return vs Nifty]))/_xlfn.STDEV.P(Table2[1M Return vs Nifty])</f>
        <v>0.10350358706678231</v>
      </c>
      <c r="K680">
        <v>-13.075239629180301</v>
      </c>
      <c r="L680">
        <f>(Table2[[#This Row],[6M Return vs Nifty]]-AVERAGE(Table2[6M Return vs Nifty]))/_xlfn.STDEV.P(Table2[6M Return vs Nifty])</f>
        <v>-0.70982289895747752</v>
      </c>
      <c r="M680">
        <v>-5.1932057768086599</v>
      </c>
      <c r="N680">
        <f>(Table2[[#This Row],[1W Return vs Nifty]]-AVERAGE(Table2[1W Return vs Nifty]))/_xlfn.STDEV.P(Table2[1W Return vs Nifty])</f>
        <v>-0.96979773837857031</v>
      </c>
      <c r="O680">
        <v>528.23</v>
      </c>
      <c r="P680">
        <v>515.58296666948002</v>
      </c>
      <c r="Q680">
        <v>511.23711660194999</v>
      </c>
      <c r="R680">
        <v>53.275061223956399</v>
      </c>
      <c r="S680" s="2">
        <v>1.6602616284572973E-2</v>
      </c>
      <c r="T680" s="2">
        <v>4.1539450903252208E-2</v>
      </c>
      <c r="U680" s="2">
        <v>5.039321786588713E-2</v>
      </c>
      <c r="V680">
        <v>1.40522860656709</v>
      </c>
      <c r="W680">
        <v>535.20000000000005</v>
      </c>
      <c r="X680">
        <v>544.5</v>
      </c>
      <c r="Y680">
        <v>535</v>
      </c>
      <c r="Z680">
        <v>560</v>
      </c>
      <c r="AA680">
        <v>535</v>
      </c>
      <c r="AB680">
        <v>560</v>
      </c>
      <c r="AC680" s="2">
        <f>(Table2[[#This Row],[Close Price]]/Table2[[#This Row],[Day Low]])-1</f>
        <v>3.3632286995515237E-3</v>
      </c>
      <c r="AD680" s="2">
        <f>(Table2[[#This Row],[Day High]]/Table2[[#This Row],[Close Price]])-1</f>
        <v>1.3966480446927276E-2</v>
      </c>
      <c r="AE680" s="2">
        <f>(Table2[[#This Row],[Close Price]]/Table2[[#This Row],[Current Week Low]])-1</f>
        <v>3.7383177570093906E-3</v>
      </c>
      <c r="AF680" s="2">
        <f>(Table2[[#This Row],[Current Week High]]/Table2[[#This Row],[Close Price]])-1</f>
        <v>4.2830540037243958E-2</v>
      </c>
      <c r="AG680" s="2">
        <f>(Table2[[#This Row],[Close Price]]/Table2[[#This Row],[Current Month Low]])-1</f>
        <v>3.7383177570093906E-3</v>
      </c>
      <c r="AH680" s="2">
        <f>(Table2[[#This Row],[Current Month High]]/Table2[[#This Row],[Close Price]])-1</f>
        <v>4.2830540037243958E-2</v>
      </c>
      <c r="AI680">
        <v>36.331471135940397</v>
      </c>
      <c r="AJ680">
        <v>19.5325542570951</v>
      </c>
      <c r="AK680" t="str">
        <f>IF(AND(Table2[[#This Row],[20D EMA]]&gt;Table2[[#This Row],[50D EMA]],Table2[[#This Row],[50D EMA]]&gt;Table2[[#This Row],[200D EMA]]),"Uptrend","Downtrend/NoTrend")</f>
        <v>Uptrend</v>
      </c>
      <c r="AL680">
        <v>-0.05</v>
      </c>
      <c r="AM680" t="s">
        <v>10146</v>
      </c>
      <c r="AN680">
        <v>3.37</v>
      </c>
      <c r="AO680" t="s">
        <v>10145</v>
      </c>
      <c r="AQ680">
        <f>(Table2[[#This Row],[Sharpe Ratio]]-AVERAGE(Table2[Sharpe Ratio]))/_xlfn.STDEV.P(Table2[Sharpe Ratio])</f>
        <v>-0.62270476889708481</v>
      </c>
      <c r="AR6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-3.1056270935291215</v>
      </c>
    </row>
    <row r="681" spans="1:44" hidden="1" x14ac:dyDescent="0.3">
      <c r="A681" t="s">
        <v>1888</v>
      </c>
      <c r="B681" t="s">
        <v>1889</v>
      </c>
      <c r="C681" t="s">
        <v>10106</v>
      </c>
      <c r="D681" t="s">
        <v>187</v>
      </c>
      <c r="E681">
        <v>3511.7006354999999</v>
      </c>
      <c r="F681">
        <v>1334.25</v>
      </c>
      <c r="G681">
        <v>25.364710930861801</v>
      </c>
      <c r="H681">
        <f>(Table2[[#This Row],[1Y Return vs Nifty]]-AVERAGE(Table2[1Y Return vs Nifty]))/_xlfn.STDEV.P(Table2[1Y Return vs Nifty])</f>
        <v>-0.25719427414880736</v>
      </c>
      <c r="I681">
        <v>2.9184896619734402</v>
      </c>
      <c r="J681">
        <f>(Table2[[#This Row],[1M Return vs Nifty]]-AVERAGE(Table2[1M Return vs Nifty]))/_xlfn.STDEV.P(Table2[1M Return vs Nifty])</f>
        <v>-9.8619490451718889E-2</v>
      </c>
      <c r="K681">
        <v>12.968433764528401</v>
      </c>
      <c r="L681">
        <f>(Table2[[#This Row],[6M Return vs Nifty]]-AVERAGE(Table2[6M Return vs Nifty]))/_xlfn.STDEV.P(Table2[6M Return vs Nifty])</f>
        <v>5.9423213571133754E-2</v>
      </c>
      <c r="M681">
        <v>-0.13867837108064099</v>
      </c>
      <c r="N681">
        <f>(Table2[[#This Row],[1W Return vs Nifty]]-AVERAGE(Table2[1W Return vs Nifty]))/_xlfn.STDEV.P(Table2[1W Return vs Nifty])</f>
        <v>2.4411463214553085E-2</v>
      </c>
      <c r="O681">
        <v>1280.46</v>
      </c>
      <c r="P681">
        <v>1236.1115543098899</v>
      </c>
      <c r="Q681">
        <v>1114.3209501132701</v>
      </c>
      <c r="R681">
        <v>64.748929139408006</v>
      </c>
      <c r="S681" s="2">
        <v>4.2008340752542027E-2</v>
      </c>
      <c r="T681" s="2">
        <v>7.9392871418389008E-2</v>
      </c>
      <c r="U681" s="2">
        <v>0.19736598317062443</v>
      </c>
      <c r="V681">
        <v>1.44879147194464</v>
      </c>
      <c r="W681">
        <v>1336.3</v>
      </c>
      <c r="X681">
        <v>1375.9</v>
      </c>
      <c r="Y681">
        <v>1280</v>
      </c>
      <c r="Z681">
        <v>1382.95</v>
      </c>
      <c r="AA681">
        <v>1280</v>
      </c>
      <c r="AB681">
        <v>1382.95</v>
      </c>
      <c r="AC681" s="2">
        <f>(Table2[[#This Row],[Close Price]]/Table2[[#This Row],[Day Low]])-1</f>
        <v>-1.5340866571876832E-3</v>
      </c>
      <c r="AD681" s="2">
        <f>(Table2[[#This Row],[Day High]]/Table2[[#This Row],[Close Price]])-1</f>
        <v>3.1216038973205906E-2</v>
      </c>
      <c r="AE681" s="2">
        <f>(Table2[[#This Row],[Close Price]]/Table2[[#This Row],[Current Week Low]])-1</f>
        <v>4.2382812500000089E-2</v>
      </c>
      <c r="AF681" s="2">
        <f>(Table2[[#This Row],[Current Week High]]/Table2[[#This Row],[Close Price]])-1</f>
        <v>3.6499906314408914E-2</v>
      </c>
      <c r="AG681" s="2">
        <f>(Table2[[#This Row],[Close Price]]/Table2[[#This Row],[Current Month Low]])-1</f>
        <v>4.2382812500000089E-2</v>
      </c>
      <c r="AH681" s="2">
        <f>(Table2[[#This Row],[Current Month High]]/Table2[[#This Row],[Close Price]])-1</f>
        <v>3.6499906314408914E-2</v>
      </c>
      <c r="AI681">
        <v>3.6499906314408901</v>
      </c>
      <c r="AJ681">
        <v>62.317518248175098</v>
      </c>
      <c r="AK681" t="str">
        <f>IF(AND(Table2[[#This Row],[20D EMA]]&gt;Table2[[#This Row],[50D EMA]],Table2[[#This Row],[50D EMA]]&gt;Table2[[#This Row],[200D EMA]]),"Uptrend","Downtrend/NoTrend")</f>
        <v>Uptrend</v>
      </c>
      <c r="AL681">
        <v>0.02</v>
      </c>
      <c r="AM681" t="s">
        <v>10145</v>
      </c>
      <c r="AN681">
        <v>6.42</v>
      </c>
      <c r="AO681" t="s">
        <v>10145</v>
      </c>
      <c r="AP681">
        <v>0.119106924465241</v>
      </c>
      <c r="AQ681">
        <f>(Table2[[#This Row],[Sharpe Ratio]]-AVERAGE(Table2[Sharpe Ratio]))/_xlfn.STDEV.P(Table2[Sharpe Ratio])</f>
        <v>0.72963320458587266</v>
      </c>
      <c r="AR6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0.45765411677103324</v>
      </c>
    </row>
    <row r="682" spans="1:44" hidden="1" x14ac:dyDescent="0.3">
      <c r="A682" t="s">
        <v>1890</v>
      </c>
      <c r="B682" t="s">
        <v>1891</v>
      </c>
      <c r="C682" t="s">
        <v>620</v>
      </c>
      <c r="D682" t="s">
        <v>496</v>
      </c>
      <c r="E682">
        <v>3499.9292995800001</v>
      </c>
      <c r="F682">
        <v>553.1</v>
      </c>
      <c r="G682">
        <v>7.7413974325872399</v>
      </c>
      <c r="H682">
        <f>(Table2[[#This Row],[1Y Return vs Nifty]]-AVERAGE(Table2[1Y Return vs Nifty]))/_xlfn.STDEV.P(Table2[1Y Return vs Nifty])</f>
        <v>-0.46011497557176384</v>
      </c>
      <c r="I682">
        <v>7.09586479481084</v>
      </c>
      <c r="J682">
        <f>(Table2[[#This Row],[1M Return vs Nifty]]-AVERAGE(Table2[1M Return vs Nifty]))/_xlfn.STDEV.P(Table2[1M Return vs Nifty])</f>
        <v>0.25042396118350008</v>
      </c>
      <c r="K682">
        <v>22.807395507680202</v>
      </c>
      <c r="L682">
        <f>(Table2[[#This Row],[6M Return vs Nifty]]-AVERAGE(Table2[6M Return vs Nifty]))/_xlfn.STDEV.P(Table2[6M Return vs Nifty])</f>
        <v>0.35003440953497095</v>
      </c>
      <c r="M682">
        <v>2.2525239968544302</v>
      </c>
      <c r="N682">
        <f>(Table2[[#This Row],[1W Return vs Nifty]]-AVERAGE(Table2[1W Return vs Nifty]))/_xlfn.STDEV.P(Table2[1W Return vs Nifty])</f>
        <v>0.49475323925837994</v>
      </c>
      <c r="O682">
        <v>533.76</v>
      </c>
      <c r="P682">
        <v>498.04123306243201</v>
      </c>
      <c r="Q682">
        <v>438.93779260330001</v>
      </c>
      <c r="R682">
        <v>62.203036189930401</v>
      </c>
      <c r="S682" s="2">
        <v>3.62335131894485E-2</v>
      </c>
      <c r="T682" s="2">
        <v>0.11055061967262078</v>
      </c>
      <c r="U682" s="2">
        <v>0.26008744136524309</v>
      </c>
      <c r="V682">
        <v>1.2491628931503</v>
      </c>
      <c r="W682">
        <v>551.70000000000005</v>
      </c>
      <c r="X682">
        <v>570.20000000000005</v>
      </c>
      <c r="Y682">
        <v>528.95000000000005</v>
      </c>
      <c r="Z682">
        <v>564</v>
      </c>
      <c r="AA682">
        <v>528.95000000000005</v>
      </c>
      <c r="AB682">
        <v>564</v>
      </c>
      <c r="AC682" s="2">
        <f>(Table2[[#This Row],[Close Price]]/Table2[[#This Row],[Day Low]])-1</f>
        <v>2.5376110204820002E-3</v>
      </c>
      <c r="AD682" s="2">
        <f>(Table2[[#This Row],[Day High]]/Table2[[#This Row],[Close Price]])-1</f>
        <v>3.0916651600072287E-2</v>
      </c>
      <c r="AE682" s="2">
        <f>(Table2[[#This Row],[Close Price]]/Table2[[#This Row],[Current Week Low]])-1</f>
        <v>4.5656489271197698E-2</v>
      </c>
      <c r="AF682" s="2">
        <f>(Table2[[#This Row],[Current Week High]]/Table2[[#This Row],[Close Price]])-1</f>
        <v>1.9707105405893932E-2</v>
      </c>
      <c r="AG682" s="2">
        <f>(Table2[[#This Row],[Close Price]]/Table2[[#This Row],[Current Month Low]])-1</f>
        <v>4.5656489271197698E-2</v>
      </c>
      <c r="AH682" s="2">
        <f>(Table2[[#This Row],[Current Month High]]/Table2[[#This Row],[Close Price]])-1</f>
        <v>1.9707105405893932E-2</v>
      </c>
      <c r="AI682">
        <v>3.3538239016452698</v>
      </c>
      <c r="AJ682">
        <v>68.115501519756805</v>
      </c>
      <c r="AK682" t="str">
        <f>IF(AND(Table2[[#This Row],[20D EMA]]&gt;Table2[[#This Row],[50D EMA]],Table2[[#This Row],[50D EMA]]&gt;Table2[[#This Row],[200D EMA]]),"Uptrend","Downtrend/NoTrend")</f>
        <v>Uptrend</v>
      </c>
      <c r="AL682">
        <v>0.28999999999999998</v>
      </c>
      <c r="AM682" t="s">
        <v>10145</v>
      </c>
      <c r="AN682">
        <v>-0.13</v>
      </c>
      <c r="AO682" t="s">
        <v>10146</v>
      </c>
      <c r="AP682">
        <v>-3.2277297003653997E-2</v>
      </c>
      <c r="AQ682">
        <f>(Table2[[#This Row],[Sharpe Ratio]]-AVERAGE(Table2[Sharpe Ratio]))/_xlfn.STDEV.P(Table2[Sharpe Ratio])</f>
        <v>-0.98918064437959963</v>
      </c>
      <c r="AR6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-0.35408400997451245</v>
      </c>
    </row>
    <row r="683" spans="1:44" hidden="1" x14ac:dyDescent="0.3">
      <c r="A683" t="s">
        <v>1894</v>
      </c>
      <c r="B683" t="s">
        <v>1895</v>
      </c>
      <c r="C683" t="s">
        <v>10117</v>
      </c>
      <c r="D683" t="s">
        <v>109</v>
      </c>
      <c r="E683">
        <v>3484.7590427999999</v>
      </c>
      <c r="F683">
        <v>20.37</v>
      </c>
      <c r="G683">
        <v>-37.530367839177998</v>
      </c>
      <c r="H683">
        <f>(Table2[[#This Row],[1Y Return vs Nifty]]-AVERAGE(Table2[1Y Return vs Nifty]))/_xlfn.STDEV.P(Table2[1Y Return vs Nifty])</f>
        <v>-0.98138915959518669</v>
      </c>
      <c r="I683">
        <v>-18.582601727867299</v>
      </c>
      <c r="J683">
        <f>(Table2[[#This Row],[1M Return vs Nifty]]-AVERAGE(Table2[1M Return vs Nifty]))/_xlfn.STDEV.P(Table2[1M Return vs Nifty])</f>
        <v>-1.8951579659265803</v>
      </c>
      <c r="K683">
        <v>-33.628665634127302</v>
      </c>
      <c r="L683">
        <f>(Table2[[#This Row],[6M Return vs Nifty]]-AVERAGE(Table2[6M Return vs Nifty]))/_xlfn.STDEV.P(Table2[6M Return vs Nifty])</f>
        <v>-1.3169048114986355</v>
      </c>
      <c r="M683">
        <v>-11.4908516397286</v>
      </c>
      <c r="N683">
        <f>(Table2[[#This Row],[1W Return vs Nifty]]-AVERAGE(Table2[1W Return vs Nifty]))/_xlfn.STDEV.P(Table2[1W Return vs Nifty])</f>
        <v>-2.2085243220339326</v>
      </c>
      <c r="O683">
        <v>21.84</v>
      </c>
      <c r="P683">
        <v>23.2287797842854</v>
      </c>
      <c r="Q683">
        <v>25.7448748300075</v>
      </c>
      <c r="R683">
        <v>40.499942296388298</v>
      </c>
      <c r="S683" s="2">
        <v>-6.7307692307692263E-2</v>
      </c>
      <c r="T683" s="2">
        <v>-0.12307059651146224</v>
      </c>
      <c r="U683" s="2">
        <v>-0.20877455670294021</v>
      </c>
      <c r="V683">
        <v>0.81813890534756395</v>
      </c>
      <c r="W683">
        <v>19.899999999999999</v>
      </c>
      <c r="X683">
        <v>20.55</v>
      </c>
      <c r="Y683">
        <v>19.38</v>
      </c>
      <c r="Z683">
        <v>21.67</v>
      </c>
      <c r="AA683">
        <v>19.38</v>
      </c>
      <c r="AB683">
        <v>21.67</v>
      </c>
      <c r="AC683" s="2">
        <f>(Table2[[#This Row],[Close Price]]/Table2[[#This Row],[Day Low]])-1</f>
        <v>2.3618090452261375E-2</v>
      </c>
      <c r="AD683" s="2">
        <f>(Table2[[#This Row],[Day High]]/Table2[[#This Row],[Close Price]])-1</f>
        <v>8.8365243004417948E-3</v>
      </c>
      <c r="AE683" s="2">
        <f>(Table2[[#This Row],[Close Price]]/Table2[[#This Row],[Current Week Low]])-1</f>
        <v>5.1083591331269496E-2</v>
      </c>
      <c r="AF683" s="2">
        <f>(Table2[[#This Row],[Current Week High]]/Table2[[#This Row],[Close Price]])-1</f>
        <v>6.3819342169857629E-2</v>
      </c>
      <c r="AG683" s="2">
        <f>(Table2[[#This Row],[Close Price]]/Table2[[#This Row],[Current Month Low]])-1</f>
        <v>5.1083591331269496E-2</v>
      </c>
      <c r="AH683" s="2">
        <f>(Table2[[#This Row],[Current Month High]]/Table2[[#This Row],[Close Price]])-1</f>
        <v>6.3819342169857629E-2</v>
      </c>
      <c r="AI683">
        <v>121.649484536082</v>
      </c>
      <c r="AJ683">
        <v>21.976047904191599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-0.3</v>
      </c>
      <c r="AM683" t="s">
        <v>10146</v>
      </c>
      <c r="AN683">
        <v>-11.4</v>
      </c>
      <c r="AO683" t="s">
        <v>10146</v>
      </c>
      <c r="AQ683">
        <f>(Table2[[#This Row],[Sharpe Ratio]]-AVERAGE(Table2[Sharpe Ratio]))/_xlfn.STDEV.P(Table2[Sharpe Ratio])</f>
        <v>-0.62270476889708481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4" spans="1:44" x14ac:dyDescent="0.3">
      <c r="A684" t="s">
        <v>265</v>
      </c>
      <c r="B684" t="s">
        <v>266</v>
      </c>
      <c r="C684" t="s">
        <v>10108</v>
      </c>
      <c r="D684" t="s">
        <v>218</v>
      </c>
      <c r="E684">
        <v>100909.63094279999</v>
      </c>
      <c r="F684">
        <v>6711.7</v>
      </c>
      <c r="G684">
        <v>64.786983685349497</v>
      </c>
      <c r="H684">
        <f>(Table2[[#This Row],[1Y Return vs Nifty]]-AVERAGE(Table2[1Y Return vs Nifty]))/_xlfn.STDEV.P(Table2[1Y Return vs Nifty])</f>
        <v>0.19672690473795335</v>
      </c>
      <c r="I684">
        <v>-10.156537685315399</v>
      </c>
      <c r="J684">
        <f>(Table2[[#This Row],[1M Return vs Nifty]]-AVERAGE(Table2[1M Return vs Nifty]))/_xlfn.STDEV.P(Table2[1M Return vs Nifty])</f>
        <v>-1.1911123909930064</v>
      </c>
      <c r="K684">
        <v>11.296736427480401</v>
      </c>
      <c r="L684">
        <f>(Table2[[#This Row],[6M Return vs Nifty]]-AVERAGE(Table2[6M Return vs Nifty]))/_xlfn.STDEV.P(Table2[6M Return vs Nifty])</f>
        <v>1.0046666015471026E-2</v>
      </c>
      <c r="M684">
        <v>-9.9902113822463807</v>
      </c>
      <c r="N684">
        <f>(Table2[[#This Row],[1W Return vs Nifty]]-AVERAGE(Table2[1W Return vs Nifty]))/_xlfn.STDEV.P(Table2[1W Return vs Nifty])</f>
        <v>-1.913353234311834</v>
      </c>
      <c r="O684">
        <v>6861.85</v>
      </c>
      <c r="P684">
        <v>6506.5200710762301</v>
      </c>
      <c r="Q684">
        <v>5434.2504365423101</v>
      </c>
      <c r="R684">
        <v>37.146995073461099</v>
      </c>
      <c r="S684" s="2">
        <v>-2.1881854018959979E-2</v>
      </c>
      <c r="T684" s="2">
        <v>3.1534511026234537E-2</v>
      </c>
      <c r="U684" s="2">
        <v>0.2350737380205285</v>
      </c>
      <c r="V684">
        <v>2.0178310066851699</v>
      </c>
      <c r="W684">
        <v>6651.3</v>
      </c>
      <c r="X684">
        <v>6775</v>
      </c>
      <c r="Y684">
        <v>6544.1</v>
      </c>
      <c r="Z684">
        <v>6786</v>
      </c>
      <c r="AA684">
        <v>6544.1</v>
      </c>
      <c r="AB684">
        <v>6786</v>
      </c>
      <c r="AC684" s="2">
        <f>(Table2[[#This Row],[Close Price]]/Table2[[#This Row],[Day Low]])-1</f>
        <v>9.0809315472162311E-3</v>
      </c>
      <c r="AD684" s="2">
        <f>(Table2[[#This Row],[Day High]]/Table2[[#This Row],[Close Price]])-1</f>
        <v>9.4312916250727241E-3</v>
      </c>
      <c r="AE684" s="2">
        <f>(Table2[[#This Row],[Close Price]]/Table2[[#This Row],[Current Week Low]])-1</f>
        <v>2.5610855579835112E-2</v>
      </c>
      <c r="AF684" s="2">
        <f>(Table2[[#This Row],[Current Week High]]/Table2[[#This Row],[Close Price]])-1</f>
        <v>1.1070220659445518E-2</v>
      </c>
      <c r="AG684" s="2">
        <f>(Table2[[#This Row],[Close Price]]/Table2[[#This Row],[Current Month Low]])-1</f>
        <v>2.5610855579835112E-2</v>
      </c>
      <c r="AH684" s="2">
        <f>(Table2[[#This Row],[Current Month High]]/Table2[[#This Row],[Close Price]])-1</f>
        <v>1.1070220659445518E-2</v>
      </c>
      <c r="AI684">
        <v>9.2338751732049893</v>
      </c>
      <c r="AJ684">
        <v>92.257232884560295</v>
      </c>
      <c r="AK684" t="str">
        <f>IF(AND(Table2[[#This Row],[20D EMA]]&gt;Table2[[#This Row],[50D EMA]],Table2[[#This Row],[50D EMA]]&gt;Table2[[#This Row],[200D EMA]]),"Uptrend","Downtrend/NoTrend")</f>
        <v>Uptrend</v>
      </c>
      <c r="AL684">
        <v>0.16</v>
      </c>
      <c r="AM684" t="s">
        <v>10145</v>
      </c>
      <c r="AN684">
        <v>-5.2</v>
      </c>
      <c r="AO684" t="s">
        <v>10146</v>
      </c>
      <c r="AP684">
        <v>0.144921503442829</v>
      </c>
      <c r="AQ684">
        <f>(Table2[[#This Row],[Sharpe Ratio]]-AVERAGE(Table2[Sharpe Ratio]))/_xlfn.STDEV.P(Table2[Sharpe Ratio])</f>
        <v>1.0227314906645708</v>
      </c>
      <c r="AR6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-1.8749605638868452</v>
      </c>
    </row>
    <row r="685" spans="1:44" hidden="1" x14ac:dyDescent="0.3">
      <c r="A685" t="s">
        <v>1905</v>
      </c>
      <c r="B685" t="s">
        <v>1906</v>
      </c>
      <c r="C685" t="s">
        <v>10108</v>
      </c>
      <c r="D685" t="s">
        <v>62</v>
      </c>
      <c r="E685">
        <v>3468.5142999999998</v>
      </c>
      <c r="F685">
        <v>808.7</v>
      </c>
      <c r="G685">
        <v>-63.509012153279301</v>
      </c>
      <c r="H685">
        <f>(Table2[[#This Row],[1Y Return vs Nifty]]-AVERAGE(Table2[1Y Return vs Nifty]))/_xlfn.STDEV.P(Table2[1Y Return vs Nifty])</f>
        <v>-1.2805159229448293</v>
      </c>
      <c r="I685">
        <v>7.9034027253494203</v>
      </c>
      <c r="J685">
        <f>(Table2[[#This Row],[1M Return vs Nifty]]-AVERAGE(Table2[1M Return vs Nifty]))/_xlfn.STDEV.P(Table2[1M Return vs Nifty])</f>
        <v>0.31789834824198193</v>
      </c>
      <c r="K685">
        <v>-16.3512258775955</v>
      </c>
      <c r="L685">
        <f>(Table2[[#This Row],[6M Return vs Nifty]]-AVERAGE(Table2[6M Return vs Nifty]))/_xlfn.STDEV.P(Table2[6M Return vs Nifty])</f>
        <v>-0.80658496658881795</v>
      </c>
      <c r="M685">
        <v>-4.2283455874085796</v>
      </c>
      <c r="N685">
        <f>(Table2[[#This Row],[1W Return vs Nifty]]-AVERAGE(Table2[1W Return vs Nifty]))/_xlfn.STDEV.P(Table2[1W Return vs Nifty])</f>
        <v>-0.7800128581016621</v>
      </c>
      <c r="O685">
        <v>764.34</v>
      </c>
      <c r="P685">
        <v>735.01317610035801</v>
      </c>
      <c r="Q685">
        <v>804.04795118573395</v>
      </c>
      <c r="R685">
        <v>65.097942805057301</v>
      </c>
      <c r="S685" s="2">
        <v>5.8036999241175412E-2</v>
      </c>
      <c r="T685" s="2">
        <v>0.10025238498524672</v>
      </c>
      <c r="U685" s="2">
        <v>5.7857852972645393E-3</v>
      </c>
      <c r="V685">
        <v>1.7225701237158499</v>
      </c>
      <c r="W685">
        <v>809.55</v>
      </c>
      <c r="X685">
        <v>829.9</v>
      </c>
      <c r="Y685">
        <v>775</v>
      </c>
      <c r="Z685">
        <v>814.35</v>
      </c>
      <c r="AA685">
        <v>775</v>
      </c>
      <c r="AB685">
        <v>814.35</v>
      </c>
      <c r="AC685" s="2">
        <f>(Table2[[#This Row],[Close Price]]/Table2[[#This Row],[Day Low]])-1</f>
        <v>-1.0499660305106628E-3</v>
      </c>
      <c r="AD685" s="2">
        <f>(Table2[[#This Row],[Day High]]/Table2[[#This Row],[Close Price]])-1</f>
        <v>2.621491282304933E-2</v>
      </c>
      <c r="AE685" s="2">
        <f>(Table2[[#This Row],[Close Price]]/Table2[[#This Row],[Current Week Low]])-1</f>
        <v>4.3483870967742089E-2</v>
      </c>
      <c r="AF685" s="2">
        <f>(Table2[[#This Row],[Current Week High]]/Table2[[#This Row],[Close Price]])-1</f>
        <v>6.986521577840854E-3</v>
      </c>
      <c r="AG685" s="2">
        <f>(Table2[[#This Row],[Close Price]]/Table2[[#This Row],[Current Month Low]])-1</f>
        <v>4.3483870967742089E-2</v>
      </c>
      <c r="AH685" s="2">
        <f>(Table2[[#This Row],[Current Month High]]/Table2[[#This Row],[Close Price]])-1</f>
        <v>6.986521577840854E-3</v>
      </c>
      <c r="AI685">
        <v>66.186472115741296</v>
      </c>
      <c r="AJ685">
        <v>30.688429217841001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0.08</v>
      </c>
      <c r="AM685" t="s">
        <v>10145</v>
      </c>
      <c r="AN685">
        <v>3.85</v>
      </c>
      <c r="AO685" t="s">
        <v>10145</v>
      </c>
      <c r="AQ685">
        <f>(Table2[[#This Row],[Sharpe Ratio]]-AVERAGE(Table2[Sharpe Ratio]))/_xlfn.STDEV.P(Table2[Sharpe Ratio])</f>
        <v>-0.62270476889708481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6" spans="1:44" hidden="1" x14ac:dyDescent="0.3">
      <c r="A686" t="s">
        <v>1909</v>
      </c>
      <c r="B686" t="s">
        <v>1910</v>
      </c>
      <c r="C686" t="s">
        <v>10108</v>
      </c>
      <c r="D686" t="s">
        <v>257</v>
      </c>
      <c r="E686">
        <v>3452.69993306999</v>
      </c>
      <c r="F686">
        <v>1099.8499999999999</v>
      </c>
      <c r="G686">
        <v>-44.837144589110203</v>
      </c>
      <c r="H686">
        <f>(Table2[[#This Row],[1Y Return vs Nifty]]-AVERAGE(Table2[1Y Return vs Nifty]))/_xlfn.STDEV.P(Table2[1Y Return vs Nifty])</f>
        <v>-1.065521820764856</v>
      </c>
      <c r="I686">
        <v>25.459140978187602</v>
      </c>
      <c r="J686">
        <f>(Table2[[#This Row],[1M Return vs Nifty]]-AVERAGE(Table2[1M Return vs Nifty]))/_xlfn.STDEV.P(Table2[1M Return vs Nifty])</f>
        <v>1.7847801294845864</v>
      </c>
      <c r="K686">
        <v>-15.7723682307379</v>
      </c>
      <c r="L686">
        <f>(Table2[[#This Row],[6M Return vs Nifty]]-AVERAGE(Table2[6M Return vs Nifty]))/_xlfn.STDEV.P(Table2[6M Return vs Nifty])</f>
        <v>-0.78948737870936647</v>
      </c>
      <c r="M686">
        <v>1.70638913663437</v>
      </c>
      <c r="N686">
        <f>(Table2[[#This Row],[1W Return vs Nifty]]-AVERAGE(Table2[1W Return vs Nifty]))/_xlfn.STDEV.P(Table2[1W Return vs Nifty])</f>
        <v>0.38733027767225081</v>
      </c>
      <c r="O686">
        <v>960.67</v>
      </c>
      <c r="P686">
        <v>911.71928537992505</v>
      </c>
      <c r="Q686">
        <v>999.04739907729299</v>
      </c>
      <c r="R686">
        <v>87.894054924477302</v>
      </c>
      <c r="S686" s="2">
        <v>0.14487805385824473</v>
      </c>
      <c r="T686" s="2">
        <v>0.20634719220804723</v>
      </c>
      <c r="U686" s="2">
        <v>0.10089871713374848</v>
      </c>
      <c r="V686">
        <v>2.7636013842579801</v>
      </c>
      <c r="W686">
        <v>1099</v>
      </c>
      <c r="X686">
        <v>1132.4000000000001</v>
      </c>
      <c r="Y686">
        <v>1006.05</v>
      </c>
      <c r="Z686">
        <v>1109.25</v>
      </c>
      <c r="AA686">
        <v>1006.05</v>
      </c>
      <c r="AB686">
        <v>1109.25</v>
      </c>
      <c r="AC686" s="2">
        <f>(Table2[[#This Row],[Close Price]]/Table2[[#This Row],[Day Low]])-1</f>
        <v>7.7343039126476221E-4</v>
      </c>
      <c r="AD686" s="2">
        <f>(Table2[[#This Row],[Day High]]/Table2[[#This Row],[Close Price]])-1</f>
        <v>2.959494476519553E-2</v>
      </c>
      <c r="AE686" s="2">
        <f>(Table2[[#This Row],[Close Price]]/Table2[[#This Row],[Current Week Low]])-1</f>
        <v>9.3235922667859406E-2</v>
      </c>
      <c r="AF686" s="2">
        <f>(Table2[[#This Row],[Current Week High]]/Table2[[#This Row],[Close Price]])-1</f>
        <v>8.5466199936354847E-3</v>
      </c>
      <c r="AG686" s="2">
        <f>(Table2[[#This Row],[Close Price]]/Table2[[#This Row],[Current Month Low]])-1</f>
        <v>9.3235922667859406E-2</v>
      </c>
      <c r="AH686" s="2">
        <f>(Table2[[#This Row],[Current Month High]]/Table2[[#This Row],[Close Price]])-1</f>
        <v>8.5466199936354847E-3</v>
      </c>
      <c r="AI686">
        <v>24.376051279719899</v>
      </c>
      <c r="AJ686">
        <v>46.3247522118007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0.14000000000000001</v>
      </c>
      <c r="AM686" t="s">
        <v>10145</v>
      </c>
      <c r="AN686">
        <v>25.73</v>
      </c>
      <c r="AO686" t="s">
        <v>10145</v>
      </c>
      <c r="AP686">
        <v>-5.3415364818884002E-2</v>
      </c>
      <c r="AQ686">
        <f>(Table2[[#This Row],[Sharpe Ratio]]-AVERAGE(Table2[Sharpe Ratio]))/_xlfn.STDEV.P(Table2[Sharpe Ratio])</f>
        <v>-1.2291819030884137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7" spans="1:44" hidden="1" x14ac:dyDescent="0.3">
      <c r="A687" t="s">
        <v>1911</v>
      </c>
      <c r="B687" t="s">
        <v>1912</v>
      </c>
      <c r="C687" t="s">
        <v>10116</v>
      </c>
      <c r="D687" t="s">
        <v>257</v>
      </c>
      <c r="E687">
        <v>3450.4225479000002</v>
      </c>
      <c r="F687">
        <v>138.65</v>
      </c>
      <c r="G687">
        <v>34.195541776004902</v>
      </c>
      <c r="H687">
        <f>(Table2[[#This Row],[1Y Return vs Nifty]]-AVERAGE(Table2[1Y Return vs Nifty]))/_xlfn.STDEV.P(Table2[1Y Return vs Nifty])</f>
        <v>-0.15551314650959452</v>
      </c>
      <c r="I687">
        <v>31.815031461477499</v>
      </c>
      <c r="J687">
        <f>(Table2[[#This Row],[1M Return vs Nifty]]-AVERAGE(Table2[1M Return vs Nifty]))/_xlfn.STDEV.P(Table2[1M Return vs Nifty])</f>
        <v>2.3158509291989722</v>
      </c>
      <c r="K687">
        <v>11.126734155658401</v>
      </c>
      <c r="L687">
        <f>(Table2[[#This Row],[6M Return vs Nifty]]-AVERAGE(Table2[6M Return vs Nifty]))/_xlfn.STDEV.P(Table2[6M Return vs Nifty])</f>
        <v>5.0253472198015861E-3</v>
      </c>
      <c r="M687">
        <v>1.42777214457948</v>
      </c>
      <c r="N687">
        <f>(Table2[[#This Row],[1W Return vs Nifty]]-AVERAGE(Table2[1W Return vs Nifty]))/_xlfn.STDEV.P(Table2[1W Return vs Nifty])</f>
        <v>0.33252721598397966</v>
      </c>
      <c r="O687">
        <v>119.55</v>
      </c>
      <c r="P687">
        <v>109.15486316347101</v>
      </c>
      <c r="Q687">
        <v>99.282735926711794</v>
      </c>
      <c r="R687">
        <v>76.437671539376197</v>
      </c>
      <c r="S687" s="2">
        <v>0.15976578837306574</v>
      </c>
      <c r="T687" s="2">
        <v>0.27021367607192087</v>
      </c>
      <c r="U687" s="2">
        <v>0.39651671265735677</v>
      </c>
      <c r="V687">
        <v>3.4611332530943102</v>
      </c>
      <c r="W687">
        <v>139</v>
      </c>
      <c r="X687">
        <v>144.9</v>
      </c>
      <c r="Y687">
        <v>125.35</v>
      </c>
      <c r="Z687">
        <v>141.55000000000001</v>
      </c>
      <c r="AA687">
        <v>125.35</v>
      </c>
      <c r="AB687">
        <v>141.55000000000001</v>
      </c>
      <c r="AC687" s="2">
        <f>(Table2[[#This Row],[Close Price]]/Table2[[#This Row],[Day Low]])-1</f>
        <v>-2.5179856115107313E-3</v>
      </c>
      <c r="AD687" s="2">
        <f>(Table2[[#This Row],[Day High]]/Table2[[#This Row],[Close Price]])-1</f>
        <v>4.5077533357374744E-2</v>
      </c>
      <c r="AE687" s="2">
        <f>(Table2[[#This Row],[Close Price]]/Table2[[#This Row],[Current Week Low]])-1</f>
        <v>0.10610291184682907</v>
      </c>
      <c r="AF687" s="2">
        <f>(Table2[[#This Row],[Current Week High]]/Table2[[#This Row],[Close Price]])-1</f>
        <v>2.0915975477821869E-2</v>
      </c>
      <c r="AG687" s="2">
        <f>(Table2[[#This Row],[Close Price]]/Table2[[#This Row],[Current Month Low]])-1</f>
        <v>0.10610291184682907</v>
      </c>
      <c r="AH687" s="2">
        <f>(Table2[[#This Row],[Current Month High]]/Table2[[#This Row],[Close Price]])-1</f>
        <v>2.0915975477821869E-2</v>
      </c>
      <c r="AI687">
        <v>2.0915975477821802</v>
      </c>
      <c r="AJ687">
        <v>69.914215686274503</v>
      </c>
      <c r="AK687" t="str">
        <f>IF(AND(Table2[[#This Row],[20D EMA]]&gt;Table2[[#This Row],[50D EMA]],Table2[[#This Row],[50D EMA]]&gt;Table2[[#This Row],[200D EMA]]),"Uptrend","Downtrend/NoTrend")</f>
        <v>Uptrend</v>
      </c>
      <c r="AL687">
        <v>0.24</v>
      </c>
      <c r="AM687" t="s">
        <v>10145</v>
      </c>
      <c r="AN687">
        <v>34.72</v>
      </c>
      <c r="AO687" t="s">
        <v>10145</v>
      </c>
      <c r="AP687">
        <v>-3.4016725773799999E-4</v>
      </c>
      <c r="AQ687">
        <f>(Table2[[#This Row],[Sharpe Ratio]]-AVERAGE(Table2[Sharpe Ratio]))/_xlfn.STDEV.P(Table2[Sharpe Ratio])</f>
        <v>-0.62656702209554516</v>
      </c>
      <c r="AR6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1.8713233237976137</v>
      </c>
    </row>
    <row r="688" spans="1:44" hidden="1" x14ac:dyDescent="0.3">
      <c r="A688" t="s">
        <v>1913</v>
      </c>
      <c r="B688" t="s">
        <v>1914</v>
      </c>
      <c r="C688" t="s">
        <v>10108</v>
      </c>
      <c r="D688" t="s">
        <v>234</v>
      </c>
      <c r="E688">
        <v>3445.3771045199901</v>
      </c>
      <c r="F688">
        <v>148.19999999999999</v>
      </c>
      <c r="G688">
        <v>-14.8010583137519</v>
      </c>
      <c r="H688">
        <f>(Table2[[#This Row],[1Y Return vs Nifty]]-AVERAGE(Table2[1Y Return vs Nifty]))/_xlfn.STDEV.P(Table2[1Y Return vs Nifty])</f>
        <v>-0.71967631925954156</v>
      </c>
      <c r="I688">
        <v>8.2342120668140399</v>
      </c>
      <c r="J688">
        <f>(Table2[[#This Row],[1M Return vs Nifty]]-AVERAGE(Table2[1M Return vs Nifty]))/_xlfn.STDEV.P(Table2[1M Return vs Nifty])</f>
        <v>0.34553935023635057</v>
      </c>
      <c r="K688">
        <v>-21.323100962991401</v>
      </c>
      <c r="L688">
        <f>(Table2[[#This Row],[6M Return vs Nifty]]-AVERAGE(Table2[6M Return vs Nifty]))/_xlfn.STDEV.P(Table2[6M Return vs Nifty])</f>
        <v>-0.95343812065818789</v>
      </c>
      <c r="M688">
        <v>1.8285442399110601</v>
      </c>
      <c r="N688">
        <f>(Table2[[#This Row],[1W Return vs Nifty]]-AVERAGE(Table2[1W Return vs Nifty]))/_xlfn.STDEV.P(Table2[1W Return vs Nifty])</f>
        <v>0.41135779161185537</v>
      </c>
      <c r="O688">
        <v>134.41</v>
      </c>
      <c r="P688">
        <v>133.64456150699499</v>
      </c>
      <c r="Q688">
        <v>138.54360106480999</v>
      </c>
      <c r="R688">
        <v>79.810958657424493</v>
      </c>
      <c r="S688" s="2">
        <v>0.10259653299605678</v>
      </c>
      <c r="T688" s="2">
        <v>0.10891156608900365</v>
      </c>
      <c r="U688" s="2">
        <v>6.9699349958954673E-2</v>
      </c>
      <c r="V688">
        <v>1.5255167118929001</v>
      </c>
      <c r="W688">
        <v>148.53</v>
      </c>
      <c r="X688">
        <v>162.9</v>
      </c>
      <c r="Y688">
        <v>131.41</v>
      </c>
      <c r="Z688">
        <v>150.19999999999999</v>
      </c>
      <c r="AA688">
        <v>131.41</v>
      </c>
      <c r="AB688">
        <v>150.19999999999999</v>
      </c>
      <c r="AC688" s="2">
        <f>(Table2[[#This Row],[Close Price]]/Table2[[#This Row],[Day Low]])-1</f>
        <v>-2.2217733791154437E-3</v>
      </c>
      <c r="AD688" s="2">
        <f>(Table2[[#This Row],[Day High]]/Table2[[#This Row],[Close Price]])-1</f>
        <v>9.919028340080982E-2</v>
      </c>
      <c r="AE688" s="2">
        <f>(Table2[[#This Row],[Close Price]]/Table2[[#This Row],[Current Week Low]])-1</f>
        <v>0.12776805418156911</v>
      </c>
      <c r="AF688" s="2">
        <f>(Table2[[#This Row],[Current Week High]]/Table2[[#This Row],[Close Price]])-1</f>
        <v>1.3495276653171295E-2</v>
      </c>
      <c r="AG688" s="2">
        <f>(Table2[[#This Row],[Close Price]]/Table2[[#This Row],[Current Month Low]])-1</f>
        <v>0.12776805418156911</v>
      </c>
      <c r="AH688" s="2">
        <f>(Table2[[#This Row],[Current Month High]]/Table2[[#This Row],[Close Price]])-1</f>
        <v>1.3495276653171295E-2</v>
      </c>
      <c r="AI688">
        <v>18.556005398110599</v>
      </c>
      <c r="AJ688">
        <v>32.2623828647925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-0.05</v>
      </c>
      <c r="AM688" t="s">
        <v>10146</v>
      </c>
      <c r="AN688">
        <v>10.91</v>
      </c>
      <c r="AO688" t="s">
        <v>10145</v>
      </c>
      <c r="AP688">
        <v>-3.5364537615098002E-2</v>
      </c>
      <c r="AQ688">
        <f>(Table2[[#This Row],[Sharpe Ratio]]-AVERAGE(Table2[Sharpe Ratio]))/_xlfn.STDEV.P(Table2[Sharpe Ratio])</f>
        <v>-1.0242331212265934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89" spans="1:44" hidden="1" x14ac:dyDescent="0.3">
      <c r="A689" t="s">
        <v>1917</v>
      </c>
      <c r="B689" t="s">
        <v>1918</v>
      </c>
      <c r="C689" t="s">
        <v>10108</v>
      </c>
      <c r="D689" t="s">
        <v>234</v>
      </c>
      <c r="E689">
        <v>3426.9270959999999</v>
      </c>
      <c r="F689">
        <v>502</v>
      </c>
      <c r="G689">
        <v>-51.237023395330901</v>
      </c>
      <c r="H689">
        <f>(Table2[[#This Row],[1Y Return vs Nifty]]-AVERAGE(Table2[1Y Return vs Nifty]))/_xlfn.STDEV.P(Table2[1Y Return vs Nifty])</f>
        <v>-1.1392121569497833</v>
      </c>
      <c r="I689">
        <v>17.930230907847001</v>
      </c>
      <c r="J689">
        <f>(Table2[[#This Row],[1M Return vs Nifty]]-AVERAGE(Table2[1M Return vs Nifty]))/_xlfn.STDEV.P(Table2[1M Return vs Nifty])</f>
        <v>1.1556968715924751</v>
      </c>
      <c r="K689">
        <v>-22.876814472219301</v>
      </c>
      <c r="L689">
        <f>(Table2[[#This Row],[6M Return vs Nifty]]-AVERAGE(Table2[6M Return vs Nifty]))/_xlfn.STDEV.P(Table2[6M Return vs Nifty])</f>
        <v>-0.99932980647718861</v>
      </c>
      <c r="M689">
        <v>5.2673350815106001</v>
      </c>
      <c r="N689">
        <f>(Table2[[#This Row],[1W Return vs Nifty]]-AVERAGE(Table2[1W Return vs Nifty]))/_xlfn.STDEV.P(Table2[1W Return vs Nifty])</f>
        <v>1.0877568340224271</v>
      </c>
      <c r="O689">
        <v>469.87</v>
      </c>
      <c r="P689">
        <v>456.72757926857298</v>
      </c>
      <c r="Q689">
        <v>498.63550619136601</v>
      </c>
      <c r="R689">
        <v>69.046528114794199</v>
      </c>
      <c r="S689" s="2">
        <v>6.8380615915040313E-2</v>
      </c>
      <c r="T689" s="2">
        <v>9.9123466123785656E-2</v>
      </c>
      <c r="U689" s="2">
        <v>6.7474011915685198E-3</v>
      </c>
      <c r="V689">
        <v>2.29889973762196</v>
      </c>
      <c r="W689">
        <v>496.55</v>
      </c>
      <c r="X689">
        <v>510</v>
      </c>
      <c r="Y689">
        <v>483</v>
      </c>
      <c r="Z689">
        <v>519.9</v>
      </c>
      <c r="AA689">
        <v>483</v>
      </c>
      <c r="AB689">
        <v>519.9</v>
      </c>
      <c r="AC689" s="2">
        <f>(Table2[[#This Row],[Close Price]]/Table2[[#This Row],[Day Low]])-1</f>
        <v>1.0975732554626916E-2</v>
      </c>
      <c r="AD689" s="2">
        <f>(Table2[[#This Row],[Day High]]/Table2[[#This Row],[Close Price]])-1</f>
        <v>1.5936254980079667E-2</v>
      </c>
      <c r="AE689" s="2">
        <f>(Table2[[#This Row],[Close Price]]/Table2[[#This Row],[Current Week Low]])-1</f>
        <v>3.9337474120082705E-2</v>
      </c>
      <c r="AF689" s="2">
        <f>(Table2[[#This Row],[Current Week High]]/Table2[[#This Row],[Close Price]])-1</f>
        <v>3.5657370517928166E-2</v>
      </c>
      <c r="AG689" s="2">
        <f>(Table2[[#This Row],[Close Price]]/Table2[[#This Row],[Current Month Low]])-1</f>
        <v>3.9337474120082705E-2</v>
      </c>
      <c r="AH689" s="2">
        <f>(Table2[[#This Row],[Current Month High]]/Table2[[#This Row],[Close Price]])-1</f>
        <v>3.5657370517928166E-2</v>
      </c>
      <c r="AI689">
        <v>38.436254980079603</v>
      </c>
      <c r="AJ689">
        <v>25.499999999999901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0.03</v>
      </c>
      <c r="AM689" t="s">
        <v>10145</v>
      </c>
      <c r="AN689">
        <v>12.25</v>
      </c>
      <c r="AO689" t="s">
        <v>10145</v>
      </c>
      <c r="AP689">
        <v>-6.6563335939570006E-2</v>
      </c>
      <c r="AQ689">
        <f>(Table2[[#This Row],[Sharpe Ratio]]-AVERAGE(Table2[Sharpe Ratio]))/_xlfn.STDEV.P(Table2[Sharpe Ratio])</f>
        <v>-1.3784637412400642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0" spans="1:44" hidden="1" x14ac:dyDescent="0.3">
      <c r="A690" t="s">
        <v>1927</v>
      </c>
      <c r="B690" t="s">
        <v>1928</v>
      </c>
      <c r="C690" t="s">
        <v>10104</v>
      </c>
      <c r="D690" t="s">
        <v>994</v>
      </c>
      <c r="E690">
        <v>3372.336059495</v>
      </c>
      <c r="F690">
        <v>416.65</v>
      </c>
      <c r="G690">
        <v>-14.2724763826039</v>
      </c>
      <c r="H690">
        <f>(Table2[[#This Row],[1Y Return vs Nifty]]-AVERAGE(Table2[1Y Return vs Nifty]))/_xlfn.STDEV.P(Table2[1Y Return vs Nifty])</f>
        <v>-0.71359005084931582</v>
      </c>
      <c r="I690">
        <v>4.0150336395573198</v>
      </c>
      <c r="J690">
        <f>(Table2[[#This Row],[1M Return vs Nifty]]-AVERAGE(Table2[1M Return vs Nifty]))/_xlfn.STDEV.P(Table2[1M Return vs Nifty])</f>
        <v>-6.9970044084987576E-3</v>
      </c>
      <c r="K690">
        <v>-10.7567517322653</v>
      </c>
      <c r="L690">
        <f>(Table2[[#This Row],[6M Return vs Nifty]]-AVERAGE(Table2[6M Return vs Nifty]))/_xlfn.STDEV.P(Table2[6M Return vs Nifty])</f>
        <v>-0.64134224437833764</v>
      </c>
      <c r="M690">
        <v>-5.0776359625838801</v>
      </c>
      <c r="N690">
        <f>(Table2[[#This Row],[1W Return vs Nifty]]-AVERAGE(Table2[1W Return vs Nifty]))/_xlfn.STDEV.P(Table2[1W Return vs Nifty])</f>
        <v>-0.94706552950806866</v>
      </c>
      <c r="O690">
        <v>410.54</v>
      </c>
      <c r="P690">
        <v>398.776624364827</v>
      </c>
      <c r="Q690">
        <v>394.442617480374</v>
      </c>
      <c r="R690">
        <v>53.306663761063703</v>
      </c>
      <c r="S690" s="2">
        <v>1.4882837238758603E-2</v>
      </c>
      <c r="T690" s="2">
        <v>4.4820519917991082E-2</v>
      </c>
      <c r="U690" s="2">
        <v>5.6300667157830477E-2</v>
      </c>
      <c r="V690">
        <v>1.3420208571810901</v>
      </c>
      <c r="W690">
        <v>412.3</v>
      </c>
      <c r="X690">
        <v>420.55</v>
      </c>
      <c r="Y690">
        <v>408</v>
      </c>
      <c r="Z690">
        <v>423.4</v>
      </c>
      <c r="AA690">
        <v>408</v>
      </c>
      <c r="AB690">
        <v>423.4</v>
      </c>
      <c r="AC690" s="2">
        <f>(Table2[[#This Row],[Close Price]]/Table2[[#This Row],[Day Low]])-1</f>
        <v>1.0550569973320378E-2</v>
      </c>
      <c r="AD690" s="2">
        <f>(Table2[[#This Row],[Day High]]/Table2[[#This Row],[Close Price]])-1</f>
        <v>9.3603744149766133E-3</v>
      </c>
      <c r="AE690" s="2">
        <f>(Table2[[#This Row],[Close Price]]/Table2[[#This Row],[Current Week Low]])-1</f>
        <v>2.1200980392156898E-2</v>
      </c>
      <c r="AF690" s="2">
        <f>(Table2[[#This Row],[Current Week High]]/Table2[[#This Row],[Close Price]])-1</f>
        <v>1.6200648025921138E-2</v>
      </c>
      <c r="AG690" s="2">
        <f>(Table2[[#This Row],[Close Price]]/Table2[[#This Row],[Current Month Low]])-1</f>
        <v>2.1200980392156898E-2</v>
      </c>
      <c r="AH690" s="2">
        <f>(Table2[[#This Row],[Current Month High]]/Table2[[#This Row],[Close Price]])-1</f>
        <v>1.6200648025921138E-2</v>
      </c>
      <c r="AI690">
        <v>17.604704188167499</v>
      </c>
      <c r="AJ690">
        <v>23.250998373021702</v>
      </c>
      <c r="AK690" t="str">
        <f>IF(AND(Table2[[#This Row],[20D EMA]]&gt;Table2[[#This Row],[50D EMA]],Table2[[#This Row],[50D EMA]]&gt;Table2[[#This Row],[200D EMA]]),"Uptrend","Downtrend/NoTrend")</f>
        <v>Uptrend</v>
      </c>
      <c r="AL690">
        <v>0.05</v>
      </c>
      <c r="AM690" t="s">
        <v>10145</v>
      </c>
      <c r="AN690">
        <v>-1.92</v>
      </c>
      <c r="AO690" t="s">
        <v>10146</v>
      </c>
      <c r="AP690">
        <v>-4.0755141855752998E-2</v>
      </c>
      <c r="AQ690">
        <f>(Table2[[#This Row],[Sharpe Ratio]]-AVERAGE(Table2[Sharpe Ratio]))/_xlfn.STDEV.P(Table2[Sharpe Ratio])</f>
        <v>-1.0854379491355151</v>
      </c>
      <c r="AR6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-3.3944327782797359</v>
      </c>
    </row>
    <row r="691" spans="1:44" hidden="1" x14ac:dyDescent="0.3">
      <c r="A691" t="s">
        <v>1929</v>
      </c>
      <c r="B691" t="s">
        <v>1930</v>
      </c>
      <c r="C691" t="s">
        <v>10102</v>
      </c>
      <c r="D691" t="s">
        <v>552</v>
      </c>
      <c r="E691">
        <v>3358.9770969699998</v>
      </c>
      <c r="F691">
        <v>57.67</v>
      </c>
      <c r="G691">
        <v>48.8856895480478</v>
      </c>
      <c r="H691">
        <f>(Table2[[#This Row],[1Y Return vs Nifty]]-AVERAGE(Table2[1Y Return vs Nifty]))/_xlfn.STDEV.P(Table2[1Y Return vs Nifty])</f>
        <v>1.3634107790891031E-2</v>
      </c>
      <c r="I691">
        <v>18.5095936083701</v>
      </c>
      <c r="J691">
        <f>(Table2[[#This Row],[1M Return vs Nifty]]-AVERAGE(Table2[1M Return vs Nifty]))/_xlfn.STDEV.P(Table2[1M Return vs Nifty])</f>
        <v>1.2041059204111118</v>
      </c>
      <c r="K691">
        <v>35.362561997333103</v>
      </c>
      <c r="L691">
        <f>(Table2[[#This Row],[6M Return vs Nifty]]-AVERAGE(Table2[6M Return vs Nifty]))/_xlfn.STDEV.P(Table2[6M Return vs Nifty])</f>
        <v>0.72087353304540658</v>
      </c>
      <c r="M691">
        <v>9.3175846070716108</v>
      </c>
      <c r="N691">
        <f>(Table2[[#This Row],[1W Return vs Nifty]]-AVERAGE(Table2[1W Return vs Nifty]))/_xlfn.STDEV.P(Table2[1W Return vs Nifty])</f>
        <v>1.8844278229852316</v>
      </c>
      <c r="O691">
        <v>50.39</v>
      </c>
      <c r="P691">
        <v>47.8384352569892</v>
      </c>
      <c r="Q691">
        <v>43.832295173293701</v>
      </c>
      <c r="R691">
        <v>77.384224118036997</v>
      </c>
      <c r="S691" s="2">
        <v>0.14447310974399685</v>
      </c>
      <c r="T691" s="2">
        <v>0.20551601845243064</v>
      </c>
      <c r="U691" s="2">
        <v>0.31569656053825323</v>
      </c>
      <c r="V691">
        <v>1.29392289866444</v>
      </c>
      <c r="W691">
        <v>56.85</v>
      </c>
      <c r="X691">
        <v>59</v>
      </c>
      <c r="Y691">
        <v>49.8</v>
      </c>
      <c r="Z691">
        <v>59.8</v>
      </c>
      <c r="AA691">
        <v>49.8</v>
      </c>
      <c r="AB691">
        <v>59.8</v>
      </c>
      <c r="AC691" s="2">
        <f>(Table2[[#This Row],[Close Price]]/Table2[[#This Row],[Day Low]])-1</f>
        <v>1.4423922603342243E-2</v>
      </c>
      <c r="AD691" s="2">
        <f>(Table2[[#This Row],[Day High]]/Table2[[#This Row],[Close Price]])-1</f>
        <v>2.3062250736951562E-2</v>
      </c>
      <c r="AE691" s="2">
        <f>(Table2[[#This Row],[Close Price]]/Table2[[#This Row],[Current Week Low]])-1</f>
        <v>0.15803212851405624</v>
      </c>
      <c r="AF691" s="2">
        <f>(Table2[[#This Row],[Current Week High]]/Table2[[#This Row],[Close Price]])-1</f>
        <v>3.6934281255418755E-2</v>
      </c>
      <c r="AG691" s="2">
        <f>(Table2[[#This Row],[Close Price]]/Table2[[#This Row],[Current Month Low]])-1</f>
        <v>0.15803212851405624</v>
      </c>
      <c r="AH691" s="2">
        <f>(Table2[[#This Row],[Current Month High]]/Table2[[#This Row],[Close Price]])-1</f>
        <v>3.6934281255418755E-2</v>
      </c>
      <c r="AI691">
        <v>3.6934281255418702</v>
      </c>
      <c r="AJ691">
        <v>92.876254180602004</v>
      </c>
      <c r="AK691" t="str">
        <f>IF(AND(Table2[[#This Row],[20D EMA]]&gt;Table2[[#This Row],[50D EMA]],Table2[[#This Row],[50D EMA]]&gt;Table2[[#This Row],[200D EMA]]),"Uptrend","Downtrend/NoTrend")</f>
        <v>Uptrend</v>
      </c>
      <c r="AL691">
        <v>0.27</v>
      </c>
      <c r="AM691" t="s">
        <v>10145</v>
      </c>
      <c r="AN691">
        <v>15.29</v>
      </c>
      <c r="AO691" t="s">
        <v>10145</v>
      </c>
      <c r="AP691">
        <v>-5.6386920076579E-2</v>
      </c>
      <c r="AQ691">
        <f>(Table2[[#This Row],[Sharpe Ratio]]-AVERAGE(Table2[Sharpe Ratio]))/_xlfn.STDEV.P(Table2[Sharpe Ratio])</f>
        <v>-1.2629208904170355</v>
      </c>
      <c r="AR6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2.5601204938156057</v>
      </c>
    </row>
    <row r="692" spans="1:44" hidden="1" x14ac:dyDescent="0.3">
      <c r="A692" t="s">
        <v>1931</v>
      </c>
      <c r="B692" t="s">
        <v>1932</v>
      </c>
      <c r="C692" t="s">
        <v>10106</v>
      </c>
      <c r="D692" t="s">
        <v>234</v>
      </c>
      <c r="E692">
        <v>3342.375861</v>
      </c>
      <c r="F692">
        <v>344.85</v>
      </c>
      <c r="G692">
        <v>63.849457814620202</v>
      </c>
      <c r="H692">
        <f>(Table2[[#This Row],[1Y Return vs Nifty]]-AVERAGE(Table2[1Y Return vs Nifty]))/_xlfn.STDEV.P(Table2[1Y Return vs Nifty])</f>
        <v>0.18593191960027292</v>
      </c>
      <c r="I692">
        <v>2.6039510523467899</v>
      </c>
      <c r="J692">
        <f>(Table2[[#This Row],[1M Return vs Nifty]]-AVERAGE(Table2[1M Return vs Nifty]))/_xlfn.STDEV.P(Table2[1M Return vs Nifty])</f>
        <v>-0.12490098025942444</v>
      </c>
      <c r="K692">
        <v>-23.236434787043599</v>
      </c>
      <c r="L692">
        <f>(Table2[[#This Row],[6M Return vs Nifty]]-AVERAGE(Table2[6M Return vs Nifty]))/_xlfn.STDEV.P(Table2[6M Return vs Nifty])</f>
        <v>-1.0099518306817976</v>
      </c>
      <c r="M692">
        <v>-3.5833437322916302</v>
      </c>
      <c r="N692">
        <f>(Table2[[#This Row],[1W Return vs Nifty]]-AVERAGE(Table2[1W Return vs Nifty]))/_xlfn.STDEV.P(Table2[1W Return vs Nifty])</f>
        <v>-0.65314307821379491</v>
      </c>
      <c r="O692">
        <v>337.24</v>
      </c>
      <c r="P692">
        <v>327.03924998302602</v>
      </c>
      <c r="Q692">
        <v>298.01304276876698</v>
      </c>
      <c r="R692">
        <v>55.978655421605801</v>
      </c>
      <c r="S692" s="2">
        <v>2.256553196536595E-2</v>
      </c>
      <c r="T692" s="2">
        <v>5.4460588500916667E-2</v>
      </c>
      <c r="U692" s="2">
        <v>0.15716411871132291</v>
      </c>
      <c r="V692">
        <v>1.3891482373908599</v>
      </c>
      <c r="W692">
        <v>345.3</v>
      </c>
      <c r="X692">
        <v>354</v>
      </c>
      <c r="Y692">
        <v>342.95</v>
      </c>
      <c r="Z692">
        <v>355</v>
      </c>
      <c r="AA692">
        <v>342.95</v>
      </c>
      <c r="AB692">
        <v>355</v>
      </c>
      <c r="AC692" s="2">
        <f>(Table2[[#This Row],[Close Price]]/Table2[[#This Row],[Day Low]])-1</f>
        <v>-1.3032145960034658E-3</v>
      </c>
      <c r="AD692" s="2">
        <f>(Table2[[#This Row],[Day High]]/Table2[[#This Row],[Close Price]])-1</f>
        <v>2.6533275337103035E-2</v>
      </c>
      <c r="AE692" s="2">
        <f>(Table2[[#This Row],[Close Price]]/Table2[[#This Row],[Current Week Low]])-1</f>
        <v>5.5401662049863187E-3</v>
      </c>
      <c r="AF692" s="2">
        <f>(Table2[[#This Row],[Current Week High]]/Table2[[#This Row],[Close Price]])-1</f>
        <v>2.9433086849354639E-2</v>
      </c>
      <c r="AG692" s="2">
        <f>(Table2[[#This Row],[Close Price]]/Table2[[#This Row],[Current Month Low]])-1</f>
        <v>5.5401662049863187E-3</v>
      </c>
      <c r="AH692" s="2">
        <f>(Table2[[#This Row],[Current Month High]]/Table2[[#This Row],[Close Price]])-1</f>
        <v>2.9433086849354639E-2</v>
      </c>
      <c r="AI692">
        <v>16.441931274467098</v>
      </c>
      <c r="AJ692">
        <v>90.524861878452995</v>
      </c>
      <c r="AK692" t="str">
        <f>IF(AND(Table2[[#This Row],[20D EMA]]&gt;Table2[[#This Row],[50D EMA]],Table2[[#This Row],[50D EMA]]&gt;Table2[[#This Row],[200D EMA]]),"Uptrend","Downtrend/NoTrend")</f>
        <v>Uptrend</v>
      </c>
      <c r="AL692">
        <v>-0.05</v>
      </c>
      <c r="AM692" t="s">
        <v>10146</v>
      </c>
      <c r="AN692">
        <v>4.45</v>
      </c>
      <c r="AO692" t="s">
        <v>10145</v>
      </c>
      <c r="AP692">
        <v>7.7500178168619996E-2</v>
      </c>
      <c r="AQ692">
        <f>(Table2[[#This Row],[Sharpe Ratio]]-AVERAGE(Table2[Sharpe Ratio]))/_xlfn.STDEV.P(Table2[Sharpe Ratio])</f>
        <v>0.257230922160956</v>
      </c>
      <c r="AR6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-1.344833047393788</v>
      </c>
    </row>
    <row r="693" spans="1:44" hidden="1" x14ac:dyDescent="0.3">
      <c r="A693" t="s">
        <v>1935</v>
      </c>
      <c r="B693" t="s">
        <v>1936</v>
      </c>
      <c r="C693" t="s">
        <v>10111</v>
      </c>
      <c r="D693" t="s">
        <v>80</v>
      </c>
      <c r="E693">
        <v>3326.5070965999998</v>
      </c>
      <c r="F693">
        <v>254.5</v>
      </c>
      <c r="G693">
        <v>-5.5142128887784301</v>
      </c>
      <c r="H693">
        <f>(Table2[[#This Row],[1Y Return vs Nifty]]-AVERAGE(Table2[1Y Return vs Nifty]))/_xlfn.STDEV.P(Table2[1Y Return vs Nifty])</f>
        <v>-0.6127444878632099</v>
      </c>
      <c r="I693">
        <v>10.141420350366401</v>
      </c>
      <c r="J693">
        <f>(Table2[[#This Row],[1M Return vs Nifty]]-AVERAGE(Table2[1M Return vs Nifty]))/_xlfn.STDEV.P(Table2[1M Return vs Nifty])</f>
        <v>0.50489744978682949</v>
      </c>
      <c r="K693">
        <v>-24.872765642807</v>
      </c>
      <c r="L693">
        <f>(Table2[[#This Row],[6M Return vs Nifty]]-AVERAGE(Table2[6M Return vs Nifty]))/_xlfn.STDEV.P(Table2[6M Return vs Nifty])</f>
        <v>-1.0582837664489957</v>
      </c>
      <c r="M693">
        <v>3.8023477075045502</v>
      </c>
      <c r="N693">
        <f>(Table2[[#This Row],[1W Return vs Nifty]]-AVERAGE(Table2[1W Return vs Nifty]))/_xlfn.STDEV.P(Table2[1W Return vs Nifty])</f>
        <v>0.79959855322965012</v>
      </c>
      <c r="O693">
        <v>245.8</v>
      </c>
      <c r="P693">
        <v>236.28072784040901</v>
      </c>
      <c r="Q693">
        <v>235.455192647079</v>
      </c>
      <c r="R693">
        <v>60.025646417878598</v>
      </c>
      <c r="S693" s="2">
        <v>3.5394629780309148E-2</v>
      </c>
      <c r="T693" s="2">
        <v>7.7108583193026312E-2</v>
      </c>
      <c r="U693" s="2">
        <v>8.0885059865581449E-2</v>
      </c>
      <c r="V693">
        <v>1.5088104809962499</v>
      </c>
      <c r="W693">
        <v>248.65</v>
      </c>
      <c r="X693">
        <v>256.7</v>
      </c>
      <c r="Y693">
        <v>246.85</v>
      </c>
      <c r="Z693">
        <v>267</v>
      </c>
      <c r="AA693">
        <v>246.85</v>
      </c>
      <c r="AB693">
        <v>267</v>
      </c>
      <c r="AC693" s="2">
        <f>(Table2[[#This Row],[Close Price]]/Table2[[#This Row],[Day Low]])-1</f>
        <v>2.3527046048662736E-2</v>
      </c>
      <c r="AD693" s="2">
        <f>(Table2[[#This Row],[Day High]]/Table2[[#This Row],[Close Price]])-1</f>
        <v>8.6444007858546001E-3</v>
      </c>
      <c r="AE693" s="2">
        <f>(Table2[[#This Row],[Close Price]]/Table2[[#This Row],[Current Week Low]])-1</f>
        <v>3.099048004861249E-2</v>
      </c>
      <c r="AF693" s="2">
        <f>(Table2[[#This Row],[Current Week High]]/Table2[[#This Row],[Close Price]])-1</f>
        <v>4.9115913555992208E-2</v>
      </c>
      <c r="AG693" s="2">
        <f>(Table2[[#This Row],[Close Price]]/Table2[[#This Row],[Current Month Low]])-1</f>
        <v>3.099048004861249E-2</v>
      </c>
      <c r="AH693" s="2">
        <f>(Table2[[#This Row],[Current Month High]]/Table2[[#This Row],[Close Price]])-1</f>
        <v>4.9115913555992208E-2</v>
      </c>
      <c r="AI693">
        <v>19.842829076620799</v>
      </c>
      <c r="AJ693">
        <v>33.701076963488298</v>
      </c>
      <c r="AK693" t="str">
        <f>IF(AND(Table2[[#This Row],[20D EMA]]&gt;Table2[[#This Row],[50D EMA]],Table2[[#This Row],[50D EMA]]&gt;Table2[[#This Row],[200D EMA]]),"Uptrend","Downtrend/NoTrend")</f>
        <v>Uptrend</v>
      </c>
      <c r="AL693">
        <v>0.09</v>
      </c>
      <c r="AM693" t="s">
        <v>10145</v>
      </c>
      <c r="AN693">
        <v>0.18</v>
      </c>
      <c r="AO693" t="s">
        <v>10145</v>
      </c>
      <c r="AP693">
        <v>-1.8797564260956998E-2</v>
      </c>
      <c r="AQ693">
        <f>(Table2[[#This Row],[Sharpe Ratio]]-AVERAGE(Table2[Sharpe Ratio]))/_xlfn.STDEV.P(Table2[Sharpe Ratio])</f>
        <v>-0.8361319904730794</v>
      </c>
      <c r="AR6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-1.2026642417688054</v>
      </c>
    </row>
    <row r="694" spans="1:44" hidden="1" x14ac:dyDescent="0.3">
      <c r="A694" t="s">
        <v>1941</v>
      </c>
      <c r="B694" t="s">
        <v>1942</v>
      </c>
      <c r="C694" t="s">
        <v>10114</v>
      </c>
      <c r="D694" t="s">
        <v>46</v>
      </c>
      <c r="E694">
        <v>3306.7359866000002</v>
      </c>
      <c r="F694">
        <v>1951.1</v>
      </c>
      <c r="G694">
        <v>-0.71298727736618095</v>
      </c>
      <c r="H694">
        <f>(Table2[[#This Row],[1Y Return vs Nifty]]-AVERAGE(Table2[1Y Return vs Nifty]))/_xlfn.STDEV.P(Table2[1Y Return vs Nifty])</f>
        <v>-0.55746157702734334</v>
      </c>
      <c r="I694">
        <v>18.514622206110499</v>
      </c>
      <c r="J694">
        <f>(Table2[[#This Row],[1M Return vs Nifty]]-AVERAGE(Table2[1M Return vs Nifty]))/_xlfn.STDEV.P(Table2[1M Return vs Nifty])</f>
        <v>1.2045260883530322</v>
      </c>
      <c r="K694">
        <v>3.2406262391329199</v>
      </c>
      <c r="L694">
        <f>(Table2[[#This Row],[6M Return vs Nifty]]-AVERAGE(Table2[6M Return vs Nifty]))/_xlfn.STDEV.P(Table2[6M Return vs Nifty])</f>
        <v>-0.22790484530955818</v>
      </c>
      <c r="M694">
        <v>8.9300439263743296</v>
      </c>
      <c r="N694">
        <f>(Table2[[#This Row],[1W Return vs Nifty]]-AVERAGE(Table2[1W Return vs Nifty]))/_xlfn.STDEV.P(Table2[1W Return vs Nifty])</f>
        <v>1.8081998238444486</v>
      </c>
      <c r="O694">
        <v>1770.54</v>
      </c>
      <c r="P694">
        <v>1687.14065553248</v>
      </c>
      <c r="Q694">
        <v>1625.7620389772801</v>
      </c>
      <c r="R694">
        <v>76.8758778310591</v>
      </c>
      <c r="S694" s="2">
        <v>0.10198018683565463</v>
      </c>
      <c r="T694" s="2">
        <v>0.15645366828304633</v>
      </c>
      <c r="U694" s="2">
        <v>0.2001141330790209</v>
      </c>
      <c r="V694">
        <v>2.5503847452835302</v>
      </c>
      <c r="W694">
        <v>1954.7</v>
      </c>
      <c r="X694">
        <v>1991.7</v>
      </c>
      <c r="Y694">
        <v>1898.3</v>
      </c>
      <c r="Z694">
        <v>2025</v>
      </c>
      <c r="AA694">
        <v>1898.3</v>
      </c>
      <c r="AB694">
        <v>2025</v>
      </c>
      <c r="AC694" s="2">
        <f>(Table2[[#This Row],[Close Price]]/Table2[[#This Row],[Day Low]])-1</f>
        <v>-1.8417148411521422E-3</v>
      </c>
      <c r="AD694" s="2">
        <f>(Table2[[#This Row],[Day High]]/Table2[[#This Row],[Close Price]])-1</f>
        <v>2.0808774537440566E-2</v>
      </c>
      <c r="AE694" s="2">
        <f>(Table2[[#This Row],[Close Price]]/Table2[[#This Row],[Current Week Low]])-1</f>
        <v>2.7814360217036205E-2</v>
      </c>
      <c r="AF694" s="2">
        <f>(Table2[[#This Row],[Current Week High]]/Table2[[#This Row],[Close Price]])-1</f>
        <v>3.787606990928194E-2</v>
      </c>
      <c r="AG694" s="2">
        <f>(Table2[[#This Row],[Close Price]]/Table2[[#This Row],[Current Month Low]])-1</f>
        <v>2.7814360217036205E-2</v>
      </c>
      <c r="AH694" s="2">
        <f>(Table2[[#This Row],[Current Month High]]/Table2[[#This Row],[Close Price]])-1</f>
        <v>3.787606990928194E-2</v>
      </c>
      <c r="AI694">
        <v>3.78760699092819</v>
      </c>
      <c r="AJ694">
        <v>37.984441301272902</v>
      </c>
      <c r="AK694" t="str">
        <f>IF(AND(Table2[[#This Row],[20D EMA]]&gt;Table2[[#This Row],[50D EMA]],Table2[[#This Row],[50D EMA]]&gt;Table2[[#This Row],[200D EMA]]),"Uptrend","Downtrend/NoTrend")</f>
        <v>Uptrend</v>
      </c>
      <c r="AL694">
        <v>7.0000000000000007E-2</v>
      </c>
      <c r="AM694" t="s">
        <v>10145</v>
      </c>
      <c r="AN694">
        <v>17.45</v>
      </c>
      <c r="AO694" t="s">
        <v>10145</v>
      </c>
      <c r="AP694">
        <v>2.3365646074929001E-2</v>
      </c>
      <c r="AQ694">
        <f>(Table2[[#This Row],[Sharpe Ratio]]-AVERAGE(Table2[Sharpe Ratio]))/_xlfn.STDEV.P(Table2[Sharpe Ratio])</f>
        <v>-0.357411624909383</v>
      </c>
      <c r="AR6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1.8699478649511962</v>
      </c>
    </row>
    <row r="695" spans="1:44" hidden="1" x14ac:dyDescent="0.3">
      <c r="A695" t="s">
        <v>1943</v>
      </c>
      <c r="B695" t="s">
        <v>1944</v>
      </c>
      <c r="C695" t="s">
        <v>10107</v>
      </c>
      <c r="D695" t="s">
        <v>59</v>
      </c>
      <c r="E695">
        <v>3303.0141119999998</v>
      </c>
      <c r="F695">
        <v>410.4</v>
      </c>
      <c r="G695">
        <v>42.764960935347297</v>
      </c>
      <c r="H695">
        <f>(Table2[[#This Row],[1Y Return vs Nifty]]-AVERAGE(Table2[1Y Return vs Nifty]))/_xlfn.STDEV.P(Table2[1Y Return vs Nifty])</f>
        <v>-5.6842000089182027E-2</v>
      </c>
      <c r="I695">
        <v>3.19339167653128</v>
      </c>
      <c r="J695">
        <f>(Table2[[#This Row],[1M Return vs Nifty]]-AVERAGE(Table2[1M Return vs Nifty]))/_xlfn.STDEV.P(Table2[1M Return vs Nifty])</f>
        <v>-7.5649863599564576E-2</v>
      </c>
      <c r="K695">
        <v>13.3875570536906</v>
      </c>
      <c r="L695">
        <f>(Table2[[#This Row],[6M Return vs Nifty]]-AVERAGE(Table2[6M Return vs Nifty]))/_xlfn.STDEV.P(Table2[6M Return vs Nifty])</f>
        <v>7.1802763720772406E-2</v>
      </c>
      <c r="M695">
        <v>8.9507970117902597E-2</v>
      </c>
      <c r="N695">
        <f>(Table2[[#This Row],[1W Return vs Nifty]]-AVERAGE(Table2[1W Return vs Nifty]))/_xlfn.STDEV.P(Table2[1W Return vs Nifty])</f>
        <v>6.929497889998916E-2</v>
      </c>
      <c r="O695">
        <v>388.74</v>
      </c>
      <c r="P695">
        <v>378.87493931058901</v>
      </c>
      <c r="Q695">
        <v>336.261141566459</v>
      </c>
      <c r="R695">
        <v>73.469492403658194</v>
      </c>
      <c r="S695" s="2">
        <v>5.5718475073313699E-2</v>
      </c>
      <c r="T695" s="2">
        <v>8.3207035933215351E-2</v>
      </c>
      <c r="U695" s="2">
        <v>0.22048000577220456</v>
      </c>
      <c r="V695">
        <v>0.61708854750368602</v>
      </c>
      <c r="W695">
        <v>400.35</v>
      </c>
      <c r="X695">
        <v>413.45</v>
      </c>
      <c r="Y695">
        <v>388</v>
      </c>
      <c r="Z695">
        <v>414.5</v>
      </c>
      <c r="AA695">
        <v>388</v>
      </c>
      <c r="AB695">
        <v>414.5</v>
      </c>
      <c r="AC695" s="2">
        <f>(Table2[[#This Row],[Close Price]]/Table2[[#This Row],[Day Low]])-1</f>
        <v>2.510303484451093E-2</v>
      </c>
      <c r="AD695" s="2">
        <f>(Table2[[#This Row],[Day High]]/Table2[[#This Row],[Close Price]])-1</f>
        <v>7.4317738791422894E-3</v>
      </c>
      <c r="AE695" s="2">
        <f>(Table2[[#This Row],[Close Price]]/Table2[[#This Row],[Current Week Low]])-1</f>
        <v>5.7731958762886615E-2</v>
      </c>
      <c r="AF695" s="2">
        <f>(Table2[[#This Row],[Current Week High]]/Table2[[#This Row],[Close Price]])-1</f>
        <v>9.9902534113061048E-3</v>
      </c>
      <c r="AG695" s="2">
        <f>(Table2[[#This Row],[Close Price]]/Table2[[#This Row],[Current Month Low]])-1</f>
        <v>5.7731958762886615E-2</v>
      </c>
      <c r="AH695" s="2">
        <f>(Table2[[#This Row],[Current Month High]]/Table2[[#This Row],[Close Price]])-1</f>
        <v>9.9902534113061048E-3</v>
      </c>
      <c r="AI695">
        <v>3.31384015594542</v>
      </c>
      <c r="AJ695">
        <v>75.910844406343699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0.04</v>
      </c>
      <c r="AM695" t="s">
        <v>10145</v>
      </c>
      <c r="AN695">
        <v>3.02</v>
      </c>
      <c r="AO695" t="s">
        <v>10145</v>
      </c>
      <c r="AP695">
        <v>-4.2148245989440003E-2</v>
      </c>
      <c r="AQ695">
        <f>(Table2[[#This Row],[Sharpe Ratio]]-AVERAGE(Table2[Sharpe Ratio]))/_xlfn.STDEV.P(Table2[Sharpe Ratio])</f>
        <v>-1.101255229528401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-1.0926493505963861</v>
      </c>
    </row>
    <row r="696" spans="1:44" hidden="1" x14ac:dyDescent="0.3">
      <c r="A696" t="s">
        <v>1945</v>
      </c>
      <c r="B696" t="s">
        <v>1946</v>
      </c>
      <c r="C696" t="s">
        <v>10114</v>
      </c>
      <c r="D696" t="s">
        <v>1139</v>
      </c>
      <c r="E696">
        <v>3296.715612</v>
      </c>
      <c r="F696">
        <v>456</v>
      </c>
      <c r="G696">
        <v>-41.341533947904601</v>
      </c>
      <c r="H696">
        <f>(Table2[[#This Row],[1Y Return vs Nifty]]-AVERAGE(Table2[1Y Return vs Nifty]))/_xlfn.STDEV.P(Table2[1Y Return vs Nifty])</f>
        <v>-1.0252721955576305</v>
      </c>
      <c r="I696">
        <v>15.816843055680399</v>
      </c>
      <c r="J696">
        <f>(Table2[[#This Row],[1M Return vs Nifty]]-AVERAGE(Table2[1M Return vs Nifty]))/_xlfn.STDEV.P(Table2[1M Return vs Nifty])</f>
        <v>0.9791112964150005</v>
      </c>
      <c r="K696">
        <v>-22.296339302262901</v>
      </c>
      <c r="L696">
        <f>(Table2[[#This Row],[6M Return vs Nifty]]-AVERAGE(Table2[6M Return vs Nifty]))/_xlfn.STDEV.P(Table2[6M Return vs Nifty])</f>
        <v>-0.98218444218244927</v>
      </c>
      <c r="M696">
        <v>-2.2403861991008802</v>
      </c>
      <c r="N696">
        <f>(Table2[[#This Row],[1W Return vs Nifty]]-AVERAGE(Table2[1W Return vs Nifty]))/_xlfn.STDEV.P(Table2[1W Return vs Nifty])</f>
        <v>-0.38898767263938677</v>
      </c>
      <c r="O696">
        <v>417.94</v>
      </c>
      <c r="P696">
        <v>400.63929513649902</v>
      </c>
      <c r="Q696">
        <v>429.28341900646598</v>
      </c>
      <c r="R696">
        <v>72.436775450754894</v>
      </c>
      <c r="S696" s="2">
        <v>9.1065703210987226E-2</v>
      </c>
      <c r="T696" s="2">
        <v>0.13818091618956005</v>
      </c>
      <c r="U696" s="2">
        <v>6.2235296800810309E-2</v>
      </c>
      <c r="V696">
        <v>1.72096995697982</v>
      </c>
      <c r="W696">
        <v>454.5</v>
      </c>
      <c r="X696">
        <v>469.8</v>
      </c>
      <c r="Y696">
        <v>437.05</v>
      </c>
      <c r="Z696">
        <v>470</v>
      </c>
      <c r="AA696">
        <v>437.05</v>
      </c>
      <c r="AB696">
        <v>470</v>
      </c>
      <c r="AC696" s="2">
        <f>(Table2[[#This Row],[Close Price]]/Table2[[#This Row],[Day Low]])-1</f>
        <v>3.3003300330032292E-3</v>
      </c>
      <c r="AD696" s="2">
        <f>(Table2[[#This Row],[Day High]]/Table2[[#This Row],[Close Price]])-1</f>
        <v>3.026315789473677E-2</v>
      </c>
      <c r="AE696" s="2">
        <f>(Table2[[#This Row],[Close Price]]/Table2[[#This Row],[Current Week Low]])-1</f>
        <v>4.3358883422949246E-2</v>
      </c>
      <c r="AF696" s="2">
        <f>(Table2[[#This Row],[Current Week High]]/Table2[[#This Row],[Close Price]])-1</f>
        <v>3.0701754385964897E-2</v>
      </c>
      <c r="AG696" s="2">
        <f>(Table2[[#This Row],[Close Price]]/Table2[[#This Row],[Current Month Low]])-1</f>
        <v>4.3358883422949246E-2</v>
      </c>
      <c r="AH696" s="2">
        <f>(Table2[[#This Row],[Current Month High]]/Table2[[#This Row],[Close Price]])-1</f>
        <v>3.0701754385964897E-2</v>
      </c>
      <c r="AI696">
        <v>45.635964912280699</v>
      </c>
      <c r="AJ696">
        <v>44.761904761904702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0.08</v>
      </c>
      <c r="AM696" t="s">
        <v>10145</v>
      </c>
      <c r="AN696">
        <v>20.16</v>
      </c>
      <c r="AO696" t="s">
        <v>10145</v>
      </c>
      <c r="AP696">
        <v>9.7681696940970005E-3</v>
      </c>
      <c r="AQ696">
        <f>(Table2[[#This Row],[Sharpe Ratio]]-AVERAGE(Table2[Sharpe Ratio]))/_xlfn.STDEV.P(Table2[Sharpe Ratio])</f>
        <v>-0.5117971380598213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7" spans="1:44" hidden="1" x14ac:dyDescent="0.3">
      <c r="A697" t="s">
        <v>1956</v>
      </c>
      <c r="B697" t="s">
        <v>1957</v>
      </c>
      <c r="C697" t="s">
        <v>10102</v>
      </c>
      <c r="D697" t="s">
        <v>572</v>
      </c>
      <c r="E697">
        <v>3254.2296343200001</v>
      </c>
      <c r="F697">
        <v>1089.2</v>
      </c>
      <c r="G697">
        <v>29.571731255672098</v>
      </c>
      <c r="H697">
        <f>(Table2[[#This Row],[1Y Return vs Nifty]]-AVERAGE(Table2[1Y Return vs Nifty]))/_xlfn.STDEV.P(Table2[1Y Return vs Nifty])</f>
        <v>-0.20875324089505959</v>
      </c>
      <c r="I697">
        <v>-0.83307649853321097</v>
      </c>
      <c r="J697">
        <f>(Table2[[#This Row],[1M Return vs Nifty]]-AVERAGE(Table2[1M Return vs Nifty]))/_xlfn.STDEV.P(Table2[1M Return vs Nifty])</f>
        <v>-0.41208418061271546</v>
      </c>
      <c r="K697">
        <v>1.48635591313218</v>
      </c>
      <c r="L697">
        <f>(Table2[[#This Row],[6M Return vs Nifty]]-AVERAGE(Table2[6M Return vs Nifty]))/_xlfn.STDEV.P(Table2[6M Return vs Nifty])</f>
        <v>-0.27972033263349139</v>
      </c>
      <c r="M697">
        <v>1.28170040397545</v>
      </c>
      <c r="N697">
        <f>(Table2[[#This Row],[1W Return vs Nifty]]-AVERAGE(Table2[1W Return vs Nifty]))/_xlfn.STDEV.P(Table2[1W Return vs Nifty])</f>
        <v>0.30379537679429119</v>
      </c>
      <c r="O697">
        <v>1070.3800000000001</v>
      </c>
      <c r="P697">
        <v>1079.95584860591</v>
      </c>
      <c r="Q697">
        <v>1007.9260561505901</v>
      </c>
      <c r="R697">
        <v>62.507243557825802</v>
      </c>
      <c r="S697" s="2">
        <v>1.7582540779909877E-2</v>
      </c>
      <c r="T697" s="2">
        <v>8.5597493694053589E-3</v>
      </c>
      <c r="U697" s="2">
        <v>8.063482767754461E-2</v>
      </c>
      <c r="V697">
        <v>0.85501739593376103</v>
      </c>
      <c r="W697">
        <v>1077.8</v>
      </c>
      <c r="X697">
        <v>1093.8</v>
      </c>
      <c r="Y697">
        <v>1062.5999999999999</v>
      </c>
      <c r="Z697">
        <v>1113.5999999999999</v>
      </c>
      <c r="AA697">
        <v>1062.5999999999999</v>
      </c>
      <c r="AB697">
        <v>1113.5999999999999</v>
      </c>
      <c r="AC697" s="2">
        <f>(Table2[[#This Row],[Close Price]]/Table2[[#This Row],[Day Low]])-1</f>
        <v>1.0577101503061792E-2</v>
      </c>
      <c r="AD697" s="2">
        <f>(Table2[[#This Row],[Day High]]/Table2[[#This Row],[Close Price]])-1</f>
        <v>4.2232831435915497E-3</v>
      </c>
      <c r="AE697" s="2">
        <f>(Table2[[#This Row],[Close Price]]/Table2[[#This Row],[Current Week Low]])-1</f>
        <v>2.5032938076416489E-2</v>
      </c>
      <c r="AF697" s="2">
        <f>(Table2[[#This Row],[Current Week High]]/Table2[[#This Row],[Close Price]])-1</f>
        <v>2.2401762761659727E-2</v>
      </c>
      <c r="AG697" s="2">
        <f>(Table2[[#This Row],[Close Price]]/Table2[[#This Row],[Current Month Low]])-1</f>
        <v>2.5032938076416489E-2</v>
      </c>
      <c r="AH697" s="2">
        <f>(Table2[[#This Row],[Current Month High]]/Table2[[#This Row],[Close Price]])-1</f>
        <v>2.2401762761659727E-2</v>
      </c>
      <c r="AI697">
        <v>16.043885420492099</v>
      </c>
      <c r="AJ697">
        <v>57.797899311843501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-0.14000000000000001</v>
      </c>
      <c r="AM697" t="s">
        <v>10146</v>
      </c>
      <c r="AN697">
        <v>0.3</v>
      </c>
      <c r="AO697" t="s">
        <v>10145</v>
      </c>
      <c r="AP697">
        <v>1.5783447989898999E-2</v>
      </c>
      <c r="AQ697">
        <f>(Table2[[#This Row],[Sharpe Ratio]]-AVERAGE(Table2[Sharpe Ratio]))/_xlfn.STDEV.P(Table2[Sharpe Ratio])</f>
        <v>-0.44349977166400906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8" spans="1:44" hidden="1" x14ac:dyDescent="0.3">
      <c r="A698" t="s">
        <v>1960</v>
      </c>
      <c r="B698" t="s">
        <v>1961</v>
      </c>
      <c r="C698" t="s">
        <v>10115</v>
      </c>
      <c r="D698" t="s">
        <v>140</v>
      </c>
      <c r="E698">
        <v>3246.528330435</v>
      </c>
      <c r="F698">
        <v>427.15</v>
      </c>
      <c r="G698">
        <v>-2.7507197199426399</v>
      </c>
      <c r="H698">
        <f>(Table2[[#This Row],[1Y Return vs Nifty]]-AVERAGE(Table2[1Y Return vs Nifty]))/_xlfn.STDEV.P(Table2[1Y Return vs Nifty])</f>
        <v>-0.58092470707949906</v>
      </c>
      <c r="I698">
        <v>-16.4273229241258</v>
      </c>
      <c r="J698">
        <f>(Table2[[#This Row],[1M Return vs Nifty]]-AVERAGE(Table2[1M Return vs Nifty]))/_xlfn.STDEV.P(Table2[1M Return vs Nifty])</f>
        <v>-1.7150721634855668</v>
      </c>
      <c r="K698">
        <v>-30.610641184553799</v>
      </c>
      <c r="L698">
        <f>(Table2[[#This Row],[6M Return vs Nifty]]-AVERAGE(Table2[6M Return vs Nifty]))/_xlfn.STDEV.P(Table2[6M Return vs Nifty])</f>
        <v>-1.2277621033923534</v>
      </c>
      <c r="M698">
        <v>-5.6401280625244699</v>
      </c>
      <c r="N698">
        <f>(Table2[[#This Row],[1W Return vs Nifty]]-AVERAGE(Table2[1W Return vs Nifty]))/_xlfn.STDEV.P(Table2[1W Return vs Nifty])</f>
        <v>-1.0577059072713038</v>
      </c>
      <c r="O698">
        <v>445.65</v>
      </c>
      <c r="P698">
        <v>466.428933135911</v>
      </c>
      <c r="Q698">
        <v>467.46291264397502</v>
      </c>
      <c r="R698">
        <v>30.698297562864301</v>
      </c>
      <c r="S698" s="2">
        <v>-4.1512397621451813E-2</v>
      </c>
      <c r="T698" s="2">
        <v>-8.421204249022364E-2</v>
      </c>
      <c r="U698" s="2">
        <v>-8.6237670526555343E-2</v>
      </c>
      <c r="V698">
        <v>0.552656696086405</v>
      </c>
      <c r="W698">
        <v>427.05</v>
      </c>
      <c r="X698">
        <v>433.6</v>
      </c>
      <c r="Y698">
        <v>424.7</v>
      </c>
      <c r="Z698">
        <v>438.25</v>
      </c>
      <c r="AA698">
        <v>424.7</v>
      </c>
      <c r="AB698">
        <v>438.25</v>
      </c>
      <c r="AC698" s="2">
        <f>(Table2[[#This Row],[Close Price]]/Table2[[#This Row],[Day Low]])-1</f>
        <v>2.3416461772618469E-4</v>
      </c>
      <c r="AD698" s="2">
        <f>(Table2[[#This Row],[Day High]]/Table2[[#This Row],[Close Price]])-1</f>
        <v>1.5100081938429266E-2</v>
      </c>
      <c r="AE698" s="2">
        <f>(Table2[[#This Row],[Close Price]]/Table2[[#This Row],[Current Week Low]])-1</f>
        <v>5.7687779609134626E-3</v>
      </c>
      <c r="AF698" s="2">
        <f>(Table2[[#This Row],[Current Week High]]/Table2[[#This Row],[Close Price]])-1</f>
        <v>2.5986187521947812E-2</v>
      </c>
      <c r="AG698" s="2">
        <f>(Table2[[#This Row],[Close Price]]/Table2[[#This Row],[Current Month Low]])-1</f>
        <v>5.7687779609134626E-3</v>
      </c>
      <c r="AH698" s="2">
        <f>(Table2[[#This Row],[Current Month High]]/Table2[[#This Row],[Close Price]])-1</f>
        <v>2.5986187521947812E-2</v>
      </c>
      <c r="AI698">
        <v>36.954231534589702</v>
      </c>
      <c r="AJ698">
        <v>26.375739644970398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-0.35</v>
      </c>
      <c r="AM698" t="s">
        <v>10146</v>
      </c>
      <c r="AN698">
        <v>-3.53</v>
      </c>
      <c r="AO698" t="s">
        <v>10146</v>
      </c>
      <c r="AP698">
        <v>5.7703690415748E-2</v>
      </c>
      <c r="AQ698">
        <f>(Table2[[#This Row],[Sharpe Ratio]]-AVERAGE(Table2[Sharpe Ratio]))/_xlfn.STDEV.P(Table2[Sharpe Ratio])</f>
        <v>3.2461940424618363E-2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699" spans="1:44" hidden="1" x14ac:dyDescent="0.3">
      <c r="A699" t="s">
        <v>1962</v>
      </c>
      <c r="B699" t="s">
        <v>1963</v>
      </c>
      <c r="C699" t="s">
        <v>10116</v>
      </c>
      <c r="D699" t="s">
        <v>257</v>
      </c>
      <c r="E699">
        <v>3235.9765326000002</v>
      </c>
      <c r="F699">
        <v>316.05</v>
      </c>
      <c r="G699">
        <v>34.227269074866498</v>
      </c>
      <c r="H699">
        <f>(Table2[[#This Row],[1Y Return vs Nifty]]-AVERAGE(Table2[1Y Return vs Nifty]))/_xlfn.STDEV.P(Table2[1Y Return vs Nifty])</f>
        <v>-0.15514782782307843</v>
      </c>
      <c r="I699">
        <v>15.2204801794262</v>
      </c>
      <c r="J699">
        <f>(Table2[[#This Row],[1M Return vs Nifty]]-AVERAGE(Table2[1M Return vs Nifty]))/_xlfn.STDEV.P(Table2[1M Return vs Nifty])</f>
        <v>0.92928178622363622</v>
      </c>
      <c r="K699">
        <v>21.858022593267201</v>
      </c>
      <c r="L699">
        <f>(Table2[[#This Row],[6M Return vs Nifty]]-AVERAGE(Table2[6M Return vs Nifty]))/_xlfn.STDEV.P(Table2[6M Return vs Nifty])</f>
        <v>0.32199299568708512</v>
      </c>
      <c r="M699">
        <v>0.534254527722552</v>
      </c>
      <c r="N699">
        <f>(Table2[[#This Row],[1W Return vs Nifty]]-AVERAGE(Table2[1W Return vs Nifty]))/_xlfn.STDEV.P(Table2[1W Return vs Nifty])</f>
        <v>0.15677518910645083</v>
      </c>
      <c r="O699">
        <v>297.2</v>
      </c>
      <c r="P699">
        <v>280.31631025805001</v>
      </c>
      <c r="Q699">
        <v>245.99817367188501</v>
      </c>
      <c r="R699">
        <v>65.692779160832401</v>
      </c>
      <c r="S699" s="2">
        <v>6.342530282637962E-2</v>
      </c>
      <c r="T699" s="2">
        <v>0.12747631313017332</v>
      </c>
      <c r="U699" s="2">
        <v>0.28476563578699926</v>
      </c>
      <c r="V699">
        <v>0.84355292366406198</v>
      </c>
      <c r="W699">
        <v>308.60000000000002</v>
      </c>
      <c r="X699">
        <v>323</v>
      </c>
      <c r="Y699">
        <v>298.05</v>
      </c>
      <c r="Z699">
        <v>319.95</v>
      </c>
      <c r="AA699">
        <v>298.05</v>
      </c>
      <c r="AB699">
        <v>319.95</v>
      </c>
      <c r="AC699" s="2">
        <f>(Table2[[#This Row],[Close Price]]/Table2[[#This Row],[Day Low]])-1</f>
        <v>2.414128321451714E-2</v>
      </c>
      <c r="AD699" s="2">
        <f>(Table2[[#This Row],[Day High]]/Table2[[#This Row],[Close Price]])-1</f>
        <v>2.1990191425407257E-2</v>
      </c>
      <c r="AE699" s="2">
        <f>(Table2[[#This Row],[Close Price]]/Table2[[#This Row],[Current Week Low]])-1</f>
        <v>6.0392551585304544E-2</v>
      </c>
      <c r="AF699" s="2">
        <f>(Table2[[#This Row],[Current Week High]]/Table2[[#This Row],[Close Price]])-1</f>
        <v>1.2339819648789607E-2</v>
      </c>
      <c r="AG699" s="2">
        <f>(Table2[[#This Row],[Close Price]]/Table2[[#This Row],[Current Month Low]])-1</f>
        <v>6.0392551585304544E-2</v>
      </c>
      <c r="AH699" s="2">
        <f>(Table2[[#This Row],[Current Month High]]/Table2[[#This Row],[Close Price]])-1</f>
        <v>1.2339819648789607E-2</v>
      </c>
      <c r="AI699">
        <v>4.7302641987027201</v>
      </c>
      <c r="AJ699">
        <v>71.022727272727195</v>
      </c>
      <c r="AK699" t="str">
        <f>IF(AND(Table2[[#This Row],[20D EMA]]&gt;Table2[[#This Row],[50D EMA]],Table2[[#This Row],[50D EMA]]&gt;Table2[[#This Row],[200D EMA]]),"Uptrend","Downtrend/NoTrend")</f>
        <v>Uptrend</v>
      </c>
      <c r="AL699">
        <v>0.1</v>
      </c>
      <c r="AM699" t="s">
        <v>10145</v>
      </c>
      <c r="AN699">
        <v>2.76</v>
      </c>
      <c r="AO699" t="s">
        <v>10145</v>
      </c>
      <c r="AP699">
        <v>6.2540065690898997E-2</v>
      </c>
      <c r="AQ699">
        <f>(Table2[[#This Row],[Sharpe Ratio]]-AVERAGE(Table2[Sharpe Ratio]))/_xlfn.STDEV.P(Table2[Sharpe Ratio])</f>
        <v>8.7374062183832035E-2</v>
      </c>
      <c r="AR6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1.3402762053779258</v>
      </c>
    </row>
    <row r="700" spans="1:44" hidden="1" x14ac:dyDescent="0.3">
      <c r="A700" t="s">
        <v>1974</v>
      </c>
      <c r="B700" t="s">
        <v>1975</v>
      </c>
      <c r="C700" t="s">
        <v>10107</v>
      </c>
      <c r="D700" t="s">
        <v>59</v>
      </c>
      <c r="E700">
        <v>3178.903339425</v>
      </c>
      <c r="F700">
        <v>344.85</v>
      </c>
      <c r="G700">
        <v>-21.051490712054299</v>
      </c>
      <c r="H700">
        <f>(Table2[[#This Row],[1Y Return vs Nifty]]-AVERAGE(Table2[1Y Return vs Nifty]))/_xlfn.STDEV.P(Table2[1Y Return vs Nifty])</f>
        <v>-0.79164587972752465</v>
      </c>
      <c r="I700">
        <v>7.7159460956238597</v>
      </c>
      <c r="J700">
        <f>(Table2[[#This Row],[1M Return vs Nifty]]-AVERAGE(Table2[1M Return vs Nifty]))/_xlfn.STDEV.P(Table2[1M Return vs Nifty])</f>
        <v>0.30223528064793692</v>
      </c>
      <c r="K700">
        <v>-24.636007098088399</v>
      </c>
      <c r="L700">
        <f>(Table2[[#This Row],[6M Return vs Nifty]]-AVERAGE(Table2[6M Return vs Nifty]))/_xlfn.STDEV.P(Table2[6M Return vs Nifty])</f>
        <v>-1.0512906826631765</v>
      </c>
      <c r="M700">
        <v>3.5787782662955001</v>
      </c>
      <c r="N700">
        <f>(Table2[[#This Row],[1W Return vs Nifty]]-AVERAGE(Table2[1W Return vs Nifty]))/_xlfn.STDEV.P(Table2[1W Return vs Nifty])</f>
        <v>0.75562316684769515</v>
      </c>
      <c r="O700">
        <v>327.52</v>
      </c>
      <c r="P700">
        <v>327.03914711028699</v>
      </c>
      <c r="Q700">
        <v>340.311304949749</v>
      </c>
      <c r="R700">
        <v>81.717854515569201</v>
      </c>
      <c r="S700" s="2">
        <v>5.2912799218368473E-2</v>
      </c>
      <c r="T700" s="2">
        <v>5.4460920189798263E-2</v>
      </c>
      <c r="U700" s="2">
        <v>1.3336891793592381E-2</v>
      </c>
      <c r="V700">
        <v>1.0140108175306599</v>
      </c>
      <c r="W700">
        <v>342.4</v>
      </c>
      <c r="X700">
        <v>347.4</v>
      </c>
      <c r="Y700">
        <v>323.8</v>
      </c>
      <c r="Z700">
        <v>354.4</v>
      </c>
      <c r="AA700">
        <v>323.8</v>
      </c>
      <c r="AB700">
        <v>354.4</v>
      </c>
      <c r="AC700" s="2">
        <f>(Table2[[#This Row],[Close Price]]/Table2[[#This Row],[Day Low]])-1</f>
        <v>7.1553738317757798E-3</v>
      </c>
      <c r="AD700" s="2">
        <f>(Table2[[#This Row],[Day High]]/Table2[[#This Row],[Close Price]])-1</f>
        <v>7.3945193562416911E-3</v>
      </c>
      <c r="AE700" s="2">
        <f>(Table2[[#This Row],[Close Price]]/Table2[[#This Row],[Current Week Low]])-1</f>
        <v>6.5009264978381776E-2</v>
      </c>
      <c r="AF700" s="2">
        <f>(Table2[[#This Row],[Current Week High]]/Table2[[#This Row],[Close Price]])-1</f>
        <v>2.7693199942003588E-2</v>
      </c>
      <c r="AG700" s="2">
        <f>(Table2[[#This Row],[Close Price]]/Table2[[#This Row],[Current Month Low]])-1</f>
        <v>6.5009264978381776E-2</v>
      </c>
      <c r="AH700" s="2">
        <f>(Table2[[#This Row],[Current Month High]]/Table2[[#This Row],[Close Price]])-1</f>
        <v>2.7693199942003588E-2</v>
      </c>
      <c r="AI700">
        <v>20.342177758445601</v>
      </c>
      <c r="AJ700">
        <v>20.324494068387899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-0.06</v>
      </c>
      <c r="AM700" t="s">
        <v>10146</v>
      </c>
      <c r="AN700">
        <v>5.73</v>
      </c>
      <c r="AO700" t="s">
        <v>10145</v>
      </c>
      <c r="AP700">
        <v>-9.8375726869889005E-2</v>
      </c>
      <c r="AQ700">
        <f>(Table2[[#This Row],[Sharpe Ratio]]-AVERAGE(Table2[Sharpe Ratio]))/_xlfn.STDEV.P(Table2[Sharpe Ratio])</f>
        <v>-1.7396610811555118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1" spans="1:44" hidden="1" x14ac:dyDescent="0.3">
      <c r="A701" t="s">
        <v>1984</v>
      </c>
      <c r="B701" t="s">
        <v>1985</v>
      </c>
      <c r="C701" t="s">
        <v>10107</v>
      </c>
      <c r="D701" t="s">
        <v>59</v>
      </c>
      <c r="E701">
        <v>3139.5115307249998</v>
      </c>
      <c r="F701">
        <v>126.05</v>
      </c>
      <c r="G701">
        <v>11.8860672541129</v>
      </c>
      <c r="H701">
        <f>(Table2[[#This Row],[1Y Return vs Nifty]]-AVERAGE(Table2[1Y Return vs Nifty]))/_xlfn.STDEV.P(Table2[1Y Return vs Nifty])</f>
        <v>-0.41239186677994155</v>
      </c>
      <c r="I701">
        <v>13.089384269236</v>
      </c>
      <c r="J701">
        <f>(Table2[[#This Row],[1M Return vs Nifty]]-AVERAGE(Table2[1M Return vs Nifty]))/_xlfn.STDEV.P(Table2[1M Return vs Nifty])</f>
        <v>0.75121660208173602</v>
      </c>
      <c r="K701">
        <v>-17.396941780808099</v>
      </c>
      <c r="L701">
        <f>(Table2[[#This Row],[6M Return vs Nifty]]-AVERAGE(Table2[6M Return vs Nifty]))/_xlfn.STDEV.P(Table2[6M Return vs Nifty])</f>
        <v>-0.83747204158761424</v>
      </c>
      <c r="M701">
        <v>2.5653349421280698</v>
      </c>
      <c r="N701">
        <f>(Table2[[#This Row],[1W Return vs Nifty]]-AVERAGE(Table2[1W Return vs Nifty]))/_xlfn.STDEV.P(Table2[1W Return vs Nifty])</f>
        <v>0.55628214101043238</v>
      </c>
      <c r="O701">
        <v>119.84</v>
      </c>
      <c r="P701">
        <v>118.90013821985799</v>
      </c>
      <c r="Q701">
        <v>115.902717798666</v>
      </c>
      <c r="R701">
        <v>68.080494267861496</v>
      </c>
      <c r="S701" s="2">
        <v>5.1819092122830389E-2</v>
      </c>
      <c r="T701" s="2">
        <v>6.0133334470320043E-2</v>
      </c>
      <c r="U701" s="2">
        <v>8.7549993598603826E-2</v>
      </c>
      <c r="V701">
        <v>0.85813626714719504</v>
      </c>
      <c r="W701">
        <v>126.19</v>
      </c>
      <c r="X701">
        <v>136.15</v>
      </c>
      <c r="Y701">
        <v>116.8</v>
      </c>
      <c r="Z701">
        <v>127.39</v>
      </c>
      <c r="AA701">
        <v>116.8</v>
      </c>
      <c r="AB701">
        <v>127.39</v>
      </c>
      <c r="AC701" s="2">
        <f>(Table2[[#This Row],[Close Price]]/Table2[[#This Row],[Day Low]])-1</f>
        <v>-1.1094381488232496E-3</v>
      </c>
      <c r="AD701" s="2">
        <f>(Table2[[#This Row],[Day High]]/Table2[[#This Row],[Close Price]])-1</f>
        <v>8.0126933756445862E-2</v>
      </c>
      <c r="AE701" s="2">
        <f>(Table2[[#This Row],[Close Price]]/Table2[[#This Row],[Current Week Low]])-1</f>
        <v>7.9195205479452024E-2</v>
      </c>
      <c r="AF701" s="2">
        <f>(Table2[[#This Row],[Current Week High]]/Table2[[#This Row],[Close Price]])-1</f>
        <v>1.0630702102340406E-2</v>
      </c>
      <c r="AG701" s="2">
        <f>(Table2[[#This Row],[Close Price]]/Table2[[#This Row],[Current Month Low]])-1</f>
        <v>7.9195205479452024E-2</v>
      </c>
      <c r="AH701" s="2">
        <f>(Table2[[#This Row],[Current Month High]]/Table2[[#This Row],[Close Price]])-1</f>
        <v>1.0630702102340406E-2</v>
      </c>
      <c r="AI701">
        <v>23.363744545815099</v>
      </c>
      <c r="AJ701">
        <v>45.891203703703603</v>
      </c>
      <c r="AK701" t="str">
        <f>IF(AND(Table2[[#This Row],[20D EMA]]&gt;Table2[[#This Row],[50D EMA]],Table2[[#This Row],[50D EMA]]&gt;Table2[[#This Row],[200D EMA]]),"Uptrend","Downtrend/NoTrend")</f>
        <v>Uptrend</v>
      </c>
      <c r="AL701">
        <v>-0.04</v>
      </c>
      <c r="AM701" t="s">
        <v>10146</v>
      </c>
      <c r="AN701">
        <v>2.61</v>
      </c>
      <c r="AO701" t="s">
        <v>10145</v>
      </c>
      <c r="AP701">
        <v>-8.6238324559650997E-2</v>
      </c>
      <c r="AQ701">
        <f>(Table2[[#This Row],[Sharpe Ratio]]-AVERAGE(Table2[Sharpe Ratio]))/_xlfn.STDEV.P(Table2[Sharpe Ratio])</f>
        <v>-1.6018532239106993</v>
      </c>
      <c r="AR7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-1.5442183891860866</v>
      </c>
    </row>
    <row r="702" spans="1:44" hidden="1" x14ac:dyDescent="0.3">
      <c r="A702" t="s">
        <v>2024</v>
      </c>
      <c r="B702" t="s">
        <v>2025</v>
      </c>
      <c r="C702" t="s">
        <v>10106</v>
      </c>
      <c r="D702" t="s">
        <v>1564</v>
      </c>
      <c r="E702">
        <v>2934.6238791000001</v>
      </c>
      <c r="F702">
        <v>710.1</v>
      </c>
      <c r="G702">
        <v>-27.322302806290899</v>
      </c>
      <c r="H702">
        <f>(Table2[[#This Row],[1Y Return vs Nifty]]-AVERAGE(Table2[1Y Return vs Nifty]))/_xlfn.STDEV.P(Table2[1Y Return vs Nifty])</f>
        <v>-0.86385009880236752</v>
      </c>
      <c r="I702">
        <v>-0.95036708924711999</v>
      </c>
      <c r="J702">
        <f>(Table2[[#This Row],[1M Return vs Nifty]]-AVERAGE(Table2[1M Return vs Nifty]))/_xlfn.STDEV.P(Table2[1M Return vs Nifty])</f>
        <v>-0.42188447657016975</v>
      </c>
      <c r="K702">
        <v>-24.038014671881001</v>
      </c>
      <c r="L702">
        <f>(Table2[[#This Row],[6M Return vs Nifty]]-AVERAGE(Table2[6M Return vs Nifty]))/_xlfn.STDEV.P(Table2[6M Return vs Nifty])</f>
        <v>-1.0336279151177687</v>
      </c>
      <c r="M702">
        <v>-3.0948815978396702</v>
      </c>
      <c r="N702">
        <f>(Table2[[#This Row],[1W Return vs Nifty]]-AVERAGE(Table2[1W Return vs Nifty]))/_xlfn.STDEV.P(Table2[1W Return vs Nifty])</f>
        <v>-0.55706415535512888</v>
      </c>
      <c r="O702">
        <v>715.11</v>
      </c>
      <c r="P702">
        <v>724.31339307203496</v>
      </c>
      <c r="Q702">
        <v>732.10574877872602</v>
      </c>
      <c r="R702">
        <v>45.318530704584298</v>
      </c>
      <c r="S702" s="2">
        <v>-7.0059151738893185E-3</v>
      </c>
      <c r="T702" s="2">
        <v>-1.9623264194731482E-2</v>
      </c>
      <c r="U702" s="2">
        <v>-3.0058155963718691E-2</v>
      </c>
      <c r="V702">
        <v>0.857141545584575</v>
      </c>
      <c r="W702">
        <v>708.05</v>
      </c>
      <c r="X702">
        <v>717</v>
      </c>
      <c r="Y702">
        <v>709</v>
      </c>
      <c r="Z702">
        <v>731.4</v>
      </c>
      <c r="AA702">
        <v>709</v>
      </c>
      <c r="AB702">
        <v>731.4</v>
      </c>
      <c r="AC702" s="2">
        <f>(Table2[[#This Row],[Close Price]]/Table2[[#This Row],[Day Low]])-1</f>
        <v>2.8952757573619259E-3</v>
      </c>
      <c r="AD702" s="2">
        <f>(Table2[[#This Row],[Day High]]/Table2[[#This Row],[Close Price]])-1</f>
        <v>9.7169412758766338E-3</v>
      </c>
      <c r="AE702" s="2">
        <f>(Table2[[#This Row],[Close Price]]/Table2[[#This Row],[Current Week Low]])-1</f>
        <v>1.5514809590972956E-3</v>
      </c>
      <c r="AF702" s="2">
        <f>(Table2[[#This Row],[Current Week High]]/Table2[[#This Row],[Close Price]])-1</f>
        <v>2.9995775242923406E-2</v>
      </c>
      <c r="AG702" s="2">
        <f>(Table2[[#This Row],[Close Price]]/Table2[[#This Row],[Current Month Low]])-1</f>
        <v>1.5514809590972956E-3</v>
      </c>
      <c r="AH702" s="2">
        <f>(Table2[[#This Row],[Current Month High]]/Table2[[#This Row],[Close Price]])-1</f>
        <v>2.9995775242923406E-2</v>
      </c>
      <c r="AI702">
        <v>27.446838473454399</v>
      </c>
      <c r="AJ702">
        <v>11.1267605633802</v>
      </c>
      <c r="AK702" t="str">
        <f>IF(AND(Table2[[#This Row],[20D EMA]]&gt;Table2[[#This Row],[50D EMA]],Table2[[#This Row],[50D EMA]]&gt;Table2[[#This Row],[200D EMA]]),"Uptrend","Downtrend/NoTrend")</f>
        <v>Downtrend/NoTrend</v>
      </c>
      <c r="AL702">
        <v>-0.23</v>
      </c>
      <c r="AM702" t="s">
        <v>10146</v>
      </c>
      <c r="AN702">
        <v>1.53</v>
      </c>
      <c r="AO702" t="s">
        <v>10145</v>
      </c>
      <c r="AQ702">
        <f>(Table2[[#This Row],[Sharpe Ratio]]-AVERAGE(Table2[Sharpe Ratio]))/_xlfn.STDEV.P(Table2[Sharpe Ratio])</f>
        <v>-0.62270476889708481</v>
      </c>
      <c r="AR7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3" spans="1:44" hidden="1" x14ac:dyDescent="0.3">
      <c r="A703" t="s">
        <v>2032</v>
      </c>
      <c r="B703" t="s">
        <v>2033</v>
      </c>
      <c r="C703" t="s">
        <v>10118</v>
      </c>
      <c r="D703" t="s">
        <v>1754</v>
      </c>
      <c r="E703">
        <v>2914.7084917819998</v>
      </c>
      <c r="F703">
        <v>15.83</v>
      </c>
      <c r="G703">
        <v>-19.2475395563497</v>
      </c>
      <c r="H703">
        <f>(Table2[[#This Row],[1Y Return vs Nifty]]-AVERAGE(Table2[1Y Return vs Nifty]))/_xlfn.STDEV.P(Table2[1Y Return vs Nifty])</f>
        <v>-0.77087458527803487</v>
      </c>
      <c r="I703">
        <v>-3.6424310251248402</v>
      </c>
      <c r="J703">
        <f>(Table2[[#This Row],[1M Return vs Nifty]]-AVERAGE(Table2[1M Return vs Nifty]))/_xlfn.STDEV.P(Table2[1M Return vs Nifty])</f>
        <v>-0.64682172982643049</v>
      </c>
      <c r="K703">
        <v>-28.9105861823836</v>
      </c>
      <c r="L703">
        <f>(Table2[[#This Row],[6M Return vs Nifty]]-AVERAGE(Table2[6M Return vs Nifty]))/_xlfn.STDEV.P(Table2[6M Return vs Nifty])</f>
        <v>-1.1775479618718967</v>
      </c>
      <c r="M703">
        <v>-4.31774963498634</v>
      </c>
      <c r="N703">
        <f>(Table2[[#This Row],[1W Return vs Nifty]]-AVERAGE(Table2[1W Return vs Nifty]))/_xlfn.STDEV.P(Table2[1W Return vs Nifty])</f>
        <v>-0.79759834525536677</v>
      </c>
      <c r="O703">
        <v>15.83</v>
      </c>
      <c r="P703">
        <v>16.366016501230501</v>
      </c>
      <c r="Q703">
        <v>17.750341012208999</v>
      </c>
      <c r="R703">
        <v>50.979020821508399</v>
      </c>
      <c r="S703" s="2">
        <v>0</v>
      </c>
      <c r="T703" s="2">
        <v>-3.2751800121318439E-2</v>
      </c>
      <c r="U703" s="2">
        <v>-0.10818614757249757</v>
      </c>
      <c r="V703">
        <v>0.756018554442621</v>
      </c>
      <c r="W703">
        <v>15.62</v>
      </c>
      <c r="X703">
        <v>15.95</v>
      </c>
      <c r="Y703">
        <v>15.56</v>
      </c>
      <c r="Z703">
        <v>16.25</v>
      </c>
      <c r="AA703">
        <v>15.56</v>
      </c>
      <c r="AB703">
        <v>16.25</v>
      </c>
      <c r="AC703" s="2">
        <f>(Table2[[#This Row],[Close Price]]/Table2[[#This Row],[Day Low]])-1</f>
        <v>1.3444302176696565E-2</v>
      </c>
      <c r="AD703" s="2">
        <f>(Table2[[#This Row],[Day High]]/Table2[[#This Row],[Close Price]])-1</f>
        <v>7.580543272267759E-3</v>
      </c>
      <c r="AE703" s="2">
        <f>(Table2[[#This Row],[Close Price]]/Table2[[#This Row],[Current Week Low]])-1</f>
        <v>1.735218508997427E-2</v>
      </c>
      <c r="AF703" s="2">
        <f>(Table2[[#This Row],[Current Week High]]/Table2[[#This Row],[Close Price]])-1</f>
        <v>2.653190145293749E-2</v>
      </c>
      <c r="AG703" s="2">
        <f>(Table2[[#This Row],[Close Price]]/Table2[[#This Row],[Current Month Low]])-1</f>
        <v>1.735218508997427E-2</v>
      </c>
      <c r="AH703" s="2">
        <f>(Table2[[#This Row],[Current Month High]]/Table2[[#This Row],[Close Price]])-1</f>
        <v>2.653190145293749E-2</v>
      </c>
      <c r="AI703">
        <v>64.560960202147797</v>
      </c>
      <c r="AJ703">
        <v>23.1906614785992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-0.2</v>
      </c>
      <c r="AM703" t="s">
        <v>10146</v>
      </c>
      <c r="AN703">
        <v>-4.58</v>
      </c>
      <c r="AO703" t="s">
        <v>10146</v>
      </c>
      <c r="AP703">
        <v>4.8763943795329997E-3</v>
      </c>
      <c r="AQ703">
        <f>(Table2[[#This Row],[Sharpe Ratio]]-AVERAGE(Table2[Sharpe Ratio]))/_xlfn.STDEV.P(Table2[Sharpe Ratio])</f>
        <v>-0.56733827091446054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4" spans="1:44" hidden="1" x14ac:dyDescent="0.3">
      <c r="A704" t="s">
        <v>2054</v>
      </c>
      <c r="B704" t="s">
        <v>2055</v>
      </c>
      <c r="C704" t="s">
        <v>10116</v>
      </c>
      <c r="D704" t="s">
        <v>257</v>
      </c>
      <c r="E704">
        <v>2836.0734000000002</v>
      </c>
      <c r="F704">
        <v>916</v>
      </c>
      <c r="G704">
        <v>20.282707867626701</v>
      </c>
      <c r="H704">
        <f>(Table2[[#This Row],[1Y Return vs Nifty]]-AVERAGE(Table2[1Y Return vs Nifty]))/_xlfn.STDEV.P(Table2[1Y Return vs Nifty])</f>
        <v>-0.31571015008361641</v>
      </c>
      <c r="I704">
        <v>14.126349580783</v>
      </c>
      <c r="J704">
        <f>(Table2[[#This Row],[1M Return vs Nifty]]-AVERAGE(Table2[1M Return vs Nifty]))/_xlfn.STDEV.P(Table2[1M Return vs Nifty])</f>
        <v>0.83786095171727148</v>
      </c>
      <c r="K704">
        <v>-5.7235280589153597</v>
      </c>
      <c r="L704">
        <f>(Table2[[#This Row],[6M Return vs Nifty]]-AVERAGE(Table2[6M Return vs Nifty]))/_xlfn.STDEV.P(Table2[6M Return vs Nifty])</f>
        <v>-0.49267705089043623</v>
      </c>
      <c r="M704">
        <v>1.4889647714182801</v>
      </c>
      <c r="N704">
        <f>(Table2[[#This Row],[1W Return vs Nifty]]-AVERAGE(Table2[1W Return vs Nifty]))/_xlfn.STDEV.P(Table2[1W Return vs Nifty])</f>
        <v>0.34456360787372281</v>
      </c>
      <c r="O704">
        <v>882.73</v>
      </c>
      <c r="P704">
        <v>850.95348602309298</v>
      </c>
      <c r="Q704">
        <v>800.63619101211998</v>
      </c>
      <c r="R704">
        <v>62.780394951466398</v>
      </c>
      <c r="S704" s="2">
        <v>3.7689893852027215E-2</v>
      </c>
      <c r="T704" s="2">
        <v>7.6439564612279881E-2</v>
      </c>
      <c r="U704" s="2">
        <v>0.14409017514189992</v>
      </c>
      <c r="V704">
        <v>1.6069486209125601</v>
      </c>
      <c r="W704">
        <v>907</v>
      </c>
      <c r="X704">
        <v>932.35</v>
      </c>
      <c r="Y704">
        <v>904.05</v>
      </c>
      <c r="Z704">
        <v>949</v>
      </c>
      <c r="AA704">
        <v>904.05</v>
      </c>
      <c r="AB704">
        <v>949</v>
      </c>
      <c r="AC704" s="2">
        <f>(Table2[[#This Row],[Close Price]]/Table2[[#This Row],[Day Low]])-1</f>
        <v>9.9228224917309316E-3</v>
      </c>
      <c r="AD704" s="2">
        <f>(Table2[[#This Row],[Day High]]/Table2[[#This Row],[Close Price]])-1</f>
        <v>1.7849344978166037E-2</v>
      </c>
      <c r="AE704" s="2">
        <f>(Table2[[#This Row],[Close Price]]/Table2[[#This Row],[Current Week Low]])-1</f>
        <v>1.3218295448260697E-2</v>
      </c>
      <c r="AF704" s="2">
        <f>(Table2[[#This Row],[Current Week High]]/Table2[[#This Row],[Close Price]])-1</f>
        <v>3.6026200873362502E-2</v>
      </c>
      <c r="AG704" s="2">
        <f>(Table2[[#This Row],[Close Price]]/Table2[[#This Row],[Current Month Low]])-1</f>
        <v>1.3218295448260697E-2</v>
      </c>
      <c r="AH704" s="2">
        <f>(Table2[[#This Row],[Current Month High]]/Table2[[#This Row],[Close Price]])-1</f>
        <v>3.6026200873362502E-2</v>
      </c>
      <c r="AI704">
        <v>6.5502183406113499</v>
      </c>
      <c r="AJ704">
        <v>55.109643552620398</v>
      </c>
      <c r="AK704" t="str">
        <f>IF(AND(Table2[[#This Row],[20D EMA]]&gt;Table2[[#This Row],[50D EMA]],Table2[[#This Row],[50D EMA]]&gt;Table2[[#This Row],[200D EMA]]),"Uptrend","Downtrend/NoTrend")</f>
        <v>Uptrend</v>
      </c>
      <c r="AL704">
        <v>0.02</v>
      </c>
      <c r="AM704" t="s">
        <v>10145</v>
      </c>
      <c r="AN704">
        <v>1.29</v>
      </c>
      <c r="AO704" t="s">
        <v>10145</v>
      </c>
      <c r="AP704">
        <v>1.0898102832473999E-2</v>
      </c>
      <c r="AQ704">
        <f>(Table2[[#This Row],[Sharpe Ratio]]-AVERAGE(Table2[Sharpe Ratio]))/_xlfn.STDEV.P(Table2[Sharpe Ratio])</f>
        <v>-0.49896789662499669</v>
      </c>
      <c r="AR7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-0.12493053800805504</v>
      </c>
    </row>
    <row r="705" spans="1:44" hidden="1" x14ac:dyDescent="0.3">
      <c r="A705" t="s">
        <v>2060</v>
      </c>
      <c r="B705" t="s">
        <v>2061</v>
      </c>
      <c r="C705" t="s">
        <v>10100</v>
      </c>
      <c r="D705" t="s">
        <v>75</v>
      </c>
      <c r="E705">
        <v>2810.1698912500001</v>
      </c>
      <c r="F705">
        <v>212.5</v>
      </c>
      <c r="G705">
        <v>-23.3343280185894</v>
      </c>
      <c r="H705">
        <f>(Table2[[#This Row],[1Y Return vs Nifty]]-AVERAGE(Table2[1Y Return vs Nifty]))/_xlfn.STDEV.P(Table2[1Y Return vs Nifty])</f>
        <v>-0.81793122882047187</v>
      </c>
      <c r="I705">
        <v>0.50330545528557002</v>
      </c>
      <c r="J705">
        <f>(Table2[[#This Row],[1M Return vs Nifty]]-AVERAGE(Table2[1M Return vs Nifty]))/_xlfn.STDEV.P(Table2[1M Return vs Nifty])</f>
        <v>-0.30042186754984845</v>
      </c>
      <c r="K705">
        <v>8.1243014027356892</v>
      </c>
      <c r="L705">
        <f>(Table2[[#This Row],[6M Return vs Nifty]]-AVERAGE(Table2[6M Return vs Nifty]))/_xlfn.STDEV.P(Table2[6M Return vs Nifty])</f>
        <v>-8.3656832455831207E-2</v>
      </c>
      <c r="M705">
        <v>-0.48281781835344301</v>
      </c>
      <c r="N705">
        <f>(Table2[[#This Row],[1W Return vs Nifty]]-AVERAGE(Table2[1W Return vs Nifty]))/_xlfn.STDEV.P(Table2[1W Return vs Nifty])</f>
        <v>-4.3279653609159308E-2</v>
      </c>
      <c r="O705">
        <v>197.02</v>
      </c>
      <c r="P705">
        <v>193.724155616833</v>
      </c>
      <c r="Q705">
        <v>184.87064383027399</v>
      </c>
      <c r="R705">
        <v>72.077589684938204</v>
      </c>
      <c r="S705" s="2">
        <v>7.8570703481879958E-2</v>
      </c>
      <c r="T705" s="2">
        <v>9.6920512175589196E-2</v>
      </c>
      <c r="U705" s="2">
        <v>0.14945237165448488</v>
      </c>
      <c r="V705">
        <v>1.49816586400639</v>
      </c>
      <c r="W705">
        <v>207.03</v>
      </c>
      <c r="X705">
        <v>215.2</v>
      </c>
      <c r="Y705">
        <v>195.32</v>
      </c>
      <c r="Z705">
        <v>217.8</v>
      </c>
      <c r="AA705">
        <v>195.32</v>
      </c>
      <c r="AB705">
        <v>217.8</v>
      </c>
      <c r="AC705" s="2">
        <f>(Table2[[#This Row],[Close Price]]/Table2[[#This Row],[Day Low]])-1</f>
        <v>2.6421291600251084E-2</v>
      </c>
      <c r="AD705" s="2">
        <f>(Table2[[#This Row],[Day High]]/Table2[[#This Row],[Close Price]])-1</f>
        <v>1.2705882352941122E-2</v>
      </c>
      <c r="AE705" s="2">
        <f>(Table2[[#This Row],[Close Price]]/Table2[[#This Row],[Current Week Low]])-1</f>
        <v>8.7958222404259656E-2</v>
      </c>
      <c r="AF705" s="2">
        <f>(Table2[[#This Row],[Current Week High]]/Table2[[#This Row],[Close Price]])-1</f>
        <v>2.4941176470588244E-2</v>
      </c>
      <c r="AG705" s="2">
        <f>(Table2[[#This Row],[Close Price]]/Table2[[#This Row],[Current Month Low]])-1</f>
        <v>8.7958222404259656E-2</v>
      </c>
      <c r="AH705" s="2">
        <f>(Table2[[#This Row],[Current Month High]]/Table2[[#This Row],[Close Price]])-1</f>
        <v>2.4941176470588244E-2</v>
      </c>
      <c r="AI705">
        <v>21.388235294117599</v>
      </c>
      <c r="AJ705">
        <v>37.362637362637301</v>
      </c>
      <c r="AK705" t="str">
        <f>IF(AND(Table2[[#This Row],[20D EMA]]&gt;Table2[[#This Row],[50D EMA]],Table2[[#This Row],[50D EMA]]&gt;Table2[[#This Row],[200D EMA]]),"Uptrend","Downtrend/NoTrend")</f>
        <v>Uptrend</v>
      </c>
      <c r="AL705">
        <v>0.05</v>
      </c>
      <c r="AM705" t="s">
        <v>10145</v>
      </c>
      <c r="AN705">
        <v>11.29</v>
      </c>
      <c r="AO705" t="s">
        <v>10145</v>
      </c>
      <c r="AP705">
        <v>5.4815935342618E-2</v>
      </c>
      <c r="AQ705">
        <f>(Table2[[#This Row],[Sharpe Ratio]]-AVERAGE(Table2[Sharpe Ratio]))/_xlfn.STDEV.P(Table2[Sharpe Ratio])</f>
        <v>-3.2558104858881258E-4</v>
      </c>
      <c r="AR7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-1.2456151634838994</v>
      </c>
    </row>
    <row r="706" spans="1:44" hidden="1" x14ac:dyDescent="0.3">
      <c r="A706" t="s">
        <v>2062</v>
      </c>
      <c r="B706" t="s">
        <v>2063</v>
      </c>
      <c r="C706" t="s">
        <v>10104</v>
      </c>
      <c r="D706" t="s">
        <v>410</v>
      </c>
      <c r="E706">
        <v>2798.2379863599999</v>
      </c>
      <c r="F706">
        <v>1986.35</v>
      </c>
      <c r="G706">
        <v>-8.6485182622075598</v>
      </c>
      <c r="H706">
        <f>(Table2[[#This Row],[1Y Return vs Nifty]]-AVERAGE(Table2[1Y Return vs Nifty]))/_xlfn.STDEV.P(Table2[1Y Return vs Nifty])</f>
        <v>-0.64883392387717231</v>
      </c>
      <c r="I706">
        <v>8.2183636671608795</v>
      </c>
      <c r="J706">
        <f>(Table2[[#This Row],[1M Return vs Nifty]]-AVERAGE(Table2[1M Return vs Nifty]))/_xlfn.STDEV.P(Table2[1M Return vs Nifty])</f>
        <v>0.3442151263057896</v>
      </c>
      <c r="K706">
        <v>-13.3404147114324</v>
      </c>
      <c r="L706">
        <f>(Table2[[#This Row],[6M Return vs Nifty]]-AVERAGE(Table2[6M Return vs Nifty]))/_xlfn.STDEV.P(Table2[6M Return vs Nifty])</f>
        <v>-0.71765531560923757</v>
      </c>
      <c r="M706">
        <v>-2.3824262519017601</v>
      </c>
      <c r="N706">
        <f>(Table2[[#This Row],[1W Return vs Nifty]]-AVERAGE(Table2[1W Return vs Nifty]))/_xlfn.STDEV.P(Table2[1W Return vs Nifty])</f>
        <v>-0.41692649187090852</v>
      </c>
      <c r="O706">
        <v>1926.46</v>
      </c>
      <c r="P706">
        <v>1858.2124122639</v>
      </c>
      <c r="Q706">
        <v>1851.2187999202799</v>
      </c>
      <c r="R706">
        <v>60.8556687344743</v>
      </c>
      <c r="S706" s="2">
        <v>3.108810979724462E-2</v>
      </c>
      <c r="T706" s="2">
        <v>6.8957449046412919E-2</v>
      </c>
      <c r="U706" s="2">
        <v>7.2995801514947459E-2</v>
      </c>
      <c r="V706">
        <v>1.6678066255819299</v>
      </c>
      <c r="W706">
        <v>1977</v>
      </c>
      <c r="X706">
        <v>1999.95</v>
      </c>
      <c r="Y706">
        <v>1915.95</v>
      </c>
      <c r="Z706">
        <v>2030</v>
      </c>
      <c r="AA706">
        <v>1915.95</v>
      </c>
      <c r="AB706">
        <v>2030</v>
      </c>
      <c r="AC706" s="2">
        <f>(Table2[[#This Row],[Close Price]]/Table2[[#This Row],[Day Low]])-1</f>
        <v>4.7293879615579737E-3</v>
      </c>
      <c r="AD706" s="2">
        <f>(Table2[[#This Row],[Day High]]/Table2[[#This Row],[Close Price]])-1</f>
        <v>6.8467289249125596E-3</v>
      </c>
      <c r="AE706" s="2">
        <f>(Table2[[#This Row],[Close Price]]/Table2[[#This Row],[Current Week Low]])-1</f>
        <v>3.6744173908504818E-2</v>
      </c>
      <c r="AF706" s="2">
        <f>(Table2[[#This Row],[Current Week High]]/Table2[[#This Row],[Close Price]])-1</f>
        <v>2.1974979233267078E-2</v>
      </c>
      <c r="AG706" s="2">
        <f>(Table2[[#This Row],[Close Price]]/Table2[[#This Row],[Current Month Low]])-1</f>
        <v>3.6744173908504818E-2</v>
      </c>
      <c r="AH706" s="2">
        <f>(Table2[[#This Row],[Current Month High]]/Table2[[#This Row],[Close Price]])-1</f>
        <v>2.1974979233267078E-2</v>
      </c>
      <c r="AI706">
        <v>16.5403881491177</v>
      </c>
      <c r="AJ706">
        <v>29.7419986936642</v>
      </c>
      <c r="AK706" t="str">
        <f>IF(AND(Table2[[#This Row],[20D EMA]]&gt;Table2[[#This Row],[50D EMA]],Table2[[#This Row],[50D EMA]]&gt;Table2[[#This Row],[200D EMA]]),"Uptrend","Downtrend/NoTrend")</f>
        <v>Uptrend</v>
      </c>
      <c r="AL706">
        <v>0.03</v>
      </c>
      <c r="AM706" t="s">
        <v>10145</v>
      </c>
      <c r="AN706">
        <v>5.95</v>
      </c>
      <c r="AO706" t="s">
        <v>10145</v>
      </c>
      <c r="AP706">
        <v>-0.107014758163757</v>
      </c>
      <c r="AQ706">
        <f>(Table2[[#This Row],[Sharpe Ratio]]-AVERAGE(Table2[Sharpe Ratio]))/_xlfn.STDEV.P(Table2[Sharpe Ratio])</f>
        <v>-1.837748494001225</v>
      </c>
      <c r="AR7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-3.2769490990527537</v>
      </c>
    </row>
    <row r="707" spans="1:44" hidden="1" x14ac:dyDescent="0.3">
      <c r="A707" t="s">
        <v>2068</v>
      </c>
      <c r="B707" t="s">
        <v>2069</v>
      </c>
      <c r="C707" t="s">
        <v>10103</v>
      </c>
      <c r="D707" t="s">
        <v>869</v>
      </c>
      <c r="E707">
        <v>2782.5251431749998</v>
      </c>
      <c r="F707">
        <v>324.25</v>
      </c>
      <c r="G707">
        <v>26.3878611710755</v>
      </c>
      <c r="H707">
        <f>(Table2[[#This Row],[1Y Return vs Nifty]]-AVERAGE(Table2[1Y Return vs Nifty]))/_xlfn.STDEV.P(Table2[1Y Return vs Nifty])</f>
        <v>-0.24541338150194175</v>
      </c>
      <c r="I707">
        <v>16.7743971661797</v>
      </c>
      <c r="J707">
        <f>(Table2[[#This Row],[1M Return vs Nifty]]-AVERAGE(Table2[1M Return vs Nifty]))/_xlfn.STDEV.P(Table2[1M Return vs Nifty])</f>
        <v>1.0591203885429439</v>
      </c>
      <c r="K707">
        <v>-9.5921376065391897</v>
      </c>
      <c r="L707">
        <f>(Table2[[#This Row],[6M Return vs Nifty]]-AVERAGE(Table2[6M Return vs Nifty]))/_xlfn.STDEV.P(Table2[6M Return vs Nifty])</f>
        <v>-0.60694329937286351</v>
      </c>
      <c r="M707">
        <v>-4.3176167118159396</v>
      </c>
      <c r="N707">
        <f>(Table2[[#This Row],[1W Return vs Nifty]]-AVERAGE(Table2[1W Return vs Nifty]))/_xlfn.STDEV.P(Table2[1W Return vs Nifty])</f>
        <v>-0.79757219969743254</v>
      </c>
      <c r="O707">
        <v>301.33</v>
      </c>
      <c r="P707">
        <v>287.01636179764103</v>
      </c>
      <c r="Q707">
        <v>284.30149705071602</v>
      </c>
      <c r="R707">
        <v>68.263770018906698</v>
      </c>
      <c r="S707" s="2">
        <v>7.6062788305180429E-2</v>
      </c>
      <c r="T707" s="2">
        <v>0.12972653534159945</v>
      </c>
      <c r="U707" s="2">
        <v>0.14051457119889044</v>
      </c>
      <c r="V707">
        <v>2.26363362486802</v>
      </c>
      <c r="W707">
        <v>318.55</v>
      </c>
      <c r="X707">
        <v>323.5</v>
      </c>
      <c r="Y707">
        <v>314.05</v>
      </c>
      <c r="Z707">
        <v>327.10000000000002</v>
      </c>
      <c r="AA707">
        <v>314.05</v>
      </c>
      <c r="AB707">
        <v>327.10000000000002</v>
      </c>
      <c r="AC707" s="2">
        <f>(Table2[[#This Row],[Close Price]]/Table2[[#This Row],[Day Low]])-1</f>
        <v>1.7893580285669453E-2</v>
      </c>
      <c r="AD707" s="2">
        <f>(Table2[[#This Row],[Day High]]/Table2[[#This Row],[Close Price]])-1</f>
        <v>-2.3130300693908756E-3</v>
      </c>
      <c r="AE707" s="2">
        <f>(Table2[[#This Row],[Close Price]]/Table2[[#This Row],[Current Week Low]])-1</f>
        <v>3.2478904633020278E-2</v>
      </c>
      <c r="AF707" s="2">
        <f>(Table2[[#This Row],[Current Week High]]/Table2[[#This Row],[Close Price]])-1</f>
        <v>8.7895142636855716E-3</v>
      </c>
      <c r="AG707" s="2">
        <f>(Table2[[#This Row],[Close Price]]/Table2[[#This Row],[Current Month Low]])-1</f>
        <v>3.2478904633020278E-2</v>
      </c>
      <c r="AH707" s="2">
        <f>(Table2[[#This Row],[Current Month High]]/Table2[[#This Row],[Close Price]])-1</f>
        <v>8.7895142636855716E-3</v>
      </c>
      <c r="AI707">
        <v>17.640709329221199</v>
      </c>
      <c r="AJ707">
        <v>60.559544441693397</v>
      </c>
      <c r="AK707" t="str">
        <f>IF(AND(Table2[[#This Row],[20D EMA]]&gt;Table2[[#This Row],[50D EMA]],Table2[[#This Row],[50D EMA]]&gt;Table2[[#This Row],[200D EMA]]),"Uptrend","Downtrend/NoTrend")</f>
        <v>Uptrend</v>
      </c>
      <c r="AL707">
        <v>7.0000000000000007E-2</v>
      </c>
      <c r="AM707" t="s">
        <v>10145</v>
      </c>
      <c r="AN707">
        <v>17.420000000000002</v>
      </c>
      <c r="AO707" t="s">
        <v>10145</v>
      </c>
      <c r="AP707">
        <v>5.8408186303891003E-2</v>
      </c>
      <c r="AQ707">
        <f>(Table2[[#This Row],[Sharpe Ratio]]-AVERAGE(Table2[Sharpe Ratio]))/_xlfn.STDEV.P(Table2[Sharpe Ratio])</f>
        <v>4.0460774631578489E-2</v>
      </c>
      <c r="AR7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-0.55034771739771549</v>
      </c>
    </row>
    <row r="708" spans="1:44" hidden="1" x14ac:dyDescent="0.3">
      <c r="A708" t="s">
        <v>2072</v>
      </c>
      <c r="B708" t="s">
        <v>2073</v>
      </c>
      <c r="C708" t="s">
        <v>10100</v>
      </c>
      <c r="D708" t="s">
        <v>445</v>
      </c>
      <c r="E708">
        <v>2776.5383963509998</v>
      </c>
      <c r="F708">
        <v>83.57</v>
      </c>
      <c r="G708">
        <v>-22.3643868889441</v>
      </c>
      <c r="H708">
        <f>(Table2[[#This Row],[1Y Return vs Nifty]]-AVERAGE(Table2[1Y Return vs Nifty]))/_xlfn.STDEV.P(Table2[1Y Return vs Nifty])</f>
        <v>-0.80676300359506992</v>
      </c>
      <c r="I708">
        <v>-8.0569923480462897</v>
      </c>
      <c r="J708">
        <f>(Table2[[#This Row],[1M Return vs Nifty]]-AVERAGE(Table2[1M Return vs Nifty]))/_xlfn.STDEV.P(Table2[1M Return vs Nifty])</f>
        <v>-1.0156834366660634</v>
      </c>
      <c r="K708">
        <v>-17.7613068314282</v>
      </c>
      <c r="L708">
        <f>(Table2[[#This Row],[6M Return vs Nifty]]-AVERAGE(Table2[6M Return vs Nifty]))/_xlfn.STDEV.P(Table2[6M Return vs Nifty])</f>
        <v>-0.84823420998427801</v>
      </c>
      <c r="M708">
        <v>-4.5894655541299798</v>
      </c>
      <c r="N708">
        <f>(Table2[[#This Row],[1W Return vs Nifty]]-AVERAGE(Table2[1W Return vs Nifty]))/_xlfn.STDEV.P(Table2[1W Return vs Nifty])</f>
        <v>-0.85104398821019622</v>
      </c>
      <c r="O708">
        <v>82.14</v>
      </c>
      <c r="P708">
        <v>84.294540607911301</v>
      </c>
      <c r="Q708">
        <v>86.358215688033695</v>
      </c>
      <c r="R708">
        <v>60.475980334377297</v>
      </c>
      <c r="S708" s="2">
        <v>1.7409301193084887E-2</v>
      </c>
      <c r="T708" s="2">
        <v>-8.5953444041108849E-3</v>
      </c>
      <c r="U708" s="2">
        <v>-3.2286629196995487E-2</v>
      </c>
      <c r="V708">
        <v>0.66504758693490895</v>
      </c>
      <c r="W708">
        <v>82.9</v>
      </c>
      <c r="X708">
        <v>84.4</v>
      </c>
      <c r="Y708">
        <v>80.239999999999995</v>
      </c>
      <c r="Z708">
        <v>84.69</v>
      </c>
      <c r="AA708">
        <v>80.239999999999995</v>
      </c>
      <c r="AB708">
        <v>84.69</v>
      </c>
      <c r="AC708" s="2">
        <f>(Table2[[#This Row],[Close Price]]/Table2[[#This Row],[Day Low]])-1</f>
        <v>8.0820265379974998E-3</v>
      </c>
      <c r="AD708" s="2">
        <f>(Table2[[#This Row],[Day High]]/Table2[[#This Row],[Close Price]])-1</f>
        <v>9.9317937058753802E-3</v>
      </c>
      <c r="AE708" s="2">
        <f>(Table2[[#This Row],[Close Price]]/Table2[[#This Row],[Current Week Low]])-1</f>
        <v>4.1500498504486449E-2</v>
      </c>
      <c r="AF708" s="2">
        <f>(Table2[[#This Row],[Current Week High]]/Table2[[#This Row],[Close Price]])-1</f>
        <v>1.3401938494675081E-2</v>
      </c>
      <c r="AG708" s="2">
        <f>(Table2[[#This Row],[Close Price]]/Table2[[#This Row],[Current Month Low]])-1</f>
        <v>4.1500498504486449E-2</v>
      </c>
      <c r="AH708" s="2">
        <f>(Table2[[#This Row],[Current Month High]]/Table2[[#This Row],[Close Price]])-1</f>
        <v>1.3401938494675081E-2</v>
      </c>
      <c r="AI708">
        <v>43.592198157233398</v>
      </c>
      <c r="AJ708">
        <v>33.605115907274097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-0.14000000000000001</v>
      </c>
      <c r="AM708" t="s">
        <v>10146</v>
      </c>
      <c r="AN708">
        <v>0.75</v>
      </c>
      <c r="AO708" t="s">
        <v>10145</v>
      </c>
      <c r="AP708">
        <v>8.678591188185E-3</v>
      </c>
      <c r="AQ708">
        <f>(Table2[[#This Row],[Sharpe Ratio]]-AVERAGE(Table2[Sharpe Ratio]))/_xlfn.STDEV.P(Table2[Sharpe Ratio])</f>
        <v>-0.52416819369114709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09" spans="1:44" hidden="1" x14ac:dyDescent="0.3">
      <c r="A709" t="s">
        <v>2096</v>
      </c>
      <c r="B709" t="s">
        <v>2097</v>
      </c>
      <c r="C709" t="s">
        <v>10107</v>
      </c>
      <c r="D709" t="s">
        <v>207</v>
      </c>
      <c r="E709">
        <v>2698.55063114</v>
      </c>
      <c r="F709">
        <v>172.12</v>
      </c>
      <c r="G709">
        <v>-3.2202188664085498</v>
      </c>
      <c r="H709">
        <f>(Table2[[#This Row],[1Y Return vs Nifty]]-AVERAGE(Table2[1Y Return vs Nifty]))/_xlfn.STDEV.P(Table2[1Y Return vs Nifty])</f>
        <v>-0.5863306766281694</v>
      </c>
      <c r="I709">
        <v>-2.0839208979147799</v>
      </c>
      <c r="J709">
        <f>(Table2[[#This Row],[1M Return vs Nifty]]-AVERAGE(Table2[1M Return vs Nifty]))/_xlfn.STDEV.P(Table2[1M Return vs Nifty])</f>
        <v>-0.51659934449797895</v>
      </c>
      <c r="K709">
        <v>-23.360107245599099</v>
      </c>
      <c r="L709">
        <f>(Table2[[#This Row],[6M Return vs Nifty]]-AVERAGE(Table2[6M Return vs Nifty]))/_xlfn.STDEV.P(Table2[6M Return vs Nifty])</f>
        <v>-1.0136047162226545</v>
      </c>
      <c r="M709">
        <v>-3.2214022630731698</v>
      </c>
      <c r="N709">
        <f>(Table2[[#This Row],[1W Return vs Nifty]]-AVERAGE(Table2[1W Return vs Nifty]))/_xlfn.STDEV.P(Table2[1W Return vs Nifty])</f>
        <v>-0.58195036121965338</v>
      </c>
      <c r="O709">
        <v>173.63</v>
      </c>
      <c r="P709">
        <v>185.33644587895901</v>
      </c>
      <c r="Q709">
        <v>186.419234363063</v>
      </c>
      <c r="R709">
        <v>49.2397376050343</v>
      </c>
      <c r="S709" s="2">
        <v>-8.6966538040660658E-3</v>
      </c>
      <c r="T709" s="2">
        <v>-7.1310560727977423E-2</v>
      </c>
      <c r="U709" s="2">
        <v>-7.670471564760506E-2</v>
      </c>
      <c r="V709">
        <v>0.87994361097087004</v>
      </c>
      <c r="W709">
        <v>170.44</v>
      </c>
      <c r="X709">
        <v>174.02</v>
      </c>
      <c r="Y709">
        <v>168.61</v>
      </c>
      <c r="Z709">
        <v>181.01</v>
      </c>
      <c r="AA709">
        <v>168.61</v>
      </c>
      <c r="AB709">
        <v>181.01</v>
      </c>
      <c r="AC709" s="2">
        <f>(Table2[[#This Row],[Close Price]]/Table2[[#This Row],[Day Low]])-1</f>
        <v>9.8568411171087167E-3</v>
      </c>
      <c r="AD709" s="2">
        <f>(Table2[[#This Row],[Day High]]/Table2[[#This Row],[Close Price]])-1</f>
        <v>1.103881013246566E-2</v>
      </c>
      <c r="AE709" s="2">
        <f>(Table2[[#This Row],[Close Price]]/Table2[[#This Row],[Current Week Low]])-1</f>
        <v>2.0817270624517992E-2</v>
      </c>
      <c r="AF709" s="2">
        <f>(Table2[[#This Row],[Current Week High]]/Table2[[#This Row],[Close Price]])-1</f>
        <v>5.1650011619799985E-2</v>
      </c>
      <c r="AG709" s="2">
        <f>(Table2[[#This Row],[Close Price]]/Table2[[#This Row],[Current Month Low]])-1</f>
        <v>2.0817270624517992E-2</v>
      </c>
      <c r="AH709" s="2">
        <f>(Table2[[#This Row],[Current Month High]]/Table2[[#This Row],[Close Price]])-1</f>
        <v>5.1650011619799985E-2</v>
      </c>
      <c r="AI709">
        <v>64.420171973042002</v>
      </c>
      <c r="AJ709">
        <v>29.413533834586399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-0.31</v>
      </c>
      <c r="AM709" t="s">
        <v>10146</v>
      </c>
      <c r="AN709">
        <v>-1.97</v>
      </c>
      <c r="AO709" t="s">
        <v>10146</v>
      </c>
      <c r="AP709">
        <v>-2.8679465271671999E-2</v>
      </c>
      <c r="AQ709">
        <f>(Table2[[#This Row],[Sharpe Ratio]]-AVERAGE(Table2[Sharpe Ratio]))/_xlfn.STDEV.P(Table2[Sharpe Ratio])</f>
        <v>-0.94833092472471003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0" spans="1:44" hidden="1" x14ac:dyDescent="0.3">
      <c r="A710" t="s">
        <v>2098</v>
      </c>
      <c r="B710" t="s">
        <v>2099</v>
      </c>
      <c r="C710" t="s">
        <v>10105</v>
      </c>
      <c r="D710" t="s">
        <v>46</v>
      </c>
      <c r="E710">
        <v>2698.0202954599999</v>
      </c>
      <c r="F710">
        <v>680.6</v>
      </c>
      <c r="G710">
        <v>-30.975710354352699</v>
      </c>
      <c r="H710">
        <f>(Table2[[#This Row],[1Y Return vs Nifty]]-AVERAGE(Table2[1Y Return vs Nifty]))/_xlfn.STDEV.P(Table2[1Y Return vs Nifty])</f>
        <v>-0.90591665015261191</v>
      </c>
      <c r="I710">
        <v>0.69924175417777201</v>
      </c>
      <c r="J710">
        <f>(Table2[[#This Row],[1M Return vs Nifty]]-AVERAGE(Table2[1M Return vs Nifty]))/_xlfn.STDEV.P(Table2[1M Return vs Nifty])</f>
        <v>-0.28405027536786714</v>
      </c>
      <c r="K710">
        <v>-23.524870224912998</v>
      </c>
      <c r="L710">
        <f>(Table2[[#This Row],[6M Return vs Nifty]]-AVERAGE(Table2[6M Return vs Nifty]))/_xlfn.STDEV.P(Table2[6M Return vs Nifty])</f>
        <v>-1.018471283216098</v>
      </c>
      <c r="M710">
        <v>1.02238779824336</v>
      </c>
      <c r="N710">
        <f>(Table2[[#This Row],[1W Return vs Nifty]]-AVERAGE(Table2[1W Return vs Nifty]))/_xlfn.STDEV.P(Table2[1W Return vs Nifty])</f>
        <v>0.25278942549293504</v>
      </c>
      <c r="O710">
        <v>669.72</v>
      </c>
      <c r="P710">
        <v>668.78838379928004</v>
      </c>
      <c r="Q710">
        <v>699.89769552022005</v>
      </c>
      <c r="R710">
        <v>57.781703343911502</v>
      </c>
      <c r="S710" s="2">
        <v>1.6245595174102602E-2</v>
      </c>
      <c r="T710" s="2">
        <v>1.7661216143767443E-2</v>
      </c>
      <c r="U710" s="2">
        <v>-2.7572166109043176E-2</v>
      </c>
      <c r="V710">
        <v>0.962224216529737</v>
      </c>
      <c r="W710">
        <v>677.55</v>
      </c>
      <c r="X710">
        <v>690</v>
      </c>
      <c r="Y710">
        <v>659.95</v>
      </c>
      <c r="Z710">
        <v>697.85</v>
      </c>
      <c r="AA710">
        <v>659.95</v>
      </c>
      <c r="AB710">
        <v>697.85</v>
      </c>
      <c r="AC710" s="2">
        <f>(Table2[[#This Row],[Close Price]]/Table2[[#This Row],[Day Low]])-1</f>
        <v>4.5015128034833207E-3</v>
      </c>
      <c r="AD710" s="2">
        <f>(Table2[[#This Row],[Day High]]/Table2[[#This Row],[Close Price]])-1</f>
        <v>1.3811342932706472E-2</v>
      </c>
      <c r="AE710" s="2">
        <f>(Table2[[#This Row],[Close Price]]/Table2[[#This Row],[Current Week Low]])-1</f>
        <v>3.1290249261307634E-2</v>
      </c>
      <c r="AF710" s="2">
        <f>(Table2[[#This Row],[Current Week High]]/Table2[[#This Row],[Close Price]])-1</f>
        <v>2.5345283573317667E-2</v>
      </c>
      <c r="AG710" s="2">
        <f>(Table2[[#This Row],[Close Price]]/Table2[[#This Row],[Current Month Low]])-1</f>
        <v>3.1290249261307634E-2</v>
      </c>
      <c r="AH710" s="2">
        <f>(Table2[[#This Row],[Current Month High]]/Table2[[#This Row],[Close Price]])-1</f>
        <v>2.5345283573317667E-2</v>
      </c>
      <c r="AI710">
        <v>24.3020863943579</v>
      </c>
      <c r="AJ710">
        <v>13.45224204034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-0.14000000000000001</v>
      </c>
      <c r="AM710" t="s">
        <v>10146</v>
      </c>
      <c r="AN710">
        <v>3.09</v>
      </c>
      <c r="AO710" t="s">
        <v>10145</v>
      </c>
      <c r="AP710">
        <v>1.8716321659545E-2</v>
      </c>
      <c r="AQ710">
        <f>(Table2[[#This Row],[Sharpe Ratio]]-AVERAGE(Table2[Sharpe Ratio]))/_xlfn.STDEV.P(Table2[Sharpe Ratio])</f>
        <v>-0.4101999744213386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1" spans="1:44" hidden="1" x14ac:dyDescent="0.3">
      <c r="A711" t="s">
        <v>2100</v>
      </c>
      <c r="B711" t="s">
        <v>2101</v>
      </c>
      <c r="C711" t="s">
        <v>10107</v>
      </c>
      <c r="D711" t="s">
        <v>821</v>
      </c>
      <c r="E711">
        <v>2693.3019442200002</v>
      </c>
      <c r="F711">
        <v>506.2</v>
      </c>
      <c r="G711">
        <v>-41.343985184176098</v>
      </c>
      <c r="H711">
        <f>(Table2[[#This Row],[1Y Return vs Nifty]]-AVERAGE(Table2[1Y Return vs Nifty]))/_xlfn.STDEV.P(Table2[1Y Return vs Nifty])</f>
        <v>-1.0253004199084947</v>
      </c>
      <c r="I711">
        <v>16.767249043020801</v>
      </c>
      <c r="J711">
        <f>(Table2[[#This Row],[1M Return vs Nifty]]-AVERAGE(Table2[1M Return vs Nifty]))/_xlfn.STDEV.P(Table2[1M Return vs Nifty])</f>
        <v>1.0585231221972706</v>
      </c>
      <c r="K711">
        <v>-18.8001466923774</v>
      </c>
      <c r="L711">
        <f>(Table2[[#This Row],[6M Return vs Nifty]]-AVERAGE(Table2[6M Return vs Nifty]))/_xlfn.STDEV.P(Table2[6M Return vs Nifty])</f>
        <v>-0.87891818887214024</v>
      </c>
      <c r="M711">
        <v>2.9227232582792801</v>
      </c>
      <c r="N711">
        <f>(Table2[[#This Row],[1W Return vs Nifty]]-AVERAGE(Table2[1W Return vs Nifty]))/_xlfn.STDEV.P(Table2[1W Return vs Nifty])</f>
        <v>0.62657926751463178</v>
      </c>
      <c r="O711">
        <v>484.1</v>
      </c>
      <c r="P711">
        <v>464.05311843995599</v>
      </c>
      <c r="Q711">
        <v>484.44800429179497</v>
      </c>
      <c r="R711">
        <v>63.611439481891402</v>
      </c>
      <c r="S711" s="2">
        <v>4.5651724850237482E-2</v>
      </c>
      <c r="T711" s="2">
        <v>9.0823399057703771E-2</v>
      </c>
      <c r="U711" s="2">
        <v>4.4900578628667961E-2</v>
      </c>
      <c r="V711">
        <v>1.3756256579022901</v>
      </c>
      <c r="W711">
        <v>499.3</v>
      </c>
      <c r="X711">
        <v>508.7</v>
      </c>
      <c r="Y711">
        <v>502</v>
      </c>
      <c r="Z711">
        <v>523</v>
      </c>
      <c r="AA711">
        <v>502</v>
      </c>
      <c r="AB711">
        <v>523</v>
      </c>
      <c r="AC711" s="2">
        <f>(Table2[[#This Row],[Close Price]]/Table2[[#This Row],[Day Low]])-1</f>
        <v>1.3819347085920253E-2</v>
      </c>
      <c r="AD711" s="2">
        <f>(Table2[[#This Row],[Day High]]/Table2[[#This Row],[Close Price]])-1</f>
        <v>4.9387593836427435E-3</v>
      </c>
      <c r="AE711" s="2">
        <f>(Table2[[#This Row],[Close Price]]/Table2[[#This Row],[Current Week Low]])-1</f>
        <v>8.3665338645417808E-3</v>
      </c>
      <c r="AF711" s="2">
        <f>(Table2[[#This Row],[Current Week High]]/Table2[[#This Row],[Close Price]])-1</f>
        <v>3.3188463058079876E-2</v>
      </c>
      <c r="AG711" s="2">
        <f>(Table2[[#This Row],[Close Price]]/Table2[[#This Row],[Current Month Low]])-1</f>
        <v>8.3665338645417808E-3</v>
      </c>
      <c r="AH711" s="2">
        <f>(Table2[[#This Row],[Current Month High]]/Table2[[#This Row],[Close Price]])-1</f>
        <v>3.3188463058079876E-2</v>
      </c>
      <c r="AI711">
        <v>27.6965626234689</v>
      </c>
      <c r="AJ711">
        <v>30.095091236186001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0.03</v>
      </c>
      <c r="AM711" t="s">
        <v>10145</v>
      </c>
      <c r="AN711">
        <v>1.63</v>
      </c>
      <c r="AO711" t="s">
        <v>10145</v>
      </c>
      <c r="AP711">
        <v>-9.7651139015254004E-2</v>
      </c>
      <c r="AQ711">
        <f>(Table2[[#This Row],[Sharpe Ratio]]-AVERAGE(Table2[Sharpe Ratio]))/_xlfn.STDEV.P(Table2[Sharpe Ratio])</f>
        <v>-1.7314341231062893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2" spans="1:44" hidden="1" x14ac:dyDescent="0.3">
      <c r="A712" t="s">
        <v>2102</v>
      </c>
      <c r="B712" t="s">
        <v>2103</v>
      </c>
      <c r="C712" t="s">
        <v>10104</v>
      </c>
      <c r="D712" t="s">
        <v>410</v>
      </c>
      <c r="E712">
        <v>2687.6313555900001</v>
      </c>
      <c r="F712">
        <v>53.67</v>
      </c>
      <c r="G712">
        <v>-33.865519923497601</v>
      </c>
      <c r="H712">
        <f>(Table2[[#This Row],[1Y Return vs Nifty]]-AVERAGE(Table2[1Y Return vs Nifty]))/_xlfn.STDEV.P(Table2[1Y Return vs Nifty])</f>
        <v>-0.93919088004173412</v>
      </c>
      <c r="I712">
        <v>-2.2570869554256601</v>
      </c>
      <c r="J712">
        <f>(Table2[[#This Row],[1M Return vs Nifty]]-AVERAGE(Table2[1M Return vs Nifty]))/_xlfn.STDEV.P(Table2[1M Return vs Nifty])</f>
        <v>-0.53106835350426518</v>
      </c>
      <c r="K712">
        <v>-41.329366023232403</v>
      </c>
      <c r="L712">
        <f>(Table2[[#This Row],[6M Return vs Nifty]]-AVERAGE(Table2[6M Return vs Nifty]))/_xlfn.STDEV.P(Table2[6M Return vs Nifty])</f>
        <v>-1.5443586636690303</v>
      </c>
      <c r="M712">
        <v>-3.1921356926476498</v>
      </c>
      <c r="N712">
        <f>(Table2[[#This Row],[1W Return vs Nifty]]-AVERAGE(Table2[1W Return vs Nifty]))/_xlfn.STDEV.P(Table2[1W Return vs Nifty])</f>
        <v>-0.5761937214231907</v>
      </c>
      <c r="O712">
        <v>54.54</v>
      </c>
      <c r="P712">
        <v>55.926607077578701</v>
      </c>
      <c r="Q712">
        <v>62.844740578850796</v>
      </c>
      <c r="R712">
        <v>39.836879965829198</v>
      </c>
      <c r="S712" s="2">
        <v>-1.5951595159515906E-2</v>
      </c>
      <c r="T712" s="2">
        <v>-4.0349436439947858E-2</v>
      </c>
      <c r="U712" s="2">
        <v>-0.14599058718906352</v>
      </c>
      <c r="V712">
        <v>0.79136355829848604</v>
      </c>
      <c r="W712">
        <v>53.15</v>
      </c>
      <c r="X712">
        <v>54.16</v>
      </c>
      <c r="Y712">
        <v>53.07</v>
      </c>
      <c r="Z712">
        <v>55.52</v>
      </c>
      <c r="AA712">
        <v>53.07</v>
      </c>
      <c r="AB712">
        <v>55.52</v>
      </c>
      <c r="AC712" s="2">
        <f>(Table2[[#This Row],[Close Price]]/Table2[[#This Row],[Day Low]])-1</f>
        <v>9.7836312323613672E-3</v>
      </c>
      <c r="AD712" s="2">
        <f>(Table2[[#This Row],[Day High]]/Table2[[#This Row],[Close Price]])-1</f>
        <v>9.129867710079953E-3</v>
      </c>
      <c r="AE712" s="2">
        <f>(Table2[[#This Row],[Close Price]]/Table2[[#This Row],[Current Week Low]])-1</f>
        <v>1.1305822498586693E-2</v>
      </c>
      <c r="AF712" s="2">
        <f>(Table2[[#This Row],[Current Week High]]/Table2[[#This Row],[Close Price]])-1</f>
        <v>3.4469908701322938E-2</v>
      </c>
      <c r="AG712" s="2">
        <f>(Table2[[#This Row],[Close Price]]/Table2[[#This Row],[Current Month Low]])-1</f>
        <v>1.1305822498586693E-2</v>
      </c>
      <c r="AH712" s="2">
        <f>(Table2[[#This Row],[Current Month High]]/Table2[[#This Row],[Close Price]])-1</f>
        <v>3.4469908701322938E-2</v>
      </c>
      <c r="AI712">
        <v>56.6051798024967</v>
      </c>
      <c r="AJ712">
        <v>11.580041580041501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-0.27</v>
      </c>
      <c r="AM712" t="s">
        <v>10146</v>
      </c>
      <c r="AN712">
        <v>-2.79</v>
      </c>
      <c r="AO712" t="s">
        <v>10146</v>
      </c>
      <c r="AQ712">
        <f>(Table2[[#This Row],[Sharpe Ratio]]-AVERAGE(Table2[Sharpe Ratio]))/_xlfn.STDEV.P(Table2[Sharpe Ratio])</f>
        <v>-0.62270476889708481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3" spans="1:44" hidden="1" x14ac:dyDescent="0.3">
      <c r="A713" t="s">
        <v>2106</v>
      </c>
      <c r="B713" t="s">
        <v>2107</v>
      </c>
      <c r="C713" t="s">
        <v>10118</v>
      </c>
      <c r="D713" t="s">
        <v>1754</v>
      </c>
      <c r="E713">
        <v>2671.7961820559999</v>
      </c>
      <c r="F713">
        <v>56.04</v>
      </c>
      <c r="G713">
        <v>35.238822624536901</v>
      </c>
      <c r="H713">
        <f>(Table2[[#This Row],[1Y Return vs Nifty]]-AVERAGE(Table2[1Y Return vs Nifty]))/_xlfn.STDEV.P(Table2[1Y Return vs Nifty])</f>
        <v>-0.14350046333364253</v>
      </c>
      <c r="I713">
        <v>6.1787501703049204</v>
      </c>
      <c r="J713">
        <f>(Table2[[#This Row],[1M Return vs Nifty]]-AVERAGE(Table2[1M Return vs Nifty]))/_xlfn.STDEV.P(Table2[1M Return vs Nifty])</f>
        <v>0.17379381811438727</v>
      </c>
      <c r="K713">
        <v>-15.0883189028135</v>
      </c>
      <c r="L713">
        <f>(Table2[[#This Row],[6M Return vs Nifty]]-AVERAGE(Table2[6M Return vs Nifty]))/_xlfn.STDEV.P(Table2[6M Return vs Nifty])</f>
        <v>-0.76928276784941119</v>
      </c>
      <c r="M713">
        <v>-0.33606074393318802</v>
      </c>
      <c r="N713">
        <f>(Table2[[#This Row],[1W Return vs Nifty]]-AVERAGE(Table2[1W Return vs Nifty]))/_xlfn.STDEV.P(Table2[1W Return vs Nifty])</f>
        <v>-1.4413011473208949E-2</v>
      </c>
      <c r="O713">
        <v>53.78</v>
      </c>
      <c r="P713">
        <v>52.7276506896077</v>
      </c>
      <c r="Q713">
        <v>51.151972796245801</v>
      </c>
      <c r="R713">
        <v>64.786636343042005</v>
      </c>
      <c r="S713" s="2">
        <v>4.2023056898475235E-2</v>
      </c>
      <c r="T713" s="2">
        <v>6.2819967646408792E-2</v>
      </c>
      <c r="U713" s="2">
        <v>9.5558918582177257E-2</v>
      </c>
      <c r="V713">
        <v>1.7694823534634001</v>
      </c>
      <c r="W713">
        <v>55.02</v>
      </c>
      <c r="X713">
        <v>56.3</v>
      </c>
      <c r="Y713">
        <v>53.14</v>
      </c>
      <c r="Z713">
        <v>57.45</v>
      </c>
      <c r="AA713">
        <v>53.14</v>
      </c>
      <c r="AB713">
        <v>57.45</v>
      </c>
      <c r="AC713" s="2">
        <f>(Table2[[#This Row],[Close Price]]/Table2[[#This Row],[Day Low]])-1</f>
        <v>1.8538713195201728E-2</v>
      </c>
      <c r="AD713" s="2">
        <f>(Table2[[#This Row],[Day High]]/Table2[[#This Row],[Close Price]])-1</f>
        <v>4.6395431834402867E-3</v>
      </c>
      <c r="AE713" s="2">
        <f>(Table2[[#This Row],[Close Price]]/Table2[[#This Row],[Current Week Low]])-1</f>
        <v>5.457282649604811E-2</v>
      </c>
      <c r="AF713" s="2">
        <f>(Table2[[#This Row],[Current Week High]]/Table2[[#This Row],[Close Price]])-1</f>
        <v>2.5160599571734554E-2</v>
      </c>
      <c r="AG713" s="2">
        <f>(Table2[[#This Row],[Close Price]]/Table2[[#This Row],[Current Month Low]])-1</f>
        <v>5.457282649604811E-2</v>
      </c>
      <c r="AH713" s="2">
        <f>(Table2[[#This Row],[Current Month High]]/Table2[[#This Row],[Close Price]])-1</f>
        <v>2.5160599571734554E-2</v>
      </c>
      <c r="AI713">
        <v>23.840114204139901</v>
      </c>
      <c r="AJ713">
        <v>70.075872534142604</v>
      </c>
      <c r="AK713" t="str">
        <f>IF(AND(Table2[[#This Row],[20D EMA]]&gt;Table2[[#This Row],[50D EMA]],Table2[[#This Row],[50D EMA]]&gt;Table2[[#This Row],[200D EMA]]),"Uptrend","Downtrend/NoTrend")</f>
        <v>Uptrend</v>
      </c>
      <c r="AL713">
        <v>0.01</v>
      </c>
      <c r="AM713" t="s">
        <v>10145</v>
      </c>
      <c r="AN713">
        <v>4.18</v>
      </c>
      <c r="AO713" t="s">
        <v>10145</v>
      </c>
      <c r="AP713">
        <v>-3.2917206195647003E-2</v>
      </c>
      <c r="AQ713">
        <f>(Table2[[#This Row],[Sharpe Ratio]]-AVERAGE(Table2[Sharpe Ratio]))/_xlfn.STDEV.P(Table2[Sharpe Ratio])</f>
        <v>-0.99644616234841843</v>
      </c>
      <c r="AR7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-1.749848586890294</v>
      </c>
    </row>
    <row r="714" spans="1:44" hidden="1" x14ac:dyDescent="0.3">
      <c r="A714" t="s">
        <v>2118</v>
      </c>
      <c r="B714" t="s">
        <v>2119</v>
      </c>
      <c r="C714" t="s">
        <v>10111</v>
      </c>
      <c r="D714" t="s">
        <v>80</v>
      </c>
      <c r="E714">
        <v>2631.3086360000002</v>
      </c>
      <c r="F714">
        <v>101.86</v>
      </c>
      <c r="G714">
        <v>16.794816780124201</v>
      </c>
      <c r="H714">
        <f>(Table2[[#This Row],[1Y Return vs Nifty]]-AVERAGE(Table2[1Y Return vs Nifty]))/_xlfn.STDEV.P(Table2[1Y Return vs Nifty])</f>
        <v>-0.3558708897783498</v>
      </c>
      <c r="I714">
        <v>3.27735977632168</v>
      </c>
      <c r="J714">
        <f>(Table2[[#This Row],[1M Return vs Nifty]]-AVERAGE(Table2[1M Return vs Nifty]))/_xlfn.STDEV.P(Table2[1M Return vs Nifty])</f>
        <v>-6.8633851284150504E-2</v>
      </c>
      <c r="K714">
        <v>-33.805515091555399</v>
      </c>
      <c r="L714">
        <f>(Table2[[#This Row],[6M Return vs Nifty]]-AVERAGE(Table2[6M Return vs Nifty]))/_xlfn.STDEV.P(Table2[6M Return vs Nifty])</f>
        <v>-1.3221283740726546</v>
      </c>
      <c r="M714">
        <v>3.4772261828783901</v>
      </c>
      <c r="N714">
        <f>(Table2[[#This Row],[1W Return vs Nifty]]-AVERAGE(Table2[1W Return vs Nifty]))/_xlfn.STDEV.P(Table2[1W Return vs Nifty])</f>
        <v>0.73564820031376632</v>
      </c>
      <c r="O714">
        <v>99.05</v>
      </c>
      <c r="P714">
        <v>97.314240777366294</v>
      </c>
      <c r="Q714">
        <v>100.885598894704</v>
      </c>
      <c r="R714">
        <v>57.7245534752265</v>
      </c>
      <c r="S714" s="2">
        <v>2.8369510348308959E-2</v>
      </c>
      <c r="T714" s="2">
        <v>4.6712168602675623E-2</v>
      </c>
      <c r="U714" s="2">
        <v>9.6584756989250269E-3</v>
      </c>
      <c r="V714">
        <v>2.0508473676580299</v>
      </c>
      <c r="W714">
        <v>100</v>
      </c>
      <c r="X714">
        <v>102.49</v>
      </c>
      <c r="Y714">
        <v>97.92</v>
      </c>
      <c r="Z714">
        <v>103.09</v>
      </c>
      <c r="AA714">
        <v>97.92</v>
      </c>
      <c r="AB714">
        <v>103.09</v>
      </c>
      <c r="AC714" s="2">
        <f>(Table2[[#This Row],[Close Price]]/Table2[[#This Row],[Day Low]])-1</f>
        <v>1.859999999999995E-2</v>
      </c>
      <c r="AD714" s="2">
        <f>(Table2[[#This Row],[Day High]]/Table2[[#This Row],[Close Price]])-1</f>
        <v>6.1849597486745012E-3</v>
      </c>
      <c r="AE714" s="2">
        <f>(Table2[[#This Row],[Close Price]]/Table2[[#This Row],[Current Week Low]])-1</f>
        <v>4.0236928104575131E-2</v>
      </c>
      <c r="AF714" s="2">
        <f>(Table2[[#This Row],[Current Week High]]/Table2[[#This Row],[Close Price]])-1</f>
        <v>1.2075397604555338E-2</v>
      </c>
      <c r="AG714" s="2">
        <f>(Table2[[#This Row],[Close Price]]/Table2[[#This Row],[Current Month Low]])-1</f>
        <v>4.0236928104575131E-2</v>
      </c>
      <c r="AH714" s="2">
        <f>(Table2[[#This Row],[Current Month High]]/Table2[[#This Row],[Close Price]])-1</f>
        <v>1.2075397604555338E-2</v>
      </c>
      <c r="AI714">
        <v>53.151384252896101</v>
      </c>
      <c r="AJ714">
        <v>48.483965014577201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-0.04</v>
      </c>
      <c r="AM714" t="s">
        <v>10146</v>
      </c>
      <c r="AN714">
        <v>-3.42</v>
      </c>
      <c r="AO714" t="s">
        <v>10146</v>
      </c>
      <c r="AP714">
        <v>5.4587774012772997E-2</v>
      </c>
      <c r="AQ714">
        <f>(Table2[[#This Row],[Sharpe Ratio]]-AVERAGE(Table2[Sharpe Ratio]))/_xlfn.STDEV.P(Table2[Sharpe Ratio])</f>
        <v>-2.9161208666143596E-3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5" spans="1:44" hidden="1" x14ac:dyDescent="0.3">
      <c r="A715" t="s">
        <v>2122</v>
      </c>
      <c r="B715" t="s">
        <v>2123</v>
      </c>
      <c r="C715" t="s">
        <v>10116</v>
      </c>
      <c r="D715" t="s">
        <v>371</v>
      </c>
      <c r="E715">
        <v>2623.7702027639998</v>
      </c>
      <c r="F715">
        <v>227.83</v>
      </c>
      <c r="G715">
        <v>-21.368315199981801</v>
      </c>
      <c r="H715">
        <f>(Table2[[#This Row],[1Y Return vs Nifty]]-AVERAGE(Table2[1Y Return vs Nifty]))/_xlfn.STDEV.P(Table2[1Y Return vs Nifty])</f>
        <v>-0.79529390240637632</v>
      </c>
      <c r="I715">
        <v>0.115641755031604</v>
      </c>
      <c r="J715">
        <f>(Table2[[#This Row],[1M Return vs Nifty]]-AVERAGE(Table2[1M Return vs Nifty]))/_xlfn.STDEV.P(Table2[1M Return vs Nifty])</f>
        <v>-0.33281337458656929</v>
      </c>
      <c r="K715">
        <v>-50.708689167337198</v>
      </c>
      <c r="L715">
        <f>(Table2[[#This Row],[6M Return vs Nifty]]-AVERAGE(Table2[6M Return vs Nifty]))/_xlfn.STDEV.P(Table2[6M Return vs Nifty])</f>
        <v>-1.8213936179046011</v>
      </c>
      <c r="M715">
        <v>-3.0920704554552998</v>
      </c>
      <c r="N715">
        <f>(Table2[[#This Row],[1W Return vs Nifty]]-AVERAGE(Table2[1W Return vs Nifty]))/_xlfn.STDEV.P(Table2[1W Return vs Nifty])</f>
        <v>-0.55651121273533766</v>
      </c>
      <c r="O715">
        <v>231.47</v>
      </c>
      <c r="P715">
        <v>237.98446232563799</v>
      </c>
      <c r="Q715">
        <v>271.51789191678699</v>
      </c>
      <c r="R715">
        <v>43.030761275558802</v>
      </c>
      <c r="S715" s="2">
        <v>-1.5725579988767384E-2</v>
      </c>
      <c r="T715" s="2">
        <v>-4.2668593682151673E-2</v>
      </c>
      <c r="U715" s="2">
        <v>-0.1609024422234987</v>
      </c>
      <c r="V715">
        <v>0.75022929304288499</v>
      </c>
      <c r="W715">
        <v>226.95</v>
      </c>
      <c r="X715">
        <v>229.98</v>
      </c>
      <c r="Y715">
        <v>225.49</v>
      </c>
      <c r="Z715">
        <v>235.2</v>
      </c>
      <c r="AA715">
        <v>225.49</v>
      </c>
      <c r="AB715">
        <v>235.2</v>
      </c>
      <c r="AC715" s="2">
        <f>(Table2[[#This Row],[Close Price]]/Table2[[#This Row],[Day Low]])-1</f>
        <v>3.8775060586033749E-3</v>
      </c>
      <c r="AD715" s="2">
        <f>(Table2[[#This Row],[Day High]]/Table2[[#This Row],[Close Price]])-1</f>
        <v>9.436860817275905E-3</v>
      </c>
      <c r="AE715" s="2">
        <f>(Table2[[#This Row],[Close Price]]/Table2[[#This Row],[Current Week Low]])-1</f>
        <v>1.0377400328174247E-2</v>
      </c>
      <c r="AF715" s="2">
        <f>(Table2[[#This Row],[Current Week High]]/Table2[[#This Row],[Close Price]])-1</f>
        <v>3.2348681034104265E-2</v>
      </c>
      <c r="AG715" s="2">
        <f>(Table2[[#This Row],[Close Price]]/Table2[[#This Row],[Current Month Low]])-1</f>
        <v>1.0377400328174247E-2</v>
      </c>
      <c r="AH715" s="2">
        <f>(Table2[[#This Row],[Current Month High]]/Table2[[#This Row],[Close Price]])-1</f>
        <v>3.2348681034104265E-2</v>
      </c>
      <c r="AI715">
        <v>89.505332923671105</v>
      </c>
      <c r="AJ715">
        <v>18.971279373368102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-0.12</v>
      </c>
      <c r="AM715" t="s">
        <v>10146</v>
      </c>
      <c r="AN715">
        <v>-2.5299999999999998</v>
      </c>
      <c r="AO715" t="s">
        <v>10146</v>
      </c>
      <c r="AP715">
        <v>-5.1213050180821999E-2</v>
      </c>
      <c r="AQ715">
        <f>(Table2[[#This Row],[Sharpe Ratio]]-AVERAGE(Table2[Sharpe Ratio]))/_xlfn.STDEV.P(Table2[Sharpe Ratio])</f>
        <v>-1.2041768605354277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6" spans="1:44" hidden="1" x14ac:dyDescent="0.3">
      <c r="A716" t="s">
        <v>2134</v>
      </c>
      <c r="B716" t="s">
        <v>2135</v>
      </c>
      <c r="C716" t="s">
        <v>10101</v>
      </c>
      <c r="D716" t="s">
        <v>287</v>
      </c>
      <c r="E716">
        <v>2597.9903583549999</v>
      </c>
      <c r="F716">
        <v>1740.55</v>
      </c>
      <c r="G716">
        <v>3.9202108708149099</v>
      </c>
      <c r="H716">
        <f>(Table2[[#This Row],[1Y Return vs Nifty]]-AVERAGE(Table2[1Y Return vs Nifty]))/_xlfn.STDEV.P(Table2[1Y Return vs Nifty])</f>
        <v>-0.50411339036809222</v>
      </c>
      <c r="I716">
        <v>0.97989109373998595</v>
      </c>
      <c r="J716">
        <f>(Table2[[#This Row],[1M Return vs Nifty]]-AVERAGE(Table2[1M Return vs Nifty]))/_xlfn.STDEV.P(Table2[1M Return vs Nifty])</f>
        <v>-0.26060042682304585</v>
      </c>
      <c r="K716">
        <v>8.5641264057676505</v>
      </c>
      <c r="L716">
        <f>(Table2[[#This Row],[6M Return vs Nifty]]-AVERAGE(Table2[6M Return vs Nifty]))/_xlfn.STDEV.P(Table2[6M Return vs Nifty])</f>
        <v>-7.0665820448402514E-2</v>
      </c>
      <c r="M716">
        <v>-2.1572717476066301</v>
      </c>
      <c r="N716">
        <f>(Table2[[#This Row],[1W Return vs Nifty]]-AVERAGE(Table2[1W Return vs Nifty]))/_xlfn.STDEV.P(Table2[1W Return vs Nifty])</f>
        <v>-0.37263932870374894</v>
      </c>
      <c r="O716">
        <v>1714.24</v>
      </c>
      <c r="P716">
        <v>1705.64028952533</v>
      </c>
      <c r="Q716">
        <v>1637.44894266245</v>
      </c>
      <c r="R716">
        <v>57.914365160067803</v>
      </c>
      <c r="S716" s="2">
        <v>1.5347909277580703E-2</v>
      </c>
      <c r="T716" s="2">
        <v>2.0467217319535259E-2</v>
      </c>
      <c r="U716" s="2">
        <v>6.2964440998026033E-2</v>
      </c>
      <c r="V716">
        <v>0.76259831698060299</v>
      </c>
      <c r="W716">
        <v>1719.05</v>
      </c>
      <c r="X716">
        <v>1754.65</v>
      </c>
      <c r="Y716">
        <v>1713.1</v>
      </c>
      <c r="Z716">
        <v>1758.95</v>
      </c>
      <c r="AA716">
        <v>1713.1</v>
      </c>
      <c r="AB716">
        <v>1758.95</v>
      </c>
      <c r="AC716" s="2">
        <f>(Table2[[#This Row],[Close Price]]/Table2[[#This Row],[Day Low]])-1</f>
        <v>1.2506907885169172E-2</v>
      </c>
      <c r="AD716" s="2">
        <f>(Table2[[#This Row],[Day High]]/Table2[[#This Row],[Close Price]])-1</f>
        <v>8.1008876504553573E-3</v>
      </c>
      <c r="AE716" s="2">
        <f>(Table2[[#This Row],[Close Price]]/Table2[[#This Row],[Current Week Low]])-1</f>
        <v>1.6023582978226703E-2</v>
      </c>
      <c r="AF716" s="2">
        <f>(Table2[[#This Row],[Current Week High]]/Table2[[#This Row],[Close Price]])-1</f>
        <v>1.0571371118324624E-2</v>
      </c>
      <c r="AG716" s="2">
        <f>(Table2[[#This Row],[Close Price]]/Table2[[#This Row],[Current Month Low]])-1</f>
        <v>1.6023582978226703E-2</v>
      </c>
      <c r="AH716" s="2">
        <f>(Table2[[#This Row],[Current Month High]]/Table2[[#This Row],[Close Price]])-1</f>
        <v>1.0571371118324624E-2</v>
      </c>
      <c r="AI716">
        <v>22.225733245238501</v>
      </c>
      <c r="AJ716">
        <v>35.98046875</v>
      </c>
      <c r="AK716" t="str">
        <f>IF(AND(Table2[[#This Row],[20D EMA]]&gt;Table2[[#This Row],[50D EMA]],Table2[[#This Row],[50D EMA]]&gt;Table2[[#This Row],[200D EMA]]),"Uptrend","Downtrend/NoTrend")</f>
        <v>Uptrend</v>
      </c>
      <c r="AL716">
        <v>-0.12</v>
      </c>
      <c r="AM716" t="s">
        <v>10146</v>
      </c>
      <c r="AN716">
        <v>-2.4300000000000002</v>
      </c>
      <c r="AO716" t="s">
        <v>10146</v>
      </c>
      <c r="AP716">
        <v>-1.4828667114410001E-3</v>
      </c>
      <c r="AQ716">
        <f>(Table2[[#This Row],[Sharpe Ratio]]-AVERAGE(Table2[Sharpe Ratio]))/_xlfn.STDEV.P(Table2[Sharpe Ratio])</f>
        <v>-0.63954121205518744</v>
      </c>
      <c r="AR7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-1.847560178398477</v>
      </c>
    </row>
    <row r="717" spans="1:44" hidden="1" x14ac:dyDescent="0.3">
      <c r="A717" t="s">
        <v>2142</v>
      </c>
      <c r="B717" t="s">
        <v>2143</v>
      </c>
      <c r="C717" t="s">
        <v>10104</v>
      </c>
      <c r="D717" t="s">
        <v>457</v>
      </c>
      <c r="E717">
        <v>2578.5805485000001</v>
      </c>
      <c r="F717">
        <v>354.75</v>
      </c>
      <c r="G717">
        <v>-22.508823214792301</v>
      </c>
      <c r="H717">
        <f>(Table2[[#This Row],[1Y Return vs Nifty]]-AVERAGE(Table2[1Y Return vs Nifty]))/_xlfn.STDEV.P(Table2[1Y Return vs Nifty])</f>
        <v>-0.80842609155834888</v>
      </c>
      <c r="I717">
        <v>-6.2407973246584897E-2</v>
      </c>
      <c r="J717">
        <f>(Table2[[#This Row],[1M Return vs Nifty]]-AVERAGE(Table2[1M Return vs Nifty]))/_xlfn.STDEV.P(Table2[1M Return vs Nifty])</f>
        <v>-0.34769044206188598</v>
      </c>
      <c r="K717">
        <v>-10.5822283159505</v>
      </c>
      <c r="L717">
        <f>(Table2[[#This Row],[6M Return vs Nifty]]-AVERAGE(Table2[6M Return vs Nifty]))/_xlfn.STDEV.P(Table2[6M Return vs Nifty])</f>
        <v>-0.63618738555654797</v>
      </c>
      <c r="M717">
        <v>-3.9272805000106499</v>
      </c>
      <c r="N717">
        <f>(Table2[[#This Row],[1W Return vs Nifty]]-AVERAGE(Table2[1W Return vs Nifty]))/_xlfn.STDEV.P(Table2[1W Return vs Nifty])</f>
        <v>-0.72079432862445425</v>
      </c>
      <c r="O717">
        <v>343.86</v>
      </c>
      <c r="P717">
        <v>340.50307375096298</v>
      </c>
      <c r="Q717">
        <v>344.11528334368398</v>
      </c>
      <c r="R717">
        <v>67.298812905052998</v>
      </c>
      <c r="S717" s="2">
        <v>3.1669865642994198E-2</v>
      </c>
      <c r="T717" s="2">
        <v>4.1840815391454962E-2</v>
      </c>
      <c r="U717" s="2">
        <v>3.0904517093751482E-2</v>
      </c>
      <c r="V717">
        <v>1.2528074389559001</v>
      </c>
      <c r="W717">
        <v>354.3</v>
      </c>
      <c r="X717">
        <v>363.25</v>
      </c>
      <c r="Y717">
        <v>345.05</v>
      </c>
      <c r="Z717">
        <v>358.45</v>
      </c>
      <c r="AA717">
        <v>345.05</v>
      </c>
      <c r="AB717">
        <v>358.45</v>
      </c>
      <c r="AC717" s="2">
        <f>(Table2[[#This Row],[Close Price]]/Table2[[#This Row],[Day Low]])-1</f>
        <v>1.2701100762064765E-3</v>
      </c>
      <c r="AD717" s="2">
        <f>(Table2[[#This Row],[Day High]]/Table2[[#This Row],[Close Price]])-1</f>
        <v>2.3960535588442466E-2</v>
      </c>
      <c r="AE717" s="2">
        <f>(Table2[[#This Row],[Close Price]]/Table2[[#This Row],[Current Week Low]])-1</f>
        <v>2.8111867845239891E-2</v>
      </c>
      <c r="AF717" s="2">
        <f>(Table2[[#This Row],[Current Week High]]/Table2[[#This Row],[Close Price]])-1</f>
        <v>1.0429880197321939E-2</v>
      </c>
      <c r="AG717" s="2">
        <f>(Table2[[#This Row],[Close Price]]/Table2[[#This Row],[Current Month Low]])-1</f>
        <v>2.8111867845239891E-2</v>
      </c>
      <c r="AH717" s="2">
        <f>(Table2[[#This Row],[Current Month High]]/Table2[[#This Row],[Close Price]])-1</f>
        <v>1.0429880197321939E-2</v>
      </c>
      <c r="AI717">
        <v>24.566596194503099</v>
      </c>
      <c r="AJ717">
        <v>20.2338586680223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-0.11</v>
      </c>
      <c r="AM717" t="s">
        <v>10146</v>
      </c>
      <c r="AN717">
        <v>4.63</v>
      </c>
      <c r="AO717" t="s">
        <v>10145</v>
      </c>
      <c r="AP717">
        <v>-2.3896860007808999E-2</v>
      </c>
      <c r="AQ717">
        <f>(Table2[[#This Row],[Sharpe Ratio]]-AVERAGE(Table2[Sharpe Ratio]))/_xlfn.STDEV.P(Table2[Sharpe Ratio])</f>
        <v>-0.89402930674960324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8" spans="1:44" hidden="1" x14ac:dyDescent="0.3">
      <c r="A718" t="s">
        <v>2146</v>
      </c>
      <c r="B718" t="s">
        <v>2147</v>
      </c>
      <c r="C718" t="s">
        <v>10112</v>
      </c>
      <c r="D718" t="s">
        <v>387</v>
      </c>
      <c r="E718">
        <v>2555.58382884</v>
      </c>
      <c r="F718">
        <v>481.95</v>
      </c>
      <c r="G718">
        <v>-50.4701497936382</v>
      </c>
      <c r="H718">
        <f>(Table2[[#This Row],[1Y Return vs Nifty]]-AVERAGE(Table2[1Y Return vs Nifty]))/_xlfn.STDEV.P(Table2[1Y Return vs Nifty])</f>
        <v>-1.1303821188770073</v>
      </c>
      <c r="I718">
        <v>-2.5211916780043699</v>
      </c>
      <c r="J718">
        <f>(Table2[[#This Row],[1M Return vs Nifty]]-AVERAGE(Table2[1M Return vs Nifty]))/_xlfn.STDEV.P(Table2[1M Return vs Nifty])</f>
        <v>-0.55313580520076155</v>
      </c>
      <c r="K718">
        <v>-25.158411258510402</v>
      </c>
      <c r="L718">
        <f>(Table2[[#This Row],[6M Return vs Nifty]]-AVERAGE(Table2[6M Return vs Nifty]))/_xlfn.STDEV.P(Table2[6M Return vs Nifty])</f>
        <v>-1.0667208166346183</v>
      </c>
      <c r="M718">
        <v>-2.9006514524297402</v>
      </c>
      <c r="N718">
        <f>(Table2[[#This Row],[1W Return vs Nifty]]-AVERAGE(Table2[1W Return vs Nifty]))/_xlfn.STDEV.P(Table2[1W Return vs Nifty])</f>
        <v>-0.51885971361553374</v>
      </c>
      <c r="O718">
        <v>485.03</v>
      </c>
      <c r="P718">
        <v>493.28668520308401</v>
      </c>
      <c r="Q718">
        <v>508.09622420725299</v>
      </c>
      <c r="R718">
        <v>46.796843004872002</v>
      </c>
      <c r="S718" s="2">
        <v>-6.3501226728243289E-3</v>
      </c>
      <c r="T718" s="2">
        <v>-2.2981940407365245E-2</v>
      </c>
      <c r="U718" s="2">
        <v>-5.145919800535248E-2</v>
      </c>
      <c r="V718">
        <v>0.69119835249401096</v>
      </c>
      <c r="W718">
        <v>480.6</v>
      </c>
      <c r="X718">
        <v>485.5</v>
      </c>
      <c r="Y718">
        <v>479</v>
      </c>
      <c r="Z718">
        <v>494</v>
      </c>
      <c r="AA718">
        <v>479</v>
      </c>
      <c r="AB718">
        <v>494</v>
      </c>
      <c r="AC718" s="2">
        <f>(Table2[[#This Row],[Close Price]]/Table2[[#This Row],[Day Low]])-1</f>
        <v>2.8089887640447841E-3</v>
      </c>
      <c r="AD718" s="2">
        <f>(Table2[[#This Row],[Day High]]/Table2[[#This Row],[Close Price]])-1</f>
        <v>7.3659093266935649E-3</v>
      </c>
      <c r="AE718" s="2">
        <f>(Table2[[#This Row],[Close Price]]/Table2[[#This Row],[Current Week Low]])-1</f>
        <v>6.1586638830897211E-3</v>
      </c>
      <c r="AF718" s="2">
        <f>(Table2[[#This Row],[Current Week High]]/Table2[[#This Row],[Close Price]])-1</f>
        <v>2.5002593630044645E-2</v>
      </c>
      <c r="AG718" s="2">
        <f>(Table2[[#This Row],[Close Price]]/Table2[[#This Row],[Current Month Low]])-1</f>
        <v>6.1586638830897211E-3</v>
      </c>
      <c r="AH718" s="2">
        <f>(Table2[[#This Row],[Current Month High]]/Table2[[#This Row],[Close Price]])-1</f>
        <v>2.5002593630044645E-2</v>
      </c>
      <c r="AI718">
        <v>75.744371822803203</v>
      </c>
      <c r="AJ718">
        <v>9.5340909090908905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-0.14000000000000001</v>
      </c>
      <c r="AM718" t="s">
        <v>10146</v>
      </c>
      <c r="AN718">
        <v>0.21</v>
      </c>
      <c r="AO718" t="s">
        <v>10145</v>
      </c>
      <c r="AQ718">
        <f>(Table2[[#This Row],[Sharpe Ratio]]-AVERAGE(Table2[Sharpe Ratio]))/_xlfn.STDEV.P(Table2[Sharpe Ratio])</f>
        <v>-0.62270476889708481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19" spans="1:44" hidden="1" x14ac:dyDescent="0.3">
      <c r="A719" t="s">
        <v>2153</v>
      </c>
      <c r="B719" t="s">
        <v>2154</v>
      </c>
      <c r="C719" t="s">
        <v>10107</v>
      </c>
      <c r="D719" t="s">
        <v>257</v>
      </c>
      <c r="E719">
        <v>2545.1770392099902</v>
      </c>
      <c r="F719">
        <v>433.55</v>
      </c>
      <c r="G719">
        <v>-18.9970554147862</v>
      </c>
      <c r="H719">
        <f>(Table2[[#This Row],[1Y Return vs Nifty]]-AVERAGE(Table2[1Y Return vs Nifty]))/_xlfn.STDEV.P(Table2[1Y Return vs Nifty])</f>
        <v>-0.76799042744322299</v>
      </c>
      <c r="I719">
        <v>11.801345681765</v>
      </c>
      <c r="J719">
        <f>(Table2[[#This Row],[1M Return vs Nifty]]-AVERAGE(Table2[1M Return vs Nifty]))/_xlfn.STDEV.P(Table2[1M Return vs Nifty])</f>
        <v>0.64359365223551046</v>
      </c>
      <c r="K719">
        <v>-22.594666450182299</v>
      </c>
      <c r="L719">
        <f>(Table2[[#This Row],[6M Return vs Nifty]]-AVERAGE(Table2[6M Return vs Nifty]))/_xlfn.STDEV.P(Table2[6M Return vs Nifty])</f>
        <v>-0.99099606392756701</v>
      </c>
      <c r="M719">
        <v>3.8184556935803</v>
      </c>
      <c r="N719">
        <f>(Table2[[#This Row],[1W Return vs Nifty]]-AVERAGE(Table2[1W Return vs Nifty]))/_xlfn.STDEV.P(Table2[1W Return vs Nifty])</f>
        <v>0.80276694202055787</v>
      </c>
      <c r="O719">
        <v>402.77</v>
      </c>
      <c r="P719">
        <v>392.96261154112199</v>
      </c>
      <c r="Q719">
        <v>404.23592369840998</v>
      </c>
      <c r="R719">
        <v>77.508645638553304</v>
      </c>
      <c r="S719" s="2">
        <v>7.6420786056558415E-2</v>
      </c>
      <c r="T719" s="2">
        <v>0.1032856237892513</v>
      </c>
      <c r="U719" s="2">
        <v>7.2517246941814384E-2</v>
      </c>
      <c r="V719">
        <v>1.9250688219851799</v>
      </c>
      <c r="W719">
        <v>425.95</v>
      </c>
      <c r="X719">
        <v>436.9</v>
      </c>
      <c r="Y719">
        <v>403.05</v>
      </c>
      <c r="Z719">
        <v>448.9</v>
      </c>
      <c r="AA719">
        <v>403.05</v>
      </c>
      <c r="AB719">
        <v>448.9</v>
      </c>
      <c r="AC719" s="2">
        <f>(Table2[[#This Row],[Close Price]]/Table2[[#This Row],[Day Low]])-1</f>
        <v>1.7842469773447611E-2</v>
      </c>
      <c r="AD719" s="2">
        <f>(Table2[[#This Row],[Day High]]/Table2[[#This Row],[Close Price]])-1</f>
        <v>7.7269057778801553E-3</v>
      </c>
      <c r="AE719" s="2">
        <f>(Table2[[#This Row],[Close Price]]/Table2[[#This Row],[Current Week Low]])-1</f>
        <v>7.567299342513345E-2</v>
      </c>
      <c r="AF719" s="2">
        <f>(Table2[[#This Row],[Current Week High]]/Table2[[#This Row],[Close Price]])-1</f>
        <v>3.5405374235958798E-2</v>
      </c>
      <c r="AG719" s="2">
        <f>(Table2[[#This Row],[Close Price]]/Table2[[#This Row],[Current Month Low]])-1</f>
        <v>7.567299342513345E-2</v>
      </c>
      <c r="AH719" s="2">
        <f>(Table2[[#This Row],[Current Month High]]/Table2[[#This Row],[Close Price]])-1</f>
        <v>3.5405374235958798E-2</v>
      </c>
      <c r="AI719">
        <v>23.6074270557029</v>
      </c>
      <c r="AJ719">
        <v>31.041257367387001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0.02</v>
      </c>
      <c r="AM719" t="s">
        <v>10145</v>
      </c>
      <c r="AN719">
        <v>6.02</v>
      </c>
      <c r="AO719" t="s">
        <v>10145</v>
      </c>
      <c r="AP719">
        <v>-6.8404940221421004E-2</v>
      </c>
      <c r="AQ719">
        <f>(Table2[[#This Row],[Sharpe Ratio]]-AVERAGE(Table2[Sharpe Ratio]))/_xlfn.STDEV.P(Table2[Sharpe Ratio])</f>
        <v>-1.3993732846075677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0" spans="1:44" hidden="1" x14ac:dyDescent="0.3">
      <c r="A720" t="s">
        <v>2191</v>
      </c>
      <c r="B720" t="s">
        <v>2192</v>
      </c>
      <c r="C720" t="s">
        <v>10104</v>
      </c>
      <c r="D720" t="s">
        <v>280</v>
      </c>
      <c r="E720">
        <v>2433.1105198250002</v>
      </c>
      <c r="F720">
        <v>842.75</v>
      </c>
      <c r="G720">
        <v>-59.570546522194199</v>
      </c>
      <c r="H720">
        <f>(Table2[[#This Row],[1Y Return vs Nifty]]-AVERAGE(Table2[1Y Return vs Nifty]))/_xlfn.STDEV.P(Table2[1Y Return vs Nifty])</f>
        <v>-1.235167117882249</v>
      </c>
      <c r="I720">
        <v>9.0696369079185395</v>
      </c>
      <c r="J720">
        <f>(Table2[[#This Row],[1M Return vs Nifty]]-AVERAGE(Table2[1M Return vs Nifty]))/_xlfn.STDEV.P(Table2[1M Return vs Nifty])</f>
        <v>0.41534384728252693</v>
      </c>
      <c r="K720">
        <v>-17.5178954183549</v>
      </c>
      <c r="L720">
        <f>(Table2[[#This Row],[6M Return vs Nifty]]-AVERAGE(Table2[6M Return vs Nifty]))/_xlfn.STDEV.P(Table2[6M Return vs Nifty])</f>
        <v>-0.84104462192497753</v>
      </c>
      <c r="M720">
        <v>1.3585838872757601</v>
      </c>
      <c r="N720">
        <f>(Table2[[#This Row],[1W Return vs Nifty]]-AVERAGE(Table2[1W Return vs Nifty]))/_xlfn.STDEV.P(Table2[1W Return vs Nifty])</f>
        <v>0.3189181094282218</v>
      </c>
      <c r="O720">
        <v>783.97</v>
      </c>
      <c r="P720">
        <v>775.18259181130304</v>
      </c>
      <c r="Q720">
        <v>816.70560972609701</v>
      </c>
      <c r="R720">
        <v>74.791138267221001</v>
      </c>
      <c r="S720" s="2">
        <v>7.4977358827506113E-2</v>
      </c>
      <c r="T720" s="2">
        <v>8.7163216643988295E-2</v>
      </c>
      <c r="U720" s="2">
        <v>3.1889569465107064E-2</v>
      </c>
      <c r="V720">
        <v>1.66161570075369</v>
      </c>
      <c r="W720">
        <v>828.05</v>
      </c>
      <c r="X720">
        <v>849</v>
      </c>
      <c r="Y720">
        <v>769.05</v>
      </c>
      <c r="Z720">
        <v>863.95</v>
      </c>
      <c r="AA720">
        <v>769.05</v>
      </c>
      <c r="AB720">
        <v>863.95</v>
      </c>
      <c r="AC720" s="2">
        <f>(Table2[[#This Row],[Close Price]]/Table2[[#This Row],[Day Low]])-1</f>
        <v>1.7752551174446074E-2</v>
      </c>
      <c r="AD720" s="2">
        <f>(Table2[[#This Row],[Day High]]/Table2[[#This Row],[Close Price]])-1</f>
        <v>7.4161969741917133E-3</v>
      </c>
      <c r="AE720" s="2">
        <f>(Table2[[#This Row],[Close Price]]/Table2[[#This Row],[Current Week Low]])-1</f>
        <v>9.5832520642350927E-2</v>
      </c>
      <c r="AF720" s="2">
        <f>(Table2[[#This Row],[Current Week High]]/Table2[[#This Row],[Close Price]])-1</f>
        <v>2.515574013645816E-2</v>
      </c>
      <c r="AG720" s="2">
        <f>(Table2[[#This Row],[Close Price]]/Table2[[#This Row],[Current Month Low]])-1</f>
        <v>9.5832520642350927E-2</v>
      </c>
      <c r="AH720" s="2">
        <f>(Table2[[#This Row],[Current Month High]]/Table2[[#This Row],[Close Price]])-1</f>
        <v>2.515574013645816E-2</v>
      </c>
      <c r="AI720">
        <v>57.543755562147702</v>
      </c>
      <c r="AJ720">
        <v>27.4383789505519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-0.03</v>
      </c>
      <c r="AM720" t="s">
        <v>10146</v>
      </c>
      <c r="AN720">
        <v>5.55</v>
      </c>
      <c r="AO720" t="s">
        <v>10145</v>
      </c>
      <c r="AP720">
        <v>9.8077020892900005E-3</v>
      </c>
      <c r="AQ720">
        <f>(Table2[[#This Row],[Sharpe Ratio]]-AVERAGE(Table2[Sharpe Ratio]))/_xlfn.STDEV.P(Table2[Sharpe Ratio])</f>
        <v>-0.51134828792417841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1" spans="1:44" hidden="1" x14ac:dyDescent="0.3">
      <c r="A721" t="s">
        <v>2229</v>
      </c>
      <c r="B721" t="s">
        <v>2230</v>
      </c>
      <c r="C721" t="s">
        <v>10114</v>
      </c>
      <c r="D721" t="s">
        <v>218</v>
      </c>
      <c r="E721">
        <v>2352.038134935</v>
      </c>
      <c r="F721">
        <v>304.35000000000002</v>
      </c>
      <c r="G721">
        <v>-53.941120090804603</v>
      </c>
      <c r="H721">
        <f>(Table2[[#This Row],[1Y Return vs Nifty]]-AVERAGE(Table2[1Y Return vs Nifty]))/_xlfn.STDEV.P(Table2[1Y Return vs Nifty])</f>
        <v>-1.1703480269559965</v>
      </c>
      <c r="I721">
        <v>7.3110056782865804</v>
      </c>
      <c r="J721">
        <f>(Table2[[#This Row],[1M Return vs Nifty]]-AVERAGE(Table2[1M Return vs Nifty]))/_xlfn.STDEV.P(Table2[1M Return vs Nifty])</f>
        <v>0.26840020563565131</v>
      </c>
      <c r="K721">
        <v>-14.138554861649</v>
      </c>
      <c r="L721">
        <f>(Table2[[#This Row],[6M Return vs Nifty]]-AVERAGE(Table2[6M Return vs Nifty]))/_xlfn.STDEV.P(Table2[6M Return vs Nifty])</f>
        <v>-0.74122980137880012</v>
      </c>
      <c r="M721">
        <v>-1.0469233338470101</v>
      </c>
      <c r="N721">
        <f>(Table2[[#This Row],[1W Return vs Nifty]]-AVERAGE(Table2[1W Return vs Nifty]))/_xlfn.STDEV.P(Table2[1W Return vs Nifty])</f>
        <v>-0.15423738499618644</v>
      </c>
      <c r="O721">
        <v>295.61</v>
      </c>
      <c r="P721">
        <v>291.69413741514097</v>
      </c>
      <c r="Q721">
        <v>322.95767838988098</v>
      </c>
      <c r="R721">
        <v>57.4056845365063</v>
      </c>
      <c r="S721" s="2">
        <v>2.9565982206285337E-2</v>
      </c>
      <c r="T721" s="2">
        <v>4.3387442397743996E-2</v>
      </c>
      <c r="U721" s="2">
        <v>-5.7616460715999442E-2</v>
      </c>
      <c r="V721">
        <v>1.83268400573088</v>
      </c>
      <c r="W721">
        <v>301.75</v>
      </c>
      <c r="X721">
        <v>307.95</v>
      </c>
      <c r="Y721">
        <v>291.05</v>
      </c>
      <c r="Z721">
        <v>311.45</v>
      </c>
      <c r="AA721">
        <v>291.05</v>
      </c>
      <c r="AB721">
        <v>311.45</v>
      </c>
      <c r="AC721" s="2">
        <f>(Table2[[#This Row],[Close Price]]/Table2[[#This Row],[Day Low]])-1</f>
        <v>8.6164043082022079E-3</v>
      </c>
      <c r="AD721" s="2">
        <f>(Table2[[#This Row],[Day High]]/Table2[[#This Row],[Close Price]])-1</f>
        <v>1.182848693937899E-2</v>
      </c>
      <c r="AE721" s="2">
        <f>(Table2[[#This Row],[Close Price]]/Table2[[#This Row],[Current Week Low]])-1</f>
        <v>4.5696615701769527E-2</v>
      </c>
      <c r="AF721" s="2">
        <f>(Table2[[#This Row],[Current Week High]]/Table2[[#This Row],[Close Price]])-1</f>
        <v>2.3328404797108515E-2</v>
      </c>
      <c r="AG721" s="2">
        <f>(Table2[[#This Row],[Close Price]]/Table2[[#This Row],[Current Month Low]])-1</f>
        <v>4.5696615701769527E-2</v>
      </c>
      <c r="AH721" s="2">
        <f>(Table2[[#This Row],[Current Month High]]/Table2[[#This Row],[Close Price]])-1</f>
        <v>2.3328404797108515E-2</v>
      </c>
      <c r="AI721">
        <v>46.180384425825501</v>
      </c>
      <c r="AJ721">
        <v>23.996740680382899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-7.0000000000000007E-2</v>
      </c>
      <c r="AM721" t="s">
        <v>10146</v>
      </c>
      <c r="AN721">
        <v>6.32</v>
      </c>
      <c r="AO721" t="s">
        <v>10145</v>
      </c>
      <c r="AQ721">
        <f>(Table2[[#This Row],[Sharpe Ratio]]-AVERAGE(Table2[Sharpe Ratio]))/_xlfn.STDEV.P(Table2[Sharpe Ratio])</f>
        <v>-0.62270476889708481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2" spans="1:44" hidden="1" x14ac:dyDescent="0.3">
      <c r="A722" t="s">
        <v>2233</v>
      </c>
      <c r="B722" t="s">
        <v>2234</v>
      </c>
      <c r="C722" t="s">
        <v>10106</v>
      </c>
      <c r="D722" t="s">
        <v>234</v>
      </c>
      <c r="E722">
        <v>2332.9652448749998</v>
      </c>
      <c r="F722">
        <v>521.25</v>
      </c>
      <c r="G722">
        <v>-32.133380452967401</v>
      </c>
      <c r="H722">
        <f>(Table2[[#This Row],[1Y Return vs Nifty]]-AVERAGE(Table2[1Y Return vs Nifty]))/_xlfn.STDEV.P(Table2[1Y Return vs Nifty])</f>
        <v>-0.91924644925368793</v>
      </c>
      <c r="I722">
        <v>-0.22460902065049199</v>
      </c>
      <c r="J722">
        <f>(Table2[[#This Row],[1M Return vs Nifty]]-AVERAGE(Table2[1M Return vs Nifty]))/_xlfn.STDEV.P(Table2[1M Return vs Nifty])</f>
        <v>-0.36124326210901753</v>
      </c>
      <c r="K722">
        <v>-22.205649948075799</v>
      </c>
      <c r="L722">
        <f>(Table2[[#This Row],[6M Return vs Nifty]]-AVERAGE(Table2[6M Return vs Nifty]))/_xlfn.STDEV.P(Table2[6M Return vs Nifty])</f>
        <v>-0.9795057711631372</v>
      </c>
      <c r="M722">
        <v>-3.9592147972357901</v>
      </c>
      <c r="N722">
        <f>(Table2[[#This Row],[1W Return vs Nifty]]-AVERAGE(Table2[1W Return vs Nifty]))/_xlfn.STDEV.P(Table2[1W Return vs Nifty])</f>
        <v>-0.72707570165878854</v>
      </c>
      <c r="O722">
        <v>523.76</v>
      </c>
      <c r="P722">
        <v>526.79167167741605</v>
      </c>
      <c r="Q722">
        <v>547.59086015476896</v>
      </c>
      <c r="R722">
        <v>44.017030926458403</v>
      </c>
      <c r="S722" s="2">
        <v>-4.7922712692836239E-3</v>
      </c>
      <c r="T722" s="2">
        <v>-1.051966455690196E-2</v>
      </c>
      <c r="U722" s="2">
        <v>-4.8103177155520975E-2</v>
      </c>
      <c r="V722">
        <v>1.03235195061753</v>
      </c>
      <c r="W722">
        <v>521.15</v>
      </c>
      <c r="X722">
        <v>527.9</v>
      </c>
      <c r="Y722">
        <v>517</v>
      </c>
      <c r="Z722">
        <v>533.95000000000005</v>
      </c>
      <c r="AA722">
        <v>517</v>
      </c>
      <c r="AB722">
        <v>533.95000000000005</v>
      </c>
      <c r="AC722" s="2">
        <f>(Table2[[#This Row],[Close Price]]/Table2[[#This Row],[Day Low]])-1</f>
        <v>1.9188333493236343E-4</v>
      </c>
      <c r="AD722" s="2">
        <f>(Table2[[#This Row],[Day High]]/Table2[[#This Row],[Close Price]])-1</f>
        <v>1.2757793764987868E-2</v>
      </c>
      <c r="AE722" s="2">
        <f>(Table2[[#This Row],[Close Price]]/Table2[[#This Row],[Current Week Low]])-1</f>
        <v>8.2205029013540099E-3</v>
      </c>
      <c r="AF722" s="2">
        <f>(Table2[[#This Row],[Current Week High]]/Table2[[#This Row],[Close Price]])-1</f>
        <v>2.4364508393285522E-2</v>
      </c>
      <c r="AG722" s="2">
        <f>(Table2[[#This Row],[Close Price]]/Table2[[#This Row],[Current Month Low]])-1</f>
        <v>8.2205029013540099E-3</v>
      </c>
      <c r="AH722" s="2">
        <f>(Table2[[#This Row],[Current Month High]]/Table2[[#This Row],[Close Price]])-1</f>
        <v>2.4364508393285522E-2</v>
      </c>
      <c r="AI722">
        <v>38.637889688249302</v>
      </c>
      <c r="AJ722">
        <v>14.8127753303964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10146</v>
      </c>
      <c r="AN722">
        <v>-0.32</v>
      </c>
      <c r="AO722" t="s">
        <v>10146</v>
      </c>
      <c r="AQ722">
        <f>(Table2[[#This Row],[Sharpe Ratio]]-AVERAGE(Table2[Sharpe Ratio]))/_xlfn.STDEV.P(Table2[Sharpe Ratio])</f>
        <v>-0.62270476889708481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3" spans="1:44" hidden="1" x14ac:dyDescent="0.3">
      <c r="A723" t="s">
        <v>2249</v>
      </c>
      <c r="B723" t="s">
        <v>2250</v>
      </c>
      <c r="C723" t="s">
        <v>10113</v>
      </c>
      <c r="D723" t="s">
        <v>524</v>
      </c>
      <c r="E723">
        <v>2304.4707475800001</v>
      </c>
      <c r="F723">
        <v>589.79999999999995</v>
      </c>
      <c r="G723">
        <v>-35.643431246359</v>
      </c>
      <c r="H723">
        <f>(Table2[[#This Row],[1Y Return vs Nifty]]-AVERAGE(Table2[1Y Return vs Nifty]))/_xlfn.STDEV.P(Table2[1Y Return vs Nifty])</f>
        <v>-0.95966234318277022</v>
      </c>
      <c r="I723">
        <v>4.3731942481073096</v>
      </c>
      <c r="J723">
        <f>(Table2[[#This Row],[1M Return vs Nifty]]-AVERAGE(Table2[1M Return vs Nifty]))/_xlfn.STDEV.P(Table2[1M Return vs Nifty])</f>
        <v>2.2929351514232536E-2</v>
      </c>
      <c r="K723">
        <v>-22.0600751939416</v>
      </c>
      <c r="L723">
        <f>(Table2[[#This Row],[6M Return vs Nifty]]-AVERAGE(Table2[6M Return vs Nifty]))/_xlfn.STDEV.P(Table2[6M Return vs Nifty])</f>
        <v>-0.97520596245308422</v>
      </c>
      <c r="M723">
        <v>2.36936575163883</v>
      </c>
      <c r="N723">
        <f>(Table2[[#This Row],[1W Return vs Nifty]]-AVERAGE(Table2[1W Return vs Nifty]))/_xlfn.STDEV.P(Table2[1W Return vs Nifty])</f>
        <v>0.51773563472532191</v>
      </c>
      <c r="O723">
        <v>557.58000000000004</v>
      </c>
      <c r="P723">
        <v>549.71715507115596</v>
      </c>
      <c r="Q723">
        <v>602.49854982695399</v>
      </c>
      <c r="R723">
        <v>66.996506878934497</v>
      </c>
      <c r="S723" s="2">
        <v>5.7785429893468042E-2</v>
      </c>
      <c r="T723" s="2">
        <v>7.2915397598708076E-2</v>
      </c>
      <c r="U723" s="2">
        <v>-2.1076481977593535E-2</v>
      </c>
      <c r="V723">
        <v>1.26058478785454</v>
      </c>
      <c r="W723">
        <v>577.6</v>
      </c>
      <c r="X723">
        <v>591.85</v>
      </c>
      <c r="Y723">
        <v>562.45000000000005</v>
      </c>
      <c r="Z723">
        <v>599.20000000000005</v>
      </c>
      <c r="AA723">
        <v>562.45000000000005</v>
      </c>
      <c r="AB723">
        <v>599.20000000000005</v>
      </c>
      <c r="AC723" s="2">
        <f>(Table2[[#This Row],[Close Price]]/Table2[[#This Row],[Day Low]])-1</f>
        <v>2.1121883656509466E-2</v>
      </c>
      <c r="AD723" s="2">
        <f>(Table2[[#This Row],[Day High]]/Table2[[#This Row],[Close Price]])-1</f>
        <v>3.4757544930485995E-3</v>
      </c>
      <c r="AE723" s="2">
        <f>(Table2[[#This Row],[Close Price]]/Table2[[#This Row],[Current Week Low]])-1</f>
        <v>4.8626544581740427E-2</v>
      </c>
      <c r="AF723" s="2">
        <f>(Table2[[#This Row],[Current Week High]]/Table2[[#This Row],[Close Price]])-1</f>
        <v>1.5937605968124879E-2</v>
      </c>
      <c r="AG723" s="2">
        <f>(Table2[[#This Row],[Close Price]]/Table2[[#This Row],[Current Month Low]])-1</f>
        <v>4.8626544581740427E-2</v>
      </c>
      <c r="AH723" s="2">
        <f>(Table2[[#This Row],[Current Month High]]/Table2[[#This Row],[Close Price]])-1</f>
        <v>1.5937605968124879E-2</v>
      </c>
      <c r="AI723">
        <v>34.231943031536098</v>
      </c>
      <c r="AJ723">
        <v>27.925387701984501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0.02</v>
      </c>
      <c r="AM723" t="s">
        <v>10145</v>
      </c>
      <c r="AN723">
        <v>4.95</v>
      </c>
      <c r="AO723" t="s">
        <v>10145</v>
      </c>
      <c r="AP723">
        <v>-7.2049404269806994E-2</v>
      </c>
      <c r="AQ723">
        <f>(Table2[[#This Row],[Sharpe Ratio]]-AVERAGE(Table2[Sharpe Ratio]))/_xlfn.STDEV.P(Table2[Sharpe Ratio])</f>
        <v>-1.4407524667815148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4" spans="1:44" hidden="1" x14ac:dyDescent="0.3">
      <c r="A724" t="s">
        <v>2293</v>
      </c>
      <c r="B724" t="s">
        <v>2294</v>
      </c>
      <c r="C724" t="s">
        <v>10105</v>
      </c>
      <c r="D724" t="s">
        <v>109</v>
      </c>
      <c r="E724">
        <v>2216.4998629199999</v>
      </c>
      <c r="F724">
        <v>9.0299999999999994</v>
      </c>
      <c r="G724">
        <v>-13.5382729775179</v>
      </c>
      <c r="H724">
        <f>(Table2[[#This Row],[1Y Return vs Nifty]]-AVERAGE(Table2[1Y Return vs Nifty]))/_xlfn.STDEV.P(Table2[1Y Return vs Nifty])</f>
        <v>-0.70513618830174429</v>
      </c>
      <c r="I724">
        <v>-46.0705769229805</v>
      </c>
      <c r="J724">
        <f>(Table2[[#This Row],[1M Return vs Nifty]]-AVERAGE(Table2[1M Return vs Nifty]))/_xlfn.STDEV.P(Table2[1M Return vs Nifty])</f>
        <v>-4.1919346344008614</v>
      </c>
      <c r="K724">
        <v>-72.121871666573199</v>
      </c>
      <c r="L724">
        <f>(Table2[[#This Row],[6M Return vs Nifty]]-AVERAGE(Table2[6M Return vs Nifty]))/_xlfn.STDEV.P(Table2[6M Return vs Nifty])</f>
        <v>-2.4538699642859871</v>
      </c>
      <c r="M724">
        <v>-4.7271820646746496</v>
      </c>
      <c r="N724">
        <f>(Table2[[#This Row],[1W Return vs Nifty]]-AVERAGE(Table2[1W Return vs Nifty]))/_xlfn.STDEV.P(Table2[1W Return vs Nifty])</f>
        <v>-0.87813238065607435</v>
      </c>
      <c r="O724">
        <v>10.94</v>
      </c>
      <c r="P724">
        <v>13.624900931775199</v>
      </c>
      <c r="Q724">
        <v>15.9322652704353</v>
      </c>
      <c r="R724">
        <v>25.0209192356389</v>
      </c>
      <c r="S724" s="2">
        <v>-0.17458866544789764</v>
      </c>
      <c r="T724" s="2">
        <v>-0.33724288747371661</v>
      </c>
      <c r="U724" s="2">
        <v>-0.43322560560446388</v>
      </c>
      <c r="V724">
        <v>0.52651078119170702</v>
      </c>
      <c r="W724">
        <v>8.57</v>
      </c>
      <c r="X724">
        <v>8.57</v>
      </c>
      <c r="Y724">
        <v>9.0299999999999994</v>
      </c>
      <c r="Z724">
        <v>10.48</v>
      </c>
      <c r="AA724">
        <v>9.0299999999999994</v>
      </c>
      <c r="AB724">
        <v>10.48</v>
      </c>
      <c r="AC724" s="2">
        <f>(Table2[[#This Row],[Close Price]]/Table2[[#This Row],[Day Low]])-1</f>
        <v>5.3675612602100298E-2</v>
      </c>
      <c r="AD724" s="2">
        <f>(Table2[[#This Row],[Day High]]/Table2[[#This Row],[Close Price]])-1</f>
        <v>-5.0941306755260096E-2</v>
      </c>
      <c r="AE724" s="2">
        <f>(Table2[[#This Row],[Close Price]]/Table2[[#This Row],[Current Week Low]])-1</f>
        <v>0</v>
      </c>
      <c r="AF724" s="2">
        <f>(Table2[[#This Row],[Current Week High]]/Table2[[#This Row],[Close Price]])-1</f>
        <v>0.16057585825027698</v>
      </c>
      <c r="AG724" s="2">
        <f>(Table2[[#This Row],[Close Price]]/Table2[[#This Row],[Current Month Low]])-1</f>
        <v>0</v>
      </c>
      <c r="AH724" s="2">
        <f>(Table2[[#This Row],[Current Month High]]/Table2[[#This Row],[Close Price]])-1</f>
        <v>0.16057585825027698</v>
      </c>
      <c r="AI724">
        <v>200.664451827242</v>
      </c>
      <c r="AJ724">
        <v>20.399999999999899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-0.61</v>
      </c>
      <c r="AM724" t="s">
        <v>10146</v>
      </c>
      <c r="AN724">
        <v>-20.58</v>
      </c>
      <c r="AO724" t="s">
        <v>10146</v>
      </c>
      <c r="AP724">
        <v>-5.7406847297289997E-3</v>
      </c>
      <c r="AQ724">
        <f>(Table2[[#This Row],[Sharpe Ratio]]-AVERAGE(Table2[Sharpe Ratio]))/_xlfn.STDEV.P(Table2[Sharpe Ratio])</f>
        <v>-0.68788440466269352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5" spans="1:44" hidden="1" x14ac:dyDescent="0.3">
      <c r="A725" t="s">
        <v>2303</v>
      </c>
      <c r="B725" t="s">
        <v>2304</v>
      </c>
      <c r="C725" t="s">
        <v>10107</v>
      </c>
      <c r="D725" t="s">
        <v>293</v>
      </c>
      <c r="E725">
        <v>2188.438687325</v>
      </c>
      <c r="F725">
        <v>677.75</v>
      </c>
      <c r="G725">
        <v>-9.6448758646794701</v>
      </c>
      <c r="H725">
        <f>(Table2[[#This Row],[1Y Return vs Nifty]]-AVERAGE(Table2[1Y Return vs Nifty]))/_xlfn.STDEV.P(Table2[1Y Return vs Nifty])</f>
        <v>-0.66030631716924482</v>
      </c>
      <c r="I725">
        <v>4.9083392359822096</v>
      </c>
      <c r="J725">
        <f>(Table2[[#This Row],[1M Return vs Nifty]]-AVERAGE(Table2[1M Return vs Nifty]))/_xlfn.STDEV.P(Table2[1M Return vs Nifty])</f>
        <v>6.7643758947943139E-2</v>
      </c>
      <c r="K725">
        <v>-16.788692503204</v>
      </c>
      <c r="L725">
        <f>(Table2[[#This Row],[6M Return vs Nifty]]-AVERAGE(Table2[6M Return vs Nifty]))/_xlfn.STDEV.P(Table2[6M Return vs Nifty])</f>
        <v>-0.81950631973371046</v>
      </c>
      <c r="M725">
        <v>-1.46593161855025</v>
      </c>
      <c r="N725">
        <f>(Table2[[#This Row],[1W Return vs Nifty]]-AVERAGE(Table2[1W Return vs Nifty]))/_xlfn.STDEV.P(Table2[1W Return vs Nifty])</f>
        <v>-0.23665496012370932</v>
      </c>
      <c r="O725">
        <v>622.08000000000004</v>
      </c>
      <c r="P725">
        <v>611.49830414293797</v>
      </c>
      <c r="Q725">
        <v>618.28803265019098</v>
      </c>
      <c r="R725">
        <v>74.274978836953693</v>
      </c>
      <c r="S725" s="2">
        <v>8.9490097736625446E-2</v>
      </c>
      <c r="T725" s="2">
        <v>0.10834322091852551</v>
      </c>
      <c r="U725" s="2">
        <v>9.6171952568667673E-2</v>
      </c>
      <c r="V725">
        <v>1.7633411937330601</v>
      </c>
      <c r="W725">
        <v>683</v>
      </c>
      <c r="X725">
        <v>703</v>
      </c>
      <c r="Y725">
        <v>604.79999999999995</v>
      </c>
      <c r="Z725">
        <v>696</v>
      </c>
      <c r="AA725">
        <v>604.79999999999995</v>
      </c>
      <c r="AB725">
        <v>696</v>
      </c>
      <c r="AC725" s="2">
        <f>(Table2[[#This Row],[Close Price]]/Table2[[#This Row],[Day Low]])-1</f>
        <v>-7.6866764275256294E-3</v>
      </c>
      <c r="AD725" s="2">
        <f>(Table2[[#This Row],[Day High]]/Table2[[#This Row],[Close Price]])-1</f>
        <v>3.7255625230542266E-2</v>
      </c>
      <c r="AE725" s="2">
        <f>(Table2[[#This Row],[Close Price]]/Table2[[#This Row],[Current Week Low]])-1</f>
        <v>0.12061838624338628</v>
      </c>
      <c r="AF725" s="2">
        <f>(Table2[[#This Row],[Current Week High]]/Table2[[#This Row],[Close Price]])-1</f>
        <v>2.6927333087421568E-2</v>
      </c>
      <c r="AG725" s="2">
        <f>(Table2[[#This Row],[Close Price]]/Table2[[#This Row],[Current Month Low]])-1</f>
        <v>0.12061838624338628</v>
      </c>
      <c r="AH725" s="2">
        <f>(Table2[[#This Row],[Current Month High]]/Table2[[#This Row],[Close Price]])-1</f>
        <v>2.6927333087421568E-2</v>
      </c>
      <c r="AI725">
        <v>13.3013648100331</v>
      </c>
      <c r="AJ725">
        <v>51.081141328577701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7.0000000000000007E-2</v>
      </c>
      <c r="AM725" t="s">
        <v>10145</v>
      </c>
      <c r="AN725">
        <v>1.71</v>
      </c>
      <c r="AO725" t="s">
        <v>10145</v>
      </c>
      <c r="AP725">
        <v>-5.7430004934095003E-2</v>
      </c>
      <c r="AQ725">
        <f>(Table2[[#This Row],[Sharpe Ratio]]-AVERAGE(Table2[Sharpe Ratio]))/_xlfn.STDEV.P(Table2[Sharpe Ratio])</f>
        <v>-1.2747640579634834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  <row r="726" spans="1:44" hidden="1" x14ac:dyDescent="0.3">
      <c r="A726" t="s">
        <v>2537</v>
      </c>
      <c r="B726" t="s">
        <v>2538</v>
      </c>
      <c r="C726" t="s">
        <v>10116</v>
      </c>
      <c r="D726" t="s">
        <v>541</v>
      </c>
      <c r="E726">
        <v>1725.2006320999999</v>
      </c>
      <c r="F726">
        <v>103</v>
      </c>
      <c r="G726">
        <v>-62.7598632826098</v>
      </c>
      <c r="H726">
        <f>(Table2[[#This Row],[1Y Return vs Nifty]]-AVERAGE(Table2[1Y Return vs Nifty]))/_xlfn.STDEV.P(Table2[1Y Return vs Nifty])</f>
        <v>-1.2718899733286373</v>
      </c>
      <c r="I726">
        <v>2.57294489817003</v>
      </c>
      <c r="J726">
        <f>(Table2[[#This Row],[1M Return vs Nifty]]-AVERAGE(Table2[1M Return vs Nifty]))/_xlfn.STDEV.P(Table2[1M Return vs Nifty])</f>
        <v>-0.12749172079185037</v>
      </c>
      <c r="K726">
        <v>-35.562038695905002</v>
      </c>
      <c r="L726">
        <f>(Table2[[#This Row],[6M Return vs Nifty]]-AVERAGE(Table2[6M Return vs Nifty]))/_xlfn.STDEV.P(Table2[6M Return vs Nifty])</f>
        <v>-1.3740104159714401</v>
      </c>
      <c r="M726">
        <v>-5.0387207536012903</v>
      </c>
      <c r="N726">
        <f>(Table2[[#This Row],[1W Return vs Nifty]]-AVERAGE(Table2[1W Return vs Nifty]))/_xlfn.STDEV.P(Table2[1W Return vs Nifty])</f>
        <v>-0.93941103369732981</v>
      </c>
      <c r="O726">
        <v>104.07</v>
      </c>
      <c r="P726">
        <v>103.753109352035</v>
      </c>
      <c r="Q726">
        <v>119.49609661645999</v>
      </c>
      <c r="R726">
        <v>41.865838741843397</v>
      </c>
      <c r="S726" s="2">
        <v>-1.0281541270298773E-2</v>
      </c>
      <c r="T726" s="2">
        <v>-7.258667781027091E-3</v>
      </c>
      <c r="U726" s="2">
        <v>-0.13804715872357406</v>
      </c>
      <c r="V726">
        <v>0.75158594918656696</v>
      </c>
      <c r="W726">
        <v>103.07</v>
      </c>
      <c r="X726">
        <v>108.41</v>
      </c>
      <c r="Y726">
        <v>102.6</v>
      </c>
      <c r="Z726">
        <v>106.45</v>
      </c>
      <c r="AA726">
        <v>102.6</v>
      </c>
      <c r="AB726">
        <v>106.45</v>
      </c>
      <c r="AC726" s="2">
        <f>(Table2[[#This Row],[Close Price]]/Table2[[#This Row],[Day Low]])-1</f>
        <v>-6.7915009217034417E-4</v>
      </c>
      <c r="AD726" s="2">
        <f>(Table2[[#This Row],[Day High]]/Table2[[#This Row],[Close Price]])-1</f>
        <v>5.2524271844660131E-2</v>
      </c>
      <c r="AE726" s="2">
        <f>(Table2[[#This Row],[Close Price]]/Table2[[#This Row],[Current Week Low]])-1</f>
        <v>3.8986354775829568E-3</v>
      </c>
      <c r="AF726" s="2">
        <f>(Table2[[#This Row],[Current Week High]]/Table2[[#This Row],[Close Price]])-1</f>
        <v>3.3495145631067924E-2</v>
      </c>
      <c r="AG726" s="2">
        <f>(Table2[[#This Row],[Close Price]]/Table2[[#This Row],[Current Month Low]])-1</f>
        <v>3.8986354775829568E-3</v>
      </c>
      <c r="AH726" s="2">
        <f>(Table2[[#This Row],[Current Month High]]/Table2[[#This Row],[Close Price]])-1</f>
        <v>3.3495145631067924E-2</v>
      </c>
      <c r="AI726">
        <v>80.922330097087297</v>
      </c>
      <c r="AJ726">
        <v>28.830519074421499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-0.1</v>
      </c>
      <c r="AM726" t="s">
        <v>10146</v>
      </c>
      <c r="AN726">
        <v>-7.32</v>
      </c>
      <c r="AO726" t="s">
        <v>10146</v>
      </c>
      <c r="AP726">
        <v>-0.100025467599728</v>
      </c>
      <c r="AQ726">
        <f>(Table2[[#This Row],[Sharpe Ratio]]-AVERAGE(Table2[Sharpe Ratio]))/_xlfn.STDEV.P(Table2[Sharpe Ratio])</f>
        <v>-1.7583922090507154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8D18-6BC3-4A62-875A-05C9A350A62A}">
  <dimension ref="A1:Q4971"/>
  <sheetViews>
    <sheetView workbookViewId="0">
      <selection sqref="A1:Q1194"/>
    </sheetView>
  </sheetViews>
  <sheetFormatPr defaultRowHeight="14.4" x14ac:dyDescent="0.3"/>
  <cols>
    <col min="1" max="1" width="46" bestFit="1" customWidth="1"/>
    <col min="2" max="2" width="13.5546875" bestFit="1" customWidth="1"/>
    <col min="3" max="3" width="30" bestFit="1" customWidth="1"/>
    <col min="4" max="4" width="39.5546875" bestFit="1" customWidth="1"/>
    <col min="5" max="5" width="13" bestFit="1" customWidth="1"/>
    <col min="6" max="6" width="12.21875" bestFit="1" customWidth="1"/>
    <col min="7" max="7" width="18.21875" bestFit="1" customWidth="1"/>
    <col min="8" max="10" width="19" bestFit="1" customWidth="1"/>
    <col min="11" max="12" width="12" bestFit="1" customWidth="1"/>
    <col min="13" max="13" width="23.5546875" bestFit="1" customWidth="1"/>
    <col min="14" max="14" width="17" bestFit="1" customWidth="1"/>
    <col min="15" max="15" width="23.21875" bestFit="1" customWidth="1"/>
    <col min="16" max="16" width="22.88671875" bestFit="1" customWidth="1"/>
    <col min="17" max="17" width="13.88671875" bestFit="1" customWidth="1"/>
  </cols>
  <sheetData>
    <row r="1" spans="1:17" x14ac:dyDescent="0.3">
      <c r="A1" t="s">
        <v>0</v>
      </c>
      <c r="B1" t="s">
        <v>1</v>
      </c>
      <c r="C1" t="s">
        <v>10099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tr">
        <f>IFERROR(VLOOKUP(Table1[[#This Row],[Ticker]],[1]!Table1[[Symbol]:[Industry]],2,FALSE),"-")</f>
        <v>-</v>
      </c>
      <c r="D2" t="s">
        <v>18</v>
      </c>
      <c r="E2">
        <v>2100683.01338406</v>
      </c>
      <c r="F2">
        <v>3104.85</v>
      </c>
      <c r="G2">
        <v>5.21029741459681</v>
      </c>
      <c r="H2">
        <v>2.1165187109911501</v>
      </c>
      <c r="I2">
        <v>7.2999267418354998</v>
      </c>
      <c r="J2">
        <v>6.0914210247651104</v>
      </c>
      <c r="K2">
        <v>2942.5381767614699</v>
      </c>
      <c r="L2">
        <v>2752.72676687189</v>
      </c>
      <c r="M2">
        <v>67.670305140164103</v>
      </c>
      <c r="N2">
        <v>1.25371696673072</v>
      </c>
      <c r="O2">
        <v>1.8406686313348499</v>
      </c>
      <c r="P2">
        <v>39.839210917443502</v>
      </c>
      <c r="Q2">
        <v>3.5920582054330998E-2</v>
      </c>
    </row>
    <row r="3" spans="1:17" x14ac:dyDescent="0.3">
      <c r="A3" t="s">
        <v>19</v>
      </c>
      <c r="B3" t="s">
        <v>20</v>
      </c>
      <c r="C3" t="str">
        <f>IFERROR(VLOOKUP(Table1[[#This Row],[Ticker]],[1]!Table1[[Symbol]:[Industry]],2,FALSE),"-")</f>
        <v>-</v>
      </c>
      <c r="D3" t="s">
        <v>21</v>
      </c>
      <c r="E3">
        <v>1434662.15307495</v>
      </c>
      <c r="F3">
        <v>3965.25</v>
      </c>
      <c r="G3">
        <v>-4.4519103738978298</v>
      </c>
      <c r="H3">
        <v>3.3270649289040501</v>
      </c>
      <c r="I3">
        <v>-5.4809553778745199</v>
      </c>
      <c r="J3">
        <v>2.6519270119943501</v>
      </c>
      <c r="K3">
        <v>3872.5282793946299</v>
      </c>
      <c r="L3">
        <v>3778.4607584820401</v>
      </c>
      <c r="M3">
        <v>63.487217494478003</v>
      </c>
      <c r="N3">
        <v>1.03499091979249</v>
      </c>
      <c r="O3">
        <v>7.3009268015888003</v>
      </c>
      <c r="P3">
        <v>22.003938340358701</v>
      </c>
      <c r="Q3">
        <v>-3.6193866872667999E-2</v>
      </c>
    </row>
    <row r="4" spans="1:17" x14ac:dyDescent="0.3">
      <c r="A4" t="s">
        <v>22</v>
      </c>
      <c r="B4" t="s">
        <v>23</v>
      </c>
      <c r="C4" t="str">
        <f>IFERROR(VLOOKUP(Table1[[#This Row],[Ticker]],[1]!Table1[[Symbol]:[Industry]],2,FALSE),"-")</f>
        <v>-</v>
      </c>
      <c r="D4" t="s">
        <v>24</v>
      </c>
      <c r="E4">
        <v>1345610.55094323</v>
      </c>
      <c r="F4">
        <v>1768.65</v>
      </c>
      <c r="G4">
        <v>-22.886276031462501</v>
      </c>
      <c r="H4">
        <v>6.65347702726599</v>
      </c>
      <c r="I4">
        <v>-7.1657722638923502</v>
      </c>
      <c r="J4">
        <v>-4.5785965413216598E-2</v>
      </c>
      <c r="K4">
        <v>1583.2221342366399</v>
      </c>
      <c r="L4">
        <v>1544.3162869924099</v>
      </c>
      <c r="M4">
        <v>83.931748178838106</v>
      </c>
      <c r="N4">
        <v>1.3625076393205799</v>
      </c>
      <c r="O4">
        <v>1.4332965821389001</v>
      </c>
      <c r="P4">
        <v>29.709214916944699</v>
      </c>
      <c r="Q4">
        <v>-6.8463471640345996E-2</v>
      </c>
    </row>
    <row r="5" spans="1:17" x14ac:dyDescent="0.3">
      <c r="A5" t="s">
        <v>25</v>
      </c>
      <c r="B5" t="s">
        <v>26</v>
      </c>
      <c r="C5" t="str">
        <f>IFERROR(VLOOKUP(Table1[[#This Row],[Ticker]],[1]!Table1[[Symbol]:[Industry]],2,FALSE),"-")</f>
        <v>-</v>
      </c>
      <c r="D5" t="s">
        <v>27</v>
      </c>
      <c r="E5">
        <v>847473.30595397495</v>
      </c>
      <c r="F5">
        <v>1419.85</v>
      </c>
      <c r="G5">
        <v>35.807463640608702</v>
      </c>
      <c r="H5">
        <v>-2.5804908819510199</v>
      </c>
      <c r="I5">
        <v>24.26770507414</v>
      </c>
      <c r="J5">
        <v>-1.4853028895974201</v>
      </c>
      <c r="K5">
        <v>1365.2991011699401</v>
      </c>
      <c r="L5">
        <v>1171.5748198501301</v>
      </c>
      <c r="M5">
        <v>47.690092964940703</v>
      </c>
      <c r="N5">
        <v>1.64958659136509</v>
      </c>
      <c r="O5">
        <v>8.1980490896925708</v>
      </c>
      <c r="P5">
        <v>67.622926627707898</v>
      </c>
      <c r="Q5">
        <v>0.15966848583325999</v>
      </c>
    </row>
    <row r="6" spans="1:17" x14ac:dyDescent="0.3">
      <c r="A6" t="s">
        <v>28</v>
      </c>
      <c r="B6" t="s">
        <v>29</v>
      </c>
      <c r="C6" t="str">
        <f>IFERROR(VLOOKUP(Table1[[#This Row],[Ticker]],[1]!Table1[[Symbol]:[Industry]],2,FALSE),"-")</f>
        <v>-</v>
      </c>
      <c r="D6" t="s">
        <v>24</v>
      </c>
      <c r="E6">
        <v>845468.39766336</v>
      </c>
      <c r="F6">
        <v>1201.5999999999999</v>
      </c>
      <c r="G6">
        <v>1.6020148171556301</v>
      </c>
      <c r="H6">
        <v>-1.22467429341934</v>
      </c>
      <c r="I6">
        <v>9.2182504596698696</v>
      </c>
      <c r="J6">
        <v>-3.0408538163887302</v>
      </c>
      <c r="K6">
        <v>1137.95202094345</v>
      </c>
      <c r="L6">
        <v>1055.36994917317</v>
      </c>
      <c r="M6">
        <v>62.068061305506603</v>
      </c>
      <c r="N6">
        <v>1.4131020791052</v>
      </c>
      <c r="O6">
        <v>2.7796271637816301</v>
      </c>
      <c r="P6">
        <v>33.659621802002199</v>
      </c>
      <c r="Q6">
        <v>8.2929304280286997E-2</v>
      </c>
    </row>
    <row r="7" spans="1:17" x14ac:dyDescent="0.3">
      <c r="A7" t="s">
        <v>30</v>
      </c>
      <c r="B7" t="s">
        <v>31</v>
      </c>
      <c r="C7" t="str">
        <f>IFERROR(VLOOKUP(Table1[[#This Row],[Ticker]],[1]!Table1[[Symbol]:[Industry]],2,FALSE),"-")</f>
        <v>-</v>
      </c>
      <c r="D7" t="s">
        <v>32</v>
      </c>
      <c r="E7">
        <v>749622.77939633001</v>
      </c>
      <c r="F7">
        <v>839.95</v>
      </c>
      <c r="G7">
        <v>17.9465380374203</v>
      </c>
      <c r="H7">
        <v>-8.9220240105986104</v>
      </c>
      <c r="I7">
        <v>17.649137356983601</v>
      </c>
      <c r="J7">
        <v>-3.3992420656709301</v>
      </c>
      <c r="K7">
        <v>819.21057653915796</v>
      </c>
      <c r="L7">
        <v>723.42164612245199</v>
      </c>
      <c r="M7">
        <v>51.075698336848298</v>
      </c>
      <c r="N7">
        <v>0.91960356156713696</v>
      </c>
      <c r="O7">
        <v>8.5778915411631491</v>
      </c>
      <c r="P7">
        <v>54.629970544918997</v>
      </c>
      <c r="Q7">
        <v>7.9072837418663999E-2</v>
      </c>
    </row>
    <row r="8" spans="1:17" x14ac:dyDescent="0.3">
      <c r="A8" t="s">
        <v>33</v>
      </c>
      <c r="B8" t="s">
        <v>34</v>
      </c>
      <c r="C8" t="str">
        <f>IFERROR(VLOOKUP(Table1[[#This Row],[Ticker]],[1]!Table1[[Symbol]:[Industry]],2,FALSE),"-")</f>
        <v>-</v>
      </c>
      <c r="D8" t="s">
        <v>21</v>
      </c>
      <c r="E8">
        <v>673870.37608740001</v>
      </c>
      <c r="F8">
        <v>1627.4</v>
      </c>
      <c r="G8">
        <v>-3.5520300638843998</v>
      </c>
      <c r="H8">
        <v>9.1445337965621594</v>
      </c>
      <c r="I8">
        <v>-3.66788951316529</v>
      </c>
      <c r="J8">
        <v>3.4881538067039699</v>
      </c>
      <c r="K8">
        <v>1505.81438345896</v>
      </c>
      <c r="L8">
        <v>1501.02807072669</v>
      </c>
      <c r="M8">
        <v>85.813193865253396</v>
      </c>
      <c r="N8">
        <v>0.95795062918531904</v>
      </c>
      <c r="O8">
        <v>6.4888779648519099</v>
      </c>
      <c r="P8">
        <v>24.704980842911802</v>
      </c>
      <c r="Q8">
        <v>-6.9983546848014999E-2</v>
      </c>
    </row>
    <row r="9" spans="1:17" x14ac:dyDescent="0.3">
      <c r="A9" t="s">
        <v>35</v>
      </c>
      <c r="B9" t="s">
        <v>36</v>
      </c>
      <c r="C9" t="str">
        <f>IFERROR(VLOOKUP(Table1[[#This Row],[Ticker]],[1]!Table1[[Symbol]:[Industry]],2,FALSE),"-")</f>
        <v>-</v>
      </c>
      <c r="D9" t="s">
        <v>37</v>
      </c>
      <c r="E9">
        <v>625036.27281282004</v>
      </c>
      <c r="F9">
        <v>988.2</v>
      </c>
      <c r="G9">
        <v>31.501072066596201</v>
      </c>
      <c r="H9">
        <v>-10.0991617640253</v>
      </c>
      <c r="I9">
        <v>4.9288157949493998</v>
      </c>
      <c r="J9">
        <v>-4.3481970961629797</v>
      </c>
      <c r="K9">
        <v>992.79546410799298</v>
      </c>
      <c r="L9">
        <v>888.34640430925401</v>
      </c>
      <c r="M9">
        <v>40.578179678725803</v>
      </c>
      <c r="N9">
        <v>0.63130695280765003</v>
      </c>
      <c r="O9">
        <v>18.903056061526001</v>
      </c>
      <c r="P9">
        <v>65.430652046538796</v>
      </c>
      <c r="Q9">
        <v>-2.5749202682582E-2</v>
      </c>
    </row>
    <row r="10" spans="1:17" x14ac:dyDescent="0.3">
      <c r="A10" t="s">
        <v>38</v>
      </c>
      <c r="B10" t="s">
        <v>39</v>
      </c>
      <c r="C10" t="str">
        <f>IFERROR(VLOOKUP(Table1[[#This Row],[Ticker]],[1]!Table1[[Symbol]:[Industry]],2,FALSE),"-")</f>
        <v>-</v>
      </c>
      <c r="D10" t="s">
        <v>40</v>
      </c>
      <c r="E10">
        <v>589829.64245617006</v>
      </c>
      <c r="F10">
        <v>2510.35</v>
      </c>
      <c r="G10">
        <v>-32.600248070939699</v>
      </c>
      <c r="H10">
        <v>0.54859154918755504</v>
      </c>
      <c r="I10">
        <v>-16.580068292515499</v>
      </c>
      <c r="J10">
        <v>0.12417053048396499</v>
      </c>
      <c r="K10">
        <v>2421.3866783817398</v>
      </c>
      <c r="L10">
        <v>2434.1325409133601</v>
      </c>
      <c r="M10">
        <v>61.852271121413999</v>
      </c>
      <c r="N10">
        <v>0.86894418621927905</v>
      </c>
      <c r="O10">
        <v>10.3292369589897</v>
      </c>
      <c r="P10">
        <v>15.5751479017517</v>
      </c>
      <c r="Q10">
        <v>-8.1014764822928007E-2</v>
      </c>
    </row>
    <row r="11" spans="1:17" x14ac:dyDescent="0.3">
      <c r="A11" t="s">
        <v>41</v>
      </c>
      <c r="B11" t="s">
        <v>42</v>
      </c>
      <c r="C11" t="str">
        <f>IFERROR(VLOOKUP(Table1[[#This Row],[Ticker]],[1]!Table1[[Symbol]:[Industry]],2,FALSE),"-")</f>
        <v>-</v>
      </c>
      <c r="D11" t="s">
        <v>43</v>
      </c>
      <c r="E11">
        <v>534720.62060292996</v>
      </c>
      <c r="F11">
        <v>428.3</v>
      </c>
      <c r="G11">
        <v>-33.213535184514797</v>
      </c>
      <c r="H11">
        <v>-6.2822163860009503</v>
      </c>
      <c r="I11">
        <v>-23.146044912703299</v>
      </c>
      <c r="J11">
        <v>-1.15319583741002</v>
      </c>
      <c r="K11">
        <v>428.736697681615</v>
      </c>
      <c r="L11">
        <v>429.44993561104502</v>
      </c>
      <c r="M11">
        <v>54.574750337878903</v>
      </c>
      <c r="N11">
        <v>0.981703403206999</v>
      </c>
      <c r="O11">
        <v>16.670558020079302</v>
      </c>
      <c r="P11">
        <v>7.2492800801302097</v>
      </c>
      <c r="Q11">
        <v>9.1131772584257004E-2</v>
      </c>
    </row>
    <row r="12" spans="1:17" x14ac:dyDescent="0.3">
      <c r="A12" t="s">
        <v>44</v>
      </c>
      <c r="B12" t="s">
        <v>45</v>
      </c>
      <c r="C12" t="str">
        <f>IFERROR(VLOOKUP(Table1[[#This Row],[Ticker]],[1]!Table1[[Symbol]:[Industry]],2,FALSE),"-")</f>
        <v>-</v>
      </c>
      <c r="D12" t="s">
        <v>46</v>
      </c>
      <c r="E12">
        <v>496918.22446924</v>
      </c>
      <c r="F12">
        <v>3614.35</v>
      </c>
      <c r="G12">
        <v>21.5953260508849</v>
      </c>
      <c r="H12">
        <v>-9.8496689148854806</v>
      </c>
      <c r="I12">
        <v>-7.8317410722826599</v>
      </c>
      <c r="J12">
        <v>-1.2552489455289799</v>
      </c>
      <c r="K12">
        <v>3570.4303999367498</v>
      </c>
      <c r="L12">
        <v>3332.44385665244</v>
      </c>
      <c r="M12">
        <v>55.3777951534735</v>
      </c>
      <c r="N12">
        <v>0.99097623233155296</v>
      </c>
      <c r="O12">
        <v>8.4538022050991195</v>
      </c>
      <c r="P12">
        <v>49.353305785123901</v>
      </c>
      <c r="Q12">
        <v>0.13104931550384499</v>
      </c>
    </row>
    <row r="13" spans="1:17" x14ac:dyDescent="0.3">
      <c r="A13" t="s">
        <v>47</v>
      </c>
      <c r="B13" t="s">
        <v>48</v>
      </c>
      <c r="C13" t="str">
        <f>IFERROR(VLOOKUP(Table1[[#This Row],[Ticker]],[1]!Table1[[Symbol]:[Industry]],2,FALSE),"-")</f>
        <v>-</v>
      </c>
      <c r="D13" t="s">
        <v>49</v>
      </c>
      <c r="E13">
        <v>448599.64050707902</v>
      </c>
      <c r="F13">
        <v>7258.8</v>
      </c>
      <c r="G13">
        <v>-26.580861869898399</v>
      </c>
      <c r="H13">
        <v>0.108477860137488</v>
      </c>
      <c r="I13">
        <v>-14.595573368048701</v>
      </c>
      <c r="J13">
        <v>-0.364171831712434</v>
      </c>
      <c r="K13">
        <v>7021.9400908965899</v>
      </c>
      <c r="L13">
        <v>7015.3068320967404</v>
      </c>
      <c r="M13">
        <v>59.140363509753897</v>
      </c>
      <c r="N13">
        <v>0.792111324878229</v>
      </c>
      <c r="O13">
        <v>12.856119468782699</v>
      </c>
      <c r="P13">
        <v>17.308251721128599</v>
      </c>
      <c r="Q13">
        <v>-3.5452046363964998E-2</v>
      </c>
    </row>
    <row r="14" spans="1:17" x14ac:dyDescent="0.3">
      <c r="A14" t="s">
        <v>50</v>
      </c>
      <c r="B14" t="s">
        <v>51</v>
      </c>
      <c r="C14" t="str">
        <f>IFERROR(VLOOKUP(Table1[[#This Row],[Ticker]],[1]!Table1[[Symbol]:[Industry]],2,FALSE),"-")</f>
        <v>-</v>
      </c>
      <c r="D14" t="s">
        <v>21</v>
      </c>
      <c r="E14">
        <v>401053.39556769998</v>
      </c>
      <c r="F14">
        <v>1481</v>
      </c>
      <c r="G14">
        <v>-0.28056787610790501</v>
      </c>
      <c r="H14">
        <v>6.2130359875193797</v>
      </c>
      <c r="I14">
        <v>-9.8811935314918493</v>
      </c>
      <c r="J14">
        <v>0.62447844464040203</v>
      </c>
      <c r="K14">
        <v>1429.32616055422</v>
      </c>
      <c r="L14">
        <v>1406.3578715905901</v>
      </c>
      <c r="M14">
        <v>79.988221765218498</v>
      </c>
      <c r="N14">
        <v>0.92330949928404604</v>
      </c>
      <c r="O14">
        <v>14.6083727211343</v>
      </c>
      <c r="P14">
        <v>36.240283335633102</v>
      </c>
      <c r="Q14">
        <v>1.4830531527734E-2</v>
      </c>
    </row>
    <row r="15" spans="1:17" x14ac:dyDescent="0.3">
      <c r="A15" t="s">
        <v>52</v>
      </c>
      <c r="B15" t="s">
        <v>53</v>
      </c>
      <c r="C15" t="str">
        <f>IFERROR(VLOOKUP(Table1[[#This Row],[Ticker]],[1]!Table1[[Symbol]:[Industry]],2,FALSE),"-")</f>
        <v>-</v>
      </c>
      <c r="D15" t="s">
        <v>24</v>
      </c>
      <c r="E15">
        <v>395551.54764800001</v>
      </c>
      <c r="F15">
        <v>1280</v>
      </c>
      <c r="G15">
        <v>4.2338479877605497</v>
      </c>
      <c r="H15">
        <v>-0.25058496834046901</v>
      </c>
      <c r="I15">
        <v>3.62255824401681</v>
      </c>
      <c r="J15">
        <v>-3.8308207071921099</v>
      </c>
      <c r="K15">
        <v>1183.2928275475899</v>
      </c>
      <c r="L15">
        <v>1089.3480872083201</v>
      </c>
      <c r="M15">
        <v>66.230568167549507</v>
      </c>
      <c r="N15">
        <v>1.21635688551665</v>
      </c>
      <c r="O15">
        <v>2.34375</v>
      </c>
      <c r="P15">
        <v>38.057488000862797</v>
      </c>
      <c r="Q15">
        <v>4.2430274737764999E-2</v>
      </c>
    </row>
    <row r="16" spans="1:17" x14ac:dyDescent="0.3">
      <c r="A16" t="s">
        <v>54</v>
      </c>
      <c r="B16" t="s">
        <v>55</v>
      </c>
      <c r="C16" t="str">
        <f>IFERROR(VLOOKUP(Table1[[#This Row],[Ticker]],[1]!Table1[[Symbol]:[Industry]],2,FALSE),"-")</f>
        <v>-</v>
      </c>
      <c r="D16" t="s">
        <v>56</v>
      </c>
      <c r="E16">
        <v>381170.67662750999</v>
      </c>
      <c r="F16">
        <v>12123.65</v>
      </c>
      <c r="G16">
        <v>-0.270234196329596</v>
      </c>
      <c r="H16">
        <v>-8.8387032641727998</v>
      </c>
      <c r="I16">
        <v>7.4129862116636103</v>
      </c>
      <c r="J16">
        <v>-2.4475860200712298</v>
      </c>
      <c r="K16">
        <v>12377.5734701984</v>
      </c>
      <c r="L16">
        <v>11415.028087357099</v>
      </c>
      <c r="M16">
        <v>39.877036193461102</v>
      </c>
      <c r="N16">
        <v>1.434495732152</v>
      </c>
      <c r="O16">
        <v>7.8383985021012803</v>
      </c>
      <c r="P16">
        <v>31.007710054408001</v>
      </c>
      <c r="Q16">
        <v>2.7160462514374002E-2</v>
      </c>
    </row>
    <row r="17" spans="1:17" x14ac:dyDescent="0.3">
      <c r="A17" t="s">
        <v>57</v>
      </c>
      <c r="B17" t="s">
        <v>58</v>
      </c>
      <c r="C17" t="str">
        <f>IFERROR(VLOOKUP(Table1[[#This Row],[Ticker]],[1]!Table1[[Symbol]:[Industry]],2,FALSE),"-")</f>
        <v>-</v>
      </c>
      <c r="D17" t="s">
        <v>59</v>
      </c>
      <c r="E17">
        <v>368045.98772315</v>
      </c>
      <c r="F17">
        <v>1533.95</v>
      </c>
      <c r="G17">
        <v>22.4431349821993</v>
      </c>
      <c r="H17">
        <v>-1.6287701739970999</v>
      </c>
      <c r="I17">
        <v>5.2339975991301397</v>
      </c>
      <c r="J17">
        <v>-7.3139685036379395E-2</v>
      </c>
      <c r="K17">
        <v>1508.0440087876</v>
      </c>
      <c r="L17">
        <v>1394.25831010671</v>
      </c>
      <c r="M17">
        <v>67.192723437064799</v>
      </c>
      <c r="N17">
        <v>0.96288394854394099</v>
      </c>
      <c r="O17">
        <v>6.8385540597802796</v>
      </c>
      <c r="P17">
        <v>49.108140947752098</v>
      </c>
      <c r="Q17">
        <v>0.10336640591424399</v>
      </c>
    </row>
    <row r="18" spans="1:17" x14ac:dyDescent="0.3">
      <c r="A18" t="s">
        <v>60</v>
      </c>
      <c r="B18" t="s">
        <v>61</v>
      </c>
      <c r="C18" t="str">
        <f>IFERROR(VLOOKUP(Table1[[#This Row],[Ticker]],[1]!Table1[[Symbol]:[Industry]],2,FALSE),"-")</f>
        <v>-</v>
      </c>
      <c r="D18" t="s">
        <v>62</v>
      </c>
      <c r="E18">
        <v>365104.33575000003</v>
      </c>
      <c r="F18">
        <v>5459.3</v>
      </c>
      <c r="G18">
        <v>163.93914486320901</v>
      </c>
      <c r="H18">
        <v>-2.7060104311945099</v>
      </c>
      <c r="I18">
        <v>77.330146171889496</v>
      </c>
      <c r="J18">
        <v>-1.88948122941814</v>
      </c>
      <c r="K18">
        <v>4724.1937501411603</v>
      </c>
      <c r="L18">
        <v>3455.8695126917</v>
      </c>
      <c r="M18">
        <v>65.514449932158101</v>
      </c>
      <c r="N18">
        <v>0.91989392895414601</v>
      </c>
      <c r="O18">
        <v>2.2621947868774299</v>
      </c>
      <c r="P18">
        <v>208.81887091299899</v>
      </c>
      <c r="Q18">
        <v>0.28002615372961598</v>
      </c>
    </row>
    <row r="19" spans="1:17" x14ac:dyDescent="0.3">
      <c r="A19" t="s">
        <v>63</v>
      </c>
      <c r="B19" t="s">
        <v>64</v>
      </c>
      <c r="C19" t="str">
        <f>IFERROR(VLOOKUP(Table1[[#This Row],[Ticker]],[1]!Table1[[Symbol]:[Industry]],2,FALSE),"-")</f>
        <v>-</v>
      </c>
      <c r="D19" t="s">
        <v>65</v>
      </c>
      <c r="E19">
        <v>363768.65770549502</v>
      </c>
      <c r="F19">
        <v>3190.95</v>
      </c>
      <c r="G19">
        <v>7.8028003550255898</v>
      </c>
      <c r="H19">
        <v>-17.553907118582298</v>
      </c>
      <c r="I19">
        <v>-6.6306247644911602</v>
      </c>
      <c r="J19">
        <v>-2.2665783848941201</v>
      </c>
      <c r="K19">
        <v>3170.49890953249</v>
      </c>
      <c r="L19">
        <v>2959.3213644658399</v>
      </c>
      <c r="M19">
        <v>49.195172201574501</v>
      </c>
      <c r="N19">
        <v>0.79805939220689304</v>
      </c>
      <c r="O19">
        <v>17.328695216158199</v>
      </c>
      <c r="P19">
        <v>48.970588235294102</v>
      </c>
      <c r="Q19">
        <v>7.3995856421648007E-2</v>
      </c>
    </row>
    <row r="20" spans="1:17" x14ac:dyDescent="0.3">
      <c r="A20" t="s">
        <v>66</v>
      </c>
      <c r="B20" t="s">
        <v>67</v>
      </c>
      <c r="C20" t="str">
        <f>IFERROR(VLOOKUP(Table1[[#This Row],[Ticker]],[1]!Table1[[Symbol]:[Industry]],2,FALSE),"-")</f>
        <v>-</v>
      </c>
      <c r="D20" t="s">
        <v>68</v>
      </c>
      <c r="E20">
        <v>361346.26348351</v>
      </c>
      <c r="F20">
        <v>372.65</v>
      </c>
      <c r="G20">
        <v>69.059055809069093</v>
      </c>
      <c r="H20">
        <v>-6.0343211281639197</v>
      </c>
      <c r="I20">
        <v>8.8121362628551001</v>
      </c>
      <c r="J20">
        <v>0.22842182082833901</v>
      </c>
      <c r="K20">
        <v>361.05733486484797</v>
      </c>
      <c r="L20">
        <v>314.76140218374599</v>
      </c>
      <c r="M20">
        <v>57.340438594355199</v>
      </c>
      <c r="N20">
        <v>1.02942422181388</v>
      </c>
      <c r="O20">
        <v>5.5145578961492001</v>
      </c>
      <c r="P20">
        <v>101.705006765899</v>
      </c>
      <c r="Q20">
        <v>0.163153601445442</v>
      </c>
    </row>
    <row r="21" spans="1:17" x14ac:dyDescent="0.3">
      <c r="A21" t="s">
        <v>69</v>
      </c>
      <c r="B21" t="s">
        <v>70</v>
      </c>
      <c r="C21" t="str">
        <f>IFERROR(VLOOKUP(Table1[[#This Row],[Ticker]],[1]!Table1[[Symbol]:[Industry]],2,FALSE),"-")</f>
        <v>-</v>
      </c>
      <c r="D21" t="s">
        <v>24</v>
      </c>
      <c r="E21">
        <v>359958.34152885998</v>
      </c>
      <c r="F21">
        <v>1810.7</v>
      </c>
      <c r="G21">
        <v>-27.607573639966301</v>
      </c>
      <c r="H21">
        <v>-0.79544449199088196</v>
      </c>
      <c r="I21">
        <v>-15.8477239202258</v>
      </c>
      <c r="J21">
        <v>-2.5195407355686901</v>
      </c>
      <c r="K21">
        <v>1738.89524097719</v>
      </c>
      <c r="L21">
        <v>1759.2528632625699</v>
      </c>
      <c r="M21">
        <v>61.471730162886097</v>
      </c>
      <c r="N21">
        <v>0.95927298917217796</v>
      </c>
      <c r="O21">
        <v>9.7779864140939896</v>
      </c>
      <c r="P21">
        <v>17.284710302166602</v>
      </c>
      <c r="Q21">
        <v>-8.1736237755815996E-2</v>
      </c>
    </row>
    <row r="22" spans="1:17" x14ac:dyDescent="0.3">
      <c r="A22" t="s">
        <v>71</v>
      </c>
      <c r="B22" t="s">
        <v>72</v>
      </c>
      <c r="C22" t="str">
        <f>IFERROR(VLOOKUP(Table1[[#This Row],[Ticker]],[1]!Table1[[Symbol]:[Industry]],2,FALSE),"-")</f>
        <v>-</v>
      </c>
      <c r="D22" t="s">
        <v>56</v>
      </c>
      <c r="E22">
        <v>357926.2140328</v>
      </c>
      <c r="F22">
        <v>975.65</v>
      </c>
      <c r="G22">
        <v>39.639878975618501</v>
      </c>
      <c r="H22">
        <v>-0.57835932031532999</v>
      </c>
      <c r="I22">
        <v>11.961872059818299</v>
      </c>
      <c r="J22">
        <v>0.62674256982150101</v>
      </c>
      <c r="K22">
        <v>968.41663662726398</v>
      </c>
      <c r="L22">
        <v>856.68544673808299</v>
      </c>
      <c r="M22">
        <v>50.885653651412703</v>
      </c>
      <c r="N22">
        <v>0.95857244937706299</v>
      </c>
      <c r="O22">
        <v>9.2194946958437995</v>
      </c>
      <c r="P22">
        <v>66.792033507137305</v>
      </c>
      <c r="Q22">
        <v>0.14469949007795399</v>
      </c>
    </row>
    <row r="23" spans="1:17" x14ac:dyDescent="0.3">
      <c r="A23" t="s">
        <v>73</v>
      </c>
      <c r="B23" t="s">
        <v>74</v>
      </c>
      <c r="C23" t="str">
        <f>IFERROR(VLOOKUP(Table1[[#This Row],[Ticker]],[1]!Table1[[Symbol]:[Industry]],2,FALSE),"-")</f>
        <v>-</v>
      </c>
      <c r="D23" t="s">
        <v>75</v>
      </c>
      <c r="E23">
        <v>345580.26978882001</v>
      </c>
      <c r="F23">
        <v>274.7</v>
      </c>
      <c r="G23">
        <v>43.2872001054617</v>
      </c>
      <c r="H23">
        <v>-4.4141352051891403</v>
      </c>
      <c r="I23">
        <v>19.019397482169701</v>
      </c>
      <c r="J23">
        <v>1.3652098639542201</v>
      </c>
      <c r="K23">
        <v>270.440329867456</v>
      </c>
      <c r="L23">
        <v>241.76593207124199</v>
      </c>
      <c r="M23">
        <v>59.627506261028998</v>
      </c>
      <c r="N23">
        <v>0.764038828851763</v>
      </c>
      <c r="O23">
        <v>6.6436112122315096</v>
      </c>
      <c r="P23">
        <v>71.6875</v>
      </c>
      <c r="Q23">
        <v>9.0034955530138003E-2</v>
      </c>
    </row>
    <row r="24" spans="1:17" x14ac:dyDescent="0.3">
      <c r="A24" t="s">
        <v>76</v>
      </c>
      <c r="B24" t="s">
        <v>77</v>
      </c>
      <c r="C24" t="str">
        <f>IFERROR(VLOOKUP(Table1[[#This Row],[Ticker]],[1]!Table1[[Symbol]:[Industry]],2,FALSE),"-")</f>
        <v>-</v>
      </c>
      <c r="D24" t="s">
        <v>56</v>
      </c>
      <c r="E24">
        <v>344769.33294569998</v>
      </c>
      <c r="F24">
        <v>2877.95</v>
      </c>
      <c r="G24">
        <v>70.479782370297698</v>
      </c>
      <c r="H24">
        <v>5.7775845032891997</v>
      </c>
      <c r="I24">
        <v>60.978629747799097</v>
      </c>
      <c r="J24">
        <v>-2.9986721592387502</v>
      </c>
      <c r="K24">
        <v>2589.61820302049</v>
      </c>
      <c r="L24">
        <v>2034.8143344990699</v>
      </c>
      <c r="M24">
        <v>55.739514373115398</v>
      </c>
      <c r="N24">
        <v>0.98433402052571295</v>
      </c>
      <c r="O24">
        <v>4.7099497906496</v>
      </c>
      <c r="P24">
        <v>103.28094649479</v>
      </c>
      <c r="Q24">
        <v>0.190492159879384</v>
      </c>
    </row>
    <row r="25" spans="1:17" x14ac:dyDescent="0.3">
      <c r="A25" t="s">
        <v>78</v>
      </c>
      <c r="B25" t="s">
        <v>79</v>
      </c>
      <c r="C25" t="str">
        <f>IFERROR(VLOOKUP(Table1[[#This Row],[Ticker]],[1]!Table1[[Symbol]:[Industry]],2,FALSE),"-")</f>
        <v>-</v>
      </c>
      <c r="D25" t="s">
        <v>80</v>
      </c>
      <c r="E25">
        <v>342135.53567873</v>
      </c>
      <c r="F25">
        <v>11872.1</v>
      </c>
      <c r="G25">
        <v>14.7093740347707</v>
      </c>
      <c r="H25">
        <v>11.0567266412419</v>
      </c>
      <c r="I25">
        <v>4.5219111795703197</v>
      </c>
      <c r="J25">
        <v>6.5287912450022496</v>
      </c>
      <c r="K25">
        <v>10526.32610326</v>
      </c>
      <c r="L25">
        <v>9617.1860686891305</v>
      </c>
      <c r="M25">
        <v>76.629665350646903</v>
      </c>
      <c r="N25">
        <v>1.5239820102388999</v>
      </c>
      <c r="O25">
        <v>1.7343182756209801</v>
      </c>
      <c r="P25">
        <v>48.630698641027003</v>
      </c>
      <c r="Q25">
        <v>4.5048259507502998E-2</v>
      </c>
    </row>
    <row r="26" spans="1:17" x14ac:dyDescent="0.3">
      <c r="A26" t="s">
        <v>81</v>
      </c>
      <c r="B26" t="s">
        <v>82</v>
      </c>
      <c r="C26" t="str">
        <f>IFERROR(VLOOKUP(Table1[[#This Row],[Ticker]],[1]!Table1[[Symbol]:[Industry]],2,FALSE),"-")</f>
        <v>-</v>
      </c>
      <c r="D26" t="s">
        <v>83</v>
      </c>
      <c r="E26">
        <v>326321.389726425</v>
      </c>
      <c r="F26">
        <v>1510.65</v>
      </c>
      <c r="G26">
        <v>79.068123173470795</v>
      </c>
      <c r="H26">
        <v>-10.6150446719109</v>
      </c>
      <c r="I26">
        <v>25.164095251613301</v>
      </c>
      <c r="J26">
        <v>-0.65738241067532499</v>
      </c>
      <c r="K26">
        <v>1399.5979566022099</v>
      </c>
      <c r="L26">
        <v>1192.62329930282</v>
      </c>
      <c r="M26">
        <v>69.878141049661195</v>
      </c>
      <c r="N26">
        <v>1.1155660585930001</v>
      </c>
      <c r="O26">
        <v>7.3312812365537896</v>
      </c>
      <c r="P26">
        <v>113.368644067796</v>
      </c>
      <c r="Q26">
        <v>6.8008446044800996E-2</v>
      </c>
    </row>
    <row r="27" spans="1:17" x14ac:dyDescent="0.3">
      <c r="A27" t="s">
        <v>84</v>
      </c>
      <c r="B27" t="s">
        <v>85</v>
      </c>
      <c r="C27" t="str">
        <f>IFERROR(VLOOKUP(Table1[[#This Row],[Ticker]],[1]!Table1[[Symbol]:[Industry]],2,FALSE),"-")</f>
        <v>-</v>
      </c>
      <c r="D27" t="s">
        <v>86</v>
      </c>
      <c r="E27">
        <v>311889.85216171999</v>
      </c>
      <c r="F27">
        <v>4792.8999999999996</v>
      </c>
      <c r="G27">
        <v>-1.69057613628338</v>
      </c>
      <c r="H27">
        <v>5.0175996196779096</v>
      </c>
      <c r="I27">
        <v>8.9944947724749706</v>
      </c>
      <c r="J27">
        <v>-1.11226068628721</v>
      </c>
      <c r="K27">
        <v>4661.9000752880002</v>
      </c>
      <c r="L27">
        <v>4241.5819848337997</v>
      </c>
      <c r="M27">
        <v>51.534257261284303</v>
      </c>
      <c r="N27">
        <v>1.2461367841923601</v>
      </c>
      <c r="O27">
        <v>8.8902334703415402</v>
      </c>
      <c r="P27">
        <v>37.283208020050097</v>
      </c>
      <c r="Q27">
        <v>9.4284738475370004E-3</v>
      </c>
    </row>
    <row r="28" spans="1:17" x14ac:dyDescent="0.3">
      <c r="A28" t="s">
        <v>87</v>
      </c>
      <c r="B28" t="s">
        <v>88</v>
      </c>
      <c r="C28" t="str">
        <f>IFERROR(VLOOKUP(Table1[[#This Row],[Ticker]],[1]!Table1[[Symbol]:[Industry]],2,FALSE),"-")</f>
        <v>-</v>
      </c>
      <c r="D28" t="s">
        <v>89</v>
      </c>
      <c r="E28">
        <v>311709.73699378502</v>
      </c>
      <c r="F28">
        <v>335.15</v>
      </c>
      <c r="G28">
        <v>53.396263746136199</v>
      </c>
      <c r="H28">
        <v>-4.58012283156609</v>
      </c>
      <c r="I28">
        <v>28.494308307077599</v>
      </c>
      <c r="J28">
        <v>-0.31116661693750503</v>
      </c>
      <c r="K28">
        <v>313.48851303318298</v>
      </c>
      <c r="L28">
        <v>267.19076225255401</v>
      </c>
      <c r="M28">
        <v>65.477671162511896</v>
      </c>
      <c r="N28">
        <v>0.78274647216285298</v>
      </c>
      <c r="O28">
        <v>4.0429658361927396</v>
      </c>
      <c r="P28">
        <v>88.790311223771297</v>
      </c>
      <c r="Q28">
        <v>0.110426575031233</v>
      </c>
    </row>
    <row r="29" spans="1:17" x14ac:dyDescent="0.3">
      <c r="A29" t="s">
        <v>90</v>
      </c>
      <c r="B29" t="s">
        <v>91</v>
      </c>
      <c r="C29" t="str">
        <f>IFERROR(VLOOKUP(Table1[[#This Row],[Ticker]],[1]!Table1[[Symbol]:[Industry]],2,FALSE),"-")</f>
        <v>-</v>
      </c>
      <c r="D29" t="s">
        <v>92</v>
      </c>
      <c r="E29">
        <v>298861.510217865</v>
      </c>
      <c r="F29">
        <v>484.95</v>
      </c>
      <c r="G29">
        <v>83.439551514078204</v>
      </c>
      <c r="H29">
        <v>-10.5649677223292</v>
      </c>
      <c r="I29">
        <v>13.219072411301401</v>
      </c>
      <c r="J29">
        <v>0.42910058490396102</v>
      </c>
      <c r="K29">
        <v>470.29993286837902</v>
      </c>
      <c r="L29">
        <v>405.15114394209297</v>
      </c>
      <c r="M29">
        <v>61.657385792980499</v>
      </c>
      <c r="N29">
        <v>0.76505278988154801</v>
      </c>
      <c r="O29">
        <v>8.7534797401793902</v>
      </c>
      <c r="P29">
        <v>113.775622658144</v>
      </c>
      <c r="Q29">
        <v>0.13596082133003401</v>
      </c>
    </row>
    <row r="30" spans="1:17" x14ac:dyDescent="0.3">
      <c r="A30" t="s">
        <v>93</v>
      </c>
      <c r="B30" t="s">
        <v>94</v>
      </c>
      <c r="C30" t="str">
        <f>IFERROR(VLOOKUP(Table1[[#This Row],[Ticker]],[1]!Table1[[Symbol]:[Industry]],2,FALSE),"-")</f>
        <v>-</v>
      </c>
      <c r="D30" t="s">
        <v>95</v>
      </c>
      <c r="E30">
        <v>298074.86069900001</v>
      </c>
      <c r="F30">
        <v>3360.25</v>
      </c>
      <c r="G30">
        <v>-15.0582018851307</v>
      </c>
      <c r="H30">
        <v>-1.7909369560004</v>
      </c>
      <c r="I30">
        <v>-21.900887665235601</v>
      </c>
      <c r="J30">
        <v>-1.50108398077641</v>
      </c>
      <c r="K30">
        <v>3433.8727769821899</v>
      </c>
      <c r="L30">
        <v>3404.4342108492701</v>
      </c>
      <c r="M30">
        <v>40.087429680160803</v>
      </c>
      <c r="N30">
        <v>1.0082252585696601</v>
      </c>
      <c r="O30">
        <v>15.6744289859385</v>
      </c>
      <c r="P30">
        <v>16.576176516505001</v>
      </c>
      <c r="Q30">
        <v>7.4463528059053E-2</v>
      </c>
    </row>
    <row r="31" spans="1:17" x14ac:dyDescent="0.3">
      <c r="A31" t="s">
        <v>96</v>
      </c>
      <c r="B31" t="s">
        <v>97</v>
      </c>
      <c r="C31" t="str">
        <f>IFERROR(VLOOKUP(Table1[[#This Row],[Ticker]],[1]!Table1[[Symbol]:[Industry]],2,FALSE),"-")</f>
        <v>-</v>
      </c>
      <c r="D31" t="s">
        <v>98</v>
      </c>
      <c r="E31">
        <v>284427.34848500002</v>
      </c>
      <c r="F31">
        <v>673.15</v>
      </c>
      <c r="G31">
        <v>91.377137190116699</v>
      </c>
      <c r="H31">
        <v>-12.0247546742156</v>
      </c>
      <c r="I31">
        <v>98.261825946654596</v>
      </c>
      <c r="J31">
        <v>-3.6107964355828401</v>
      </c>
      <c r="K31">
        <v>602.25783345322304</v>
      </c>
      <c r="L31">
        <v>436.94842798838101</v>
      </c>
      <c r="M31">
        <v>55.880139357391698</v>
      </c>
      <c r="N31">
        <v>0.23042002803785699</v>
      </c>
      <c r="O31">
        <v>19.988115576023102</v>
      </c>
      <c r="P31">
        <v>136.524947294448</v>
      </c>
      <c r="Q31">
        <v>5.9561916322622997E-2</v>
      </c>
    </row>
    <row r="32" spans="1:17" x14ac:dyDescent="0.3">
      <c r="A32" t="s">
        <v>99</v>
      </c>
      <c r="B32" t="s">
        <v>100</v>
      </c>
      <c r="C32" t="str">
        <f>IFERROR(VLOOKUP(Table1[[#This Row],[Ticker]],[1]!Table1[[Symbol]:[Industry]],2,FALSE),"-")</f>
        <v>-</v>
      </c>
      <c r="D32" t="s">
        <v>21</v>
      </c>
      <c r="E32">
        <v>281584.81243970001</v>
      </c>
      <c r="F32">
        <v>539</v>
      </c>
      <c r="G32">
        <v>11.928263417206001</v>
      </c>
      <c r="H32">
        <v>16.829388110873001</v>
      </c>
      <c r="I32">
        <v>5.33831548587046</v>
      </c>
      <c r="J32">
        <v>6.55443292609373</v>
      </c>
      <c r="K32">
        <v>481.79161315279998</v>
      </c>
      <c r="L32">
        <v>460.44727168315899</v>
      </c>
      <c r="M32">
        <v>88.443846993856894</v>
      </c>
      <c r="N32">
        <v>1.3299944682866001</v>
      </c>
      <c r="O32">
        <v>1.28014842300556</v>
      </c>
      <c r="P32">
        <v>43.714171443807402</v>
      </c>
      <c r="Q32">
        <v>-7.3044596725455005E-2</v>
      </c>
    </row>
    <row r="33" spans="1:17" x14ac:dyDescent="0.3">
      <c r="A33" t="s">
        <v>101</v>
      </c>
      <c r="B33" t="s">
        <v>102</v>
      </c>
      <c r="C33" t="str">
        <f>IFERROR(VLOOKUP(Table1[[#This Row],[Ticker]],[1]!Table1[[Symbol]:[Industry]],2,FALSE),"-")</f>
        <v>-</v>
      </c>
      <c r="D33" t="s">
        <v>103</v>
      </c>
      <c r="E33">
        <v>281173.68500738998</v>
      </c>
      <c r="F33">
        <v>1775.05</v>
      </c>
      <c r="G33">
        <v>62.345299262983197</v>
      </c>
      <c r="H33">
        <v>-18.892322720252999</v>
      </c>
      <c r="I33">
        <v>-8.3054803257806604</v>
      </c>
      <c r="J33">
        <v>-3.31350338565586</v>
      </c>
      <c r="K33">
        <v>1817.09517974714</v>
      </c>
      <c r="L33">
        <v>1631.7150749934699</v>
      </c>
      <c r="M33">
        <v>42.118366537217398</v>
      </c>
      <c r="N33">
        <v>0.39250214775607201</v>
      </c>
      <c r="O33">
        <v>22.481056871637399</v>
      </c>
      <c r="P33">
        <v>117.650665195267</v>
      </c>
      <c r="Q33">
        <v>5.3328521654222999E-2</v>
      </c>
    </row>
    <row r="34" spans="1:17" x14ac:dyDescent="0.3">
      <c r="A34" t="s">
        <v>104</v>
      </c>
      <c r="B34" t="s">
        <v>105</v>
      </c>
      <c r="C34" t="str">
        <f>IFERROR(VLOOKUP(Table1[[#This Row],[Ticker]],[1]!Table1[[Symbol]:[Industry]],2,FALSE),"-")</f>
        <v>-</v>
      </c>
      <c r="D34" t="s">
        <v>106</v>
      </c>
      <c r="E34">
        <v>280514.08420932502</v>
      </c>
      <c r="F34">
        <v>2925.55</v>
      </c>
      <c r="G34">
        <v>-38.479030335760797</v>
      </c>
      <c r="H34">
        <v>-4.0143342477259001</v>
      </c>
      <c r="I34">
        <v>-26.1704307611977</v>
      </c>
      <c r="J34">
        <v>0.51140309110490401</v>
      </c>
      <c r="K34">
        <v>2894.0158874896401</v>
      </c>
      <c r="L34">
        <v>2985.9829604890401</v>
      </c>
      <c r="M34">
        <v>60.163684241590097</v>
      </c>
      <c r="N34">
        <v>0.91097301433121303</v>
      </c>
      <c r="O34">
        <v>21.9599733383466</v>
      </c>
      <c r="P34">
        <v>9.5670574135800095</v>
      </c>
      <c r="Q34">
        <v>-8.1195181618998996E-2</v>
      </c>
    </row>
    <row r="35" spans="1:17" x14ac:dyDescent="0.3">
      <c r="A35" t="s">
        <v>107</v>
      </c>
      <c r="B35" t="s">
        <v>108</v>
      </c>
      <c r="C35" t="str">
        <f>IFERROR(VLOOKUP(Table1[[#This Row],[Ticker]],[1]!Table1[[Symbol]:[Industry]],2,FALSE),"-")</f>
        <v>-</v>
      </c>
      <c r="D35" t="s">
        <v>109</v>
      </c>
      <c r="E35">
        <v>277882.41557777498</v>
      </c>
      <c r="F35">
        <v>7803.05</v>
      </c>
      <c r="G35">
        <v>82.887526919485893</v>
      </c>
      <c r="H35">
        <v>3.93935459343207</v>
      </c>
      <c r="I35">
        <v>78.120756004110504</v>
      </c>
      <c r="J35">
        <v>0.55095475580438902</v>
      </c>
      <c r="K35">
        <v>6912.7139988105901</v>
      </c>
      <c r="L35">
        <v>5293.83341815126</v>
      </c>
      <c r="M35">
        <v>62.998279884483303</v>
      </c>
      <c r="N35">
        <v>0.84535744277126001</v>
      </c>
      <c r="O35">
        <v>1.6820345890388999</v>
      </c>
      <c r="P35">
        <v>140.38971041281499</v>
      </c>
      <c r="Q35">
        <v>0.19018966856012401</v>
      </c>
    </row>
    <row r="36" spans="1:17" x14ac:dyDescent="0.3">
      <c r="A36" t="s">
        <v>110</v>
      </c>
      <c r="B36" t="s">
        <v>111</v>
      </c>
      <c r="C36" t="str">
        <f>IFERROR(VLOOKUP(Table1[[#This Row],[Ticker]],[1]!Table1[[Symbol]:[Industry]],2,FALSE),"-")</f>
        <v>-</v>
      </c>
      <c r="D36" t="s">
        <v>68</v>
      </c>
      <c r="E36">
        <v>275867.55775502499</v>
      </c>
      <c r="F36">
        <v>715.25</v>
      </c>
      <c r="G36">
        <v>162.414197557188</v>
      </c>
      <c r="H36">
        <v>-18.861522635962</v>
      </c>
      <c r="I36">
        <v>18.469678972176201</v>
      </c>
      <c r="J36">
        <v>-3.8959510115481901</v>
      </c>
      <c r="K36">
        <v>690.726915145769</v>
      </c>
      <c r="L36">
        <v>552.78938748327698</v>
      </c>
      <c r="M36">
        <v>40.424205991573203</v>
      </c>
      <c r="N36">
        <v>0.76580949953788102</v>
      </c>
      <c r="O36">
        <v>25.249912617965698</v>
      </c>
      <c r="P36">
        <v>203.26478694085199</v>
      </c>
      <c r="Q36">
        <v>0.16149635323161601</v>
      </c>
    </row>
    <row r="37" spans="1:17" x14ac:dyDescent="0.3">
      <c r="A37" t="s">
        <v>112</v>
      </c>
      <c r="B37" t="s">
        <v>113</v>
      </c>
      <c r="C37" t="str">
        <f>IFERROR(VLOOKUP(Table1[[#This Row],[Ticker]],[1]!Table1[[Symbol]:[Industry]],2,FALSE),"-")</f>
        <v>-</v>
      </c>
      <c r="D37" t="s">
        <v>114</v>
      </c>
      <c r="E37">
        <v>263054.33329344</v>
      </c>
      <c r="F37">
        <v>9422.4</v>
      </c>
      <c r="G37">
        <v>78.813206277269799</v>
      </c>
      <c r="H37">
        <v>-1.6676721097624001</v>
      </c>
      <c r="I37">
        <v>21.9764466154278</v>
      </c>
      <c r="J37">
        <v>-4.3951618004585802</v>
      </c>
      <c r="K37">
        <v>9272.5467323903704</v>
      </c>
      <c r="L37">
        <v>7757.6203544578302</v>
      </c>
      <c r="M37">
        <v>39.437910115955901</v>
      </c>
      <c r="N37">
        <v>0.80429806669939097</v>
      </c>
      <c r="O37">
        <v>6.54185770079809</v>
      </c>
      <c r="P37">
        <v>107.496146223298</v>
      </c>
      <c r="Q37">
        <v>0.104321864931325</v>
      </c>
    </row>
    <row r="38" spans="1:17" x14ac:dyDescent="0.3">
      <c r="A38" t="s">
        <v>115</v>
      </c>
      <c r="B38" t="s">
        <v>116</v>
      </c>
      <c r="C38" t="str">
        <f>IFERROR(VLOOKUP(Table1[[#This Row],[Ticker]],[1]!Table1[[Symbol]:[Industry]],2,FALSE),"-")</f>
        <v>-</v>
      </c>
      <c r="D38" t="s">
        <v>37</v>
      </c>
      <c r="E38">
        <v>254065.68875007</v>
      </c>
      <c r="F38">
        <v>1594.15</v>
      </c>
      <c r="G38">
        <v>-22.212413278966402</v>
      </c>
      <c r="H38">
        <v>-3.3974136526105601</v>
      </c>
      <c r="I38">
        <v>-17.866566273582599</v>
      </c>
      <c r="J38">
        <v>-3.7564584979182398</v>
      </c>
      <c r="K38">
        <v>1587.8535799202</v>
      </c>
      <c r="L38">
        <v>1588.45395559756</v>
      </c>
      <c r="M38">
        <v>56.082137904431498</v>
      </c>
      <c r="N38">
        <v>1.27175216853932</v>
      </c>
      <c r="O38">
        <v>9.2118056644606696</v>
      </c>
      <c r="P38">
        <v>12.339241041541801</v>
      </c>
      <c r="Q38">
        <v>-2.277026957482E-2</v>
      </c>
    </row>
    <row r="39" spans="1:17" x14ac:dyDescent="0.3">
      <c r="A39" t="s">
        <v>117</v>
      </c>
      <c r="B39" t="s">
        <v>118</v>
      </c>
      <c r="C39" t="str">
        <f>IFERROR(VLOOKUP(Table1[[#This Row],[Ticker]],[1]!Table1[[Symbol]:[Industry]],2,FALSE),"-")</f>
        <v>-</v>
      </c>
      <c r="D39" t="s">
        <v>119</v>
      </c>
      <c r="E39">
        <v>246004.69937399999</v>
      </c>
      <c r="F39">
        <v>2551.5</v>
      </c>
      <c r="G39">
        <v>-12.7333126726549</v>
      </c>
      <c r="H39">
        <v>2.7251127631463499</v>
      </c>
      <c r="I39">
        <v>-17.095078764266798</v>
      </c>
      <c r="J39">
        <v>-0.673397890589429</v>
      </c>
      <c r="K39">
        <v>2512.7266021566602</v>
      </c>
      <c r="L39">
        <v>2449.0825712771102</v>
      </c>
      <c r="M39">
        <v>57.189084312579297</v>
      </c>
      <c r="N39">
        <v>0.75798628153859604</v>
      </c>
      <c r="O39">
        <v>8.5361552028218703</v>
      </c>
      <c r="P39">
        <v>18.9510489510489</v>
      </c>
      <c r="Q39">
        <v>-7.1034488820739998E-3</v>
      </c>
    </row>
    <row r="40" spans="1:17" x14ac:dyDescent="0.3">
      <c r="A40" t="s">
        <v>120</v>
      </c>
      <c r="B40" t="s">
        <v>121</v>
      </c>
      <c r="C40" t="str">
        <f>IFERROR(VLOOKUP(Table1[[#This Row],[Ticker]],[1]!Table1[[Symbol]:[Industry]],2,FALSE),"-")</f>
        <v>-</v>
      </c>
      <c r="D40" t="s">
        <v>18</v>
      </c>
      <c r="E40">
        <v>239086.68706257301</v>
      </c>
      <c r="F40">
        <v>169.31</v>
      </c>
      <c r="G40">
        <v>51.820622377953903</v>
      </c>
      <c r="H40">
        <v>-4.7398681042119302</v>
      </c>
      <c r="I40">
        <v>14.6991795683275</v>
      </c>
      <c r="J40">
        <v>0.39298254845724401</v>
      </c>
      <c r="K40">
        <v>166.043070636533</v>
      </c>
      <c r="L40">
        <v>145.75721620955699</v>
      </c>
      <c r="M40">
        <v>62.270152875080797</v>
      </c>
      <c r="N40">
        <v>0.73521660910559905</v>
      </c>
      <c r="O40">
        <v>16.236489280018901</v>
      </c>
      <c r="P40">
        <v>98.023391812865498</v>
      </c>
      <c r="Q40">
        <v>9.9702355888727001E-2</v>
      </c>
    </row>
    <row r="41" spans="1:17" x14ac:dyDescent="0.3">
      <c r="A41" t="s">
        <v>122</v>
      </c>
      <c r="B41" t="s">
        <v>123</v>
      </c>
      <c r="C41" t="str">
        <f>IFERROR(VLOOKUP(Table1[[#This Row],[Ticker]],[1]!Table1[[Symbol]:[Industry]],2,FALSE),"-")</f>
        <v>-</v>
      </c>
      <c r="D41" t="s">
        <v>124</v>
      </c>
      <c r="E41">
        <v>231565.18039776001</v>
      </c>
      <c r="F41">
        <v>950.4</v>
      </c>
      <c r="G41">
        <v>-5.9451835021045003</v>
      </c>
      <c r="H41">
        <v>-0.32605000439038601</v>
      </c>
      <c r="I41">
        <v>0.57090974827119401</v>
      </c>
      <c r="J41">
        <v>-0.97302605409401499</v>
      </c>
      <c r="K41">
        <v>901.88292702662898</v>
      </c>
      <c r="L41">
        <v>841.89260026673799</v>
      </c>
      <c r="M41">
        <v>63.654677721518802</v>
      </c>
      <c r="N41">
        <v>0.92231317966009696</v>
      </c>
      <c r="O41">
        <v>0.34722222222223198</v>
      </c>
      <c r="P41">
        <v>31.452282157676301</v>
      </c>
      <c r="Q41">
        <v>-2.3196795854549999E-3</v>
      </c>
    </row>
    <row r="42" spans="1:17" x14ac:dyDescent="0.3">
      <c r="A42" t="s">
        <v>125</v>
      </c>
      <c r="B42" t="s">
        <v>126</v>
      </c>
      <c r="C42" t="str">
        <f>IFERROR(VLOOKUP(Table1[[#This Row],[Ticker]],[1]!Table1[[Symbol]:[Industry]],2,FALSE),"-")</f>
        <v>-</v>
      </c>
      <c r="D42" t="s">
        <v>127</v>
      </c>
      <c r="E42">
        <v>230632.993888</v>
      </c>
      <c r="F42">
        <v>176.48</v>
      </c>
      <c r="G42">
        <v>413.37178344465201</v>
      </c>
      <c r="H42">
        <v>-14.8230958720294</v>
      </c>
      <c r="I42">
        <v>62.016481350404803</v>
      </c>
      <c r="J42">
        <v>-3.9243479587974202</v>
      </c>
      <c r="K42">
        <v>167.812395183251</v>
      </c>
      <c r="L42">
        <v>129.914067020212</v>
      </c>
      <c r="M42">
        <v>58.238173667765999</v>
      </c>
      <c r="N42">
        <v>0.59552757854152905</v>
      </c>
      <c r="O42">
        <v>13.327289211242</v>
      </c>
      <c r="P42">
        <v>445.533230293663</v>
      </c>
      <c r="Q42">
        <v>0.16865141887436899</v>
      </c>
    </row>
    <row r="43" spans="1:17" x14ac:dyDescent="0.3">
      <c r="A43" t="s">
        <v>128</v>
      </c>
      <c r="B43" t="s">
        <v>129</v>
      </c>
      <c r="C43" t="str">
        <f>IFERROR(VLOOKUP(Table1[[#This Row],[Ticker]],[1]!Table1[[Symbol]:[Industry]],2,FALSE),"-")</f>
        <v>-</v>
      </c>
      <c r="D43" t="s">
        <v>130</v>
      </c>
      <c r="E43">
        <v>229892.54417204999</v>
      </c>
      <c r="F43">
        <v>314.5</v>
      </c>
      <c r="G43">
        <v>128.34842003960901</v>
      </c>
      <c r="H43">
        <v>-6.8834676888596897</v>
      </c>
      <c r="I43">
        <v>59.581157694891999</v>
      </c>
      <c r="J43">
        <v>-3.0260629073342802</v>
      </c>
      <c r="K43">
        <v>277.05504594583402</v>
      </c>
      <c r="L43">
        <v>211.36280957351801</v>
      </c>
      <c r="M43">
        <v>65.606227960508903</v>
      </c>
      <c r="N43">
        <v>0.79270717298165405</v>
      </c>
      <c r="O43">
        <v>2.7027027027026902</v>
      </c>
      <c r="P43">
        <v>159.80999586947499</v>
      </c>
      <c r="Q43">
        <v>0.22250285486749499</v>
      </c>
    </row>
    <row r="44" spans="1:17" x14ac:dyDescent="0.3">
      <c r="A44" t="s">
        <v>131</v>
      </c>
      <c r="B44" t="s">
        <v>132</v>
      </c>
      <c r="C44" t="str">
        <f>IFERROR(VLOOKUP(Table1[[#This Row],[Ticker]],[1]!Table1[[Symbol]:[Industry]],2,FALSE),"-")</f>
        <v>-</v>
      </c>
      <c r="D44" t="s">
        <v>49</v>
      </c>
      <c r="E44">
        <v>223190.87352443999</v>
      </c>
      <c r="F44">
        <v>351.3</v>
      </c>
      <c r="G44">
        <v>15.4890996358941</v>
      </c>
      <c r="H44">
        <v>-6.3283450696574999</v>
      </c>
      <c r="I44">
        <v>36.9187363221833</v>
      </c>
      <c r="J44">
        <v>-3.7233056537750802</v>
      </c>
      <c r="K44">
        <v>353.39149188537402</v>
      </c>
      <c r="L44">
        <v>290.73191371404999</v>
      </c>
      <c r="M44">
        <v>42.238078232917204</v>
      </c>
      <c r="N44">
        <v>0.80046640053200202</v>
      </c>
      <c r="O44">
        <v>12.3541132934813</v>
      </c>
      <c r="P44">
        <v>73.224852071005898</v>
      </c>
    </row>
    <row r="45" spans="1:17" x14ac:dyDescent="0.3">
      <c r="A45" t="s">
        <v>133</v>
      </c>
      <c r="B45" t="s">
        <v>134</v>
      </c>
      <c r="C45" t="str">
        <f>IFERROR(VLOOKUP(Table1[[#This Row],[Ticker]],[1]!Table1[[Symbol]:[Industry]],2,FALSE),"-")</f>
        <v>-</v>
      </c>
      <c r="D45" t="s">
        <v>124</v>
      </c>
      <c r="E45">
        <v>220172.04578861699</v>
      </c>
      <c r="F45">
        <v>176.37</v>
      </c>
      <c r="G45">
        <v>30.255983740276999</v>
      </c>
      <c r="H45">
        <v>-2.19451587868841</v>
      </c>
      <c r="I45">
        <v>17.417246462914601</v>
      </c>
      <c r="J45">
        <v>-2.0878156384925202</v>
      </c>
      <c r="K45">
        <v>171.15288073756801</v>
      </c>
      <c r="L45">
        <v>149.85670647104001</v>
      </c>
      <c r="M45">
        <v>51.735596389048702</v>
      </c>
      <c r="N45">
        <v>0.78471057853997395</v>
      </c>
      <c r="O45">
        <v>4.66632647275613</v>
      </c>
      <c r="P45">
        <v>58.534831460674098</v>
      </c>
      <c r="Q45">
        <v>1.0191203616443E-2</v>
      </c>
    </row>
    <row r="46" spans="1:17" x14ac:dyDescent="0.3">
      <c r="A46" t="s">
        <v>135</v>
      </c>
      <c r="B46" t="s">
        <v>136</v>
      </c>
      <c r="C46" t="str">
        <f>IFERROR(VLOOKUP(Table1[[#This Row],[Ticker]],[1]!Table1[[Symbol]:[Industry]],2,FALSE),"-")</f>
        <v>-</v>
      </c>
      <c r="D46" t="s">
        <v>137</v>
      </c>
      <c r="E46">
        <v>209658.213435485</v>
      </c>
      <c r="F46">
        <v>1613.45</v>
      </c>
      <c r="G46">
        <v>71.043480869698399</v>
      </c>
      <c r="H46">
        <v>4.3285820699513398</v>
      </c>
      <c r="I46">
        <v>18.734879367532798</v>
      </c>
      <c r="J46">
        <v>-2.3604789307407099</v>
      </c>
      <c r="K46">
        <v>1519.9497369601499</v>
      </c>
      <c r="L46">
        <v>1292.58128941206</v>
      </c>
      <c r="M46">
        <v>56.796795389625601</v>
      </c>
      <c r="N46">
        <v>0.86225716093965699</v>
      </c>
      <c r="O46">
        <v>3.6288698131333499</v>
      </c>
      <c r="P46">
        <v>105.56121798955201</v>
      </c>
      <c r="Q46">
        <v>0.228404579652808</v>
      </c>
    </row>
    <row r="47" spans="1:17" x14ac:dyDescent="0.3">
      <c r="A47" t="s">
        <v>138</v>
      </c>
      <c r="B47" t="s">
        <v>139</v>
      </c>
      <c r="C47" t="str">
        <f>IFERROR(VLOOKUP(Table1[[#This Row],[Ticker]],[1]!Table1[[Symbol]:[Industry]],2,FALSE),"-")</f>
        <v>-</v>
      </c>
      <c r="D47" t="s">
        <v>140</v>
      </c>
      <c r="E47">
        <v>208210.84415018899</v>
      </c>
      <c r="F47">
        <v>841.15</v>
      </c>
      <c r="G47">
        <v>45.026940005567702</v>
      </c>
      <c r="H47">
        <v>-5.9087971268973298</v>
      </c>
      <c r="I47">
        <v>4.6471392516924697</v>
      </c>
      <c r="J47">
        <v>-1.2353107398735299</v>
      </c>
      <c r="K47">
        <v>845.58856329371201</v>
      </c>
      <c r="L47">
        <v>759.64455545816304</v>
      </c>
      <c r="M47">
        <v>52.699669291342701</v>
      </c>
      <c r="N47">
        <v>0.87736213490663295</v>
      </c>
      <c r="O47">
        <v>15.032990548653601</v>
      </c>
      <c r="P47">
        <v>81.654249001187694</v>
      </c>
      <c r="Q47">
        <v>0.12717841749165501</v>
      </c>
    </row>
    <row r="48" spans="1:17" x14ac:dyDescent="0.3">
      <c r="A48" t="s">
        <v>141</v>
      </c>
      <c r="B48" t="s">
        <v>142</v>
      </c>
      <c r="C48" t="str">
        <f>IFERROR(VLOOKUP(Table1[[#This Row],[Ticker]],[1]!Table1[[Symbol]:[Industry]],2,FALSE),"-")</f>
        <v>-</v>
      </c>
      <c r="D48" t="s">
        <v>143</v>
      </c>
      <c r="E48">
        <v>195309.66255561</v>
      </c>
      <c r="F48">
        <v>5494.1</v>
      </c>
      <c r="G48">
        <v>188.52377641227699</v>
      </c>
      <c r="H48">
        <v>15.2615930550929</v>
      </c>
      <c r="I48">
        <v>66.753251728169502</v>
      </c>
      <c r="J48">
        <v>1.3722849888612401</v>
      </c>
      <c r="K48">
        <v>4841.7097417560999</v>
      </c>
      <c r="L48">
        <v>3692.7262027584402</v>
      </c>
      <c r="M48">
        <v>70.0060711285753</v>
      </c>
      <c r="N48">
        <v>0.70152104341910904</v>
      </c>
      <c r="O48">
        <v>1.5225423636264299</v>
      </c>
      <c r="P48">
        <v>231.47907930857599</v>
      </c>
      <c r="Q48">
        <v>0.24695049339775499</v>
      </c>
    </row>
    <row r="49" spans="1:17" x14ac:dyDescent="0.3">
      <c r="A49" t="s">
        <v>144</v>
      </c>
      <c r="B49" t="s">
        <v>145</v>
      </c>
      <c r="C49" t="str">
        <f>IFERROR(VLOOKUP(Table1[[#This Row],[Ticker]],[1]!Table1[[Symbol]:[Industry]],2,FALSE),"-")</f>
        <v>-</v>
      </c>
      <c r="D49" t="s">
        <v>80</v>
      </c>
      <c r="E49">
        <v>188541.487187725</v>
      </c>
      <c r="F49">
        <v>2742.35</v>
      </c>
      <c r="G49">
        <v>27.713648412265499</v>
      </c>
      <c r="H49">
        <v>11.3758939222539</v>
      </c>
      <c r="I49">
        <v>19.976870946813101</v>
      </c>
      <c r="J49">
        <v>7.1310805352676496</v>
      </c>
      <c r="K49">
        <v>2448.7426837132798</v>
      </c>
      <c r="L49">
        <v>2196.92832369487</v>
      </c>
      <c r="M49">
        <v>86.913306823304197</v>
      </c>
      <c r="N49">
        <v>1.60634823403635</v>
      </c>
      <c r="O49">
        <v>0.74206428792822299</v>
      </c>
      <c r="P49">
        <v>58.849223279577899</v>
      </c>
      <c r="Q49">
        <v>6.4027400213583996E-2</v>
      </c>
    </row>
    <row r="50" spans="1:17" x14ac:dyDescent="0.3">
      <c r="A50" t="s">
        <v>146</v>
      </c>
      <c r="B50" t="s">
        <v>147</v>
      </c>
      <c r="C50" t="str">
        <f>IFERROR(VLOOKUP(Table1[[#This Row],[Ticker]],[1]!Table1[[Symbol]:[Industry]],2,FALSE),"-")</f>
        <v>-</v>
      </c>
      <c r="D50" t="s">
        <v>148</v>
      </c>
      <c r="E50">
        <v>182619.458949375</v>
      </c>
      <c r="F50">
        <v>8617.85</v>
      </c>
      <c r="G50">
        <v>69.521591253019096</v>
      </c>
      <c r="H50">
        <v>-3.3361856836182699</v>
      </c>
      <c r="I50">
        <v>67.568382298950297</v>
      </c>
      <c r="J50">
        <v>-0.551262476988996</v>
      </c>
      <c r="K50">
        <v>7903.1480376951404</v>
      </c>
      <c r="L50">
        <v>6088.1290759658796</v>
      </c>
      <c r="M50">
        <v>57.513114139495997</v>
      </c>
      <c r="N50">
        <v>0.79494927765450396</v>
      </c>
      <c r="O50">
        <v>6.1743938453326397</v>
      </c>
      <c r="P50">
        <v>123.840259740259</v>
      </c>
      <c r="Q50">
        <v>0.19192963382661901</v>
      </c>
    </row>
    <row r="51" spans="1:17" x14ac:dyDescent="0.3">
      <c r="A51" t="s">
        <v>149</v>
      </c>
      <c r="B51" t="s">
        <v>150</v>
      </c>
      <c r="C51" t="str">
        <f>IFERROR(VLOOKUP(Table1[[#This Row],[Ticker]],[1]!Table1[[Symbol]:[Industry]],2,FALSE),"-")</f>
        <v>-</v>
      </c>
      <c r="D51" t="s">
        <v>151</v>
      </c>
      <c r="E51">
        <v>181081.34539124399</v>
      </c>
      <c r="F51">
        <v>208.44</v>
      </c>
      <c r="G51">
        <v>149.766994415223</v>
      </c>
      <c r="H51">
        <v>10.691837819859</v>
      </c>
      <c r="I51">
        <v>50.5289013229063</v>
      </c>
      <c r="J51">
        <v>1.23707575037807</v>
      </c>
      <c r="K51">
        <v>188.88735859493099</v>
      </c>
      <c r="L51">
        <v>153.37521708118501</v>
      </c>
      <c r="M51">
        <v>73.582765963337295</v>
      </c>
      <c r="N51">
        <v>1.2057594441267401</v>
      </c>
      <c r="O51">
        <v>2.6434465553636599</v>
      </c>
      <c r="P51">
        <v>185.534246575342</v>
      </c>
      <c r="Q51">
        <v>4.3494197295491997E-2</v>
      </c>
    </row>
    <row r="52" spans="1:17" x14ac:dyDescent="0.3">
      <c r="A52" t="s">
        <v>152</v>
      </c>
      <c r="B52" t="s">
        <v>153</v>
      </c>
      <c r="C52" t="str">
        <f>IFERROR(VLOOKUP(Table1[[#This Row],[Ticker]],[1]!Table1[[Symbol]:[Industry]],2,FALSE),"-")</f>
        <v>-</v>
      </c>
      <c r="D52" t="s">
        <v>127</v>
      </c>
      <c r="E52">
        <v>175251.9039648</v>
      </c>
      <c r="F52">
        <v>531.04999999999995</v>
      </c>
      <c r="G52">
        <v>175.425470406762</v>
      </c>
      <c r="H52">
        <v>-9.0888934073510992</v>
      </c>
      <c r="I52">
        <v>22.203485668449002</v>
      </c>
      <c r="J52">
        <v>2.73304110983424</v>
      </c>
      <c r="K52">
        <v>471.18258796104402</v>
      </c>
      <c r="L52">
        <v>385.69603520236899</v>
      </c>
      <c r="M52">
        <v>75.473092720428497</v>
      </c>
      <c r="N52">
        <v>0.804393853768126</v>
      </c>
      <c r="O52">
        <v>5.2631578947368496</v>
      </c>
      <c r="P52">
        <v>208.033642691415</v>
      </c>
      <c r="Q52">
        <v>0.20085854849465501</v>
      </c>
    </row>
    <row r="53" spans="1:17" x14ac:dyDescent="0.3">
      <c r="A53" t="s">
        <v>154</v>
      </c>
      <c r="B53" t="s">
        <v>155</v>
      </c>
      <c r="C53" t="str">
        <f>IFERROR(VLOOKUP(Table1[[#This Row],[Ticker]],[1]!Table1[[Symbol]:[Industry]],2,FALSE),"-")</f>
        <v>-</v>
      </c>
      <c r="D53" t="s">
        <v>156</v>
      </c>
      <c r="E53">
        <v>172127.17901738</v>
      </c>
      <c r="F53">
        <v>463.9</v>
      </c>
      <c r="G53">
        <v>41.026397222441297</v>
      </c>
      <c r="H53">
        <v>-4.6646798674985099</v>
      </c>
      <c r="I53">
        <v>62.963552854705299</v>
      </c>
      <c r="J53">
        <v>2.3361398534514</v>
      </c>
      <c r="K53">
        <v>425.26444515071699</v>
      </c>
      <c r="L53">
        <v>336.701427220943</v>
      </c>
      <c r="M53">
        <v>58.134798883027102</v>
      </c>
      <c r="N53">
        <v>1.3506831094412</v>
      </c>
      <c r="O53">
        <v>9.2369045052813092</v>
      </c>
      <c r="P53">
        <v>123.028846153846</v>
      </c>
      <c r="Q53">
        <v>4.1086529761870001E-2</v>
      </c>
    </row>
    <row r="54" spans="1:17" x14ac:dyDescent="0.3">
      <c r="A54" t="s">
        <v>157</v>
      </c>
      <c r="B54" t="s">
        <v>158</v>
      </c>
      <c r="C54" t="str">
        <f>IFERROR(VLOOKUP(Table1[[#This Row],[Ticker]],[1]!Table1[[Symbol]:[Industry]],2,FALSE),"-")</f>
        <v>-</v>
      </c>
      <c r="D54" t="s">
        <v>80</v>
      </c>
      <c r="E54">
        <v>170620.56332106001</v>
      </c>
      <c r="F54">
        <v>692.7</v>
      </c>
      <c r="G54">
        <v>32.874483704826901</v>
      </c>
      <c r="H54">
        <v>-0.136704675781815</v>
      </c>
      <c r="I54">
        <v>16.321602079733399</v>
      </c>
      <c r="J54">
        <v>4.9937595116474798</v>
      </c>
      <c r="K54">
        <v>639.72410298091597</v>
      </c>
      <c r="L54">
        <v>566.00530996391899</v>
      </c>
      <c r="M54">
        <v>70.927775776110593</v>
      </c>
      <c r="N54">
        <v>1.0072481330517</v>
      </c>
      <c r="O54">
        <v>2.0571676050238099</v>
      </c>
      <c r="P54">
        <v>71.439178319514895</v>
      </c>
      <c r="Q54">
        <v>5.6582795229319E-2</v>
      </c>
    </row>
    <row r="55" spans="1:17" x14ac:dyDescent="0.3">
      <c r="A55" t="s">
        <v>159</v>
      </c>
      <c r="B55" t="s">
        <v>160</v>
      </c>
      <c r="C55" t="str">
        <f>IFERROR(VLOOKUP(Table1[[#This Row],[Ticker]],[1]!Table1[[Symbol]:[Industry]],2,FALSE),"-")</f>
        <v>-</v>
      </c>
      <c r="D55" t="s">
        <v>161</v>
      </c>
      <c r="E55">
        <v>165160.7089231</v>
      </c>
      <c r="F55">
        <v>4279</v>
      </c>
      <c r="G55">
        <v>36.233458736793203</v>
      </c>
      <c r="H55">
        <v>-4.2739091938532097</v>
      </c>
      <c r="I55">
        <v>30.199466761131099</v>
      </c>
      <c r="J55">
        <v>-1.58173035385732</v>
      </c>
      <c r="K55">
        <v>4115.4117273816701</v>
      </c>
      <c r="L55">
        <v>3401.00765159092</v>
      </c>
      <c r="M55">
        <v>54.272885981256799</v>
      </c>
      <c r="N55">
        <v>0.93242111897139801</v>
      </c>
      <c r="O55">
        <v>7.7307782192101104</v>
      </c>
      <c r="P55">
        <v>83.384404397111396</v>
      </c>
      <c r="Q55">
        <v>9.2461535785304999E-2</v>
      </c>
    </row>
    <row r="56" spans="1:17" x14ac:dyDescent="0.3">
      <c r="A56" t="s">
        <v>162</v>
      </c>
      <c r="B56" t="s">
        <v>163</v>
      </c>
      <c r="C56" t="str">
        <f>IFERROR(VLOOKUP(Table1[[#This Row],[Ticker]],[1]!Table1[[Symbol]:[Industry]],2,FALSE),"-")</f>
        <v>-</v>
      </c>
      <c r="D56" t="s">
        <v>21</v>
      </c>
      <c r="E56">
        <v>161894.74403016001</v>
      </c>
      <c r="F56">
        <v>5466.4</v>
      </c>
      <c r="G56">
        <v>-20.672225166323202</v>
      </c>
      <c r="H56">
        <v>11.7400863663091</v>
      </c>
      <c r="I56">
        <v>-21.1874007654338</v>
      </c>
      <c r="J56">
        <v>4.3172729266241996</v>
      </c>
      <c r="K56">
        <v>5018.2208319133797</v>
      </c>
      <c r="L56">
        <v>5124.8639113315103</v>
      </c>
      <c r="M56">
        <v>85.851626051877901</v>
      </c>
      <c r="N56">
        <v>1.21072486746714</v>
      </c>
      <c r="O56">
        <v>17.8472120591248</v>
      </c>
      <c r="P56">
        <v>21.110877247399401</v>
      </c>
      <c r="Q56">
        <v>9.1743012800300002E-4</v>
      </c>
    </row>
    <row r="57" spans="1:17" x14ac:dyDescent="0.3">
      <c r="A57" t="s">
        <v>164</v>
      </c>
      <c r="B57" t="s">
        <v>165</v>
      </c>
      <c r="C57" t="str">
        <f>IFERROR(VLOOKUP(Table1[[#This Row],[Ticker]],[1]!Table1[[Symbol]:[Industry]],2,FALSE),"-")</f>
        <v>-</v>
      </c>
      <c r="D57" t="s">
        <v>166</v>
      </c>
      <c r="E57">
        <v>158276.68356129999</v>
      </c>
      <c r="F57">
        <v>3111.95</v>
      </c>
      <c r="G57">
        <v>-4.6929167371291101</v>
      </c>
      <c r="H57">
        <v>-0.24592100388583099</v>
      </c>
      <c r="I57">
        <v>-0.63578138981191501</v>
      </c>
      <c r="J57">
        <v>-3.76294748505997</v>
      </c>
      <c r="K57">
        <v>3045.7220986945599</v>
      </c>
      <c r="L57">
        <v>2817.0818013091498</v>
      </c>
      <c r="M57">
        <v>48.2298217863734</v>
      </c>
      <c r="N57">
        <v>0.87810461904178205</v>
      </c>
      <c r="O57">
        <v>3.8255756037211399</v>
      </c>
      <c r="P57">
        <v>35.7418595014285</v>
      </c>
      <c r="Q57">
        <v>-1.3479964226768001E-2</v>
      </c>
    </row>
    <row r="58" spans="1:17" x14ac:dyDescent="0.3">
      <c r="A58" t="s">
        <v>167</v>
      </c>
      <c r="B58" t="s">
        <v>168</v>
      </c>
      <c r="C58" t="str">
        <f>IFERROR(VLOOKUP(Table1[[#This Row],[Ticker]],[1]!Table1[[Symbol]:[Industry]],2,FALSE),"-")</f>
        <v>-</v>
      </c>
      <c r="D58" t="s">
        <v>169</v>
      </c>
      <c r="E58">
        <v>154717.93006227</v>
      </c>
      <c r="F58">
        <v>691.65</v>
      </c>
      <c r="G58">
        <v>36.874446188565599</v>
      </c>
      <c r="H58">
        <v>-5.3127872271561802</v>
      </c>
      <c r="I58">
        <v>3.7365508471832301</v>
      </c>
      <c r="J58">
        <v>0.77055964879179895</v>
      </c>
      <c r="K58">
        <v>660.50012497723299</v>
      </c>
      <c r="L58">
        <v>578.42253779882299</v>
      </c>
      <c r="M58">
        <v>57.3021661649137</v>
      </c>
      <c r="N58">
        <v>0.712194026250212</v>
      </c>
      <c r="O58">
        <v>3.4121304127810301</v>
      </c>
      <c r="P58">
        <v>65.803667745415297</v>
      </c>
      <c r="Q58">
        <v>4.6091326069593999E-2</v>
      </c>
    </row>
    <row r="59" spans="1:17" x14ac:dyDescent="0.3">
      <c r="A59" t="s">
        <v>71</v>
      </c>
      <c r="B59" t="s">
        <v>170</v>
      </c>
      <c r="C59" t="str">
        <f>IFERROR(VLOOKUP(Table1[[#This Row],[Ticker]],[1]!Table1[[Symbol]:[Industry]],2,FALSE),"-")</f>
        <v>-</v>
      </c>
      <c r="D59" t="s">
        <v>56</v>
      </c>
      <c r="E59">
        <v>151860.11489632499</v>
      </c>
      <c r="F59">
        <v>661.2</v>
      </c>
      <c r="G59">
        <v>89.572366824532196</v>
      </c>
      <c r="H59">
        <v>-0.71800434642852895</v>
      </c>
      <c r="I59">
        <v>14.583161449295</v>
      </c>
      <c r="J59">
        <v>1.0869158053626</v>
      </c>
      <c r="K59">
        <v>649.54213176982398</v>
      </c>
      <c r="L59">
        <v>565.65309835094604</v>
      </c>
      <c r="M59">
        <v>39.2687657472623</v>
      </c>
      <c r="N59">
        <v>0.867020356212308</v>
      </c>
      <c r="O59">
        <v>7.7737447065940604</v>
      </c>
      <c r="P59">
        <v>116.04313020748199</v>
      </c>
      <c r="Q59">
        <v>0.108572439416318</v>
      </c>
    </row>
    <row r="60" spans="1:17" x14ac:dyDescent="0.3">
      <c r="A60" t="s">
        <v>171</v>
      </c>
      <c r="B60" t="s">
        <v>172</v>
      </c>
      <c r="C60" t="str">
        <f>IFERROR(VLOOKUP(Table1[[#This Row],[Ticker]],[1]!Table1[[Symbol]:[Industry]],2,FALSE),"-")</f>
        <v>-</v>
      </c>
      <c r="D60" t="s">
        <v>37</v>
      </c>
      <c r="E60">
        <v>149870.95269792501</v>
      </c>
      <c r="F60">
        <v>1496.35</v>
      </c>
      <c r="G60">
        <v>-10.4535088762679</v>
      </c>
      <c r="H60">
        <v>1.74643007549827</v>
      </c>
      <c r="I60">
        <v>-7.7125894716052397</v>
      </c>
      <c r="J60">
        <v>0.47884679192802498</v>
      </c>
      <c r="K60">
        <v>1451.9814374540199</v>
      </c>
      <c r="L60">
        <v>1415.3696993209701</v>
      </c>
      <c r="M60">
        <v>66.4562721456182</v>
      </c>
      <c r="N60">
        <v>0.784888321022708</v>
      </c>
      <c r="O60">
        <v>4.8818792394827497</v>
      </c>
      <c r="P60">
        <v>19.550193744257498</v>
      </c>
      <c r="Q60">
        <v>1.72269820027E-3</v>
      </c>
    </row>
    <row r="61" spans="1:17" x14ac:dyDescent="0.3">
      <c r="A61" t="s">
        <v>173</v>
      </c>
      <c r="B61" t="s">
        <v>174</v>
      </c>
      <c r="C61" t="str">
        <f>IFERROR(VLOOKUP(Table1[[#This Row],[Ticker]],[1]!Table1[[Symbol]:[Industry]],2,FALSE),"-")</f>
        <v>-</v>
      </c>
      <c r="D61" t="s">
        <v>140</v>
      </c>
      <c r="E61">
        <v>148619.82542625</v>
      </c>
      <c r="F61">
        <v>1493.75</v>
      </c>
      <c r="G61">
        <v>90.527501343311201</v>
      </c>
      <c r="H61">
        <v>0.21445624540650499</v>
      </c>
      <c r="I61">
        <v>35.883105467231204</v>
      </c>
      <c r="J61">
        <v>-1.15477018270767</v>
      </c>
      <c r="K61">
        <v>1377.4198842743299</v>
      </c>
      <c r="L61">
        <v>1108.66690943151</v>
      </c>
      <c r="M61">
        <v>49.0827589622616</v>
      </c>
      <c r="N61">
        <v>0.95628715645690898</v>
      </c>
      <c r="O61">
        <v>10.456903765690299</v>
      </c>
      <c r="P61">
        <v>133.01614538647499</v>
      </c>
      <c r="Q61">
        <v>0.123750174446944</v>
      </c>
    </row>
    <row r="62" spans="1:17" x14ac:dyDescent="0.3">
      <c r="A62" t="s">
        <v>175</v>
      </c>
      <c r="B62" t="s">
        <v>176</v>
      </c>
      <c r="C62" t="str">
        <f>IFERROR(VLOOKUP(Table1[[#This Row],[Ticker]],[1]!Table1[[Symbol]:[Industry]],2,FALSE),"-")</f>
        <v>-</v>
      </c>
      <c r="D62" t="s">
        <v>127</v>
      </c>
      <c r="E62">
        <v>148066.18552</v>
      </c>
      <c r="F62">
        <v>562.29999999999995</v>
      </c>
      <c r="G62">
        <v>212.03217488125901</v>
      </c>
      <c r="H62">
        <v>-10.0246384874648</v>
      </c>
      <c r="I62">
        <v>19.86945820059</v>
      </c>
      <c r="J62">
        <v>2.06408325716757</v>
      </c>
      <c r="K62">
        <v>514.89246949024698</v>
      </c>
      <c r="L62">
        <v>424.61875646195398</v>
      </c>
      <c r="M62">
        <v>68.842467868809507</v>
      </c>
      <c r="N62">
        <v>0.71867213812982</v>
      </c>
      <c r="O62">
        <v>8.0917659612306601</v>
      </c>
      <c r="P62">
        <v>253.31448319195701</v>
      </c>
      <c r="Q62">
        <v>0.18969245549875799</v>
      </c>
    </row>
    <row r="63" spans="1:17" x14ac:dyDescent="0.3">
      <c r="A63" t="s">
        <v>177</v>
      </c>
      <c r="B63" t="s">
        <v>178</v>
      </c>
      <c r="C63" t="str">
        <f>IFERROR(VLOOKUP(Table1[[#This Row],[Ticker]],[1]!Table1[[Symbol]:[Industry]],2,FALSE),"-")</f>
        <v>-</v>
      </c>
      <c r="D63" t="s">
        <v>179</v>
      </c>
      <c r="E63">
        <v>144743.803261002</v>
      </c>
      <c r="F63">
        <v>220.14</v>
      </c>
      <c r="G63">
        <v>81.051552823531694</v>
      </c>
      <c r="H63">
        <v>-0.196927870915521</v>
      </c>
      <c r="I63">
        <v>22.873816215435401</v>
      </c>
      <c r="J63">
        <v>2.7933223635117201</v>
      </c>
      <c r="K63">
        <v>207.60223754929501</v>
      </c>
      <c r="L63">
        <v>174.39269445974799</v>
      </c>
      <c r="M63">
        <v>58.218157268607698</v>
      </c>
      <c r="N63">
        <v>0.68809179209114402</v>
      </c>
      <c r="O63">
        <v>5.9325883528663601</v>
      </c>
      <c r="P63">
        <v>110.25787965616</v>
      </c>
      <c r="Q63">
        <v>8.2805688414027995E-2</v>
      </c>
    </row>
    <row r="64" spans="1:17" x14ac:dyDescent="0.3">
      <c r="A64" t="s">
        <v>180</v>
      </c>
      <c r="B64" t="s">
        <v>181</v>
      </c>
      <c r="C64" t="str">
        <f>IFERROR(VLOOKUP(Table1[[#This Row],[Ticker]],[1]!Table1[[Symbol]:[Industry]],2,FALSE),"-")</f>
        <v>-</v>
      </c>
      <c r="D64" t="s">
        <v>21</v>
      </c>
      <c r="E64">
        <v>144707.03178078</v>
      </c>
      <c r="F64">
        <v>1479.8</v>
      </c>
      <c r="G64">
        <v>5.9521770803458001</v>
      </c>
      <c r="H64">
        <v>13.3625758632535</v>
      </c>
      <c r="I64">
        <v>6.0464963783107297</v>
      </c>
      <c r="J64">
        <v>1.11839780685884</v>
      </c>
      <c r="K64">
        <v>1345.07473506018</v>
      </c>
      <c r="L64">
        <v>1270.7609095252801</v>
      </c>
      <c r="M64">
        <v>81.759034897330295</v>
      </c>
      <c r="N64">
        <v>1.0496211276934999</v>
      </c>
      <c r="O64">
        <v>1.2298959318826901</v>
      </c>
      <c r="P64">
        <v>36.727339924235402</v>
      </c>
      <c r="Q64">
        <v>1.5174745011329E-2</v>
      </c>
    </row>
    <row r="65" spans="1:17" x14ac:dyDescent="0.3">
      <c r="A65" t="s">
        <v>182</v>
      </c>
      <c r="B65" t="s">
        <v>183</v>
      </c>
      <c r="C65" t="str">
        <f>IFERROR(VLOOKUP(Table1[[#This Row],[Ticker]],[1]!Table1[[Symbol]:[Industry]],2,FALSE),"-")</f>
        <v>-</v>
      </c>
      <c r="D65" t="s">
        <v>184</v>
      </c>
      <c r="E65">
        <v>139921.82100719999</v>
      </c>
      <c r="F65">
        <v>1368</v>
      </c>
      <c r="G65">
        <v>3.3231125321872601</v>
      </c>
      <c r="H65">
        <v>2.0912244343945101</v>
      </c>
      <c r="I65">
        <v>4.2238948277221304</v>
      </c>
      <c r="J65">
        <v>-2.07699940909096</v>
      </c>
      <c r="K65">
        <v>1334.53484587</v>
      </c>
      <c r="L65">
        <v>1198.66065849912</v>
      </c>
      <c r="M65">
        <v>45.967014126377499</v>
      </c>
      <c r="N65">
        <v>1.12336708856885</v>
      </c>
      <c r="O65">
        <v>7.2441520467836096</v>
      </c>
      <c r="P65">
        <v>42.529693686184601</v>
      </c>
      <c r="Q65">
        <v>1.5009414254310001E-3</v>
      </c>
    </row>
    <row r="66" spans="1:17" x14ac:dyDescent="0.3">
      <c r="A66" t="s">
        <v>185</v>
      </c>
      <c r="B66" t="s">
        <v>186</v>
      </c>
      <c r="C66" t="str">
        <f>IFERROR(VLOOKUP(Table1[[#This Row],[Ticker]],[1]!Table1[[Symbol]:[Industry]],2,FALSE),"-")</f>
        <v>-</v>
      </c>
      <c r="D66" t="s">
        <v>187</v>
      </c>
      <c r="E66">
        <v>139309.670442228</v>
      </c>
      <c r="F66">
        <v>205.58</v>
      </c>
      <c r="G66">
        <v>112.963772167157</v>
      </c>
      <c r="H66">
        <v>27.207135871334799</v>
      </c>
      <c r="I66">
        <v>88.8574445753936</v>
      </c>
      <c r="J66">
        <v>4.1610203979387999</v>
      </c>
      <c r="K66">
        <v>159.73336531122499</v>
      </c>
      <c r="L66">
        <v>124.294964336512</v>
      </c>
      <c r="M66">
        <v>80.677336933733102</v>
      </c>
      <c r="N66">
        <v>1.4511365204378699</v>
      </c>
      <c r="O66">
        <v>0.74910010701429997</v>
      </c>
      <c r="P66">
        <v>142.42924528301799</v>
      </c>
      <c r="Q66">
        <v>2.8418039075268998E-2</v>
      </c>
    </row>
    <row r="67" spans="1:17" x14ac:dyDescent="0.3">
      <c r="A67" t="s">
        <v>188</v>
      </c>
      <c r="B67" t="s">
        <v>189</v>
      </c>
      <c r="C67" t="str">
        <f>IFERROR(VLOOKUP(Table1[[#This Row],[Ticker]],[1]!Table1[[Symbol]:[Industry]],2,FALSE),"-")</f>
        <v>-</v>
      </c>
      <c r="D67" t="s">
        <v>89</v>
      </c>
      <c r="E67">
        <v>138629.80624659499</v>
      </c>
      <c r="F67">
        <v>433.85</v>
      </c>
      <c r="G67">
        <v>70.051671572514294</v>
      </c>
      <c r="H67">
        <v>-7.88279458506869</v>
      </c>
      <c r="I67">
        <v>19.9083076835322</v>
      </c>
      <c r="J67">
        <v>-1.1284635074843199</v>
      </c>
      <c r="K67">
        <v>432.47266762422402</v>
      </c>
      <c r="L67">
        <v>368.83506417862401</v>
      </c>
      <c r="M67">
        <v>43.456062066907101</v>
      </c>
      <c r="N67">
        <v>0.68558948679195497</v>
      </c>
      <c r="O67">
        <v>6.9955053589950396</v>
      </c>
      <c r="P67">
        <v>100.161476355248</v>
      </c>
      <c r="Q67">
        <v>0.14816385563319401</v>
      </c>
    </row>
    <row r="68" spans="1:17" x14ac:dyDescent="0.3">
      <c r="A68" t="s">
        <v>190</v>
      </c>
      <c r="B68" t="s">
        <v>191</v>
      </c>
      <c r="C68" t="str">
        <f>IFERROR(VLOOKUP(Table1[[#This Row],[Ticker]],[1]!Table1[[Symbol]:[Industry]],2,FALSE),"-")</f>
        <v>-</v>
      </c>
      <c r="D68" t="s">
        <v>32</v>
      </c>
      <c r="E68">
        <v>138514.935964515</v>
      </c>
      <c r="F68">
        <v>267.85000000000002</v>
      </c>
      <c r="G68">
        <v>8.44150559125897</v>
      </c>
      <c r="H68">
        <v>-9.65282642635845</v>
      </c>
      <c r="I68">
        <v>2.14176990118245</v>
      </c>
      <c r="J68">
        <v>-7.5457761689830303</v>
      </c>
      <c r="K68">
        <v>271.15956172506401</v>
      </c>
      <c r="L68">
        <v>244.679740185295</v>
      </c>
      <c r="M68">
        <v>35.372003488806101</v>
      </c>
      <c r="N68">
        <v>0.81709452458687204</v>
      </c>
      <c r="O68">
        <v>11.890983759566801</v>
      </c>
      <c r="P68">
        <v>44.199192462987803</v>
      </c>
      <c r="Q68">
        <v>0.13919814182916099</v>
      </c>
    </row>
    <row r="69" spans="1:17" x14ac:dyDescent="0.3">
      <c r="A69" t="s">
        <v>192</v>
      </c>
      <c r="B69" t="s">
        <v>193</v>
      </c>
      <c r="C69" t="str">
        <f>IFERROR(VLOOKUP(Table1[[#This Row],[Ticker]],[1]!Table1[[Symbol]:[Industry]],2,FALSE),"-")</f>
        <v>-</v>
      </c>
      <c r="D69" t="s">
        <v>32</v>
      </c>
      <c r="E69">
        <v>133937.993247512</v>
      </c>
      <c r="F69">
        <v>121.64</v>
      </c>
      <c r="G69">
        <v>100.10025594743399</v>
      </c>
      <c r="H69">
        <v>-13.986848848367501</v>
      </c>
      <c r="I69">
        <v>13.2277931265861</v>
      </c>
      <c r="J69">
        <v>-4.5249512328013797</v>
      </c>
      <c r="K69">
        <v>125.48465382527201</v>
      </c>
      <c r="L69">
        <v>108.010881340613</v>
      </c>
      <c r="M69">
        <v>41.376464047055798</v>
      </c>
      <c r="N69">
        <v>1.0233044064376999</v>
      </c>
      <c r="O69">
        <v>17.4778033541598</v>
      </c>
      <c r="P69">
        <v>133.923076923076</v>
      </c>
      <c r="Q69">
        <v>0.118483592564192</v>
      </c>
    </row>
    <row r="70" spans="1:17" x14ac:dyDescent="0.3">
      <c r="A70" t="s">
        <v>194</v>
      </c>
      <c r="B70" t="s">
        <v>195</v>
      </c>
      <c r="C70" t="str">
        <f>IFERROR(VLOOKUP(Table1[[#This Row],[Ticker]],[1]!Table1[[Symbol]:[Industry]],2,FALSE),"-")</f>
        <v>-</v>
      </c>
      <c r="D70" t="s">
        <v>18</v>
      </c>
      <c r="E70">
        <v>133018.57826208</v>
      </c>
      <c r="F70">
        <v>306.60000000000002</v>
      </c>
      <c r="G70">
        <v>37.3307129931258</v>
      </c>
      <c r="H70">
        <v>-11.510121776225301</v>
      </c>
      <c r="I70">
        <v>20.111393113520599</v>
      </c>
      <c r="J70">
        <v>0.48258944890223099</v>
      </c>
      <c r="K70">
        <v>305.55995706477199</v>
      </c>
      <c r="L70">
        <v>267.86201748469102</v>
      </c>
      <c r="M70">
        <v>52.759876368092598</v>
      </c>
      <c r="N70">
        <v>0.672671740336379</v>
      </c>
      <c r="O70">
        <v>12.1901500326157</v>
      </c>
      <c r="P70">
        <v>85.005279831045399</v>
      </c>
      <c r="Q70">
        <v>7.0002402345259998E-3</v>
      </c>
    </row>
    <row r="71" spans="1:17" x14ac:dyDescent="0.3">
      <c r="A71" t="s">
        <v>196</v>
      </c>
      <c r="B71" t="s">
        <v>197</v>
      </c>
      <c r="C71" t="str">
        <f>IFERROR(VLOOKUP(Table1[[#This Row],[Ticker]],[1]!Table1[[Symbol]:[Industry]],2,FALSE),"-")</f>
        <v>-</v>
      </c>
      <c r="D71" t="s">
        <v>119</v>
      </c>
      <c r="E71">
        <v>131251.54317336</v>
      </c>
      <c r="F71">
        <v>5449.1</v>
      </c>
      <c r="G71">
        <v>-16.553389623016798</v>
      </c>
      <c r="H71">
        <v>-1.32921154106701</v>
      </c>
      <c r="I71">
        <v>-9.1720566471617602</v>
      </c>
      <c r="J71">
        <v>-0.841250696396734</v>
      </c>
      <c r="K71">
        <v>5249.7171250654401</v>
      </c>
      <c r="L71">
        <v>4972.28124851544</v>
      </c>
      <c r="M71">
        <v>58.143761401755299</v>
      </c>
      <c r="N71">
        <v>0.61057636642935198</v>
      </c>
      <c r="O71">
        <v>5.0632214494136596</v>
      </c>
      <c r="P71">
        <v>25.332934655104999</v>
      </c>
      <c r="Q71">
        <v>1.54609814074E-2</v>
      </c>
    </row>
    <row r="72" spans="1:17" x14ac:dyDescent="0.3">
      <c r="A72" t="s">
        <v>198</v>
      </c>
      <c r="B72" t="s">
        <v>199</v>
      </c>
      <c r="C72" t="str">
        <f>IFERROR(VLOOKUP(Table1[[#This Row],[Ticker]],[1]!Table1[[Symbol]:[Industry]],2,FALSE),"-")</f>
        <v>-</v>
      </c>
      <c r="D72" t="s">
        <v>200</v>
      </c>
      <c r="E72">
        <v>128573.95395345001</v>
      </c>
      <c r="F72">
        <v>4692.3</v>
      </c>
      <c r="G72">
        <v>3.73408689030556</v>
      </c>
      <c r="H72">
        <v>-6.7750352389615198</v>
      </c>
      <c r="I72">
        <v>7.8097799794427596</v>
      </c>
      <c r="J72">
        <v>-5.0961070641415098</v>
      </c>
      <c r="K72">
        <v>4635.4272488900597</v>
      </c>
      <c r="L72">
        <v>4124.1307160209099</v>
      </c>
      <c r="M72">
        <v>42.611121323000503</v>
      </c>
      <c r="N72">
        <v>0.94017755126178904</v>
      </c>
      <c r="O72">
        <v>6.0460754853696397</v>
      </c>
      <c r="P72">
        <v>48.490506329113899</v>
      </c>
      <c r="Q72">
        <v>4.2578826572279002E-2</v>
      </c>
    </row>
    <row r="73" spans="1:17" x14ac:dyDescent="0.3">
      <c r="A73" t="s">
        <v>201</v>
      </c>
      <c r="B73" t="s">
        <v>202</v>
      </c>
      <c r="C73" t="str">
        <f>IFERROR(VLOOKUP(Table1[[#This Row],[Ticker]],[1]!Table1[[Symbol]:[Industry]],2,FALSE),"-")</f>
        <v>-</v>
      </c>
      <c r="D73" t="s">
        <v>37</v>
      </c>
      <c r="E73">
        <v>128230.633771405</v>
      </c>
      <c r="F73">
        <v>596.15</v>
      </c>
      <c r="G73">
        <v>-34.080097500940802</v>
      </c>
      <c r="H73">
        <v>0.57918922738761403</v>
      </c>
      <c r="I73">
        <v>-19.3316133553102</v>
      </c>
      <c r="J73">
        <v>-2.3914187787368499</v>
      </c>
      <c r="K73">
        <v>582.61627432180899</v>
      </c>
      <c r="L73">
        <v>599.12784758461896</v>
      </c>
      <c r="M73">
        <v>59.223163935952698</v>
      </c>
      <c r="N73">
        <v>0.79201306849490205</v>
      </c>
      <c r="O73">
        <v>19.198188375408801</v>
      </c>
      <c r="P73">
        <v>16.572154868986999</v>
      </c>
      <c r="Q73">
        <v>-9.9282732813024993E-2</v>
      </c>
    </row>
    <row r="74" spans="1:17" x14ac:dyDescent="0.3">
      <c r="A74" t="s">
        <v>203</v>
      </c>
      <c r="B74" t="s">
        <v>204</v>
      </c>
      <c r="C74" t="str">
        <f>IFERROR(VLOOKUP(Table1[[#This Row],[Ticker]],[1]!Table1[[Symbol]:[Industry]],2,FALSE),"-")</f>
        <v>-</v>
      </c>
      <c r="D74" t="s">
        <v>68</v>
      </c>
      <c r="E74">
        <v>127883.68075175</v>
      </c>
      <c r="F74">
        <v>733.15</v>
      </c>
      <c r="G74">
        <v>127.33279667796501</v>
      </c>
      <c r="H74">
        <v>7.8323306829485304</v>
      </c>
      <c r="I74">
        <v>65.384190207770601</v>
      </c>
      <c r="J74">
        <v>-0.73065399286500599</v>
      </c>
      <c r="K74">
        <v>647.74802681747803</v>
      </c>
      <c r="L74">
        <v>521.16179511106895</v>
      </c>
      <c r="M74">
        <v>61.030972665453298</v>
      </c>
      <c r="N74">
        <v>0.64690918293550903</v>
      </c>
      <c r="O74">
        <v>2.5710973197844802</v>
      </c>
      <c r="P74">
        <v>166.6</v>
      </c>
      <c r="Q74">
        <v>0.13645103172554501</v>
      </c>
    </row>
    <row r="75" spans="1:17" x14ac:dyDescent="0.3">
      <c r="A75" t="s">
        <v>205</v>
      </c>
      <c r="B75" t="s">
        <v>206</v>
      </c>
      <c r="C75" t="str">
        <f>IFERROR(VLOOKUP(Table1[[#This Row],[Ticker]],[1]!Table1[[Symbol]:[Industry]],2,FALSE),"-")</f>
        <v>-</v>
      </c>
      <c r="D75" t="s">
        <v>207</v>
      </c>
      <c r="E75">
        <v>121031.1076507</v>
      </c>
      <c r="F75">
        <v>4559.1499999999996</v>
      </c>
      <c r="G75">
        <v>1.2546855208638401</v>
      </c>
      <c r="H75">
        <v>-4.3130638979104803E-2</v>
      </c>
      <c r="I75">
        <v>0.224066220106037</v>
      </c>
      <c r="J75">
        <v>-1.1694397731714801</v>
      </c>
      <c r="K75">
        <v>4275.5136278980799</v>
      </c>
      <c r="L75">
        <v>3877.7265801922199</v>
      </c>
      <c r="M75">
        <v>56.870399047896598</v>
      </c>
      <c r="N75">
        <v>0.64987488093182399</v>
      </c>
      <c r="O75">
        <v>1.95869844159548</v>
      </c>
      <c r="P75">
        <v>38.353108973386298</v>
      </c>
      <c r="Q75">
        <v>-5.0706133246708002E-2</v>
      </c>
    </row>
    <row r="76" spans="1:17" x14ac:dyDescent="0.3">
      <c r="A76" t="s">
        <v>208</v>
      </c>
      <c r="B76" t="s">
        <v>209</v>
      </c>
      <c r="C76" t="str">
        <f>IFERROR(VLOOKUP(Table1[[#This Row],[Ticker]],[1]!Table1[[Symbol]:[Industry]],2,FALSE),"-")</f>
        <v>-</v>
      </c>
      <c r="D76" t="s">
        <v>49</v>
      </c>
      <c r="E76">
        <v>120599.81828776</v>
      </c>
      <c r="F76">
        <v>1435.3</v>
      </c>
      <c r="G76">
        <v>-2.6355919141664499</v>
      </c>
      <c r="H76">
        <v>6.32133335946091</v>
      </c>
      <c r="I76">
        <v>2.8139794019993398</v>
      </c>
      <c r="J76">
        <v>-3.7181419385758798</v>
      </c>
      <c r="K76">
        <v>1324.65790968089</v>
      </c>
      <c r="L76">
        <v>1195.31133343951</v>
      </c>
      <c r="M76">
        <v>58.337062705810702</v>
      </c>
      <c r="N76">
        <v>0.74071159775517403</v>
      </c>
      <c r="O76">
        <v>2.84957848533409</v>
      </c>
      <c r="P76">
        <v>43.925795938831698</v>
      </c>
      <c r="Q76">
        <v>0.117458125390955</v>
      </c>
    </row>
    <row r="77" spans="1:17" x14ac:dyDescent="0.3">
      <c r="A77" t="s">
        <v>210</v>
      </c>
      <c r="B77" t="s">
        <v>211</v>
      </c>
      <c r="C77" t="str">
        <f>IFERROR(VLOOKUP(Table1[[#This Row],[Ticker]],[1]!Table1[[Symbol]:[Industry]],2,FALSE),"-")</f>
        <v>-</v>
      </c>
      <c r="D77" t="s">
        <v>32</v>
      </c>
      <c r="E77">
        <v>119935.80576432</v>
      </c>
      <c r="F77">
        <v>63.45</v>
      </c>
      <c r="G77">
        <v>128.63651137379301</v>
      </c>
      <c r="H77">
        <v>-15.6360453175487</v>
      </c>
      <c r="I77">
        <v>31.479234659361399</v>
      </c>
      <c r="J77">
        <v>-3.7528022367626899</v>
      </c>
      <c r="K77">
        <v>65.070609755096001</v>
      </c>
      <c r="L77">
        <v>54.905490323082098</v>
      </c>
      <c r="M77">
        <v>34.402527383096498</v>
      </c>
      <c r="N77">
        <v>0.52976287974009895</v>
      </c>
      <c r="O77">
        <v>31.993695823483002</v>
      </c>
      <c r="P77">
        <v>159.509202453987</v>
      </c>
      <c r="Q77">
        <v>7.6560020133113998E-2</v>
      </c>
    </row>
    <row r="78" spans="1:17" x14ac:dyDescent="0.3">
      <c r="A78" t="s">
        <v>212</v>
      </c>
      <c r="B78" t="s">
        <v>213</v>
      </c>
      <c r="C78" t="str">
        <f>IFERROR(VLOOKUP(Table1[[#This Row],[Ticker]],[1]!Table1[[Symbol]:[Industry]],2,FALSE),"-")</f>
        <v>-</v>
      </c>
      <c r="D78" t="s">
        <v>59</v>
      </c>
      <c r="E78">
        <v>119815.483101625</v>
      </c>
      <c r="F78">
        <v>1483.75</v>
      </c>
      <c r="G78">
        <v>22.590868480900401</v>
      </c>
      <c r="H78">
        <v>-3.00055117357936</v>
      </c>
      <c r="I78">
        <v>1.2320815020531199</v>
      </c>
      <c r="J78">
        <v>-2.76557096460997</v>
      </c>
      <c r="K78">
        <v>1475.04588102656</v>
      </c>
      <c r="L78">
        <v>1358.5628318762899</v>
      </c>
      <c r="M78">
        <v>38.380833983990698</v>
      </c>
      <c r="N78">
        <v>0.84107564795680501</v>
      </c>
      <c r="O78">
        <v>6.62173546756528</v>
      </c>
      <c r="P78">
        <v>48.896136477671803</v>
      </c>
      <c r="Q78">
        <v>1.3048528928870999E-2</v>
      </c>
    </row>
    <row r="79" spans="1:17" x14ac:dyDescent="0.3">
      <c r="A79" t="s">
        <v>214</v>
      </c>
      <c r="B79" t="s">
        <v>215</v>
      </c>
      <c r="C79" t="str">
        <f>IFERROR(VLOOKUP(Table1[[#This Row],[Ticker]],[1]!Table1[[Symbol]:[Industry]],2,FALSE),"-")</f>
        <v>-</v>
      </c>
      <c r="D79" t="s">
        <v>27</v>
      </c>
      <c r="E79">
        <v>118584.40994968401</v>
      </c>
      <c r="F79">
        <v>17.47</v>
      </c>
      <c r="G79">
        <v>105.01629080019499</v>
      </c>
      <c r="H79">
        <v>2.2943287446541101</v>
      </c>
      <c r="I79">
        <v>-2.6685458339579702</v>
      </c>
      <c r="J79">
        <v>-3.4433305691370801</v>
      </c>
      <c r="K79">
        <v>15.5385772971409</v>
      </c>
      <c r="L79">
        <v>13.559892791885501</v>
      </c>
      <c r="M79">
        <v>55.882493178832199</v>
      </c>
      <c r="N79">
        <v>1.0063785300006001</v>
      </c>
      <c r="O79">
        <v>9.7882083571837395</v>
      </c>
      <c r="P79">
        <v>144.33566433566401</v>
      </c>
      <c r="Q79">
        <v>5.7442563230261E-2</v>
      </c>
    </row>
    <row r="80" spans="1:17" x14ac:dyDescent="0.3">
      <c r="A80" t="s">
        <v>216</v>
      </c>
      <c r="B80" t="s">
        <v>217</v>
      </c>
      <c r="C80" t="str">
        <f>IFERROR(VLOOKUP(Table1[[#This Row],[Ticker]],[1]!Table1[[Symbol]:[Industry]],2,FALSE),"-")</f>
        <v>-</v>
      </c>
      <c r="D80" t="s">
        <v>218</v>
      </c>
      <c r="E80">
        <v>117791.8240623</v>
      </c>
      <c r="F80">
        <v>1878.9</v>
      </c>
      <c r="G80">
        <v>20.266428576865199</v>
      </c>
      <c r="H80">
        <v>-10.358988527465501</v>
      </c>
      <c r="I80">
        <v>21.538622815574101</v>
      </c>
      <c r="J80">
        <v>-6.7674748858131499</v>
      </c>
      <c r="K80">
        <v>1775.61029272821</v>
      </c>
      <c r="L80">
        <v>1543.9287417819401</v>
      </c>
      <c r="M80">
        <v>57.8176970761061</v>
      </c>
      <c r="N80">
        <v>1.1725418098689699</v>
      </c>
      <c r="O80">
        <v>5.6682101229442701</v>
      </c>
      <c r="P80">
        <v>52.402968730989102</v>
      </c>
      <c r="Q80">
        <v>5.2023266511251998E-2</v>
      </c>
    </row>
    <row r="81" spans="1:17" x14ac:dyDescent="0.3">
      <c r="A81" t="s">
        <v>219</v>
      </c>
      <c r="B81" t="s">
        <v>220</v>
      </c>
      <c r="C81" t="str">
        <f>IFERROR(VLOOKUP(Table1[[#This Row],[Ticker]],[1]!Table1[[Symbol]:[Industry]],2,FALSE),"-")</f>
        <v>-</v>
      </c>
      <c r="D81" t="s">
        <v>221</v>
      </c>
      <c r="E81">
        <v>115475.80254416</v>
      </c>
      <c r="F81">
        <v>1035.2</v>
      </c>
      <c r="G81">
        <v>8.3453632838857796</v>
      </c>
      <c r="H81">
        <v>-19.400861603065302</v>
      </c>
      <c r="I81">
        <v>-25.397817679757001</v>
      </c>
      <c r="J81">
        <v>-0.60807736455175099</v>
      </c>
      <c r="K81">
        <v>1034.8067713923499</v>
      </c>
      <c r="L81">
        <v>1055.2337528026701</v>
      </c>
      <c r="M81">
        <v>59.6912616076619</v>
      </c>
      <c r="N81">
        <v>0.76426165237755195</v>
      </c>
      <c r="O81">
        <v>20.749613601236401</v>
      </c>
      <c r="P81">
        <v>50.903790087463499</v>
      </c>
      <c r="Q81">
        <v>1.308486233922E-2</v>
      </c>
    </row>
    <row r="82" spans="1:17" x14ac:dyDescent="0.3">
      <c r="A82" t="s">
        <v>222</v>
      </c>
      <c r="B82" t="s">
        <v>223</v>
      </c>
      <c r="C82" t="str">
        <f>IFERROR(VLOOKUP(Table1[[#This Row],[Ticker]],[1]!Table1[[Symbol]:[Industry]],2,FALSE),"-")</f>
        <v>-</v>
      </c>
      <c r="D82" t="s">
        <v>24</v>
      </c>
      <c r="E82">
        <v>113343.42447775</v>
      </c>
      <c r="F82">
        <v>1455.5</v>
      </c>
      <c r="G82">
        <v>-20.4490281262593</v>
      </c>
      <c r="H82">
        <v>-9.5160405361325093</v>
      </c>
      <c r="I82">
        <v>-21.9859528514496</v>
      </c>
      <c r="J82">
        <v>-6.34409985983008</v>
      </c>
      <c r="K82">
        <v>1479.2277138194199</v>
      </c>
      <c r="L82">
        <v>1461.44688521802</v>
      </c>
      <c r="M82">
        <v>40.825351912045299</v>
      </c>
      <c r="N82">
        <v>1.3479259563731301</v>
      </c>
      <c r="O82">
        <v>16.420474063895501</v>
      </c>
      <c r="P82">
        <v>8.2035460729286491</v>
      </c>
      <c r="Q82">
        <v>5.603641290891E-3</v>
      </c>
    </row>
    <row r="83" spans="1:17" x14ac:dyDescent="0.3">
      <c r="A83" t="s">
        <v>224</v>
      </c>
      <c r="B83" t="s">
        <v>225</v>
      </c>
      <c r="C83" t="str">
        <f>IFERROR(VLOOKUP(Table1[[#This Row],[Ticker]],[1]!Table1[[Symbol]:[Industry]],2,FALSE),"-")</f>
        <v>-</v>
      </c>
      <c r="D83" t="s">
        <v>114</v>
      </c>
      <c r="E83">
        <v>111556.56110224999</v>
      </c>
      <c r="F83">
        <v>5579.75</v>
      </c>
      <c r="G83">
        <v>66.819077454639796</v>
      </c>
      <c r="H83">
        <v>1.12130488125471</v>
      </c>
      <c r="I83">
        <v>26.959249839519298</v>
      </c>
      <c r="J83">
        <v>-1.30784247955519</v>
      </c>
      <c r="K83">
        <v>5247.0489278117102</v>
      </c>
      <c r="L83">
        <v>4402.4992202615604</v>
      </c>
      <c r="M83">
        <v>54.564962544205201</v>
      </c>
      <c r="N83">
        <v>0.814846860911279</v>
      </c>
      <c r="O83">
        <v>5.6418298310856301</v>
      </c>
      <c r="P83">
        <v>94.932574063722697</v>
      </c>
      <c r="Q83">
        <v>6.1902693131267998E-2</v>
      </c>
    </row>
    <row r="84" spans="1:17" x14ac:dyDescent="0.3">
      <c r="A84" t="s">
        <v>226</v>
      </c>
      <c r="B84" t="s">
        <v>227</v>
      </c>
      <c r="C84" t="str">
        <f>IFERROR(VLOOKUP(Table1[[#This Row],[Ticker]],[1]!Table1[[Symbol]:[Industry]],2,FALSE),"-")</f>
        <v>-</v>
      </c>
      <c r="D84" t="s">
        <v>59</v>
      </c>
      <c r="E84">
        <v>110207.77775475</v>
      </c>
      <c r="F84">
        <v>1095.25</v>
      </c>
      <c r="G84">
        <v>63.6031666760992</v>
      </c>
      <c r="H84">
        <v>0.54264557324518403</v>
      </c>
      <c r="I84">
        <v>41.284338931722502</v>
      </c>
      <c r="J84">
        <v>-1.8052076935308401</v>
      </c>
      <c r="K84">
        <v>1034.8920754164401</v>
      </c>
      <c r="L84">
        <v>858.31406120418399</v>
      </c>
      <c r="M84">
        <v>63.098872985675001</v>
      </c>
      <c r="N84">
        <v>0.92940993568166197</v>
      </c>
      <c r="O84">
        <v>7.0531842045195203</v>
      </c>
      <c r="P84">
        <v>92.910612065169502</v>
      </c>
      <c r="Q84">
        <v>3.6006619371675999E-2</v>
      </c>
    </row>
    <row r="85" spans="1:17" x14ac:dyDescent="0.3">
      <c r="A85" t="s">
        <v>228</v>
      </c>
      <c r="B85" t="s">
        <v>229</v>
      </c>
      <c r="C85" t="str">
        <f>IFERROR(VLOOKUP(Table1[[#This Row],[Ticker]],[1]!Table1[[Symbol]:[Industry]],2,FALSE),"-")</f>
        <v>-</v>
      </c>
      <c r="D85" t="s">
        <v>148</v>
      </c>
      <c r="E85">
        <v>110052.616846619</v>
      </c>
      <c r="F85">
        <v>720.3</v>
      </c>
      <c r="G85">
        <v>64.628273203073505</v>
      </c>
      <c r="H85">
        <v>2.7510433662394198</v>
      </c>
      <c r="I85">
        <v>46.698536934560799</v>
      </c>
      <c r="J85">
        <v>1.25775268175611</v>
      </c>
      <c r="K85">
        <v>638.62560890653106</v>
      </c>
      <c r="L85">
        <v>516.42532511844001</v>
      </c>
      <c r="M85">
        <v>72.577461521614296</v>
      </c>
      <c r="N85">
        <v>0.76014957781118897</v>
      </c>
      <c r="O85">
        <v>2.0408163265306101</v>
      </c>
      <c r="P85">
        <v>100.528953229398</v>
      </c>
      <c r="Q85">
        <v>0.248615226828309</v>
      </c>
    </row>
    <row r="86" spans="1:17" x14ac:dyDescent="0.3">
      <c r="A86" t="s">
        <v>230</v>
      </c>
      <c r="B86" t="s">
        <v>231</v>
      </c>
      <c r="C86" t="str">
        <f>IFERROR(VLOOKUP(Table1[[#This Row],[Ticker]],[1]!Table1[[Symbol]:[Industry]],2,FALSE),"-")</f>
        <v>-</v>
      </c>
      <c r="D86" t="s">
        <v>114</v>
      </c>
      <c r="E86">
        <v>109963.66340643899</v>
      </c>
      <c r="F86">
        <v>2314.6</v>
      </c>
      <c r="G86">
        <v>50.189509279948098</v>
      </c>
      <c r="H86">
        <v>1.38637607232594</v>
      </c>
      <c r="I86">
        <v>2.9622782032053299</v>
      </c>
      <c r="J86">
        <v>-5.0420418245041203</v>
      </c>
      <c r="K86">
        <v>2268.6263433725699</v>
      </c>
      <c r="L86">
        <v>1975.31517288345</v>
      </c>
      <c r="M86">
        <v>32.150674709230302</v>
      </c>
      <c r="N86">
        <v>0.90428259814538403</v>
      </c>
      <c r="O86">
        <v>8.83089950747428</v>
      </c>
      <c r="P86">
        <v>78.940858136838003</v>
      </c>
      <c r="Q86">
        <v>0.18978898242144501</v>
      </c>
    </row>
    <row r="87" spans="1:17" x14ac:dyDescent="0.3">
      <c r="A87" t="s">
        <v>232</v>
      </c>
      <c r="B87" t="s">
        <v>233</v>
      </c>
      <c r="C87" t="str">
        <f>IFERROR(VLOOKUP(Table1[[#This Row],[Ticker]],[1]!Table1[[Symbol]:[Industry]],2,FALSE),"-")</f>
        <v>-</v>
      </c>
      <c r="D87" t="s">
        <v>234</v>
      </c>
      <c r="E87">
        <v>109714.374</v>
      </c>
      <c r="F87">
        <v>3957.95</v>
      </c>
      <c r="G87">
        <v>83.446786438592696</v>
      </c>
      <c r="H87">
        <v>3.7934249322679001</v>
      </c>
      <c r="I87">
        <v>87.823126687028903</v>
      </c>
      <c r="J87">
        <v>-4.0216489325780502</v>
      </c>
      <c r="K87">
        <v>3621.6881448189301</v>
      </c>
      <c r="L87">
        <v>2793.5092972396001</v>
      </c>
      <c r="M87">
        <v>56.303096661669699</v>
      </c>
      <c r="N87">
        <v>1.2093317058630699</v>
      </c>
      <c r="O87">
        <v>5.4055761189504699</v>
      </c>
      <c r="P87">
        <v>139.39696364846</v>
      </c>
      <c r="Q87">
        <v>0.22992930714156601</v>
      </c>
    </row>
    <row r="88" spans="1:17" x14ac:dyDescent="0.3">
      <c r="A88" t="s">
        <v>235</v>
      </c>
      <c r="B88" t="s">
        <v>236</v>
      </c>
      <c r="C88" t="str">
        <f>IFERROR(VLOOKUP(Table1[[#This Row],[Ticker]],[1]!Table1[[Symbol]:[Industry]],2,FALSE),"-")</f>
        <v>-</v>
      </c>
      <c r="D88" t="s">
        <v>237</v>
      </c>
      <c r="E88">
        <v>109228.21913216</v>
      </c>
      <c r="F88">
        <v>1146.3499999999999</v>
      </c>
      <c r="G88">
        <v>7.4251487871775304</v>
      </c>
      <c r="H88">
        <v>-2.0471890752155502</v>
      </c>
      <c r="I88">
        <v>-7.2301190533259803</v>
      </c>
      <c r="J88">
        <v>-0.36394222895876899</v>
      </c>
      <c r="K88">
        <v>1108.7978282921199</v>
      </c>
      <c r="L88">
        <v>1051.4959644052999</v>
      </c>
      <c r="M88">
        <v>72.448126935866796</v>
      </c>
      <c r="N88">
        <v>0.80111997045924299</v>
      </c>
      <c r="O88">
        <v>10.6991756444366</v>
      </c>
      <c r="P88">
        <v>39.4586374695863</v>
      </c>
      <c r="Q88">
        <v>8.7871898251479993E-3</v>
      </c>
    </row>
    <row r="89" spans="1:17" x14ac:dyDescent="0.3">
      <c r="A89" t="s">
        <v>238</v>
      </c>
      <c r="B89" t="s">
        <v>239</v>
      </c>
      <c r="C89" t="str">
        <f>IFERROR(VLOOKUP(Table1[[#This Row],[Ticker]],[1]!Table1[[Symbol]:[Industry]],2,FALSE),"-")</f>
        <v>-</v>
      </c>
      <c r="D89" t="s">
        <v>148</v>
      </c>
      <c r="E89">
        <v>108396.63224115</v>
      </c>
      <c r="F89">
        <v>311.3</v>
      </c>
      <c r="G89">
        <v>227.57207218964899</v>
      </c>
      <c r="H89">
        <v>-9.53865627798608</v>
      </c>
      <c r="I89">
        <v>47.244378832734597</v>
      </c>
      <c r="J89">
        <v>-0.85103456033414304</v>
      </c>
      <c r="K89">
        <v>286.59933887980299</v>
      </c>
      <c r="L89">
        <v>224.34135460709999</v>
      </c>
      <c r="M89">
        <v>68.247554540580694</v>
      </c>
      <c r="N89">
        <v>0.72388301908899899</v>
      </c>
      <c r="O89">
        <v>3.5978156119498701</v>
      </c>
      <c r="P89">
        <v>259.26139642238797</v>
      </c>
      <c r="Q89">
        <v>0.155998967483435</v>
      </c>
    </row>
    <row r="90" spans="1:17" x14ac:dyDescent="0.3">
      <c r="A90" t="s">
        <v>240</v>
      </c>
      <c r="B90" t="s">
        <v>241</v>
      </c>
      <c r="C90" t="str">
        <f>IFERROR(VLOOKUP(Table1[[#This Row],[Ticker]],[1]!Table1[[Symbol]:[Industry]],2,FALSE),"-")</f>
        <v>-</v>
      </c>
      <c r="D90" t="s">
        <v>184</v>
      </c>
      <c r="E90">
        <v>108057.82489957</v>
      </c>
      <c r="F90">
        <v>609.70000000000005</v>
      </c>
      <c r="G90">
        <v>-20.980541538385602</v>
      </c>
      <c r="H90">
        <v>4.2474240557391898</v>
      </c>
      <c r="I90">
        <v>-2.2560871264804598</v>
      </c>
      <c r="J90">
        <v>-6.3932253192785699E-2</v>
      </c>
      <c r="K90">
        <v>574.97742749668805</v>
      </c>
      <c r="L90">
        <v>551.35236382723303</v>
      </c>
      <c r="M90">
        <v>60.0106432901053</v>
      </c>
      <c r="N90">
        <v>0.58712336447387103</v>
      </c>
      <c r="O90">
        <v>3.8871576185008898</v>
      </c>
      <c r="P90">
        <v>24.632052330335199</v>
      </c>
      <c r="Q90">
        <v>-9.0242331888933006E-2</v>
      </c>
    </row>
    <row r="91" spans="1:17" x14ac:dyDescent="0.3">
      <c r="A91" t="s">
        <v>242</v>
      </c>
      <c r="B91" t="s">
        <v>243</v>
      </c>
      <c r="C91" t="str">
        <f>IFERROR(VLOOKUP(Table1[[#This Row],[Ticker]],[1]!Table1[[Symbol]:[Industry]],2,FALSE),"-")</f>
        <v>-</v>
      </c>
      <c r="D91" t="s">
        <v>49</v>
      </c>
      <c r="E91">
        <v>107151.72430236</v>
      </c>
      <c r="F91">
        <v>2850.45</v>
      </c>
      <c r="G91">
        <v>37.258888241639198</v>
      </c>
      <c r="H91">
        <v>9.39445815137673</v>
      </c>
      <c r="I91">
        <v>23.4925387158886</v>
      </c>
      <c r="J91">
        <v>-7.2249170143415098</v>
      </c>
      <c r="K91">
        <v>2608.6218193602699</v>
      </c>
      <c r="L91">
        <v>2278.0195928164999</v>
      </c>
      <c r="M91">
        <v>54.757630119965</v>
      </c>
      <c r="N91">
        <v>1.18277177838809</v>
      </c>
      <c r="O91">
        <v>7.3321756213931204</v>
      </c>
      <c r="P91">
        <v>67.294656219737604</v>
      </c>
      <c r="Q91">
        <v>6.2083142592891001E-2</v>
      </c>
    </row>
    <row r="92" spans="1:17" x14ac:dyDescent="0.3">
      <c r="A92" t="s">
        <v>244</v>
      </c>
      <c r="B92" t="s">
        <v>245</v>
      </c>
      <c r="C92" t="str">
        <f>IFERROR(VLOOKUP(Table1[[#This Row],[Ticker]],[1]!Table1[[Symbol]:[Industry]],2,FALSE),"-")</f>
        <v>-</v>
      </c>
      <c r="D92" t="s">
        <v>59</v>
      </c>
      <c r="E92">
        <v>107016.88076689999</v>
      </c>
      <c r="F92">
        <v>6425.9</v>
      </c>
      <c r="G92">
        <v>0.14447208072398601</v>
      </c>
      <c r="H92">
        <v>4.6841692990067703</v>
      </c>
      <c r="I92">
        <v>-4.5615115415317797</v>
      </c>
      <c r="J92">
        <v>3.5132087418537301</v>
      </c>
      <c r="K92">
        <v>6071.7138705468196</v>
      </c>
      <c r="L92">
        <v>5849.8422578013196</v>
      </c>
      <c r="M92">
        <v>79.294026931568595</v>
      </c>
      <c r="N92">
        <v>1.3336396095107901</v>
      </c>
      <c r="O92">
        <v>1.5546460417996</v>
      </c>
      <c r="P92">
        <v>26.5875400147746</v>
      </c>
      <c r="Q92">
        <v>-4.1347319184047999E-2</v>
      </c>
    </row>
    <row r="93" spans="1:17" x14ac:dyDescent="0.3">
      <c r="A93" t="s">
        <v>246</v>
      </c>
      <c r="B93" t="s">
        <v>247</v>
      </c>
      <c r="C93" t="str">
        <f>IFERROR(VLOOKUP(Table1[[#This Row],[Ticker]],[1]!Table1[[Symbol]:[Industry]],2,FALSE),"-")</f>
        <v>-</v>
      </c>
      <c r="D93" t="s">
        <v>248</v>
      </c>
      <c r="E93">
        <v>106815.88143655</v>
      </c>
      <c r="F93">
        <v>396.5</v>
      </c>
      <c r="G93">
        <v>114.239461002273</v>
      </c>
      <c r="H93">
        <v>4.44985571808414</v>
      </c>
      <c r="I93">
        <v>78.010971001322204</v>
      </c>
      <c r="J93">
        <v>8.7257399130987494</v>
      </c>
      <c r="K93">
        <v>340.90980335468998</v>
      </c>
      <c r="L93">
        <v>271.05232597366597</v>
      </c>
      <c r="M93">
        <v>80.201848143835903</v>
      </c>
      <c r="N93">
        <v>3.34493139506794</v>
      </c>
      <c r="O93">
        <v>0.23959646910465199</v>
      </c>
      <c r="P93">
        <v>151.98601843025099</v>
      </c>
      <c r="Q93">
        <v>3.5429481702710999E-2</v>
      </c>
    </row>
    <row r="94" spans="1:17" x14ac:dyDescent="0.3">
      <c r="A94" t="s">
        <v>249</v>
      </c>
      <c r="B94" t="s">
        <v>250</v>
      </c>
      <c r="C94" t="str">
        <f>IFERROR(VLOOKUP(Table1[[#This Row],[Ticker]],[1]!Table1[[Symbol]:[Industry]],2,FALSE),"-")</f>
        <v>-</v>
      </c>
      <c r="D94" t="s">
        <v>32</v>
      </c>
      <c r="E94">
        <v>106171.9729983</v>
      </c>
      <c r="F94">
        <v>117.05</v>
      </c>
      <c r="G94">
        <v>58.275255109302002</v>
      </c>
      <c r="H94">
        <v>-10.890402300925199</v>
      </c>
      <c r="I94">
        <v>14.8247638185569</v>
      </c>
      <c r="J94">
        <v>-3.1925722909763099</v>
      </c>
      <c r="K94">
        <v>117.681433276165</v>
      </c>
      <c r="L94">
        <v>102.226896894942</v>
      </c>
      <c r="M94">
        <v>41.470840008757001</v>
      </c>
      <c r="N94">
        <v>0.91920151952615003</v>
      </c>
      <c r="O94">
        <v>10.1238786843229</v>
      </c>
      <c r="P94">
        <v>93.439100975045406</v>
      </c>
      <c r="Q94">
        <v>0.16117527148195601</v>
      </c>
    </row>
    <row r="95" spans="1:17" x14ac:dyDescent="0.3">
      <c r="A95" t="s">
        <v>251</v>
      </c>
      <c r="B95" t="s">
        <v>252</v>
      </c>
      <c r="C95" t="str">
        <f>IFERROR(VLOOKUP(Table1[[#This Row],[Ticker]],[1]!Table1[[Symbol]:[Industry]],2,FALSE),"-")</f>
        <v>-</v>
      </c>
      <c r="D95" t="s">
        <v>124</v>
      </c>
      <c r="E95">
        <v>105284.97818010001</v>
      </c>
      <c r="F95">
        <v>1050.3</v>
      </c>
      <c r="G95">
        <v>50.382259823890699</v>
      </c>
      <c r="H95">
        <v>-6.1026729033218796</v>
      </c>
      <c r="I95">
        <v>30.5942405341446</v>
      </c>
      <c r="J95">
        <v>-2.9359023110123501</v>
      </c>
      <c r="K95">
        <v>1002.87606473387</v>
      </c>
      <c r="L95">
        <v>839.64696628241404</v>
      </c>
      <c r="M95">
        <v>51.532669298263201</v>
      </c>
      <c r="N95">
        <v>0.96132961859453903</v>
      </c>
      <c r="O95">
        <v>4.4463486622869697</v>
      </c>
      <c r="P95">
        <v>80.727867159941496</v>
      </c>
      <c r="Q95">
        <v>0.102325409414907</v>
      </c>
    </row>
    <row r="96" spans="1:17" x14ac:dyDescent="0.3">
      <c r="A96" t="s">
        <v>253</v>
      </c>
      <c r="B96" t="s">
        <v>254</v>
      </c>
      <c r="C96" t="str">
        <f>IFERROR(VLOOKUP(Table1[[#This Row],[Ticker]],[1]!Table1[[Symbol]:[Industry]],2,FALSE),"-")</f>
        <v>-</v>
      </c>
      <c r="D96" t="s">
        <v>32</v>
      </c>
      <c r="E96">
        <v>103954.44115612601</v>
      </c>
      <c r="F96">
        <v>136.18</v>
      </c>
      <c r="G96">
        <v>56.397293284744698</v>
      </c>
      <c r="H96">
        <v>-23.478709737476301</v>
      </c>
      <c r="I96">
        <v>-2.21890686029051</v>
      </c>
      <c r="J96">
        <v>-6.6342819976463296</v>
      </c>
      <c r="K96">
        <v>144.93070647149099</v>
      </c>
      <c r="L96">
        <v>130.142055954846</v>
      </c>
      <c r="M96">
        <v>33.219954599116299</v>
      </c>
      <c r="N96">
        <v>0.77112922736483303</v>
      </c>
      <c r="O96">
        <v>26.670583051843099</v>
      </c>
      <c r="P96">
        <v>88.093922651933696</v>
      </c>
      <c r="Q96">
        <v>0.136837876290272</v>
      </c>
    </row>
    <row r="97" spans="1:17" x14ac:dyDescent="0.3">
      <c r="A97" t="s">
        <v>255</v>
      </c>
      <c r="B97" t="s">
        <v>256</v>
      </c>
      <c r="C97" t="str">
        <f>IFERROR(VLOOKUP(Table1[[#This Row],[Ticker]],[1]!Table1[[Symbol]:[Industry]],2,FALSE),"-")</f>
        <v>-</v>
      </c>
      <c r="D97" t="s">
        <v>257</v>
      </c>
      <c r="E97">
        <v>103847.29201855</v>
      </c>
      <c r="F97">
        <v>11476.1</v>
      </c>
      <c r="G97">
        <v>195.66326369172401</v>
      </c>
      <c r="H97">
        <v>9.2416617654611297</v>
      </c>
      <c r="I97">
        <v>58.196533973785897</v>
      </c>
      <c r="J97">
        <v>8.3134705472010193</v>
      </c>
      <c r="K97">
        <v>9447.5431959766502</v>
      </c>
      <c r="L97">
        <v>7594.8188070782198</v>
      </c>
      <c r="M97">
        <v>86.254699313029207</v>
      </c>
      <c r="N97">
        <v>0.81316071376733601</v>
      </c>
      <c r="O97">
        <v>9.2640356915676794</v>
      </c>
      <c r="P97">
        <v>232.31789421865699</v>
      </c>
      <c r="Q97">
        <v>0.206399438402883</v>
      </c>
    </row>
    <row r="98" spans="1:17" x14ac:dyDescent="0.3">
      <c r="A98" t="s">
        <v>258</v>
      </c>
      <c r="B98" t="s">
        <v>259</v>
      </c>
      <c r="C98" t="str">
        <f>IFERROR(VLOOKUP(Table1[[#This Row],[Ticker]],[1]!Table1[[Symbol]:[Industry]],2,FALSE),"-")</f>
        <v>-</v>
      </c>
      <c r="D98" t="s">
        <v>260</v>
      </c>
      <c r="E98">
        <v>103466.79390925</v>
      </c>
      <c r="F98">
        <v>9296.75</v>
      </c>
      <c r="G98">
        <v>7.0112209759756503</v>
      </c>
      <c r="H98">
        <v>5.1723494835349602</v>
      </c>
      <c r="I98">
        <v>1.8371685178244199</v>
      </c>
      <c r="J98">
        <v>1.67909463205056</v>
      </c>
      <c r="K98">
        <v>8355.2658915662705</v>
      </c>
      <c r="L98">
        <v>7960.62305793824</v>
      </c>
      <c r="M98">
        <v>82.937405787845293</v>
      </c>
      <c r="N98">
        <v>2.2401794040281802</v>
      </c>
      <c r="O98">
        <v>0.56202436335277495</v>
      </c>
      <c r="P98">
        <v>40.266902035335399</v>
      </c>
      <c r="Q98">
        <v>9.9453643893370997E-2</v>
      </c>
    </row>
    <row r="99" spans="1:17" x14ac:dyDescent="0.3">
      <c r="A99" t="s">
        <v>261</v>
      </c>
      <c r="B99" t="s">
        <v>262</v>
      </c>
      <c r="C99" t="str">
        <f>IFERROR(VLOOKUP(Table1[[#This Row],[Ticker]],[1]!Table1[[Symbol]:[Industry]],2,FALSE),"-")</f>
        <v>-</v>
      </c>
      <c r="D99" t="s">
        <v>103</v>
      </c>
      <c r="E99">
        <v>101916.92313153</v>
      </c>
      <c r="F99">
        <v>101.46</v>
      </c>
      <c r="G99">
        <v>97.170102207826602</v>
      </c>
      <c r="H99">
        <v>-17.5720299420312</v>
      </c>
      <c r="I99">
        <v>37.756513709506997</v>
      </c>
      <c r="J99">
        <v>-2.8471350818527301</v>
      </c>
      <c r="K99">
        <v>98.700721893376794</v>
      </c>
      <c r="L99">
        <v>81.697763695883495</v>
      </c>
      <c r="M99">
        <v>55.567655682339399</v>
      </c>
      <c r="N99">
        <v>0.462740475798183</v>
      </c>
      <c r="O99">
        <v>16.301990932387099</v>
      </c>
      <c r="P99">
        <v>126.220735785953</v>
      </c>
      <c r="Q99">
        <v>0.156395589870098</v>
      </c>
    </row>
    <row r="100" spans="1:17" x14ac:dyDescent="0.3">
      <c r="A100" t="s">
        <v>263</v>
      </c>
      <c r="B100" t="s">
        <v>264</v>
      </c>
      <c r="C100" t="str">
        <f>IFERROR(VLOOKUP(Table1[[#This Row],[Ticker]],[1]!Table1[[Symbol]:[Industry]],2,FALSE),"-")</f>
        <v>-</v>
      </c>
      <c r="D100" t="s">
        <v>187</v>
      </c>
      <c r="E100">
        <v>101890.0559578</v>
      </c>
      <c r="F100">
        <v>34546.449999999997</v>
      </c>
      <c r="G100">
        <v>57.554054864992203</v>
      </c>
      <c r="H100">
        <v>9.6159778710743797</v>
      </c>
      <c r="I100">
        <v>42.102861136618799</v>
      </c>
      <c r="J100">
        <v>0.67715639368677305</v>
      </c>
      <c r="K100">
        <v>31637.199027025399</v>
      </c>
      <c r="L100">
        <v>26852.4653065768</v>
      </c>
      <c r="M100">
        <v>69.137201569716396</v>
      </c>
      <c r="N100">
        <v>0.73894535172476195</v>
      </c>
      <c r="O100">
        <v>6.1700985195295202</v>
      </c>
      <c r="P100">
        <v>92.661653045119706</v>
      </c>
      <c r="Q100">
        <v>0.10658182998924</v>
      </c>
    </row>
    <row r="101" spans="1:17" x14ac:dyDescent="0.3">
      <c r="A101" t="s">
        <v>265</v>
      </c>
      <c r="B101" t="s">
        <v>266</v>
      </c>
      <c r="C101" t="str">
        <f>IFERROR(VLOOKUP(Table1[[#This Row],[Ticker]],[1]!Table1[[Symbol]:[Industry]],2,FALSE),"-")</f>
        <v>-</v>
      </c>
      <c r="D101" t="s">
        <v>218</v>
      </c>
      <c r="E101">
        <v>100909.63094279999</v>
      </c>
      <c r="F101">
        <v>6711.7</v>
      </c>
      <c r="G101">
        <v>64.786983685349497</v>
      </c>
      <c r="H101">
        <v>-10.156537685315399</v>
      </c>
      <c r="I101">
        <v>11.296736427480401</v>
      </c>
      <c r="J101">
        <v>-9.9902113822463807</v>
      </c>
      <c r="K101">
        <v>6506.5200710762301</v>
      </c>
      <c r="L101">
        <v>5434.2504365423101</v>
      </c>
      <c r="M101">
        <v>37.146995073461099</v>
      </c>
      <c r="N101">
        <v>2.0178310066851699</v>
      </c>
      <c r="O101">
        <v>9.2338751732049893</v>
      </c>
      <c r="P101">
        <v>92.257232884560295</v>
      </c>
      <c r="Q101">
        <v>0.144921503442829</v>
      </c>
    </row>
    <row r="102" spans="1:17" x14ac:dyDescent="0.3">
      <c r="A102" t="s">
        <v>267</v>
      </c>
      <c r="B102" t="s">
        <v>268</v>
      </c>
      <c r="C102" t="str">
        <f>IFERROR(VLOOKUP(Table1[[#This Row],[Ticker]],[1]!Table1[[Symbol]:[Industry]],2,FALSE),"-")</f>
        <v>-</v>
      </c>
      <c r="D102" t="s">
        <v>179</v>
      </c>
      <c r="E102">
        <v>99549.309662745</v>
      </c>
      <c r="F102">
        <v>905.15</v>
      </c>
      <c r="G102">
        <v>11.8733392944971</v>
      </c>
      <c r="H102">
        <v>-24.825889560283201</v>
      </c>
      <c r="I102">
        <v>-30.5506049934862</v>
      </c>
      <c r="J102">
        <v>-1.25688728009414</v>
      </c>
      <c r="K102">
        <v>934.17276492262999</v>
      </c>
      <c r="L102">
        <v>965.80250858134798</v>
      </c>
      <c r="M102">
        <v>43.934642791719398</v>
      </c>
      <c r="N102">
        <v>0.64898640707762101</v>
      </c>
      <c r="O102">
        <v>39.137159586808799</v>
      </c>
      <c r="P102">
        <v>73.400383141762404</v>
      </c>
      <c r="Q102">
        <v>1.9108481729510001E-2</v>
      </c>
    </row>
    <row r="103" spans="1:17" x14ac:dyDescent="0.3">
      <c r="A103" t="s">
        <v>269</v>
      </c>
      <c r="B103" t="s">
        <v>270</v>
      </c>
      <c r="C103" t="str">
        <f>IFERROR(VLOOKUP(Table1[[#This Row],[Ticker]],[1]!Table1[[Symbol]:[Industry]],2,FALSE),"-")</f>
        <v>-</v>
      </c>
      <c r="D103" t="s">
        <v>80</v>
      </c>
      <c r="E103">
        <v>98803.159515719904</v>
      </c>
      <c r="F103">
        <v>27383.9</v>
      </c>
      <c r="G103">
        <v>-12.0311611878632</v>
      </c>
      <c r="H103">
        <v>5.7403919369833698</v>
      </c>
      <c r="I103">
        <v>-15.8581755407144</v>
      </c>
      <c r="J103">
        <v>4.6056398028044399E-2</v>
      </c>
      <c r="K103">
        <v>26529.384908099899</v>
      </c>
      <c r="L103">
        <v>26055.457932797101</v>
      </c>
      <c r="M103">
        <v>48.612561577673198</v>
      </c>
      <c r="N103">
        <v>0.92837220770977102</v>
      </c>
      <c r="O103">
        <v>12.2475250055689</v>
      </c>
      <c r="P103">
        <v>18.925996699383301</v>
      </c>
      <c r="Q103">
        <v>-6.3293217749811004E-2</v>
      </c>
    </row>
    <row r="104" spans="1:17" x14ac:dyDescent="0.3">
      <c r="A104" t="s">
        <v>271</v>
      </c>
      <c r="B104" t="s">
        <v>272</v>
      </c>
      <c r="C104" t="str">
        <f>IFERROR(VLOOKUP(Table1[[#This Row],[Ticker]],[1]!Table1[[Symbol]:[Industry]],2,FALSE),"-")</f>
        <v>-</v>
      </c>
      <c r="D104" t="s">
        <v>59</v>
      </c>
      <c r="E104">
        <v>96033.893599999996</v>
      </c>
      <c r="F104">
        <v>2837.5</v>
      </c>
      <c r="G104">
        <v>24.3380546051606</v>
      </c>
      <c r="H104">
        <v>-0.91225395346848603</v>
      </c>
      <c r="I104">
        <v>7.7834246546615997</v>
      </c>
      <c r="J104">
        <v>-2.4670651283068499</v>
      </c>
      <c r="K104">
        <v>2739.60013777428</v>
      </c>
      <c r="L104">
        <v>2442.0258034932099</v>
      </c>
      <c r="M104">
        <v>58.226154585257902</v>
      </c>
      <c r="N104">
        <v>1.0435207454673201</v>
      </c>
      <c r="O104">
        <v>5.0220264317180501</v>
      </c>
      <c r="P104">
        <v>60.125278632092702</v>
      </c>
      <c r="Q104">
        <v>5.4786539164582003E-2</v>
      </c>
    </row>
    <row r="105" spans="1:17" x14ac:dyDescent="0.3">
      <c r="A105" t="s">
        <v>273</v>
      </c>
      <c r="B105" t="s">
        <v>274</v>
      </c>
      <c r="C105" t="str">
        <f>IFERROR(VLOOKUP(Table1[[#This Row],[Ticker]],[1]!Table1[[Symbol]:[Industry]],2,FALSE),"-")</f>
        <v>-</v>
      </c>
      <c r="D105" t="s">
        <v>275</v>
      </c>
      <c r="E105">
        <v>94482.688949999996</v>
      </c>
      <c r="F105">
        <v>4684.55</v>
      </c>
      <c r="G105">
        <v>238.10753316293</v>
      </c>
      <c r="H105">
        <v>25.939029123106099</v>
      </c>
      <c r="I105">
        <v>92.325834940517396</v>
      </c>
      <c r="J105">
        <v>0.85472317128734998</v>
      </c>
      <c r="K105">
        <v>3302.02019862112</v>
      </c>
      <c r="L105">
        <v>2413.6635424226401</v>
      </c>
      <c r="M105">
        <v>78.079119602207399</v>
      </c>
      <c r="N105">
        <v>1.4274565244434101</v>
      </c>
      <c r="O105">
        <v>0.94032511127002305</v>
      </c>
      <c r="P105">
        <v>271.12695583283801</v>
      </c>
      <c r="Q105">
        <v>0.270849323620655</v>
      </c>
    </row>
    <row r="106" spans="1:17" x14ac:dyDescent="0.3">
      <c r="A106" t="s">
        <v>276</v>
      </c>
      <c r="B106" t="s">
        <v>277</v>
      </c>
      <c r="C106" t="str">
        <f>IFERROR(VLOOKUP(Table1[[#This Row],[Ticker]],[1]!Table1[[Symbol]:[Industry]],2,FALSE),"-")</f>
        <v>-</v>
      </c>
      <c r="D106" t="s">
        <v>140</v>
      </c>
      <c r="E106">
        <v>92611.043047725005</v>
      </c>
      <c r="F106">
        <v>3330.65</v>
      </c>
      <c r="G106">
        <v>85.392955716512802</v>
      </c>
      <c r="H106">
        <v>10.492664662537999</v>
      </c>
      <c r="I106">
        <v>49.395332005856197</v>
      </c>
      <c r="J106">
        <v>5.2455359308629799</v>
      </c>
      <c r="K106">
        <v>2872.8975654004798</v>
      </c>
      <c r="L106">
        <v>2356.7877372828202</v>
      </c>
      <c r="M106">
        <v>76.088179718346197</v>
      </c>
      <c r="N106">
        <v>0.82213005344031398</v>
      </c>
      <c r="O106">
        <v>0.43084683169951599</v>
      </c>
      <c r="P106">
        <v>122.741255935263</v>
      </c>
      <c r="Q106">
        <v>7.8959886247090993E-2</v>
      </c>
    </row>
    <row r="107" spans="1:17" hidden="1" x14ac:dyDescent="0.3">
      <c r="A107" t="s">
        <v>278</v>
      </c>
      <c r="B107" t="s">
        <v>279</v>
      </c>
      <c r="C107" t="str">
        <f>IFERROR(VLOOKUP(Table1[[#This Row],[Ticker]],[1]!Table1[[Symbol]:[Industry]],2,FALSE),"-")</f>
        <v>-</v>
      </c>
      <c r="D107" t="s">
        <v>280</v>
      </c>
      <c r="E107">
        <v>92482.66095895</v>
      </c>
      <c r="F107">
        <v>1271.5</v>
      </c>
      <c r="G107">
        <v>12.3781351572006</v>
      </c>
      <c r="H107">
        <v>4.1985495501032801</v>
      </c>
      <c r="I107">
        <v>2.8910018514716298</v>
      </c>
      <c r="J107">
        <v>-2.1391791366924702</v>
      </c>
      <c r="K107">
        <v>1227.6615293953801</v>
      </c>
      <c r="L107">
        <v>1122.8646945169201</v>
      </c>
      <c r="M107">
        <v>49.813862530545499</v>
      </c>
      <c r="N107">
        <v>0.62241842374402101</v>
      </c>
      <c r="O107">
        <v>4.9823043649232996</v>
      </c>
      <c r="P107">
        <v>40.466195315952199</v>
      </c>
      <c r="Q107">
        <v>6.2279874045737003E-2</v>
      </c>
    </row>
    <row r="108" spans="1:17" x14ac:dyDescent="0.3">
      <c r="A108" t="s">
        <v>281</v>
      </c>
      <c r="B108" t="s">
        <v>282</v>
      </c>
      <c r="C108" t="str">
        <f>IFERROR(VLOOKUP(Table1[[#This Row],[Ticker]],[1]!Table1[[Symbol]:[Industry]],2,FALSE),"-")</f>
        <v>-</v>
      </c>
      <c r="D108" t="s">
        <v>37</v>
      </c>
      <c r="E108">
        <v>91474.388554639998</v>
      </c>
      <c r="F108">
        <v>634.4</v>
      </c>
      <c r="G108">
        <v>-15.8620604037389</v>
      </c>
      <c r="H108">
        <v>8.4588633392067702</v>
      </c>
      <c r="I108">
        <v>5.7122417539221901</v>
      </c>
      <c r="J108">
        <v>0.93895525117885403</v>
      </c>
      <c r="K108">
        <v>588.86505297463202</v>
      </c>
      <c r="L108">
        <v>559.594882204545</v>
      </c>
      <c r="M108">
        <v>81.287457967413005</v>
      </c>
      <c r="N108">
        <v>1.0338788037708999</v>
      </c>
      <c r="O108">
        <v>1.0167087011349201</v>
      </c>
      <c r="P108">
        <v>36.8863955119214</v>
      </c>
      <c r="Q108">
        <v>-5.6552332069704003E-2</v>
      </c>
    </row>
    <row r="109" spans="1:17" x14ac:dyDescent="0.3">
      <c r="A109" t="s">
        <v>283</v>
      </c>
      <c r="B109" t="s">
        <v>284</v>
      </c>
      <c r="C109" t="str">
        <f>IFERROR(VLOOKUP(Table1[[#This Row],[Ticker]],[1]!Table1[[Symbol]:[Industry]],2,FALSE),"-")</f>
        <v>-</v>
      </c>
      <c r="D109" t="s">
        <v>37</v>
      </c>
      <c r="E109">
        <v>91406.367705975004</v>
      </c>
      <c r="F109">
        <v>1853.25</v>
      </c>
      <c r="G109">
        <v>12.8835841008183</v>
      </c>
      <c r="H109">
        <v>8.4851622186984308</v>
      </c>
      <c r="I109">
        <v>21.599022946288599</v>
      </c>
      <c r="J109">
        <v>-0.194787918118391</v>
      </c>
      <c r="K109">
        <v>1702.4850329472599</v>
      </c>
      <c r="L109">
        <v>1563.1152218012601</v>
      </c>
      <c r="M109">
        <v>86.592630659429304</v>
      </c>
      <c r="N109">
        <v>1.2539673950577499</v>
      </c>
      <c r="O109">
        <v>0.57466612707406295</v>
      </c>
      <c r="P109">
        <v>46.386255924170598</v>
      </c>
      <c r="Q109">
        <v>-4.5419515089827001E-2</v>
      </c>
    </row>
    <row r="110" spans="1:17" x14ac:dyDescent="0.3">
      <c r="A110" t="s">
        <v>285</v>
      </c>
      <c r="B110" t="s">
        <v>286</v>
      </c>
      <c r="C110" t="str">
        <f>IFERROR(VLOOKUP(Table1[[#This Row],[Ticker]],[1]!Table1[[Symbol]:[Industry]],2,FALSE),"-")</f>
        <v>-</v>
      </c>
      <c r="D110" t="s">
        <v>287</v>
      </c>
      <c r="E110">
        <v>90451.276625625003</v>
      </c>
      <c r="F110">
        <v>10431.25</v>
      </c>
      <c r="G110">
        <v>147.161554858979</v>
      </c>
      <c r="H110">
        <v>31.969428994241799</v>
      </c>
      <c r="I110">
        <v>127.606092085311</v>
      </c>
      <c r="J110">
        <v>2.9889348581972399</v>
      </c>
      <c r="K110">
        <v>8688.0851923903301</v>
      </c>
      <c r="L110">
        <v>6832.0925383283702</v>
      </c>
      <c r="M110">
        <v>82.756173797059304</v>
      </c>
      <c r="N110">
        <v>1.1594573329582201</v>
      </c>
      <c r="O110">
        <v>0.16728579988016801</v>
      </c>
      <c r="P110">
        <v>179.11565991036099</v>
      </c>
      <c r="Q110">
        <v>9.3902952929480005E-2</v>
      </c>
    </row>
    <row r="111" spans="1:17" x14ac:dyDescent="0.3">
      <c r="A111" t="s">
        <v>288</v>
      </c>
      <c r="B111" t="s">
        <v>289</v>
      </c>
      <c r="C111" t="str">
        <f>IFERROR(VLOOKUP(Table1[[#This Row],[Ticker]],[1]!Table1[[Symbol]:[Industry]],2,FALSE),"-")</f>
        <v>-</v>
      </c>
      <c r="D111" t="s">
        <v>290</v>
      </c>
      <c r="E111">
        <v>90244.911454775007</v>
      </c>
      <c r="F111">
        <v>83.93</v>
      </c>
      <c r="G111">
        <v>22.3830520742418</v>
      </c>
      <c r="H111">
        <v>-10.8123454960168</v>
      </c>
      <c r="I111">
        <v>10.7188813994479</v>
      </c>
      <c r="J111">
        <v>-3.4712757317432401</v>
      </c>
      <c r="K111">
        <v>85.276216384012301</v>
      </c>
      <c r="L111">
        <v>77.825391830546906</v>
      </c>
      <c r="M111">
        <v>41.840458799382098</v>
      </c>
      <c r="N111">
        <v>0.54673009567754005</v>
      </c>
      <c r="O111">
        <v>17.597998331943199</v>
      </c>
      <c r="P111">
        <v>51.3615870153291</v>
      </c>
      <c r="Q111">
        <v>6.6581843432542004E-2</v>
      </c>
    </row>
    <row r="112" spans="1:17" x14ac:dyDescent="0.3">
      <c r="A112" t="s">
        <v>291</v>
      </c>
      <c r="B112" t="s">
        <v>292</v>
      </c>
      <c r="C112" t="str">
        <f>IFERROR(VLOOKUP(Table1[[#This Row],[Ticker]],[1]!Table1[[Symbol]:[Industry]],2,FALSE),"-")</f>
        <v>-</v>
      </c>
      <c r="D112" t="s">
        <v>293</v>
      </c>
      <c r="E112">
        <v>89663.779200039993</v>
      </c>
      <c r="F112">
        <v>922.55</v>
      </c>
      <c r="G112">
        <v>26.800812245901501</v>
      </c>
      <c r="H112">
        <v>14.937541155832999</v>
      </c>
      <c r="I112">
        <v>20.639364617960201</v>
      </c>
      <c r="J112">
        <v>1.30814316774942</v>
      </c>
      <c r="K112">
        <v>852.95163169239595</v>
      </c>
      <c r="L112">
        <v>748.12248349421498</v>
      </c>
      <c r="M112">
        <v>56.287328224267398</v>
      </c>
      <c r="N112">
        <v>1.0737137695949801</v>
      </c>
      <c r="O112">
        <v>6.2164652322367298</v>
      </c>
      <c r="P112">
        <v>81.425762045230996</v>
      </c>
      <c r="Q112">
        <v>0.123802760139595</v>
      </c>
    </row>
    <row r="113" spans="1:17" x14ac:dyDescent="0.3">
      <c r="A113" t="s">
        <v>294</v>
      </c>
      <c r="B113" t="s">
        <v>295</v>
      </c>
      <c r="C113" t="str">
        <f>IFERROR(VLOOKUP(Table1[[#This Row],[Ticker]],[1]!Table1[[Symbol]:[Industry]],2,FALSE),"-")</f>
        <v>-</v>
      </c>
      <c r="D113" t="s">
        <v>293</v>
      </c>
      <c r="E113">
        <v>89041.524540390004</v>
      </c>
      <c r="F113">
        <v>6192.7</v>
      </c>
      <c r="G113">
        <v>-3.6218239809449</v>
      </c>
      <c r="H113">
        <v>-2.6984673291309198</v>
      </c>
      <c r="I113">
        <v>-5.5319123540404602</v>
      </c>
      <c r="J113">
        <v>-4.5943157323792798</v>
      </c>
      <c r="K113">
        <v>6095.1538063929202</v>
      </c>
      <c r="L113">
        <v>5817.3124261017501</v>
      </c>
      <c r="M113">
        <v>55.594759865969003</v>
      </c>
      <c r="N113">
        <v>0.78577873408642596</v>
      </c>
      <c r="O113">
        <v>11.008929869039299</v>
      </c>
      <c r="P113">
        <v>31.034701650444301</v>
      </c>
      <c r="Q113">
        <v>3.0588764780577E-2</v>
      </c>
    </row>
    <row r="114" spans="1:17" x14ac:dyDescent="0.3">
      <c r="A114" t="s">
        <v>296</v>
      </c>
      <c r="B114" t="s">
        <v>297</v>
      </c>
      <c r="C114" t="str">
        <f>IFERROR(VLOOKUP(Table1[[#This Row],[Ticker]],[1]!Table1[[Symbol]:[Industry]],2,FALSE),"-")</f>
        <v>-</v>
      </c>
      <c r="D114" t="s">
        <v>260</v>
      </c>
      <c r="E114">
        <v>88121.503726499999</v>
      </c>
      <c r="F114">
        <v>4125.95</v>
      </c>
      <c r="G114">
        <v>54.656207398674702</v>
      </c>
      <c r="H114">
        <v>-2.9111490579386401</v>
      </c>
      <c r="I114">
        <v>14.5629468966841</v>
      </c>
      <c r="J114">
        <v>-2.1885903805081202</v>
      </c>
      <c r="K114">
        <v>3879.45156028662</v>
      </c>
      <c r="L114">
        <v>3424.6901414560398</v>
      </c>
      <c r="M114">
        <v>64.421085507570197</v>
      </c>
      <c r="N114">
        <v>0.93792468586760802</v>
      </c>
      <c r="O114">
        <v>1.6965789696918101</v>
      </c>
      <c r="P114">
        <v>85.975073809470103</v>
      </c>
      <c r="Q114">
        <v>3.5241081291980001E-3</v>
      </c>
    </row>
    <row r="115" spans="1:17" x14ac:dyDescent="0.3">
      <c r="A115" t="s">
        <v>298</v>
      </c>
      <c r="B115" t="s">
        <v>299</v>
      </c>
      <c r="C115" t="str">
        <f>IFERROR(VLOOKUP(Table1[[#This Row],[Ticker]],[1]!Table1[[Symbol]:[Industry]],2,FALSE),"-")</f>
        <v>-</v>
      </c>
      <c r="D115" t="s">
        <v>151</v>
      </c>
      <c r="E115">
        <v>87955.934116919903</v>
      </c>
      <c r="F115">
        <v>6811.6</v>
      </c>
      <c r="G115">
        <v>26.6423846161229</v>
      </c>
      <c r="H115">
        <v>10.678240986830501</v>
      </c>
      <c r="I115">
        <v>20.9864201402895</v>
      </c>
      <c r="J115">
        <v>-7.7908465967284598E-3</v>
      </c>
      <c r="K115">
        <v>6202.6662292111696</v>
      </c>
      <c r="L115">
        <v>5420.0469841874601</v>
      </c>
      <c r="M115">
        <v>68.385428462172996</v>
      </c>
      <c r="N115">
        <v>0.92091976709559897</v>
      </c>
      <c r="O115">
        <v>2.31076399083915</v>
      </c>
      <c r="P115">
        <v>71.488274316788505</v>
      </c>
      <c r="Q115">
        <v>-5.3226813098449996E-3</v>
      </c>
    </row>
    <row r="116" spans="1:17" x14ac:dyDescent="0.3">
      <c r="A116" t="s">
        <v>300</v>
      </c>
      <c r="B116" t="s">
        <v>301</v>
      </c>
      <c r="C116" t="str">
        <f>IFERROR(VLOOKUP(Table1[[#This Row],[Ticker]],[1]!Table1[[Symbol]:[Industry]],2,FALSE),"-")</f>
        <v>-</v>
      </c>
      <c r="D116" t="s">
        <v>127</v>
      </c>
      <c r="E116">
        <v>86934.913069500006</v>
      </c>
      <c r="F116">
        <v>416.95</v>
      </c>
      <c r="G116">
        <v>216.75806428675901</v>
      </c>
      <c r="H116">
        <v>-3.4685377595302902</v>
      </c>
      <c r="I116">
        <v>112.124125611953</v>
      </c>
      <c r="J116">
        <v>-1.0080081975303199</v>
      </c>
      <c r="K116">
        <v>356.51957830628902</v>
      </c>
      <c r="L116">
        <v>259.32282778383302</v>
      </c>
      <c r="M116">
        <v>66.784902455031002</v>
      </c>
      <c r="N116">
        <v>0.89324672835289798</v>
      </c>
      <c r="O116">
        <v>3.5615781268737199</v>
      </c>
      <c r="P116">
        <v>256.215292609995</v>
      </c>
      <c r="Q116">
        <v>0.19592092666001401</v>
      </c>
    </row>
    <row r="117" spans="1:17" x14ac:dyDescent="0.3">
      <c r="A117" t="s">
        <v>302</v>
      </c>
      <c r="B117" t="s">
        <v>303</v>
      </c>
      <c r="C117" t="str">
        <f>IFERROR(VLOOKUP(Table1[[#This Row],[Ticker]],[1]!Table1[[Symbol]:[Industry]],2,FALSE),"-")</f>
        <v>-</v>
      </c>
      <c r="D117" t="s">
        <v>59</v>
      </c>
      <c r="E117">
        <v>85715.887775099996</v>
      </c>
      <c r="F117">
        <v>2139.5</v>
      </c>
      <c r="G117">
        <v>-3.0340577572296398E-3</v>
      </c>
      <c r="H117">
        <v>-6.5896963253619001</v>
      </c>
      <c r="I117">
        <v>-13.6339555711436</v>
      </c>
      <c r="J117">
        <v>-2.2726948723492399</v>
      </c>
      <c r="K117">
        <v>2176.49969396189</v>
      </c>
      <c r="L117">
        <v>2044.13301372602</v>
      </c>
      <c r="M117">
        <v>43.997905764990797</v>
      </c>
      <c r="N117">
        <v>0.48354956338288002</v>
      </c>
      <c r="O117">
        <v>16.382332320635602</v>
      </c>
      <c r="P117">
        <v>28.804069714939299</v>
      </c>
    </row>
    <row r="118" spans="1:17" x14ac:dyDescent="0.3">
      <c r="A118" t="s">
        <v>304</v>
      </c>
      <c r="B118" t="s">
        <v>305</v>
      </c>
      <c r="C118" t="str">
        <f>IFERROR(VLOOKUP(Table1[[#This Row],[Ticker]],[1]!Table1[[Symbol]:[Industry]],2,FALSE),"-")</f>
        <v>-</v>
      </c>
      <c r="D118" t="s">
        <v>306</v>
      </c>
      <c r="E118">
        <v>85377.464975459996</v>
      </c>
      <c r="F118">
        <v>599.79999999999995</v>
      </c>
      <c r="G118">
        <v>27.976338569167702</v>
      </c>
      <c r="H118">
        <v>0.97121872690477395</v>
      </c>
      <c r="I118">
        <v>19.971415901676199</v>
      </c>
      <c r="J118">
        <v>-10.2636406799509</v>
      </c>
      <c r="K118">
        <v>593.19786200687099</v>
      </c>
      <c r="L118">
        <v>519.28762654937304</v>
      </c>
      <c r="M118">
        <v>37.5515035512122</v>
      </c>
      <c r="N118">
        <v>1.1119026457757899</v>
      </c>
      <c r="O118">
        <v>10.528509503167699</v>
      </c>
      <c r="P118">
        <v>61.410118406889097</v>
      </c>
      <c r="Q118">
        <v>0.183652037951374</v>
      </c>
    </row>
    <row r="119" spans="1:17" x14ac:dyDescent="0.3">
      <c r="A119" t="s">
        <v>307</v>
      </c>
      <c r="B119" t="s">
        <v>308</v>
      </c>
      <c r="C119" t="str">
        <f>IFERROR(VLOOKUP(Table1[[#This Row],[Ticker]],[1]!Table1[[Symbol]:[Industry]],2,FALSE),"-")</f>
        <v>-</v>
      </c>
      <c r="D119" t="s">
        <v>309</v>
      </c>
      <c r="E119">
        <v>81260.779063259994</v>
      </c>
      <c r="F119">
        <v>4201.3500000000004</v>
      </c>
      <c r="G119">
        <v>6.9129750462906303</v>
      </c>
      <c r="H119">
        <v>6.3075031817209801</v>
      </c>
      <c r="I119">
        <v>5.73084657752708</v>
      </c>
      <c r="J119">
        <v>-2.9900432155212902</v>
      </c>
      <c r="K119">
        <v>3967.5664273430498</v>
      </c>
      <c r="L119">
        <v>3602.2355560205401</v>
      </c>
      <c r="M119">
        <v>53.019858121510097</v>
      </c>
      <c r="N119">
        <v>1.38930732878857</v>
      </c>
      <c r="O119">
        <v>4.7282421126542502</v>
      </c>
      <c r="P119">
        <v>52.333212472806402</v>
      </c>
      <c r="Q119">
        <v>0.147139881322668</v>
      </c>
    </row>
    <row r="120" spans="1:17" x14ac:dyDescent="0.3">
      <c r="A120" t="s">
        <v>310</v>
      </c>
      <c r="B120" t="s">
        <v>311</v>
      </c>
      <c r="C120" t="str">
        <f>IFERROR(VLOOKUP(Table1[[#This Row],[Ticker]],[1]!Table1[[Symbol]:[Industry]],2,FALSE),"-")</f>
        <v>-</v>
      </c>
      <c r="D120" t="s">
        <v>75</v>
      </c>
      <c r="E120">
        <v>80565.883888230004</v>
      </c>
      <c r="F120">
        <v>495.3</v>
      </c>
      <c r="G120">
        <v>178.453629784599</v>
      </c>
      <c r="H120">
        <v>6.1271645215038397</v>
      </c>
      <c r="I120">
        <v>79.734434858281702</v>
      </c>
      <c r="J120">
        <v>2.62331219095707</v>
      </c>
      <c r="K120">
        <v>437.15165705083302</v>
      </c>
      <c r="L120">
        <v>342.39393308603098</v>
      </c>
      <c r="M120">
        <v>77.204991213544801</v>
      </c>
      <c r="N120">
        <v>0.92362890377081097</v>
      </c>
      <c r="O120">
        <v>3.3716939228750098</v>
      </c>
      <c r="P120">
        <v>204.987684729064</v>
      </c>
      <c r="Q120">
        <v>0.13778181818451399</v>
      </c>
    </row>
    <row r="121" spans="1:17" x14ac:dyDescent="0.3">
      <c r="A121" t="s">
        <v>312</v>
      </c>
      <c r="B121" t="s">
        <v>313</v>
      </c>
      <c r="C121" t="str">
        <f>IFERROR(VLOOKUP(Table1[[#This Row],[Ticker]],[1]!Table1[[Symbol]:[Industry]],2,FALSE),"-")</f>
        <v>-</v>
      </c>
      <c r="D121" t="s">
        <v>151</v>
      </c>
      <c r="E121">
        <v>80340</v>
      </c>
      <c r="F121">
        <v>1004.25</v>
      </c>
      <c r="G121">
        <v>32.706705149435003</v>
      </c>
      <c r="H121">
        <v>-8.9429918467218297</v>
      </c>
      <c r="I121">
        <v>-1.2129690257345001</v>
      </c>
      <c r="J121">
        <v>-0.80004613682941095</v>
      </c>
      <c r="K121">
        <v>1008.81924588014</v>
      </c>
      <c r="L121">
        <v>906.60155821059197</v>
      </c>
      <c r="M121">
        <v>50.751713036667297</v>
      </c>
      <c r="N121">
        <v>0.89060826529299797</v>
      </c>
      <c r="O121">
        <v>13.4080159322877</v>
      </c>
      <c r="P121">
        <v>63.465451289981203</v>
      </c>
      <c r="Q121">
        <v>8.2146194485827995E-2</v>
      </c>
    </row>
    <row r="122" spans="1:17" x14ac:dyDescent="0.3">
      <c r="A122" t="s">
        <v>314</v>
      </c>
      <c r="B122" t="s">
        <v>315</v>
      </c>
      <c r="C122" t="str">
        <f>IFERROR(VLOOKUP(Table1[[#This Row],[Ticker]],[1]!Table1[[Symbol]:[Industry]],2,FALSE),"-")</f>
        <v>-</v>
      </c>
      <c r="D122" t="s">
        <v>184</v>
      </c>
      <c r="E122">
        <v>78649.055777250003</v>
      </c>
      <c r="F122">
        <v>607.5</v>
      </c>
      <c r="G122">
        <v>-11.694370737358099</v>
      </c>
      <c r="H122">
        <v>-4.8351357004838498</v>
      </c>
      <c r="I122">
        <v>-1.1241190358347399</v>
      </c>
      <c r="J122">
        <v>-3.2140768225778</v>
      </c>
      <c r="K122">
        <v>594.65292799467204</v>
      </c>
      <c r="L122">
        <v>553.808841396611</v>
      </c>
      <c r="M122">
        <v>42.691416264008097</v>
      </c>
      <c r="N122">
        <v>0.612815047315594</v>
      </c>
      <c r="O122">
        <v>9.8271604938271597</v>
      </c>
      <c r="P122">
        <v>24.9228871067242</v>
      </c>
      <c r="Q122">
        <v>-4.9378995085136997E-2</v>
      </c>
    </row>
    <row r="123" spans="1:17" x14ac:dyDescent="0.3">
      <c r="A123" t="s">
        <v>316</v>
      </c>
      <c r="B123" t="s">
        <v>317</v>
      </c>
      <c r="C123" t="str">
        <f>IFERROR(VLOOKUP(Table1[[#This Row],[Ticker]],[1]!Table1[[Symbol]:[Industry]],2,FALSE),"-")</f>
        <v>-</v>
      </c>
      <c r="D123" t="s">
        <v>184</v>
      </c>
      <c r="E123">
        <v>78292.424675069997</v>
      </c>
      <c r="F123">
        <v>2878.55</v>
      </c>
      <c r="G123">
        <v>45.104623686017703</v>
      </c>
      <c r="H123">
        <v>2.8469422811741398</v>
      </c>
      <c r="I123">
        <v>2.5574134746419701</v>
      </c>
      <c r="J123">
        <v>-0.67820965881089501</v>
      </c>
      <c r="K123">
        <v>2802.84975196807</v>
      </c>
      <c r="L123">
        <v>2501.8241295775701</v>
      </c>
      <c r="M123">
        <v>58.060936777156599</v>
      </c>
      <c r="N123">
        <v>1.0063875703319001</v>
      </c>
      <c r="O123">
        <v>6.6179152698407204</v>
      </c>
      <c r="P123">
        <v>73.406626506024097</v>
      </c>
      <c r="Q123">
        <v>2.9529725923687002E-2</v>
      </c>
    </row>
    <row r="124" spans="1:17" x14ac:dyDescent="0.3">
      <c r="A124" t="s">
        <v>318</v>
      </c>
      <c r="B124" t="s">
        <v>319</v>
      </c>
      <c r="C124" t="str">
        <f>IFERROR(VLOOKUP(Table1[[#This Row],[Ticker]],[1]!Table1[[Symbol]:[Industry]],2,FALSE),"-")</f>
        <v>-</v>
      </c>
      <c r="D124" t="s">
        <v>320</v>
      </c>
      <c r="E124">
        <v>77346.661143000005</v>
      </c>
      <c r="F124">
        <v>6089</v>
      </c>
      <c r="G124">
        <v>66.789548228861904</v>
      </c>
      <c r="H124">
        <v>6.13193674782113</v>
      </c>
      <c r="I124">
        <v>24.3228972242071</v>
      </c>
      <c r="J124">
        <v>0.17262348797348001</v>
      </c>
      <c r="K124">
        <v>5509.01204287983</v>
      </c>
      <c r="L124">
        <v>4578.6281202684504</v>
      </c>
      <c r="M124">
        <v>62.741933184660198</v>
      </c>
      <c r="N124">
        <v>0.531336734018793</v>
      </c>
      <c r="O124">
        <v>6.0929545081294103</v>
      </c>
      <c r="P124">
        <v>93.917197452229303</v>
      </c>
      <c r="Q124">
        <v>0.1105572928523</v>
      </c>
    </row>
    <row r="125" spans="1:17" x14ac:dyDescent="0.3">
      <c r="A125" t="s">
        <v>321</v>
      </c>
      <c r="B125" t="s">
        <v>322</v>
      </c>
      <c r="C125" t="str">
        <f>IFERROR(VLOOKUP(Table1[[#This Row],[Ticker]],[1]!Table1[[Symbol]:[Industry]],2,FALSE),"-")</f>
        <v>-</v>
      </c>
      <c r="D125" t="s">
        <v>124</v>
      </c>
      <c r="E125">
        <v>77175.97164032</v>
      </c>
      <c r="F125">
        <v>1657.6</v>
      </c>
      <c r="G125">
        <v>71.391073555496703</v>
      </c>
      <c r="H125">
        <v>-2.0852275219703298</v>
      </c>
      <c r="I125">
        <v>21.226091721821899</v>
      </c>
      <c r="J125">
        <v>-6.3739289978895002</v>
      </c>
      <c r="K125">
        <v>1532.98187063559</v>
      </c>
      <c r="L125">
        <v>1267.5190461030099</v>
      </c>
      <c r="M125">
        <v>46.580858053431299</v>
      </c>
      <c r="N125">
        <v>0.94975869395509005</v>
      </c>
      <c r="O125">
        <v>8.8622104247104208</v>
      </c>
      <c r="P125">
        <v>99.218796947298799</v>
      </c>
      <c r="Q125">
        <v>7.3892998982663993E-2</v>
      </c>
    </row>
    <row r="126" spans="1:17" x14ac:dyDescent="0.3">
      <c r="A126" t="s">
        <v>323</v>
      </c>
      <c r="B126" t="s">
        <v>324</v>
      </c>
      <c r="C126" t="str">
        <f>IFERROR(VLOOKUP(Table1[[#This Row],[Ticker]],[1]!Table1[[Symbol]:[Industry]],2,FALSE),"-")</f>
        <v>-</v>
      </c>
      <c r="D126" t="s">
        <v>325</v>
      </c>
      <c r="E126">
        <v>75684.514139075007</v>
      </c>
      <c r="F126">
        <v>12648.85</v>
      </c>
      <c r="G126">
        <v>165.68405944648401</v>
      </c>
      <c r="H126">
        <v>26.646451025355699</v>
      </c>
      <c r="I126">
        <v>86.283166138576505</v>
      </c>
      <c r="J126">
        <v>5.3098459201719796</v>
      </c>
      <c r="K126">
        <v>10011.4468428482</v>
      </c>
      <c r="L126">
        <v>7489.027141818</v>
      </c>
      <c r="M126">
        <v>84.337026686905801</v>
      </c>
      <c r="N126">
        <v>0.92403147597290003</v>
      </c>
      <c r="O126">
        <v>1.81953300102379</v>
      </c>
      <c r="P126">
        <v>219.981027068049</v>
      </c>
      <c r="Q126">
        <v>0.10598322606522299</v>
      </c>
    </row>
    <row r="127" spans="1:17" x14ac:dyDescent="0.3">
      <c r="A127" t="s">
        <v>326</v>
      </c>
      <c r="B127" t="s">
        <v>327</v>
      </c>
      <c r="C127" t="str">
        <f>IFERROR(VLOOKUP(Table1[[#This Row],[Ticker]],[1]!Table1[[Symbol]:[Industry]],2,FALSE),"-")</f>
        <v>-</v>
      </c>
      <c r="D127" t="s">
        <v>24</v>
      </c>
      <c r="E127">
        <v>74986.238476815997</v>
      </c>
      <c r="F127">
        <v>23.93</v>
      </c>
      <c r="G127">
        <v>20.7709944071383</v>
      </c>
      <c r="H127">
        <v>-3.78122381278407</v>
      </c>
      <c r="I127">
        <v>-8.3915494293459503</v>
      </c>
      <c r="J127">
        <v>-2.6819992221150901</v>
      </c>
      <c r="K127">
        <v>23.6835455350998</v>
      </c>
      <c r="L127">
        <v>22.313500283514401</v>
      </c>
      <c r="M127">
        <v>55.678796692261002</v>
      </c>
      <c r="N127">
        <v>0.62473159233766795</v>
      </c>
      <c r="O127">
        <v>37.275386544086899</v>
      </c>
      <c r="P127">
        <v>52.420382165605098</v>
      </c>
      <c r="Q127">
        <v>4.7110838987586001E-2</v>
      </c>
    </row>
    <row r="128" spans="1:17" x14ac:dyDescent="0.3">
      <c r="A128" t="s">
        <v>328</v>
      </c>
      <c r="B128" t="s">
        <v>329</v>
      </c>
      <c r="C128" t="str">
        <f>IFERROR(VLOOKUP(Table1[[#This Row],[Ticker]],[1]!Table1[[Symbol]:[Industry]],2,FALSE),"-")</f>
        <v>-</v>
      </c>
      <c r="D128" t="s">
        <v>59</v>
      </c>
      <c r="E128">
        <v>74341.655296180004</v>
      </c>
      <c r="F128">
        <v>1630.6</v>
      </c>
      <c r="G128">
        <v>57.684653606931597</v>
      </c>
      <c r="H128">
        <v>-3.3213574446096401</v>
      </c>
      <c r="I128">
        <v>3.05204467073799</v>
      </c>
      <c r="J128">
        <v>2.57093700402765</v>
      </c>
      <c r="K128">
        <v>1603.77777395968</v>
      </c>
      <c r="L128">
        <v>1436.11555890571</v>
      </c>
      <c r="M128">
        <v>66.868999353801101</v>
      </c>
      <c r="N128">
        <v>1.0738187978746401</v>
      </c>
      <c r="O128">
        <v>5.9732613761805498</v>
      </c>
      <c r="P128">
        <v>84.404862878145295</v>
      </c>
      <c r="Q128">
        <v>2.21651562317E-3</v>
      </c>
    </row>
    <row r="129" spans="1:17" x14ac:dyDescent="0.3">
      <c r="A129" t="s">
        <v>330</v>
      </c>
      <c r="B129" t="s">
        <v>331</v>
      </c>
      <c r="C129" t="str">
        <f>IFERROR(VLOOKUP(Table1[[#This Row],[Ticker]],[1]!Table1[[Symbol]:[Industry]],2,FALSE),"-")</f>
        <v>-</v>
      </c>
      <c r="D129" t="s">
        <v>332</v>
      </c>
      <c r="E129">
        <v>73622.680163700003</v>
      </c>
      <c r="F129">
        <v>251.22</v>
      </c>
      <c r="G129">
        <v>107.86920932784101</v>
      </c>
      <c r="H129">
        <v>-12.622249405038801</v>
      </c>
      <c r="I129">
        <v>2.6672117136581002</v>
      </c>
      <c r="J129">
        <v>-5.77506969350343</v>
      </c>
      <c r="K129">
        <v>253.42704925118599</v>
      </c>
      <c r="L129">
        <v>215.69353606382001</v>
      </c>
      <c r="M129">
        <v>45.7244699273976</v>
      </c>
      <c r="N129">
        <v>1.01954314356273</v>
      </c>
      <c r="O129">
        <v>13.9837592548364</v>
      </c>
      <c r="P129">
        <v>137.67265846736001</v>
      </c>
      <c r="Q129">
        <v>7.1106817459721999E-2</v>
      </c>
    </row>
    <row r="130" spans="1:17" x14ac:dyDescent="0.3">
      <c r="A130" t="s">
        <v>333</v>
      </c>
      <c r="B130" t="s">
        <v>334</v>
      </c>
      <c r="C130" t="str">
        <f>IFERROR(VLOOKUP(Table1[[#This Row],[Ticker]],[1]!Table1[[Symbol]:[Industry]],2,FALSE),"-")</f>
        <v>-</v>
      </c>
      <c r="D130" t="s">
        <v>257</v>
      </c>
      <c r="E130">
        <v>73267.675979299995</v>
      </c>
      <c r="F130">
        <v>8591</v>
      </c>
      <c r="G130">
        <v>72.393193594547895</v>
      </c>
      <c r="H130">
        <v>-8.5071474249067798</v>
      </c>
      <c r="I130">
        <v>42.670012173828702</v>
      </c>
      <c r="J130">
        <v>8.9800260609402792E-3</v>
      </c>
      <c r="K130">
        <v>8304.6642656163094</v>
      </c>
      <c r="L130">
        <v>6812.3635307927498</v>
      </c>
      <c r="M130">
        <v>54.024832889993</v>
      </c>
      <c r="N130">
        <v>0.86653822915406997</v>
      </c>
      <c r="O130">
        <v>15.644860900942801</v>
      </c>
      <c r="P130">
        <v>100.394210471069</v>
      </c>
      <c r="Q130">
        <v>0.16820944126357601</v>
      </c>
    </row>
    <row r="131" spans="1:17" x14ac:dyDescent="0.3">
      <c r="A131" t="s">
        <v>335</v>
      </c>
      <c r="B131" t="s">
        <v>336</v>
      </c>
      <c r="C131" t="str">
        <f>IFERROR(VLOOKUP(Table1[[#This Row],[Ticker]],[1]!Table1[[Symbol]:[Industry]],2,FALSE),"-")</f>
        <v>-</v>
      </c>
      <c r="D131" t="s">
        <v>337</v>
      </c>
      <c r="E131">
        <v>72985.765582516004</v>
      </c>
      <c r="F131">
        <v>53.53</v>
      </c>
      <c r="G131">
        <v>193.037813979003</v>
      </c>
      <c r="H131">
        <v>1.64586479481085</v>
      </c>
      <c r="I131">
        <v>28.724390590524202</v>
      </c>
      <c r="J131">
        <v>-2.7945008174837098</v>
      </c>
      <c r="K131">
        <v>47.737148269422399</v>
      </c>
      <c r="L131">
        <v>39.139866591957599</v>
      </c>
      <c r="M131">
        <v>64.896509550523405</v>
      </c>
      <c r="N131">
        <v>1.3882303273752401</v>
      </c>
      <c r="O131">
        <v>4.0538016065757496</v>
      </c>
      <c r="P131">
        <v>239.87301587301499</v>
      </c>
      <c r="Q131">
        <v>0.16158566781136</v>
      </c>
    </row>
    <row r="132" spans="1:17" x14ac:dyDescent="0.3">
      <c r="A132" t="s">
        <v>338</v>
      </c>
      <c r="B132" t="s">
        <v>339</v>
      </c>
      <c r="C132" t="str">
        <f>IFERROR(VLOOKUP(Table1[[#This Row],[Ticker]],[1]!Table1[[Symbol]:[Industry]],2,FALSE),"-")</f>
        <v>-</v>
      </c>
      <c r="D132" t="s">
        <v>187</v>
      </c>
      <c r="E132">
        <v>72922.695720150004</v>
      </c>
      <c r="F132">
        <v>4665.45</v>
      </c>
      <c r="G132">
        <v>27.799322006714998</v>
      </c>
      <c r="H132">
        <v>3.0280025179202301</v>
      </c>
      <c r="I132">
        <v>37.2506223915194</v>
      </c>
      <c r="J132">
        <v>-2.9238604892637001</v>
      </c>
      <c r="K132">
        <v>4245.0125065109196</v>
      </c>
      <c r="L132">
        <v>3517.2591848871998</v>
      </c>
      <c r="M132">
        <v>53.235714565226097</v>
      </c>
      <c r="N132">
        <v>0.95788010183265004</v>
      </c>
      <c r="O132">
        <v>6.1205242795443002</v>
      </c>
      <c r="P132">
        <v>78.602327540004595</v>
      </c>
      <c r="Q132">
        <v>0.157438131821932</v>
      </c>
    </row>
    <row r="133" spans="1:17" x14ac:dyDescent="0.3">
      <c r="A133" t="s">
        <v>340</v>
      </c>
      <c r="B133" t="s">
        <v>341</v>
      </c>
      <c r="C133" t="str">
        <f>IFERROR(VLOOKUP(Table1[[#This Row],[Ticker]],[1]!Table1[[Symbol]:[Industry]],2,FALSE),"-")</f>
        <v>-</v>
      </c>
      <c r="D133" t="s">
        <v>59</v>
      </c>
      <c r="E133">
        <v>72586.074882920002</v>
      </c>
      <c r="F133">
        <v>1238.8</v>
      </c>
      <c r="G133">
        <v>48.206960525887503</v>
      </c>
      <c r="H133">
        <v>-4.8981583398542297</v>
      </c>
      <c r="I133">
        <v>0.626624080313812</v>
      </c>
      <c r="J133">
        <v>-1.9161648315065201</v>
      </c>
      <c r="K133">
        <v>1193.59915101552</v>
      </c>
      <c r="L133">
        <v>1053.28759056329</v>
      </c>
      <c r="M133">
        <v>59.790812659709196</v>
      </c>
      <c r="N133">
        <v>0.90234889402978702</v>
      </c>
      <c r="O133">
        <v>4.3025508556667704</v>
      </c>
      <c r="P133">
        <v>74.761938350849903</v>
      </c>
      <c r="Q133">
        <v>-3.3624853846949999E-3</v>
      </c>
    </row>
    <row r="134" spans="1:17" x14ac:dyDescent="0.3">
      <c r="A134" t="s">
        <v>342</v>
      </c>
      <c r="B134" t="s">
        <v>343</v>
      </c>
      <c r="C134" t="str">
        <f>IFERROR(VLOOKUP(Table1[[#This Row],[Ticker]],[1]!Table1[[Symbol]:[Industry]],2,FALSE),"-")</f>
        <v>-</v>
      </c>
      <c r="D134" t="s">
        <v>32</v>
      </c>
      <c r="E134">
        <v>72210.739021410001</v>
      </c>
      <c r="F134">
        <v>536.1</v>
      </c>
      <c r="G134">
        <v>54.093085088622701</v>
      </c>
      <c r="H134">
        <v>-15.4930934523987</v>
      </c>
      <c r="I134">
        <v>14.359625194427201</v>
      </c>
      <c r="J134">
        <v>-1.14112713372022</v>
      </c>
      <c r="K134">
        <v>539.53957809170902</v>
      </c>
      <c r="L134">
        <v>480.57359278239898</v>
      </c>
      <c r="M134">
        <v>41.366686062940097</v>
      </c>
      <c r="N134">
        <v>0.55317830260484702</v>
      </c>
      <c r="O134">
        <v>18.019026301063199</v>
      </c>
      <c r="P134">
        <v>82.595367847411396</v>
      </c>
      <c r="Q134">
        <v>0.150628283513907</v>
      </c>
    </row>
    <row r="135" spans="1:17" x14ac:dyDescent="0.3">
      <c r="A135" t="s">
        <v>344</v>
      </c>
      <c r="B135" t="s">
        <v>345</v>
      </c>
      <c r="C135" t="str">
        <f>IFERROR(VLOOKUP(Table1[[#This Row],[Ticker]],[1]!Table1[[Symbol]:[Industry]],2,FALSE),"-")</f>
        <v>-</v>
      </c>
      <c r="D135" t="s">
        <v>140</v>
      </c>
      <c r="E135">
        <v>72143.071870379994</v>
      </c>
      <c r="F135">
        <v>1799.7</v>
      </c>
      <c r="G135">
        <v>187.853031370308</v>
      </c>
      <c r="H135">
        <v>4.6098439793411803</v>
      </c>
      <c r="I135">
        <v>30.142622850202901</v>
      </c>
      <c r="J135">
        <v>-9.8589278759880195</v>
      </c>
      <c r="K135">
        <v>1679.72017883126</v>
      </c>
      <c r="L135">
        <v>1255.3392162856001</v>
      </c>
      <c r="M135">
        <v>40.0276801851644</v>
      </c>
      <c r="N135">
        <v>1.35204150978392</v>
      </c>
      <c r="O135">
        <v>15.2858809801633</v>
      </c>
      <c r="P135">
        <v>245.299309286262</v>
      </c>
      <c r="Q135">
        <v>0.19668282059148101</v>
      </c>
    </row>
    <row r="136" spans="1:17" x14ac:dyDescent="0.3">
      <c r="A136" t="s">
        <v>346</v>
      </c>
      <c r="B136" t="s">
        <v>347</v>
      </c>
      <c r="C136" t="str">
        <f>IFERROR(VLOOKUP(Table1[[#This Row],[Ticker]],[1]!Table1[[Symbol]:[Industry]],2,FALSE),"-")</f>
        <v>-</v>
      </c>
      <c r="D136" t="s">
        <v>89</v>
      </c>
      <c r="E136">
        <v>71943.526396959904</v>
      </c>
      <c r="F136">
        <v>1496.9</v>
      </c>
      <c r="G136">
        <v>121.15740071496</v>
      </c>
      <c r="H136">
        <v>-8.3913339022575393</v>
      </c>
      <c r="I136">
        <v>45.630172259093101</v>
      </c>
      <c r="J136">
        <v>-4.3554017353331904</v>
      </c>
      <c r="K136">
        <v>1461.2155627483201</v>
      </c>
      <c r="L136">
        <v>1171.69727028334</v>
      </c>
      <c r="M136">
        <v>46.660412469317201</v>
      </c>
      <c r="N136">
        <v>0.21271031308975899</v>
      </c>
      <c r="O136">
        <v>9.09880419533701</v>
      </c>
      <c r="P136">
        <v>154.531542254718</v>
      </c>
      <c r="Q136">
        <v>0.12941831564210499</v>
      </c>
    </row>
    <row r="137" spans="1:17" x14ac:dyDescent="0.3">
      <c r="A137" t="s">
        <v>348</v>
      </c>
      <c r="B137" t="s">
        <v>349</v>
      </c>
      <c r="C137" t="str">
        <f>IFERROR(VLOOKUP(Table1[[#This Row],[Ticker]],[1]!Table1[[Symbol]:[Industry]],2,FALSE),"-")</f>
        <v>-</v>
      </c>
      <c r="D137" t="s">
        <v>49</v>
      </c>
      <c r="E137">
        <v>71914.22679483</v>
      </c>
      <c r="F137">
        <v>1791.3</v>
      </c>
      <c r="G137">
        <v>17.469996321577099</v>
      </c>
      <c r="H137">
        <v>0.892202513466539</v>
      </c>
      <c r="I137">
        <v>8.4847573632905995</v>
      </c>
      <c r="J137">
        <v>-0.58556595877282303</v>
      </c>
      <c r="K137">
        <v>1708.0460052226599</v>
      </c>
      <c r="L137">
        <v>1504.9920634734401</v>
      </c>
      <c r="M137">
        <v>56.735491373687502</v>
      </c>
      <c r="N137">
        <v>0.98936893362292599</v>
      </c>
      <c r="O137">
        <v>3.6593535421202299</v>
      </c>
      <c r="P137">
        <v>51.5033619486615</v>
      </c>
      <c r="Q137">
        <v>-3.8220090232266003E-2</v>
      </c>
    </row>
    <row r="138" spans="1:17" hidden="1" x14ac:dyDescent="0.3">
      <c r="A138" t="s">
        <v>350</v>
      </c>
      <c r="B138" t="s">
        <v>351</v>
      </c>
      <c r="C138" t="str">
        <f>IFERROR(VLOOKUP(Table1[[#This Row],[Ticker]],[1]!Table1[[Symbol]:[Industry]],2,FALSE),"-")</f>
        <v>-</v>
      </c>
      <c r="D138" t="s">
        <v>83</v>
      </c>
      <c r="E138">
        <v>71443.864341324996</v>
      </c>
      <c r="F138">
        <v>348.25</v>
      </c>
      <c r="G138">
        <v>96.283999611553</v>
      </c>
      <c r="H138">
        <v>14.9440075056336</v>
      </c>
      <c r="I138">
        <v>50.110868004382802</v>
      </c>
      <c r="J138">
        <v>7.6700983375472997</v>
      </c>
      <c r="K138">
        <v>289.34200839155898</v>
      </c>
      <c r="M138">
        <v>75.011108261277002</v>
      </c>
      <c r="N138">
        <v>1.34416172925344</v>
      </c>
      <c r="O138">
        <v>3.0294328786791098</v>
      </c>
      <c r="P138">
        <v>144.90154711673699</v>
      </c>
    </row>
    <row r="139" spans="1:17" x14ac:dyDescent="0.3">
      <c r="A139" t="s">
        <v>352</v>
      </c>
      <c r="B139" t="s">
        <v>353</v>
      </c>
      <c r="C139" t="str">
        <f>IFERROR(VLOOKUP(Table1[[#This Row],[Ticker]],[1]!Table1[[Symbol]:[Industry]],2,FALSE),"-")</f>
        <v>-</v>
      </c>
      <c r="D139" t="s">
        <v>166</v>
      </c>
      <c r="E139">
        <v>70593.572073749994</v>
      </c>
      <c r="F139">
        <v>2381.5</v>
      </c>
      <c r="G139">
        <v>-20.9349969340043</v>
      </c>
      <c r="H139">
        <v>2.5143022110531401</v>
      </c>
      <c r="I139">
        <v>-17.870713400893099</v>
      </c>
      <c r="J139">
        <v>-1.84105355829285</v>
      </c>
      <c r="K139">
        <v>2393.28262044548</v>
      </c>
      <c r="L139">
        <v>2388.21215008114</v>
      </c>
      <c r="M139">
        <v>44.358583977591302</v>
      </c>
      <c r="N139">
        <v>1.10951386660439</v>
      </c>
      <c r="O139">
        <v>13.1198824270417</v>
      </c>
      <c r="P139">
        <v>16.7401960784313</v>
      </c>
      <c r="Q139">
        <v>2.2720890769508999E-2</v>
      </c>
    </row>
    <row r="140" spans="1:17" x14ac:dyDescent="0.3">
      <c r="A140" t="s">
        <v>354</v>
      </c>
      <c r="B140" t="s">
        <v>355</v>
      </c>
      <c r="C140" t="str">
        <f>IFERROR(VLOOKUP(Table1[[#This Row],[Ticker]],[1]!Table1[[Symbol]:[Industry]],2,FALSE),"-")</f>
        <v>-</v>
      </c>
      <c r="D140" t="s">
        <v>18</v>
      </c>
      <c r="E140">
        <v>70164.947498074995</v>
      </c>
      <c r="F140">
        <v>329.75</v>
      </c>
      <c r="G140">
        <v>48.705803396993197</v>
      </c>
      <c r="H140">
        <v>-18.815317197193298</v>
      </c>
      <c r="I140">
        <v>4.3759255841644498</v>
      </c>
      <c r="J140">
        <v>-3.6361795300484698</v>
      </c>
      <c r="K140">
        <v>339.72729564502998</v>
      </c>
      <c r="L140">
        <v>293.86586738351798</v>
      </c>
      <c r="M140">
        <v>33.047076894701199</v>
      </c>
      <c r="N140">
        <v>0.57101918651696804</v>
      </c>
      <c r="O140">
        <v>20.252716704574102</v>
      </c>
      <c r="P140">
        <v>106.78302675585201</v>
      </c>
      <c r="Q140">
        <v>4.4022219719530999E-2</v>
      </c>
    </row>
    <row r="141" spans="1:17" x14ac:dyDescent="0.3">
      <c r="A141" t="s">
        <v>356</v>
      </c>
      <c r="B141" t="s">
        <v>357</v>
      </c>
      <c r="C141" t="str">
        <f>IFERROR(VLOOKUP(Table1[[#This Row],[Ticker]],[1]!Table1[[Symbol]:[Industry]],2,FALSE),"-")</f>
        <v>-</v>
      </c>
      <c r="D141" t="s">
        <v>287</v>
      </c>
      <c r="E141">
        <v>69970.555735079994</v>
      </c>
      <c r="F141">
        <v>4593.3999999999996</v>
      </c>
      <c r="G141">
        <v>63.2732616058871</v>
      </c>
      <c r="H141">
        <v>25.1773784110236</v>
      </c>
      <c r="I141">
        <v>13.172204737860101</v>
      </c>
      <c r="J141">
        <v>10.803894582038</v>
      </c>
      <c r="K141">
        <v>3847.4163920690098</v>
      </c>
      <c r="L141">
        <v>3558.39961426634</v>
      </c>
      <c r="M141">
        <v>92.668412489965704</v>
      </c>
      <c r="N141">
        <v>1.13184155192449</v>
      </c>
      <c r="O141">
        <v>0.62480950929595303</v>
      </c>
      <c r="P141">
        <v>98.232761875991201</v>
      </c>
      <c r="Q141">
        <v>0.14018354242659001</v>
      </c>
    </row>
    <row r="142" spans="1:17" x14ac:dyDescent="0.3">
      <c r="A142" t="s">
        <v>358</v>
      </c>
      <c r="B142" t="s">
        <v>359</v>
      </c>
      <c r="C142" t="str">
        <f>IFERROR(VLOOKUP(Table1[[#This Row],[Ticker]],[1]!Table1[[Symbol]:[Industry]],2,FALSE),"-")</f>
        <v>-</v>
      </c>
      <c r="D142" t="s">
        <v>360</v>
      </c>
      <c r="E142">
        <v>68024.032494350002</v>
      </c>
      <c r="F142">
        <v>715.25</v>
      </c>
      <c r="G142">
        <v>-40.7736067081957</v>
      </c>
      <c r="H142">
        <v>-3.5489483390094301</v>
      </c>
      <c r="I142">
        <v>-19.981656729214102</v>
      </c>
      <c r="J142">
        <v>-4.5433077083151101</v>
      </c>
      <c r="K142">
        <v>718.77495112496899</v>
      </c>
      <c r="L142">
        <v>743.18858602399996</v>
      </c>
      <c r="M142">
        <v>39.78829010282</v>
      </c>
      <c r="N142">
        <v>0.805004483680271</v>
      </c>
      <c r="O142">
        <v>24.830478853547699</v>
      </c>
      <c r="P142">
        <v>10.3866039046222</v>
      </c>
      <c r="Q142">
        <v>-0.130760293288395</v>
      </c>
    </row>
    <row r="143" spans="1:17" x14ac:dyDescent="0.3">
      <c r="A143" t="s">
        <v>361</v>
      </c>
      <c r="B143" t="s">
        <v>362</v>
      </c>
      <c r="C143" t="str">
        <f>IFERROR(VLOOKUP(Table1[[#This Row],[Ticker]],[1]!Table1[[Symbol]:[Industry]],2,FALSE),"-")</f>
        <v>-</v>
      </c>
      <c r="D143" t="s">
        <v>124</v>
      </c>
      <c r="E143">
        <v>67908.650472359994</v>
      </c>
      <c r="F143">
        <v>824.7</v>
      </c>
      <c r="G143">
        <v>117.157558171888</v>
      </c>
      <c r="H143">
        <v>-4.06939253097097</v>
      </c>
      <c r="I143">
        <v>25.239768890091401</v>
      </c>
      <c r="J143">
        <v>-1.7679983912052499</v>
      </c>
      <c r="K143">
        <v>760.800464042111</v>
      </c>
      <c r="L143">
        <v>624.47889647659804</v>
      </c>
      <c r="M143">
        <v>62.219740974627797</v>
      </c>
      <c r="N143">
        <v>0.38955370305619402</v>
      </c>
      <c r="O143">
        <v>1.97647629441009</v>
      </c>
      <c r="P143">
        <v>147.95550210463</v>
      </c>
      <c r="Q143">
        <v>0.198874556693107</v>
      </c>
    </row>
    <row r="144" spans="1:17" x14ac:dyDescent="0.3">
      <c r="A144" t="s">
        <v>363</v>
      </c>
      <c r="B144" t="s">
        <v>364</v>
      </c>
      <c r="C144" t="str">
        <f>IFERROR(VLOOKUP(Table1[[#This Row],[Ticker]],[1]!Table1[[Symbol]:[Industry]],2,FALSE),"-")</f>
        <v>-</v>
      </c>
      <c r="D144" t="s">
        <v>37</v>
      </c>
      <c r="E144">
        <v>67675.98</v>
      </c>
      <c r="F144">
        <v>385.75</v>
      </c>
      <c r="G144">
        <v>82.311508109321494</v>
      </c>
      <c r="H144">
        <v>-0.30193476945929199</v>
      </c>
      <c r="I144">
        <v>11.2857506675771</v>
      </c>
      <c r="J144">
        <v>-4.0180623134757703</v>
      </c>
      <c r="K144">
        <v>367.34074616613998</v>
      </c>
      <c r="L144">
        <v>320.08693391460503</v>
      </c>
      <c r="M144">
        <v>53.567041929175602</v>
      </c>
      <c r="N144">
        <v>0.97977268405596796</v>
      </c>
      <c r="O144">
        <v>21.2702527543745</v>
      </c>
      <c r="P144">
        <v>111.60175534832599</v>
      </c>
      <c r="Q144">
        <v>5.6595505765897003E-2</v>
      </c>
    </row>
    <row r="145" spans="1:17" x14ac:dyDescent="0.3">
      <c r="A145" t="s">
        <v>365</v>
      </c>
      <c r="B145" t="s">
        <v>366</v>
      </c>
      <c r="C145" t="str">
        <f>IFERROR(VLOOKUP(Table1[[#This Row],[Ticker]],[1]!Table1[[Symbol]:[Industry]],2,FALSE),"-")</f>
        <v>-</v>
      </c>
      <c r="D145" t="s">
        <v>200</v>
      </c>
      <c r="E145">
        <v>67382.196702371904</v>
      </c>
      <c r="F145">
        <v>229.47</v>
      </c>
      <c r="G145">
        <v>11.715274343945399</v>
      </c>
      <c r="H145">
        <v>-3.5236211161377202</v>
      </c>
      <c r="I145">
        <v>14.8067942438794</v>
      </c>
      <c r="J145">
        <v>-4.4769799303050197</v>
      </c>
      <c r="K145">
        <v>219.02156254191999</v>
      </c>
      <c r="L145">
        <v>189.66883764469</v>
      </c>
      <c r="M145">
        <v>35.377576150894598</v>
      </c>
      <c r="N145">
        <v>0.56110715441770298</v>
      </c>
      <c r="O145">
        <v>7.0597463720747804</v>
      </c>
      <c r="P145">
        <v>45.649000317359501</v>
      </c>
      <c r="Q145">
        <v>5.2895230986539997E-2</v>
      </c>
    </row>
    <row r="146" spans="1:17" x14ac:dyDescent="0.3">
      <c r="A146" t="s">
        <v>367</v>
      </c>
      <c r="B146" t="s">
        <v>368</v>
      </c>
      <c r="C146" t="str">
        <f>IFERROR(VLOOKUP(Table1[[#This Row],[Ticker]],[1]!Table1[[Symbol]:[Industry]],2,FALSE),"-")</f>
        <v>-</v>
      </c>
      <c r="D146" t="s">
        <v>187</v>
      </c>
      <c r="E146">
        <v>66829.800738774997</v>
      </c>
      <c r="F146">
        <v>1163.95</v>
      </c>
      <c r="G146">
        <v>78.916956535552998</v>
      </c>
      <c r="H146">
        <v>26.273364794810799</v>
      </c>
      <c r="I146">
        <v>62.509970926737402</v>
      </c>
      <c r="J146">
        <v>6.9375169923194697</v>
      </c>
      <c r="K146">
        <v>908.82370872289903</v>
      </c>
      <c r="L146">
        <v>733.90807929711002</v>
      </c>
      <c r="M146">
        <v>85.354149310450097</v>
      </c>
      <c r="N146">
        <v>1.5460832729935901</v>
      </c>
      <c r="O146">
        <v>3.7243867863739601</v>
      </c>
      <c r="P146">
        <v>112.167335034633</v>
      </c>
      <c r="Q146">
        <v>0.143440896770443</v>
      </c>
    </row>
    <row r="147" spans="1:17" x14ac:dyDescent="0.3">
      <c r="A147" t="s">
        <v>369</v>
      </c>
      <c r="B147" t="s">
        <v>370</v>
      </c>
      <c r="C147" t="str">
        <f>IFERROR(VLOOKUP(Table1[[#This Row],[Ticker]],[1]!Table1[[Symbol]:[Industry]],2,FALSE),"-")</f>
        <v>-</v>
      </c>
      <c r="D147" t="s">
        <v>371</v>
      </c>
      <c r="E147">
        <v>65642.21640243</v>
      </c>
      <c r="F147">
        <v>1014.45</v>
      </c>
      <c r="G147">
        <v>89.426111851344203</v>
      </c>
      <c r="H147">
        <v>40.168867750191801</v>
      </c>
      <c r="I147">
        <v>10.846683254074399</v>
      </c>
      <c r="J147">
        <v>-2.2690153067268599</v>
      </c>
      <c r="K147">
        <v>820.03614266236195</v>
      </c>
      <c r="L147">
        <v>699.638976940323</v>
      </c>
      <c r="M147">
        <v>62.212266427876997</v>
      </c>
      <c r="N147">
        <v>2.89666118177044</v>
      </c>
      <c r="O147">
        <v>17.0092168169944</v>
      </c>
      <c r="P147">
        <v>145.54036064383399</v>
      </c>
      <c r="Q147">
        <v>0.140610091602347</v>
      </c>
    </row>
    <row r="148" spans="1:17" x14ac:dyDescent="0.3">
      <c r="A148" t="s">
        <v>372</v>
      </c>
      <c r="B148" t="s">
        <v>373</v>
      </c>
      <c r="C148" t="str">
        <f>IFERROR(VLOOKUP(Table1[[#This Row],[Ticker]],[1]!Table1[[Symbol]:[Industry]],2,FALSE),"-")</f>
        <v>-</v>
      </c>
      <c r="D148" t="s">
        <v>140</v>
      </c>
      <c r="E148">
        <v>65373.864201415003</v>
      </c>
      <c r="F148">
        <v>1797.95</v>
      </c>
      <c r="G148">
        <v>54.357919136740399</v>
      </c>
      <c r="H148">
        <v>-7.6732553768629597</v>
      </c>
      <c r="I148">
        <v>10.3422995010993</v>
      </c>
      <c r="J148">
        <v>-3.1084442946384301</v>
      </c>
      <c r="K148">
        <v>1738.1826469207499</v>
      </c>
      <c r="L148">
        <v>1466.1100136386999</v>
      </c>
      <c r="M148">
        <v>42.6441616617495</v>
      </c>
      <c r="N148">
        <v>0.93279131448294195</v>
      </c>
      <c r="O148">
        <v>8.6264912817375308</v>
      </c>
      <c r="P148">
        <v>83.305296426568702</v>
      </c>
      <c r="Q148">
        <v>0.10755371152818199</v>
      </c>
    </row>
    <row r="149" spans="1:17" x14ac:dyDescent="0.3">
      <c r="A149" t="s">
        <v>374</v>
      </c>
      <c r="B149" t="s">
        <v>375</v>
      </c>
      <c r="C149" t="str">
        <f>IFERROR(VLOOKUP(Table1[[#This Row],[Ticker]],[1]!Table1[[Symbol]:[Industry]],2,FALSE),"-")</f>
        <v>-</v>
      </c>
      <c r="D149" t="s">
        <v>140</v>
      </c>
      <c r="E149">
        <v>65356.1704331199</v>
      </c>
      <c r="F149">
        <v>3656.8</v>
      </c>
      <c r="G149">
        <v>104.071963971126</v>
      </c>
      <c r="H149">
        <v>5.3650058991053298</v>
      </c>
      <c r="I149">
        <v>46.764850397121599</v>
      </c>
      <c r="J149">
        <v>-4.9651852995092796</v>
      </c>
      <c r="K149">
        <v>3305.4879046073502</v>
      </c>
      <c r="L149">
        <v>2689.1587841656701</v>
      </c>
      <c r="M149">
        <v>62.154283847841199</v>
      </c>
      <c r="N149">
        <v>0.42198165271395399</v>
      </c>
      <c r="O149">
        <v>7.8812076132137303</v>
      </c>
      <c r="P149">
        <v>135.466838377334</v>
      </c>
      <c r="Q149">
        <v>0.18762901582341401</v>
      </c>
    </row>
    <row r="150" spans="1:17" x14ac:dyDescent="0.3">
      <c r="A150" t="s">
        <v>376</v>
      </c>
      <c r="B150" t="s">
        <v>377</v>
      </c>
      <c r="C150" t="str">
        <f>IFERROR(VLOOKUP(Table1[[#This Row],[Ticker]],[1]!Table1[[Symbol]:[Industry]],2,FALSE),"-")</f>
        <v>-</v>
      </c>
      <c r="D150" t="s">
        <v>32</v>
      </c>
      <c r="E150">
        <v>64717.601606687997</v>
      </c>
      <c r="F150">
        <v>54.13</v>
      </c>
      <c r="G150">
        <v>66.956853124911206</v>
      </c>
      <c r="H150">
        <v>-13.145099672194201</v>
      </c>
      <c r="I150">
        <v>18.974214975549501</v>
      </c>
      <c r="J150">
        <v>-5.0146351625056997</v>
      </c>
      <c r="K150">
        <v>55.292303182749201</v>
      </c>
      <c r="L150">
        <v>48.1028343332706</v>
      </c>
      <c r="M150">
        <v>36.421163144708999</v>
      </c>
      <c r="N150">
        <v>0.67590380372738901</v>
      </c>
      <c r="O150">
        <v>30.5191206355071</v>
      </c>
      <c r="P150">
        <v>100.481481481481</v>
      </c>
      <c r="Q150">
        <v>0.112599435949677</v>
      </c>
    </row>
    <row r="151" spans="1:17" x14ac:dyDescent="0.3">
      <c r="A151" t="s">
        <v>378</v>
      </c>
      <c r="B151" t="s">
        <v>379</v>
      </c>
      <c r="C151" t="str">
        <f>IFERROR(VLOOKUP(Table1[[#This Row],[Ticker]],[1]!Table1[[Symbol]:[Industry]],2,FALSE),"-")</f>
        <v>-</v>
      </c>
      <c r="D151" t="s">
        <v>380</v>
      </c>
      <c r="E151">
        <v>64473.168430090001</v>
      </c>
      <c r="F151">
        <v>2400.1</v>
      </c>
      <c r="G151">
        <v>-3.2558313612516998</v>
      </c>
      <c r="H151">
        <v>8.17612801400489</v>
      </c>
      <c r="I151">
        <v>16.072000910301501</v>
      </c>
      <c r="J151">
        <v>-0.94615487521686004</v>
      </c>
      <c r="K151">
        <v>2203.1603807787501</v>
      </c>
      <c r="L151">
        <v>2012.38809029089</v>
      </c>
      <c r="M151">
        <v>67.138228203630405</v>
      </c>
      <c r="N151">
        <v>1.04579570628151</v>
      </c>
      <c r="O151">
        <v>2.2457397608432998</v>
      </c>
      <c r="P151">
        <v>37.9367816091954</v>
      </c>
      <c r="Q151">
        <v>2.6501693575129999E-2</v>
      </c>
    </row>
    <row r="152" spans="1:17" x14ac:dyDescent="0.3">
      <c r="A152" t="s">
        <v>381</v>
      </c>
      <c r="B152" t="s">
        <v>382</v>
      </c>
      <c r="C152" t="str">
        <f>IFERROR(VLOOKUP(Table1[[#This Row],[Ticker]],[1]!Table1[[Symbol]:[Industry]],2,FALSE),"-")</f>
        <v>-</v>
      </c>
      <c r="D152" t="s">
        <v>275</v>
      </c>
      <c r="E152">
        <v>64095.685835299999</v>
      </c>
      <c r="F152">
        <v>2436.35</v>
      </c>
      <c r="G152">
        <v>732.614535304931</v>
      </c>
      <c r="H152">
        <v>6.4536708809784296</v>
      </c>
      <c r="I152">
        <v>247.730823437987</v>
      </c>
      <c r="J152">
        <v>0.35519181501524</v>
      </c>
      <c r="K152">
        <v>1813.66012412231</v>
      </c>
      <c r="L152">
        <v>1126.2957417621201</v>
      </c>
      <c r="M152">
        <v>78.983798075829796</v>
      </c>
      <c r="N152">
        <v>0.72116596501645303</v>
      </c>
      <c r="O152">
        <v>1.09384940587353</v>
      </c>
      <c r="P152">
        <v>776.70025188916804</v>
      </c>
      <c r="Q152">
        <v>0.23226070186960401</v>
      </c>
    </row>
    <row r="153" spans="1:17" x14ac:dyDescent="0.3">
      <c r="A153" t="s">
        <v>383</v>
      </c>
      <c r="B153" t="s">
        <v>384</v>
      </c>
      <c r="C153" t="str">
        <f>IFERROR(VLOOKUP(Table1[[#This Row],[Ticker]],[1]!Table1[[Symbol]:[Industry]],2,FALSE),"-")</f>
        <v>-</v>
      </c>
      <c r="D153" t="s">
        <v>124</v>
      </c>
      <c r="E153">
        <v>62627.024431817998</v>
      </c>
      <c r="F153">
        <v>151.62</v>
      </c>
      <c r="G153">
        <v>47.430671121860897</v>
      </c>
      <c r="H153">
        <v>-15.812504277976799</v>
      </c>
      <c r="I153">
        <v>14.4154198709741</v>
      </c>
      <c r="J153">
        <v>-1.93814744177355</v>
      </c>
      <c r="K153">
        <v>151.56969442592401</v>
      </c>
      <c r="L153">
        <v>130.01818444288199</v>
      </c>
      <c r="M153">
        <v>54.674664900894498</v>
      </c>
      <c r="N153">
        <v>0.93138654267739995</v>
      </c>
      <c r="O153">
        <v>15.650969529085801</v>
      </c>
      <c r="P153">
        <v>85.354523227383794</v>
      </c>
      <c r="Q153">
        <v>-8.0193083368789997E-3</v>
      </c>
    </row>
    <row r="154" spans="1:17" x14ac:dyDescent="0.3">
      <c r="A154" t="s">
        <v>385</v>
      </c>
      <c r="B154" t="s">
        <v>386</v>
      </c>
      <c r="C154" t="str">
        <f>IFERROR(VLOOKUP(Table1[[#This Row],[Ticker]],[1]!Table1[[Symbol]:[Industry]],2,FALSE),"-")</f>
        <v>-</v>
      </c>
      <c r="D154" t="s">
        <v>387</v>
      </c>
      <c r="E154">
        <v>62303.393554740003</v>
      </c>
      <c r="F154">
        <v>1022.55</v>
      </c>
      <c r="G154">
        <v>29.7782637164667</v>
      </c>
      <c r="H154">
        <v>-12.238271589217799</v>
      </c>
      <c r="I154">
        <v>3.02629457870602</v>
      </c>
      <c r="J154">
        <v>-4.1530230966404602</v>
      </c>
      <c r="K154">
        <v>1043.41222171206</v>
      </c>
      <c r="L154">
        <v>916.75599400023805</v>
      </c>
      <c r="M154">
        <v>29.326870715349099</v>
      </c>
      <c r="N154">
        <v>0.70292796194836604</v>
      </c>
      <c r="O154">
        <v>15.3977800596547</v>
      </c>
      <c r="P154">
        <v>58.313980492336199</v>
      </c>
      <c r="Q154">
        <v>1.9819524400780001E-2</v>
      </c>
    </row>
    <row r="155" spans="1:17" x14ac:dyDescent="0.3">
      <c r="A155" t="s">
        <v>388</v>
      </c>
      <c r="B155" t="s">
        <v>389</v>
      </c>
      <c r="C155" t="str">
        <f>IFERROR(VLOOKUP(Table1[[#This Row],[Ticker]],[1]!Table1[[Symbol]:[Industry]],2,FALSE),"-")</f>
        <v>-</v>
      </c>
      <c r="D155" t="s">
        <v>390</v>
      </c>
      <c r="E155">
        <v>61814.969695443899</v>
      </c>
      <c r="F155">
        <v>237.56</v>
      </c>
      <c r="G155">
        <v>-3.9485356749310898</v>
      </c>
      <c r="H155">
        <v>-1.2254765356144399</v>
      </c>
      <c r="I155">
        <v>26.523779516673599</v>
      </c>
      <c r="J155">
        <v>-2.37304040801197</v>
      </c>
      <c r="K155">
        <v>225.93699208249899</v>
      </c>
      <c r="L155">
        <v>197.448323289488</v>
      </c>
      <c r="M155">
        <v>52.459337924597797</v>
      </c>
      <c r="N155">
        <v>0.64171578232461601</v>
      </c>
      <c r="O155">
        <v>3.93163832295</v>
      </c>
      <c r="P155">
        <v>53.264516129032202</v>
      </c>
      <c r="Q155">
        <v>7.0503599958604002E-2</v>
      </c>
    </row>
    <row r="156" spans="1:17" x14ac:dyDescent="0.3">
      <c r="A156" t="s">
        <v>391</v>
      </c>
      <c r="B156" t="s">
        <v>392</v>
      </c>
      <c r="C156" t="str">
        <f>IFERROR(VLOOKUP(Table1[[#This Row],[Ticker]],[1]!Table1[[Symbol]:[Industry]],2,FALSE),"-")</f>
        <v>-</v>
      </c>
      <c r="D156" t="s">
        <v>127</v>
      </c>
      <c r="E156">
        <v>60447.370499999997</v>
      </c>
      <c r="F156">
        <v>301.95</v>
      </c>
      <c r="G156">
        <v>393.83992422878799</v>
      </c>
      <c r="H156">
        <v>-7.6135787802195702</v>
      </c>
      <c r="I156">
        <v>125.241548803265</v>
      </c>
      <c r="J156">
        <v>-0.82511534496771299</v>
      </c>
      <c r="K156">
        <v>254.62391807642001</v>
      </c>
      <c r="L156">
        <v>180.63809090968101</v>
      </c>
      <c r="M156">
        <v>74.667384194838604</v>
      </c>
      <c r="N156">
        <v>0.97241505493328495</v>
      </c>
      <c r="O156">
        <v>0.67892035105150395</v>
      </c>
      <c r="P156">
        <v>428.34645669291302</v>
      </c>
      <c r="Q156">
        <v>0.164151937932453</v>
      </c>
    </row>
    <row r="157" spans="1:17" x14ac:dyDescent="0.3">
      <c r="A157" t="s">
        <v>393</v>
      </c>
      <c r="B157" t="s">
        <v>394</v>
      </c>
      <c r="C157" t="str">
        <f>IFERROR(VLOOKUP(Table1[[#This Row],[Ticker]],[1]!Table1[[Symbol]:[Industry]],2,FALSE),"-")</f>
        <v>-</v>
      </c>
      <c r="D157" t="s">
        <v>395</v>
      </c>
      <c r="E157">
        <v>60166.109043700002</v>
      </c>
      <c r="F157">
        <v>3112.3</v>
      </c>
      <c r="G157">
        <v>6.6156479332347802</v>
      </c>
      <c r="H157">
        <v>-2.5225820805452401</v>
      </c>
      <c r="I157">
        <v>11.3095245949087</v>
      </c>
      <c r="J157">
        <v>-3.3497842683416801</v>
      </c>
      <c r="K157">
        <v>2957.28313753168</v>
      </c>
      <c r="L157">
        <v>2609.11569343883</v>
      </c>
      <c r="M157">
        <v>37.388131908236602</v>
      </c>
      <c r="N157">
        <v>0.70062127081913905</v>
      </c>
      <c r="O157">
        <v>8.0856601227387905</v>
      </c>
      <c r="P157">
        <v>41.867991612726698</v>
      </c>
      <c r="Q157">
        <v>3.3567106292000001E-5</v>
      </c>
    </row>
    <row r="158" spans="1:17" hidden="1" x14ac:dyDescent="0.3">
      <c r="A158" t="s">
        <v>396</v>
      </c>
      <c r="B158" t="s">
        <v>397</v>
      </c>
      <c r="C158" t="str">
        <f>IFERROR(VLOOKUP(Table1[[#This Row],[Ticker]],[1]!Table1[[Symbol]:[Industry]],2,FALSE),"-")</f>
        <v>-</v>
      </c>
      <c r="D158" t="s">
        <v>127</v>
      </c>
      <c r="E158">
        <v>59966.718355566001</v>
      </c>
      <c r="F158">
        <v>223.11</v>
      </c>
      <c r="G158">
        <v>243.471147312337</v>
      </c>
      <c r="H158">
        <v>1.98482852538079</v>
      </c>
      <c r="I158">
        <v>106.27566344631499</v>
      </c>
      <c r="J158">
        <v>9.6656894750851592</v>
      </c>
      <c r="K158">
        <v>180.132930237805</v>
      </c>
      <c r="M158">
        <v>83.720734189778298</v>
      </c>
      <c r="N158">
        <v>1.51988319317484</v>
      </c>
      <c r="O158">
        <v>1.2415400475101801</v>
      </c>
      <c r="P158">
        <v>376.730769230769</v>
      </c>
    </row>
    <row r="159" spans="1:17" x14ac:dyDescent="0.3">
      <c r="A159" t="s">
        <v>398</v>
      </c>
      <c r="B159" t="s">
        <v>399</v>
      </c>
      <c r="C159" t="str">
        <f>IFERROR(VLOOKUP(Table1[[#This Row],[Ticker]],[1]!Table1[[Symbol]:[Industry]],2,FALSE),"-")</f>
        <v>-</v>
      </c>
      <c r="D159" t="s">
        <v>62</v>
      </c>
      <c r="E159">
        <v>59888.981249999997</v>
      </c>
      <c r="F159">
        <v>1633.8</v>
      </c>
      <c r="G159">
        <v>165.91907040875699</v>
      </c>
      <c r="H159">
        <v>-4.6173173501674203</v>
      </c>
      <c r="I159">
        <v>86.245255221206506</v>
      </c>
      <c r="J159">
        <v>-0.60189154032751502</v>
      </c>
      <c r="K159">
        <v>1357.5073468431301</v>
      </c>
      <c r="L159">
        <v>969.28213222602994</v>
      </c>
      <c r="M159">
        <v>67.534654367179698</v>
      </c>
      <c r="N159">
        <v>1.1572999226012699</v>
      </c>
      <c r="O159">
        <v>2.5798751377157498</v>
      </c>
      <c r="P159">
        <v>263.06666666666598</v>
      </c>
      <c r="Q159">
        <v>0.207591767028969</v>
      </c>
    </row>
    <row r="160" spans="1:17" x14ac:dyDescent="0.3">
      <c r="A160" t="s">
        <v>400</v>
      </c>
      <c r="B160" t="s">
        <v>401</v>
      </c>
      <c r="C160" t="str">
        <f>IFERROR(VLOOKUP(Table1[[#This Row],[Ticker]],[1]!Table1[[Symbol]:[Industry]],2,FALSE),"-")</f>
        <v>-</v>
      </c>
      <c r="D160" t="s">
        <v>234</v>
      </c>
      <c r="E160">
        <v>59627.618132340001</v>
      </c>
      <c r="F160">
        <v>5294.55</v>
      </c>
      <c r="G160">
        <v>108.040873718347</v>
      </c>
      <c r="H160">
        <v>-11.4945846433914</v>
      </c>
      <c r="I160">
        <v>53.902260608991497</v>
      </c>
      <c r="J160">
        <v>-0.98511840680436502</v>
      </c>
      <c r="K160">
        <v>4987.4541744594899</v>
      </c>
      <c r="L160">
        <v>3938.7447327292002</v>
      </c>
      <c r="M160">
        <v>54.791548681197497</v>
      </c>
      <c r="N160">
        <v>0.37032705399613602</v>
      </c>
      <c r="O160">
        <v>7.6569302395859697</v>
      </c>
      <c r="P160">
        <v>137.22696417770001</v>
      </c>
      <c r="Q160">
        <v>0.137792695433234</v>
      </c>
    </row>
    <row r="161" spans="1:17" x14ac:dyDescent="0.3">
      <c r="A161" t="s">
        <v>402</v>
      </c>
      <c r="B161" t="s">
        <v>403</v>
      </c>
      <c r="C161" t="str">
        <f>IFERROR(VLOOKUP(Table1[[#This Row],[Ticker]],[1]!Table1[[Symbol]:[Industry]],2,FALSE),"-")</f>
        <v>-</v>
      </c>
      <c r="D161" t="s">
        <v>106</v>
      </c>
      <c r="E161">
        <v>59537.204222430002</v>
      </c>
      <c r="F161">
        <v>510.7</v>
      </c>
      <c r="G161">
        <v>-34.734408243218397</v>
      </c>
      <c r="H161">
        <v>4.3741328316337897</v>
      </c>
      <c r="I161">
        <v>-27.509444598840499</v>
      </c>
      <c r="J161">
        <v>-0.34085268262242502</v>
      </c>
      <c r="K161">
        <v>504.67873752344002</v>
      </c>
      <c r="L161">
        <v>536.37642203624603</v>
      </c>
      <c r="M161">
        <v>66.516085397916399</v>
      </c>
      <c r="N161">
        <v>0.596723642820287</v>
      </c>
      <c r="O161">
        <v>33.101625220285797</v>
      </c>
      <c r="P161">
        <v>16.332574031890601</v>
      </c>
      <c r="Q161">
        <v>-0.13190356998024599</v>
      </c>
    </row>
    <row r="162" spans="1:17" x14ac:dyDescent="0.3">
      <c r="A162" t="s">
        <v>404</v>
      </c>
      <c r="B162" t="s">
        <v>405</v>
      </c>
      <c r="C162" t="str">
        <f>IFERROR(VLOOKUP(Table1[[#This Row],[Ticker]],[1]!Table1[[Symbol]:[Industry]],2,FALSE),"-")</f>
        <v>-</v>
      </c>
      <c r="D162" t="s">
        <v>59</v>
      </c>
      <c r="E162">
        <v>59432.772375</v>
      </c>
      <c r="F162">
        <v>4970.75</v>
      </c>
      <c r="G162">
        <v>16.678838335739801</v>
      </c>
      <c r="H162">
        <v>-3.1847113368763802</v>
      </c>
      <c r="I162">
        <v>-18.036775621553101</v>
      </c>
      <c r="J162">
        <v>-5.3004205955621897</v>
      </c>
      <c r="K162">
        <v>5039.54005382583</v>
      </c>
      <c r="L162">
        <v>4713.65044028787</v>
      </c>
      <c r="M162">
        <v>44.775671095643503</v>
      </c>
      <c r="N162">
        <v>1.13499178300694</v>
      </c>
      <c r="O162">
        <v>12.232560478800901</v>
      </c>
      <c r="P162">
        <v>44.4145845438698</v>
      </c>
      <c r="Q162">
        <v>8.4838676834280008E-3</v>
      </c>
    </row>
    <row r="163" spans="1:17" x14ac:dyDescent="0.3">
      <c r="A163" t="s">
        <v>406</v>
      </c>
      <c r="B163" t="s">
        <v>407</v>
      </c>
      <c r="C163" t="str">
        <f>IFERROR(VLOOKUP(Table1[[#This Row],[Ticker]],[1]!Table1[[Symbol]:[Industry]],2,FALSE),"-")</f>
        <v>-</v>
      </c>
      <c r="D163" t="s">
        <v>148</v>
      </c>
      <c r="E163">
        <v>59162.699216250003</v>
      </c>
      <c r="F163">
        <v>13959.5</v>
      </c>
      <c r="G163">
        <v>211.40312191390001</v>
      </c>
      <c r="H163">
        <v>16.006734766579001</v>
      </c>
      <c r="I163">
        <v>143.813465900268</v>
      </c>
      <c r="J163">
        <v>14.694252429429</v>
      </c>
      <c r="K163">
        <v>10603.281024095801</v>
      </c>
      <c r="L163">
        <v>7514.0677708654202</v>
      </c>
      <c r="M163">
        <v>86.815271238685796</v>
      </c>
      <c r="N163">
        <v>0.68532327188461395</v>
      </c>
      <c r="O163">
        <v>3.02661270102797</v>
      </c>
      <c r="P163">
        <v>258.312585025283</v>
      </c>
      <c r="Q163">
        <v>0.18909267971243199</v>
      </c>
    </row>
    <row r="164" spans="1:17" x14ac:dyDescent="0.3">
      <c r="A164" t="s">
        <v>408</v>
      </c>
      <c r="B164" t="s">
        <v>409</v>
      </c>
      <c r="C164" t="str">
        <f>IFERROR(VLOOKUP(Table1[[#This Row],[Ticker]],[1]!Table1[[Symbol]:[Industry]],2,FALSE),"-")</f>
        <v>-</v>
      </c>
      <c r="D164" t="s">
        <v>410</v>
      </c>
      <c r="E164">
        <v>59077.774835719902</v>
      </c>
      <c r="F164">
        <v>1632.35</v>
      </c>
      <c r="G164">
        <v>11.3189459753115</v>
      </c>
      <c r="H164">
        <v>9.0697401705965994</v>
      </c>
      <c r="I164">
        <v>-10.518791252921</v>
      </c>
      <c r="J164">
        <v>7.4870583428845299</v>
      </c>
      <c r="K164">
        <v>1478.57123889584</v>
      </c>
      <c r="L164">
        <v>1426.07837098965</v>
      </c>
      <c r="M164">
        <v>64.8247797911622</v>
      </c>
      <c r="N164">
        <v>1.7336945605944301</v>
      </c>
      <c r="O164">
        <v>8.0895641253407806</v>
      </c>
      <c r="P164">
        <v>40.1038537464595</v>
      </c>
      <c r="Q164">
        <v>2.3973911525301001E-2</v>
      </c>
    </row>
    <row r="165" spans="1:17" x14ac:dyDescent="0.3">
      <c r="A165" t="s">
        <v>411</v>
      </c>
      <c r="B165" t="s">
        <v>412</v>
      </c>
      <c r="C165" t="str">
        <f>IFERROR(VLOOKUP(Table1[[#This Row],[Ticker]],[1]!Table1[[Symbol]:[Industry]],2,FALSE),"-")</f>
        <v>-</v>
      </c>
      <c r="D165" t="s">
        <v>59</v>
      </c>
      <c r="E165">
        <v>58644.142399130003</v>
      </c>
      <c r="F165">
        <v>27598.15</v>
      </c>
      <c r="G165">
        <v>-6.6654886442558503</v>
      </c>
      <c r="H165">
        <v>1.77659734624327</v>
      </c>
      <c r="I165">
        <v>4.0192527528725801</v>
      </c>
      <c r="J165">
        <v>0.74899502674558405</v>
      </c>
      <c r="K165">
        <v>26936.433292837199</v>
      </c>
      <c r="L165">
        <v>25623.092919957999</v>
      </c>
      <c r="M165">
        <v>61.889058694037203</v>
      </c>
      <c r="N165">
        <v>1.07694454384698</v>
      </c>
      <c r="O165">
        <v>7.3946985576931601</v>
      </c>
      <c r="P165">
        <v>25.446136363636299</v>
      </c>
      <c r="Q165">
        <v>2.3753951353459E-2</v>
      </c>
    </row>
    <row r="166" spans="1:17" x14ac:dyDescent="0.3">
      <c r="A166" t="s">
        <v>413</v>
      </c>
      <c r="B166" t="s">
        <v>414</v>
      </c>
      <c r="C166" t="str">
        <f>IFERROR(VLOOKUP(Table1[[#This Row],[Ticker]],[1]!Table1[[Symbol]:[Industry]],2,FALSE),"-")</f>
        <v>-</v>
      </c>
      <c r="D166" t="s">
        <v>46</v>
      </c>
      <c r="E166">
        <v>58271.015684849997</v>
      </c>
      <c r="F166">
        <v>96.54</v>
      </c>
      <c r="G166">
        <v>94.744956836146599</v>
      </c>
      <c r="H166">
        <v>5.0265040642172503</v>
      </c>
      <c r="I166">
        <v>5.1301938789680799</v>
      </c>
      <c r="J166">
        <v>-1.0112984437538599</v>
      </c>
      <c r="K166">
        <v>89.684135355324202</v>
      </c>
      <c r="L166">
        <v>77.326303080461201</v>
      </c>
      <c r="M166">
        <v>55.023212525501897</v>
      </c>
      <c r="N166">
        <v>1.0435242569509999</v>
      </c>
      <c r="O166">
        <v>4.8788067122436303</v>
      </c>
      <c r="P166">
        <v>123.731170336037</v>
      </c>
      <c r="Q166">
        <v>0.13307908402621901</v>
      </c>
    </row>
    <row r="167" spans="1:17" x14ac:dyDescent="0.3">
      <c r="A167" t="s">
        <v>415</v>
      </c>
      <c r="B167" t="s">
        <v>416</v>
      </c>
      <c r="C167" t="str">
        <f>IFERROR(VLOOKUP(Table1[[#This Row],[Ticker]],[1]!Table1[[Symbol]:[Industry]],2,FALSE),"-")</f>
        <v>-</v>
      </c>
      <c r="D167" t="s">
        <v>166</v>
      </c>
      <c r="E167">
        <v>57602.934019690001</v>
      </c>
      <c r="F167">
        <v>3797.35</v>
      </c>
      <c r="G167">
        <v>-27.621941960660799</v>
      </c>
      <c r="H167">
        <v>-0.361896502570282</v>
      </c>
      <c r="I167">
        <v>-3.2613509532957798</v>
      </c>
      <c r="J167">
        <v>-2.39361011514251</v>
      </c>
      <c r="K167">
        <v>3691.18313474864</v>
      </c>
      <c r="L167">
        <v>3606.4507961163399</v>
      </c>
      <c r="M167">
        <v>60.124193787274201</v>
      </c>
      <c r="N167">
        <v>1.1252600530228001</v>
      </c>
      <c r="O167">
        <v>6.38998248778754</v>
      </c>
      <c r="P167">
        <v>17.930124223602402</v>
      </c>
      <c r="Q167">
        <v>-1.7580904429094001E-2</v>
      </c>
    </row>
    <row r="168" spans="1:17" x14ac:dyDescent="0.3">
      <c r="A168" t="s">
        <v>417</v>
      </c>
      <c r="B168" t="s">
        <v>418</v>
      </c>
      <c r="C168" t="str">
        <f>IFERROR(VLOOKUP(Table1[[#This Row],[Ticker]],[1]!Table1[[Symbol]:[Industry]],2,FALSE),"-")</f>
        <v>-</v>
      </c>
      <c r="D168" t="s">
        <v>24</v>
      </c>
      <c r="E168">
        <v>57272.110198631897</v>
      </c>
      <c r="F168">
        <v>80.88</v>
      </c>
      <c r="G168">
        <v>-27.115480712881499</v>
      </c>
      <c r="H168">
        <v>-4.2363574274113596</v>
      </c>
      <c r="I168">
        <v>-18.952083793267199</v>
      </c>
      <c r="J168">
        <v>-6.4902206134274696</v>
      </c>
      <c r="K168">
        <v>79.8982658637306</v>
      </c>
      <c r="L168">
        <v>80.316337539643598</v>
      </c>
      <c r="M168">
        <v>49.990907148987397</v>
      </c>
      <c r="N168">
        <v>1.0903843719770701</v>
      </c>
      <c r="O168">
        <v>24.505440158259098</v>
      </c>
      <c r="P168">
        <v>14.2372881355932</v>
      </c>
      <c r="Q168">
        <v>1.8834425708525001E-2</v>
      </c>
    </row>
    <row r="169" spans="1:17" x14ac:dyDescent="0.3">
      <c r="A169" t="s">
        <v>419</v>
      </c>
      <c r="B169" t="s">
        <v>420</v>
      </c>
      <c r="C169" t="str">
        <f>IFERROR(VLOOKUP(Table1[[#This Row],[Ticker]],[1]!Table1[[Symbol]:[Industry]],2,FALSE),"-")</f>
        <v>-</v>
      </c>
      <c r="D169" t="s">
        <v>395</v>
      </c>
      <c r="E169">
        <v>54680.166058969997</v>
      </c>
      <c r="F169">
        <v>128927.9</v>
      </c>
      <c r="G169">
        <v>3.6679056611902401</v>
      </c>
      <c r="H169">
        <v>-3.8862915912610001</v>
      </c>
      <c r="I169">
        <v>-14.166550558575601</v>
      </c>
      <c r="J169">
        <v>-0.82098598100866305</v>
      </c>
      <c r="K169">
        <v>128464.497048429</v>
      </c>
      <c r="L169">
        <v>124662.026766676</v>
      </c>
      <c r="M169">
        <v>60.890595864536799</v>
      </c>
      <c r="N169">
        <v>0.98286600450619399</v>
      </c>
      <c r="O169">
        <v>17.464877656426498</v>
      </c>
      <c r="P169">
        <v>30.230202020202</v>
      </c>
      <c r="Q169">
        <v>2.4590112302667E-2</v>
      </c>
    </row>
    <row r="170" spans="1:17" x14ac:dyDescent="0.3">
      <c r="A170" t="s">
        <v>421</v>
      </c>
      <c r="B170" t="s">
        <v>422</v>
      </c>
      <c r="C170" t="str">
        <f>IFERROR(VLOOKUP(Table1[[#This Row],[Ticker]],[1]!Table1[[Symbol]:[Industry]],2,FALSE),"-")</f>
        <v>-</v>
      </c>
      <c r="D170" t="s">
        <v>32</v>
      </c>
      <c r="E170">
        <v>54273.233328864</v>
      </c>
      <c r="F170">
        <v>62.52</v>
      </c>
      <c r="G170">
        <v>83.284469497398405</v>
      </c>
      <c r="H170">
        <v>-10.6463449430168</v>
      </c>
      <c r="I170">
        <v>7.4571209835048204</v>
      </c>
      <c r="J170">
        <v>-3.6030046647309599</v>
      </c>
      <c r="K170">
        <v>63.569711519441498</v>
      </c>
      <c r="L170">
        <v>55.695756423708602</v>
      </c>
      <c r="M170">
        <v>39.593088350395</v>
      </c>
      <c r="N170">
        <v>0.61869710921611898</v>
      </c>
      <c r="O170">
        <v>23.000639795265499</v>
      </c>
      <c r="P170">
        <v>115.586206896551</v>
      </c>
      <c r="Q170">
        <v>7.8599583639471005E-2</v>
      </c>
    </row>
    <row r="171" spans="1:17" hidden="1" x14ac:dyDescent="0.3">
      <c r="A171" t="s">
        <v>423</v>
      </c>
      <c r="B171" t="s">
        <v>424</v>
      </c>
      <c r="C171" t="str">
        <f>IFERROR(VLOOKUP(Table1[[#This Row],[Ticker]],[1]!Table1[[Symbol]:[Industry]],2,FALSE),"-")</f>
        <v>-</v>
      </c>
      <c r="D171" t="s">
        <v>27</v>
      </c>
      <c r="E171">
        <v>54195</v>
      </c>
      <c r="F171">
        <v>1083.9000000000001</v>
      </c>
      <c r="G171">
        <v>6.9571856745650997</v>
      </c>
      <c r="H171">
        <v>-2.08855380984031</v>
      </c>
      <c r="I171">
        <v>20.382489380677502</v>
      </c>
      <c r="J171">
        <v>-9.2256981127730402</v>
      </c>
      <c r="K171">
        <v>1013.30092671589</v>
      </c>
      <c r="M171">
        <v>42.8758358549386</v>
      </c>
      <c r="O171">
        <v>26.2662607251591</v>
      </c>
      <c r="P171">
        <v>43.562913907284702</v>
      </c>
    </row>
    <row r="172" spans="1:17" x14ac:dyDescent="0.3">
      <c r="A172" t="s">
        <v>425</v>
      </c>
      <c r="B172" t="s">
        <v>426</v>
      </c>
      <c r="C172" t="str">
        <f>IFERROR(VLOOKUP(Table1[[#This Row],[Ticker]],[1]!Table1[[Symbol]:[Industry]],2,FALSE),"-")</f>
        <v>-</v>
      </c>
      <c r="D172" t="s">
        <v>27</v>
      </c>
      <c r="E172">
        <v>54000.375</v>
      </c>
      <c r="F172">
        <v>1894.75</v>
      </c>
      <c r="G172">
        <v>-6.5447856939933002</v>
      </c>
      <c r="H172">
        <v>1.3158183508513699</v>
      </c>
      <c r="I172">
        <v>-4.6179374518038401</v>
      </c>
      <c r="J172">
        <v>1.2637917827409699</v>
      </c>
      <c r="K172">
        <v>1834.44000243504</v>
      </c>
      <c r="L172">
        <v>1768.9165503080601</v>
      </c>
      <c r="M172">
        <v>68.607122125226397</v>
      </c>
      <c r="N172">
        <v>0.84197889413951699</v>
      </c>
      <c r="O172">
        <v>10.022430399788799</v>
      </c>
      <c r="P172">
        <v>24.241828136782299</v>
      </c>
      <c r="Q172">
        <v>7.3413192581390004E-3</v>
      </c>
    </row>
    <row r="173" spans="1:17" x14ac:dyDescent="0.3">
      <c r="A173" t="s">
        <v>427</v>
      </c>
      <c r="B173" t="s">
        <v>428</v>
      </c>
      <c r="C173" t="str">
        <f>IFERROR(VLOOKUP(Table1[[#This Row],[Ticker]],[1]!Table1[[Symbol]:[Industry]],2,FALSE),"-")</f>
        <v>-</v>
      </c>
      <c r="D173" t="s">
        <v>184</v>
      </c>
      <c r="E173">
        <v>53926.696109440003</v>
      </c>
      <c r="F173">
        <v>16612.900000000001</v>
      </c>
      <c r="G173">
        <v>-9.8350986525200401</v>
      </c>
      <c r="H173">
        <v>-1.0341432073897501</v>
      </c>
      <c r="I173">
        <v>-15.5976560436419</v>
      </c>
      <c r="J173">
        <v>0.181754999670206</v>
      </c>
      <c r="K173">
        <v>16308.3729436746</v>
      </c>
      <c r="L173">
        <v>16264.460964130099</v>
      </c>
      <c r="M173">
        <v>54.912763680632402</v>
      </c>
      <c r="N173">
        <v>0.792569008433332</v>
      </c>
      <c r="O173">
        <v>15.873808907535601</v>
      </c>
      <c r="P173">
        <v>16.992253521126699</v>
      </c>
      <c r="Q173">
        <v>-3.9922322091416003E-2</v>
      </c>
    </row>
    <row r="174" spans="1:17" x14ac:dyDescent="0.3">
      <c r="A174" t="s">
        <v>429</v>
      </c>
      <c r="B174" t="s">
        <v>430</v>
      </c>
      <c r="C174" t="str">
        <f>IFERROR(VLOOKUP(Table1[[#This Row],[Ticker]],[1]!Table1[[Symbol]:[Industry]],2,FALSE),"-")</f>
        <v>-</v>
      </c>
      <c r="D174" t="s">
        <v>32</v>
      </c>
      <c r="E174">
        <v>53858.06085478</v>
      </c>
      <c r="F174">
        <v>118.3</v>
      </c>
      <c r="G174">
        <v>27.263234418848501</v>
      </c>
      <c r="H174">
        <v>-17.444773817223101</v>
      </c>
      <c r="I174">
        <v>-11.0821371075697</v>
      </c>
      <c r="J174">
        <v>-5.9878536639916504</v>
      </c>
      <c r="K174">
        <v>127.075137545857</v>
      </c>
      <c r="L174">
        <v>121.064684441588</v>
      </c>
      <c r="M174">
        <v>35.138458800991003</v>
      </c>
      <c r="N174">
        <v>0.64002334119486703</v>
      </c>
      <c r="O174">
        <v>33.516483516483497</v>
      </c>
      <c r="P174">
        <v>59.864864864864799</v>
      </c>
      <c r="Q174">
        <v>3.2404251960468998E-2</v>
      </c>
    </row>
    <row r="175" spans="1:17" x14ac:dyDescent="0.3">
      <c r="A175" t="s">
        <v>431</v>
      </c>
      <c r="B175" t="s">
        <v>432</v>
      </c>
      <c r="C175" t="str">
        <f>IFERROR(VLOOKUP(Table1[[#This Row],[Ticker]],[1]!Table1[[Symbol]:[Industry]],2,FALSE),"-")</f>
        <v>-</v>
      </c>
      <c r="D175" t="s">
        <v>280</v>
      </c>
      <c r="E175">
        <v>53827.600233420002</v>
      </c>
      <c r="F175">
        <v>2035.8</v>
      </c>
      <c r="G175">
        <v>8.6961313089819594</v>
      </c>
      <c r="H175">
        <v>3.6443754331087201</v>
      </c>
      <c r="I175">
        <v>-1.3356248248434199</v>
      </c>
      <c r="J175">
        <v>0.44583808678216502</v>
      </c>
      <c r="K175">
        <v>1965.3299886649299</v>
      </c>
      <c r="L175">
        <v>1799.0058969542499</v>
      </c>
      <c r="M175">
        <v>52.9990203530364</v>
      </c>
      <c r="N175">
        <v>0.61480911560901697</v>
      </c>
      <c r="O175">
        <v>7.2035563414873698</v>
      </c>
      <c r="P175">
        <v>38.485085541308102</v>
      </c>
      <c r="Q175">
        <v>2.2712050612299999E-4</v>
      </c>
    </row>
    <row r="176" spans="1:17" x14ac:dyDescent="0.3">
      <c r="A176" t="s">
        <v>433</v>
      </c>
      <c r="B176" t="s">
        <v>434</v>
      </c>
      <c r="C176" t="str">
        <f>IFERROR(VLOOKUP(Table1[[#This Row],[Ticker]],[1]!Table1[[Symbol]:[Industry]],2,FALSE),"-")</f>
        <v>-</v>
      </c>
      <c r="D176" t="s">
        <v>103</v>
      </c>
      <c r="E176">
        <v>53582.757211124997</v>
      </c>
      <c r="F176">
        <v>136.35</v>
      </c>
      <c r="G176">
        <v>194.85452000025501</v>
      </c>
      <c r="H176">
        <v>-15.1770779844807</v>
      </c>
      <c r="I176">
        <v>34.198012617544201</v>
      </c>
      <c r="J176">
        <v>-0.99876762197448599</v>
      </c>
      <c r="K176">
        <v>131.932212098234</v>
      </c>
      <c r="L176">
        <v>109.345735646766</v>
      </c>
      <c r="M176">
        <v>65.251159827318602</v>
      </c>
      <c r="N176">
        <v>0.54378758322767196</v>
      </c>
      <c r="O176">
        <v>25.045837917124999</v>
      </c>
      <c r="P176">
        <v>235.83743842364501</v>
      </c>
      <c r="Q176">
        <v>0.171223028862384</v>
      </c>
    </row>
    <row r="177" spans="1:17" x14ac:dyDescent="0.3">
      <c r="A177" t="s">
        <v>435</v>
      </c>
      <c r="B177" t="s">
        <v>436</v>
      </c>
      <c r="C177" t="str">
        <f>IFERROR(VLOOKUP(Table1[[#This Row],[Ticker]],[1]!Table1[[Symbol]:[Industry]],2,FALSE),"-")</f>
        <v>-</v>
      </c>
      <c r="D177" t="s">
        <v>287</v>
      </c>
      <c r="E177">
        <v>53318.897124179901</v>
      </c>
      <c r="F177">
        <v>5038.3500000000004</v>
      </c>
      <c r="G177">
        <v>3.4448022879754698</v>
      </c>
      <c r="H177">
        <v>6.33395572493834</v>
      </c>
      <c r="I177">
        <v>-14.388862606843499</v>
      </c>
      <c r="J177">
        <v>1.6747764132410099</v>
      </c>
      <c r="K177">
        <v>4855.9826061213198</v>
      </c>
      <c r="L177">
        <v>4833.0790618323499</v>
      </c>
      <c r="M177">
        <v>77.601557123124906</v>
      </c>
      <c r="N177">
        <v>0.75459722798613904</v>
      </c>
      <c r="O177">
        <v>16.5728859646511</v>
      </c>
      <c r="P177">
        <v>31.835308893947701</v>
      </c>
      <c r="Q177">
        <v>4.1677394399679997E-2</v>
      </c>
    </row>
    <row r="178" spans="1:17" x14ac:dyDescent="0.3">
      <c r="A178" t="s">
        <v>437</v>
      </c>
      <c r="B178" t="s">
        <v>438</v>
      </c>
      <c r="C178" t="str">
        <f>IFERROR(VLOOKUP(Table1[[#This Row],[Ticker]],[1]!Table1[[Symbol]:[Industry]],2,FALSE),"-")</f>
        <v>-</v>
      </c>
      <c r="D178" t="s">
        <v>80</v>
      </c>
      <c r="E178">
        <v>51972.00290788</v>
      </c>
      <c r="F178">
        <v>2767.6</v>
      </c>
      <c r="G178">
        <v>25.676778967223601</v>
      </c>
      <c r="H178">
        <v>0.93052203755291496</v>
      </c>
      <c r="I178">
        <v>8.4859519313329699</v>
      </c>
      <c r="J178">
        <v>5.8524911369300003</v>
      </c>
      <c r="K178">
        <v>2571.1494508570199</v>
      </c>
      <c r="L178">
        <v>2377.0805002173202</v>
      </c>
      <c r="M178">
        <v>73.877386076402601</v>
      </c>
      <c r="N178">
        <v>1.16863494368793</v>
      </c>
      <c r="O178">
        <v>2.76051452522041</v>
      </c>
      <c r="P178">
        <v>57.013587496099603</v>
      </c>
      <c r="Q178">
        <v>5.5271318453999996E-4</v>
      </c>
    </row>
    <row r="179" spans="1:17" x14ac:dyDescent="0.3">
      <c r="A179" t="s">
        <v>439</v>
      </c>
      <c r="B179" t="s">
        <v>440</v>
      </c>
      <c r="C179" t="str">
        <f>IFERROR(VLOOKUP(Table1[[#This Row],[Ticker]],[1]!Table1[[Symbol]:[Industry]],2,FALSE),"-")</f>
        <v>-</v>
      </c>
      <c r="D179" t="s">
        <v>49</v>
      </c>
      <c r="E179">
        <v>50655.938385624999</v>
      </c>
      <c r="F179">
        <v>4597.1499999999996</v>
      </c>
      <c r="G179">
        <v>48.385559052871997</v>
      </c>
      <c r="H179">
        <v>-3.0371360678874</v>
      </c>
      <c r="I179">
        <v>14.402617916958601</v>
      </c>
      <c r="J179">
        <v>-7.1825238075881401</v>
      </c>
      <c r="K179">
        <v>4544.1246403836103</v>
      </c>
      <c r="L179">
        <v>3925.2660345834502</v>
      </c>
      <c r="M179">
        <v>41.970120884796103</v>
      </c>
      <c r="N179">
        <v>0.31103638170159598</v>
      </c>
      <c r="O179">
        <v>8.7195327539888901</v>
      </c>
      <c r="P179">
        <v>84.394930006818797</v>
      </c>
      <c r="Q179">
        <v>3.8880766109227E-2</v>
      </c>
    </row>
    <row r="180" spans="1:17" x14ac:dyDescent="0.3">
      <c r="A180" t="s">
        <v>441</v>
      </c>
      <c r="B180" t="s">
        <v>442</v>
      </c>
      <c r="C180" t="str">
        <f>IFERROR(VLOOKUP(Table1[[#This Row],[Ticker]],[1]!Table1[[Symbol]:[Industry]],2,FALSE),"-")</f>
        <v>-</v>
      </c>
      <c r="D180" t="s">
        <v>95</v>
      </c>
      <c r="E180">
        <v>50386.689028219997</v>
      </c>
      <c r="F180">
        <v>488.9</v>
      </c>
      <c r="G180">
        <v>199.844477322307</v>
      </c>
      <c r="H180">
        <v>20.9682437608075</v>
      </c>
      <c r="I180">
        <v>23.067252441728598</v>
      </c>
      <c r="J180">
        <v>10.819969826728901</v>
      </c>
      <c r="K180">
        <v>424.96964954059803</v>
      </c>
      <c r="L180">
        <v>354.53050957690903</v>
      </c>
      <c r="M180">
        <v>72.109067440349804</v>
      </c>
      <c r="N180">
        <v>2.1961183052641</v>
      </c>
      <c r="O180">
        <v>11.679280016363199</v>
      </c>
      <c r="P180">
        <v>247.97153024911</v>
      </c>
      <c r="Q180">
        <v>0.18360438302625601</v>
      </c>
    </row>
    <row r="181" spans="1:17" x14ac:dyDescent="0.3">
      <c r="A181" t="s">
        <v>443</v>
      </c>
      <c r="B181" t="s">
        <v>444</v>
      </c>
      <c r="C181" t="str">
        <f>IFERROR(VLOOKUP(Table1[[#This Row],[Ticker]],[1]!Table1[[Symbol]:[Industry]],2,FALSE),"-")</f>
        <v>-</v>
      </c>
      <c r="D181" t="s">
        <v>445</v>
      </c>
      <c r="E181">
        <v>50092.502938760001</v>
      </c>
      <c r="F181">
        <v>333.95</v>
      </c>
      <c r="G181">
        <v>23.985597726485299</v>
      </c>
      <c r="H181">
        <v>5.8300870534569702</v>
      </c>
      <c r="I181">
        <v>33.387462710889302</v>
      </c>
      <c r="J181">
        <v>4.2701539026620097</v>
      </c>
      <c r="K181">
        <v>308.64407960317101</v>
      </c>
      <c r="L181">
        <v>271.58445789839999</v>
      </c>
      <c r="M181">
        <v>66.5191566860655</v>
      </c>
      <c r="N181">
        <v>0.75603720938477403</v>
      </c>
      <c r="O181">
        <v>2.11109447522084</v>
      </c>
      <c r="P181">
        <v>74.204486176317104</v>
      </c>
      <c r="Q181">
        <v>2.0483808387468001E-2</v>
      </c>
    </row>
    <row r="182" spans="1:17" x14ac:dyDescent="0.3">
      <c r="A182" t="s">
        <v>446</v>
      </c>
      <c r="B182" t="s">
        <v>447</v>
      </c>
      <c r="C182" t="str">
        <f>IFERROR(VLOOKUP(Table1[[#This Row],[Ticker]],[1]!Table1[[Symbol]:[Industry]],2,FALSE),"-")</f>
        <v>-</v>
      </c>
      <c r="D182" t="s">
        <v>448</v>
      </c>
      <c r="E182">
        <v>50031.705768660999</v>
      </c>
      <c r="F182">
        <v>175.13</v>
      </c>
      <c r="G182">
        <v>-7.9539145827787596</v>
      </c>
      <c r="H182">
        <v>0.82124710365642395</v>
      </c>
      <c r="I182">
        <v>-8.5832314193015105</v>
      </c>
      <c r="J182">
        <v>-1.9216257027273</v>
      </c>
      <c r="K182">
        <v>170.94209510274999</v>
      </c>
      <c r="L182">
        <v>164.67611289233599</v>
      </c>
      <c r="M182">
        <v>55.7674888580556</v>
      </c>
      <c r="N182">
        <v>0.832246138019204</v>
      </c>
      <c r="O182">
        <v>11.631359561468599</v>
      </c>
      <c r="P182">
        <v>34.611837048424299</v>
      </c>
      <c r="Q182">
        <v>-9.5201323581409994E-2</v>
      </c>
    </row>
    <row r="183" spans="1:17" x14ac:dyDescent="0.3">
      <c r="A183" t="s">
        <v>449</v>
      </c>
      <c r="B183" t="s">
        <v>450</v>
      </c>
      <c r="C183" t="str">
        <f>IFERROR(VLOOKUP(Table1[[#This Row],[Ticker]],[1]!Table1[[Symbol]:[Industry]],2,FALSE),"-")</f>
        <v>-</v>
      </c>
      <c r="D183" t="s">
        <v>130</v>
      </c>
      <c r="E183">
        <v>49956.063801295</v>
      </c>
      <c r="F183">
        <v>56501.65</v>
      </c>
      <c r="G183">
        <v>10.163067100486501</v>
      </c>
      <c r="H183">
        <v>4.3291147660873301</v>
      </c>
      <c r="I183">
        <v>40.997735890631397</v>
      </c>
      <c r="J183">
        <v>-3.8578259774121402</v>
      </c>
      <c r="K183">
        <v>51732.4075428121</v>
      </c>
      <c r="L183">
        <v>43951.717983320901</v>
      </c>
      <c r="M183">
        <v>55.451499624170602</v>
      </c>
      <c r="N183">
        <v>0.71439001413094605</v>
      </c>
      <c r="O183">
        <v>6.1809699362761901</v>
      </c>
      <c r="P183">
        <v>61.5362073549718</v>
      </c>
      <c r="Q183">
        <v>-1.0891651334085E-2</v>
      </c>
    </row>
    <row r="184" spans="1:17" x14ac:dyDescent="0.3">
      <c r="A184" t="s">
        <v>451</v>
      </c>
      <c r="B184" t="s">
        <v>452</v>
      </c>
      <c r="C184" t="str">
        <f>IFERROR(VLOOKUP(Table1[[#This Row],[Ticker]],[1]!Table1[[Symbol]:[Industry]],2,FALSE),"-")</f>
        <v>-</v>
      </c>
      <c r="D184" t="s">
        <v>49</v>
      </c>
      <c r="E184">
        <v>49512.978701874999</v>
      </c>
      <c r="F184">
        <v>666.25</v>
      </c>
      <c r="G184">
        <v>-38.142307691499298</v>
      </c>
      <c r="H184">
        <v>-1.47093514403174</v>
      </c>
      <c r="I184">
        <v>-26.4027041163069</v>
      </c>
      <c r="J184">
        <v>-2.3732537794544402</v>
      </c>
      <c r="K184">
        <v>650.26590868230096</v>
      </c>
      <c r="L184">
        <v>659.12507952134195</v>
      </c>
      <c r="M184">
        <v>46.535020741460002</v>
      </c>
      <c r="N184">
        <v>1.1724316123765901</v>
      </c>
      <c r="O184">
        <v>22.086303939962399</v>
      </c>
      <c r="P184">
        <v>20.326891818674302</v>
      </c>
      <c r="Q184">
        <v>-2.8559298974151999E-2</v>
      </c>
    </row>
    <row r="185" spans="1:17" x14ac:dyDescent="0.3">
      <c r="A185" t="s">
        <v>453</v>
      </c>
      <c r="B185" t="s">
        <v>454</v>
      </c>
      <c r="C185" t="str">
        <f>IFERROR(VLOOKUP(Table1[[#This Row],[Ticker]],[1]!Table1[[Symbol]:[Industry]],2,FALSE),"-")</f>
        <v>-</v>
      </c>
      <c r="D185" t="s">
        <v>21</v>
      </c>
      <c r="E185">
        <v>48580.581129145001</v>
      </c>
      <c r="F185">
        <v>2569.4499999999998</v>
      </c>
      <c r="G185">
        <v>9.0502066025360008</v>
      </c>
      <c r="H185">
        <v>2.4032716654953701</v>
      </c>
      <c r="I185">
        <v>-13.2480738992939</v>
      </c>
      <c r="J185">
        <v>1.8968689331520401</v>
      </c>
      <c r="K185">
        <v>2407.5934603906098</v>
      </c>
      <c r="L185">
        <v>2392.0711447806202</v>
      </c>
      <c r="M185">
        <v>81.437646411066098</v>
      </c>
      <c r="N185">
        <v>0.78911841838733798</v>
      </c>
      <c r="O185">
        <v>10.4360855435988</v>
      </c>
      <c r="P185">
        <v>38.889189189189104</v>
      </c>
      <c r="Q185">
        <v>-2.5661981245841001E-2</v>
      </c>
    </row>
    <row r="186" spans="1:17" x14ac:dyDescent="0.3">
      <c r="A186" t="s">
        <v>455</v>
      </c>
      <c r="B186" t="s">
        <v>456</v>
      </c>
      <c r="C186" t="str">
        <f>IFERROR(VLOOKUP(Table1[[#This Row],[Ticker]],[1]!Table1[[Symbol]:[Industry]],2,FALSE),"-")</f>
        <v>-</v>
      </c>
      <c r="D186" t="s">
        <v>457</v>
      </c>
      <c r="E186">
        <v>48356.5</v>
      </c>
      <c r="F186">
        <v>568.9</v>
      </c>
      <c r="G186">
        <v>110.776554596184</v>
      </c>
      <c r="H186">
        <v>8.7347924356206406</v>
      </c>
      <c r="I186">
        <v>61.619836430755299</v>
      </c>
      <c r="J186">
        <v>-4.4739618520808202</v>
      </c>
      <c r="K186">
        <v>502.45798735050198</v>
      </c>
      <c r="L186">
        <v>379.88371873213299</v>
      </c>
      <c r="M186">
        <v>62.063207463408901</v>
      </c>
      <c r="N186">
        <v>0.69573581601208301</v>
      </c>
      <c r="O186">
        <v>9.04376867639305</v>
      </c>
      <c r="P186">
        <v>140.95722151630599</v>
      </c>
      <c r="Q186">
        <v>0.139902761812919</v>
      </c>
    </row>
    <row r="187" spans="1:17" x14ac:dyDescent="0.3">
      <c r="A187" t="s">
        <v>458</v>
      </c>
      <c r="B187" t="s">
        <v>459</v>
      </c>
      <c r="C187" t="str">
        <f>IFERROR(VLOOKUP(Table1[[#This Row],[Ticker]],[1]!Table1[[Symbol]:[Industry]],2,FALSE),"-")</f>
        <v>-</v>
      </c>
      <c r="D187" t="s">
        <v>325</v>
      </c>
      <c r="E187">
        <v>48039.500976900003</v>
      </c>
      <c r="F187">
        <v>1451.85</v>
      </c>
      <c r="G187">
        <v>64.295681799617398</v>
      </c>
      <c r="H187">
        <v>-1.44591223341567</v>
      </c>
      <c r="I187">
        <v>34.222803396161602</v>
      </c>
      <c r="J187">
        <v>-5.0335087314320699</v>
      </c>
      <c r="K187">
        <v>1389.6205539360401</v>
      </c>
      <c r="L187">
        <v>1152.72757824258</v>
      </c>
      <c r="M187">
        <v>42.584518393993797</v>
      </c>
      <c r="N187">
        <v>0.65754821166097199</v>
      </c>
      <c r="O187">
        <v>7.4491166442814496</v>
      </c>
      <c r="P187">
        <v>94.879194630872405</v>
      </c>
      <c r="Q187">
        <v>1.0800294673375999E-2</v>
      </c>
    </row>
    <row r="188" spans="1:17" x14ac:dyDescent="0.3">
      <c r="A188" t="s">
        <v>460</v>
      </c>
      <c r="B188" t="s">
        <v>461</v>
      </c>
      <c r="C188" t="str">
        <f>IFERROR(VLOOKUP(Table1[[#This Row],[Ticker]],[1]!Table1[[Symbol]:[Industry]],2,FALSE),"-")</f>
        <v>-</v>
      </c>
      <c r="D188" t="s">
        <v>49</v>
      </c>
      <c r="E188">
        <v>46983.26883642</v>
      </c>
      <c r="F188">
        <v>188.7</v>
      </c>
      <c r="G188">
        <v>11.382826720176</v>
      </c>
      <c r="H188">
        <v>13.526022275125801</v>
      </c>
      <c r="I188">
        <v>0.68270740439321098</v>
      </c>
      <c r="J188">
        <v>-1.0146216490215501</v>
      </c>
      <c r="K188">
        <v>170.473644155079</v>
      </c>
      <c r="L188">
        <v>155.146899908862</v>
      </c>
      <c r="M188">
        <v>65.821902770820898</v>
      </c>
      <c r="N188">
        <v>1.84508618782939</v>
      </c>
      <c r="O188">
        <v>2.9411764705882399</v>
      </c>
      <c r="P188">
        <v>61.974248927038602</v>
      </c>
      <c r="Q188">
        <v>7.1149574913095995E-2</v>
      </c>
    </row>
    <row r="189" spans="1:17" x14ac:dyDescent="0.3">
      <c r="A189" t="s">
        <v>462</v>
      </c>
      <c r="B189" t="s">
        <v>463</v>
      </c>
      <c r="C189" t="str">
        <f>IFERROR(VLOOKUP(Table1[[#This Row],[Ticker]],[1]!Table1[[Symbol]:[Industry]],2,FALSE),"-")</f>
        <v>-</v>
      </c>
      <c r="D189" t="s">
        <v>21</v>
      </c>
      <c r="E189">
        <v>46683.206158499997</v>
      </c>
      <c r="F189">
        <v>1721.25</v>
      </c>
      <c r="G189">
        <v>34.087135760952002</v>
      </c>
      <c r="H189">
        <v>6.6443113384204402</v>
      </c>
      <c r="I189">
        <v>4.78684919519924</v>
      </c>
      <c r="J189">
        <v>2.4055824973635702</v>
      </c>
      <c r="K189">
        <v>1529.36194447818</v>
      </c>
      <c r="L189">
        <v>1411.7123288493301</v>
      </c>
      <c r="M189">
        <v>80.458488662815299</v>
      </c>
      <c r="N189">
        <v>1.3580663743197099</v>
      </c>
      <c r="O189">
        <v>2.4836601307189401</v>
      </c>
      <c r="P189">
        <v>79.110301768990595</v>
      </c>
      <c r="Q189">
        <v>0.20694739698930401</v>
      </c>
    </row>
    <row r="190" spans="1:17" x14ac:dyDescent="0.3">
      <c r="A190" t="s">
        <v>464</v>
      </c>
      <c r="B190" t="s">
        <v>465</v>
      </c>
      <c r="C190" t="str">
        <f>IFERROR(VLOOKUP(Table1[[#This Row],[Ticker]],[1]!Table1[[Symbol]:[Industry]],2,FALSE),"-")</f>
        <v>-</v>
      </c>
      <c r="D190" t="s">
        <v>371</v>
      </c>
      <c r="E190">
        <v>46637.111690439997</v>
      </c>
      <c r="F190">
        <v>1583.6</v>
      </c>
      <c r="G190">
        <v>38.370166310072598</v>
      </c>
      <c r="H190">
        <v>15.322054799004301</v>
      </c>
      <c r="I190">
        <v>13.9254487915823</v>
      </c>
      <c r="J190">
        <v>1.0438776112825501</v>
      </c>
      <c r="K190">
        <v>1385.01520527924</v>
      </c>
      <c r="L190">
        <v>1200.76662873543</v>
      </c>
      <c r="M190">
        <v>63.041298238227697</v>
      </c>
      <c r="N190">
        <v>1.5292877573564401</v>
      </c>
      <c r="O190">
        <v>6.6209901490275502</v>
      </c>
      <c r="P190">
        <v>71.896879240162804</v>
      </c>
      <c r="Q190">
        <v>4.4101924934022999E-2</v>
      </c>
    </row>
    <row r="191" spans="1:17" x14ac:dyDescent="0.3">
      <c r="A191" t="s">
        <v>466</v>
      </c>
      <c r="B191" t="s">
        <v>467</v>
      </c>
      <c r="C191" t="str">
        <f>IFERROR(VLOOKUP(Table1[[#This Row],[Ticker]],[1]!Table1[[Symbol]:[Industry]],2,FALSE),"-")</f>
        <v>-</v>
      </c>
      <c r="D191" t="s">
        <v>32</v>
      </c>
      <c r="E191">
        <v>45207.489311375997</v>
      </c>
      <c r="F191">
        <v>63.84</v>
      </c>
      <c r="G191">
        <v>87.276127835431197</v>
      </c>
      <c r="H191">
        <v>-15.820820441957901</v>
      </c>
      <c r="I191">
        <v>22.0789215031946</v>
      </c>
      <c r="J191">
        <v>-3.9816801744489099</v>
      </c>
      <c r="K191">
        <v>65.147302398239603</v>
      </c>
      <c r="L191">
        <v>55.882982211280499</v>
      </c>
      <c r="M191">
        <v>36.366501997210001</v>
      </c>
      <c r="N191">
        <v>0.56424678856670396</v>
      </c>
      <c r="O191">
        <v>15.1315789473684</v>
      </c>
      <c r="P191">
        <v>119.381443298969</v>
      </c>
      <c r="Q191">
        <v>9.7092185943629006E-2</v>
      </c>
    </row>
    <row r="192" spans="1:17" x14ac:dyDescent="0.3">
      <c r="A192" t="s">
        <v>468</v>
      </c>
      <c r="B192" t="s">
        <v>469</v>
      </c>
      <c r="C192" t="str">
        <f>IFERROR(VLOOKUP(Table1[[#This Row],[Ticker]],[1]!Table1[[Symbol]:[Industry]],2,FALSE),"-")</f>
        <v>-</v>
      </c>
      <c r="D192" t="s">
        <v>470</v>
      </c>
      <c r="E192">
        <v>44649.2561132849</v>
      </c>
      <c r="F192">
        <v>4117.3500000000004</v>
      </c>
      <c r="G192">
        <v>57.434532986899598</v>
      </c>
      <c r="H192">
        <v>2.2891686029184299</v>
      </c>
      <c r="I192">
        <v>30.5798048393562</v>
      </c>
      <c r="J192">
        <v>-3.85630034068258</v>
      </c>
      <c r="K192">
        <v>3850.3846741246898</v>
      </c>
      <c r="L192">
        <v>3244.08684031343</v>
      </c>
      <c r="M192">
        <v>44.387150126544903</v>
      </c>
      <c r="N192">
        <v>0.78988519727901196</v>
      </c>
      <c r="O192">
        <v>7.0967976975481797</v>
      </c>
      <c r="P192">
        <v>87.835310218978094</v>
      </c>
      <c r="Q192">
        <v>0.14242985388009199</v>
      </c>
    </row>
    <row r="193" spans="1:17" x14ac:dyDescent="0.3">
      <c r="A193" t="s">
        <v>471</v>
      </c>
      <c r="B193" t="s">
        <v>472</v>
      </c>
      <c r="C193" t="str">
        <f>IFERROR(VLOOKUP(Table1[[#This Row],[Ticker]],[1]!Table1[[Symbol]:[Industry]],2,FALSE),"-")</f>
        <v>-</v>
      </c>
      <c r="D193" t="s">
        <v>24</v>
      </c>
      <c r="E193">
        <v>44414.8949288039</v>
      </c>
      <c r="F193">
        <v>181.46</v>
      </c>
      <c r="G193">
        <v>16.428151101700799</v>
      </c>
      <c r="H193">
        <v>1.7551095627817399</v>
      </c>
      <c r="I193">
        <v>6.68888768352212</v>
      </c>
      <c r="J193">
        <v>-2.34741216080306</v>
      </c>
      <c r="K193">
        <v>167.336639058228</v>
      </c>
      <c r="L193">
        <v>154.259070376442</v>
      </c>
      <c r="M193">
        <v>71.174624963152397</v>
      </c>
      <c r="N193">
        <v>0.90160874180527095</v>
      </c>
      <c r="O193">
        <v>1.0139975752232</v>
      </c>
      <c r="P193">
        <v>43.503361012257798</v>
      </c>
      <c r="Q193">
        <v>8.0020781247952005E-2</v>
      </c>
    </row>
    <row r="194" spans="1:17" x14ac:dyDescent="0.3">
      <c r="A194" t="s">
        <v>473</v>
      </c>
      <c r="B194" t="s">
        <v>474</v>
      </c>
      <c r="C194" t="str">
        <f>IFERROR(VLOOKUP(Table1[[#This Row],[Ticker]],[1]!Table1[[Symbol]:[Industry]],2,FALSE),"-")</f>
        <v>-</v>
      </c>
      <c r="D194" t="s">
        <v>475</v>
      </c>
      <c r="E194">
        <v>44397.724907950003</v>
      </c>
      <c r="F194">
        <v>39411.85</v>
      </c>
      <c r="G194">
        <v>19.185458339297099</v>
      </c>
      <c r="H194">
        <v>10.4616038283284</v>
      </c>
      <c r="I194">
        <v>2.2262626506341099</v>
      </c>
      <c r="J194">
        <v>0.92518129751129796</v>
      </c>
      <c r="K194">
        <v>34280.775281734699</v>
      </c>
      <c r="L194">
        <v>31498.398892125901</v>
      </c>
      <c r="M194">
        <v>75.323093355898706</v>
      </c>
      <c r="N194">
        <v>1.0228150876957101</v>
      </c>
      <c r="O194">
        <v>3.6655219179003198</v>
      </c>
      <c r="P194">
        <v>48.009050623403901</v>
      </c>
      <c r="Q194">
        <v>3.1281738103511002E-2</v>
      </c>
    </row>
    <row r="195" spans="1:17" x14ac:dyDescent="0.3">
      <c r="A195" t="s">
        <v>476</v>
      </c>
      <c r="B195" t="s">
        <v>477</v>
      </c>
      <c r="C195" t="str">
        <f>IFERROR(VLOOKUP(Table1[[#This Row],[Ticker]],[1]!Table1[[Symbol]:[Industry]],2,FALSE),"-")</f>
        <v>-</v>
      </c>
      <c r="D195" t="s">
        <v>380</v>
      </c>
      <c r="E195">
        <v>44285.982300299998</v>
      </c>
      <c r="F195">
        <v>1595.75</v>
      </c>
      <c r="G195">
        <v>-5.2830499396862001</v>
      </c>
      <c r="H195">
        <v>-1.54832483921741</v>
      </c>
      <c r="I195">
        <v>-4.3460201061491297</v>
      </c>
      <c r="J195">
        <v>-3.9979913362069301</v>
      </c>
      <c r="K195">
        <v>1581.46589684742</v>
      </c>
      <c r="L195">
        <v>1531.2709569517599</v>
      </c>
      <c r="M195">
        <v>51.722094754578599</v>
      </c>
      <c r="N195">
        <v>1.21714085796289</v>
      </c>
      <c r="O195">
        <v>12.799624001253299</v>
      </c>
      <c r="P195">
        <v>22.6556495003843</v>
      </c>
      <c r="Q195">
        <v>6.5673144545727993E-2</v>
      </c>
    </row>
    <row r="196" spans="1:17" x14ac:dyDescent="0.3">
      <c r="A196" t="s">
        <v>478</v>
      </c>
      <c r="B196" t="s">
        <v>479</v>
      </c>
      <c r="C196" t="str">
        <f>IFERROR(VLOOKUP(Table1[[#This Row],[Ticker]],[1]!Table1[[Symbol]:[Industry]],2,FALSE),"-")</f>
        <v>-</v>
      </c>
      <c r="D196" t="s">
        <v>287</v>
      </c>
      <c r="E196">
        <v>44192.295970599997</v>
      </c>
      <c r="F196">
        <v>7096.15</v>
      </c>
      <c r="G196">
        <v>-31.654833411107901</v>
      </c>
      <c r="H196">
        <v>-3.5891352051891401</v>
      </c>
      <c r="I196">
        <v>-30.448369456264999</v>
      </c>
      <c r="J196">
        <v>-2.6422961440142401</v>
      </c>
      <c r="K196">
        <v>7218.1872271624798</v>
      </c>
      <c r="L196">
        <v>7500.6943664324399</v>
      </c>
      <c r="M196">
        <v>48.980713141372298</v>
      </c>
      <c r="N196">
        <v>0.80316495740064997</v>
      </c>
      <c r="O196">
        <v>29.647766746757</v>
      </c>
      <c r="P196">
        <v>10.683647367107501</v>
      </c>
      <c r="Q196">
        <v>3.2045672392773998E-2</v>
      </c>
    </row>
    <row r="197" spans="1:17" x14ac:dyDescent="0.3">
      <c r="A197" t="s">
        <v>480</v>
      </c>
      <c r="B197" t="s">
        <v>481</v>
      </c>
      <c r="C197" t="str">
        <f>IFERROR(VLOOKUP(Table1[[#This Row],[Ticker]],[1]!Table1[[Symbol]:[Industry]],2,FALSE),"-")</f>
        <v>-</v>
      </c>
      <c r="D197" t="s">
        <v>59</v>
      </c>
      <c r="E197">
        <v>44108.249072580002</v>
      </c>
      <c r="F197">
        <v>2603.6999999999998</v>
      </c>
      <c r="G197">
        <v>57.598255958225501</v>
      </c>
      <c r="H197">
        <v>-4.4618451288532599</v>
      </c>
      <c r="I197">
        <v>13.145922114822101</v>
      </c>
      <c r="J197">
        <v>-2.5315741235179599</v>
      </c>
      <c r="K197">
        <v>2419.4320632691501</v>
      </c>
      <c r="L197">
        <v>2043.92770762445</v>
      </c>
      <c r="M197">
        <v>50.340144858427003</v>
      </c>
      <c r="N197">
        <v>0.68347130428570002</v>
      </c>
      <c r="O197">
        <v>6.0029957368360396</v>
      </c>
      <c r="P197">
        <v>89.050644400072599</v>
      </c>
      <c r="Q197">
        <v>4.3541124523026997E-2</v>
      </c>
    </row>
    <row r="198" spans="1:17" x14ac:dyDescent="0.3">
      <c r="A198" t="s">
        <v>482</v>
      </c>
      <c r="B198" t="s">
        <v>483</v>
      </c>
      <c r="C198" t="str">
        <f>IFERROR(VLOOKUP(Table1[[#This Row],[Ticker]],[1]!Table1[[Symbol]:[Industry]],2,FALSE),"-")</f>
        <v>-</v>
      </c>
      <c r="D198" t="s">
        <v>484</v>
      </c>
      <c r="E198">
        <v>43980.287165000002</v>
      </c>
      <c r="F198">
        <v>799.55</v>
      </c>
      <c r="G198">
        <v>76.255027093757803</v>
      </c>
      <c r="H198">
        <v>16.2182578794332</v>
      </c>
      <c r="I198">
        <v>30.5019539193787</v>
      </c>
      <c r="J198">
        <v>1.9412584536448101</v>
      </c>
      <c r="K198">
        <v>696.95582536335201</v>
      </c>
      <c r="L198">
        <v>595.34739704626804</v>
      </c>
      <c r="M198">
        <v>70.427847553959694</v>
      </c>
      <c r="N198">
        <v>1.05208849009394</v>
      </c>
      <c r="O198">
        <v>2.7140266399849899</v>
      </c>
      <c r="P198">
        <v>108.92343872484901</v>
      </c>
      <c r="Q198">
        <v>4.7079797311926998E-2</v>
      </c>
    </row>
    <row r="199" spans="1:17" x14ac:dyDescent="0.3">
      <c r="A199" t="s">
        <v>485</v>
      </c>
      <c r="B199" t="s">
        <v>486</v>
      </c>
      <c r="C199" t="str">
        <f>IFERROR(VLOOKUP(Table1[[#This Row],[Ticker]],[1]!Table1[[Symbol]:[Industry]],2,FALSE),"-")</f>
        <v>-</v>
      </c>
      <c r="D199" t="s">
        <v>179</v>
      </c>
      <c r="E199">
        <v>43908.964123124999</v>
      </c>
      <c r="F199">
        <v>637.85</v>
      </c>
      <c r="G199">
        <v>8.6746660649709106</v>
      </c>
      <c r="H199">
        <v>11.8090790805251</v>
      </c>
      <c r="I199">
        <v>15.000358287544501</v>
      </c>
      <c r="J199">
        <v>4.1732403163718503</v>
      </c>
      <c r="K199">
        <v>586.66618158215203</v>
      </c>
      <c r="L199">
        <v>535.22376215940801</v>
      </c>
      <c r="M199">
        <v>62.754201060104997</v>
      </c>
      <c r="N199">
        <v>1.0709363452771501</v>
      </c>
      <c r="O199">
        <v>4.0056439601787197</v>
      </c>
      <c r="P199">
        <v>60.647273643117899</v>
      </c>
      <c r="Q199">
        <v>-6.0586606851548E-2</v>
      </c>
    </row>
    <row r="200" spans="1:17" x14ac:dyDescent="0.3">
      <c r="A200" t="s">
        <v>487</v>
      </c>
      <c r="B200" t="s">
        <v>488</v>
      </c>
      <c r="C200" t="str">
        <f>IFERROR(VLOOKUP(Table1[[#This Row],[Ticker]],[1]!Table1[[Symbol]:[Industry]],2,FALSE),"-")</f>
        <v>-</v>
      </c>
      <c r="D200" t="s">
        <v>119</v>
      </c>
      <c r="E200">
        <v>43623.712376825002</v>
      </c>
      <c r="F200">
        <v>335.65</v>
      </c>
      <c r="G200">
        <v>-43.07833986715</v>
      </c>
      <c r="H200">
        <v>-14.146626131388899</v>
      </c>
      <c r="I200">
        <v>-24.7806903440094</v>
      </c>
      <c r="J200">
        <v>-2.1832438309205</v>
      </c>
      <c r="K200">
        <v>340.90233616265499</v>
      </c>
      <c r="L200">
        <v>358.74419481916402</v>
      </c>
      <c r="M200">
        <v>45.304011979466203</v>
      </c>
      <c r="N200">
        <v>0.59486178437451598</v>
      </c>
      <c r="O200">
        <v>25.9347534634291</v>
      </c>
      <c r="P200">
        <v>17.442267319803999</v>
      </c>
      <c r="Q200">
        <v>-1.3017223134718E-2</v>
      </c>
    </row>
    <row r="201" spans="1:17" x14ac:dyDescent="0.3">
      <c r="A201" t="s">
        <v>489</v>
      </c>
      <c r="B201" t="s">
        <v>490</v>
      </c>
      <c r="C201" t="str">
        <f>IFERROR(VLOOKUP(Table1[[#This Row],[Ticker]],[1]!Table1[[Symbol]:[Industry]],2,FALSE),"-")</f>
        <v>-</v>
      </c>
      <c r="D201" t="s">
        <v>491</v>
      </c>
      <c r="E201">
        <v>43258.516074389998</v>
      </c>
      <c r="F201">
        <v>361.45</v>
      </c>
      <c r="G201">
        <v>11.3276621763472</v>
      </c>
      <c r="H201">
        <v>9.0581091084739498</v>
      </c>
      <c r="I201">
        <v>15.125509131716999</v>
      </c>
      <c r="J201">
        <v>3.4998192272099602</v>
      </c>
      <c r="K201">
        <v>321.74472262847598</v>
      </c>
      <c r="L201">
        <v>285.32476942274002</v>
      </c>
      <c r="M201">
        <v>71.667286403035206</v>
      </c>
      <c r="N201">
        <v>0.73726763394686001</v>
      </c>
      <c r="O201">
        <v>1.23115230322312</v>
      </c>
      <c r="P201">
        <v>66.183908045977006</v>
      </c>
      <c r="Q201">
        <v>-5.5355776716023E-2</v>
      </c>
    </row>
    <row r="202" spans="1:17" x14ac:dyDescent="0.3">
      <c r="A202" t="s">
        <v>492</v>
      </c>
      <c r="B202" t="s">
        <v>493</v>
      </c>
      <c r="C202" t="str">
        <f>IFERROR(VLOOKUP(Table1[[#This Row],[Ticker]],[1]!Table1[[Symbol]:[Industry]],2,FALSE),"-")</f>
        <v>-</v>
      </c>
      <c r="D202" t="s">
        <v>371</v>
      </c>
      <c r="E202">
        <v>42946.016179815</v>
      </c>
      <c r="F202">
        <v>572.15</v>
      </c>
      <c r="G202">
        <v>-41.808026091553302</v>
      </c>
      <c r="H202">
        <v>4.8406609000841501</v>
      </c>
      <c r="I202">
        <v>-15.3942650604651</v>
      </c>
      <c r="J202">
        <v>-2.5124369969155298</v>
      </c>
      <c r="K202">
        <v>532.76732433786799</v>
      </c>
      <c r="L202">
        <v>547.31895112618304</v>
      </c>
      <c r="M202">
        <v>63.541637669407599</v>
      </c>
      <c r="N202">
        <v>0.76396101458295496</v>
      </c>
      <c r="O202">
        <v>20.414227038364</v>
      </c>
      <c r="P202">
        <v>27.769093345243402</v>
      </c>
      <c r="Q202">
        <v>-0.139768633611523</v>
      </c>
    </row>
    <row r="203" spans="1:17" x14ac:dyDescent="0.3">
      <c r="A203" t="s">
        <v>494</v>
      </c>
      <c r="B203" t="s">
        <v>495</v>
      </c>
      <c r="C203" t="str">
        <f>IFERROR(VLOOKUP(Table1[[#This Row],[Ticker]],[1]!Table1[[Symbol]:[Industry]],2,FALSE),"-")</f>
        <v>-</v>
      </c>
      <c r="D203" t="s">
        <v>496</v>
      </c>
      <c r="E203">
        <v>42825.801147329999</v>
      </c>
      <c r="F203">
        <v>38395.449999999997</v>
      </c>
      <c r="G203">
        <v>-22.989085124381699</v>
      </c>
      <c r="H203">
        <v>1.15227648952442</v>
      </c>
      <c r="I203">
        <v>-13.9343160115058</v>
      </c>
      <c r="J203">
        <v>-5.6901518565517897</v>
      </c>
      <c r="K203">
        <v>37586.664391329701</v>
      </c>
      <c r="L203">
        <v>37311.380630764899</v>
      </c>
      <c r="M203">
        <v>39.209104724452999</v>
      </c>
      <c r="N203">
        <v>0.73301194918097601</v>
      </c>
      <c r="O203">
        <v>11.6929219477828</v>
      </c>
      <c r="P203">
        <v>16.1033926468209</v>
      </c>
      <c r="Q203">
        <v>-3.1125738439388002E-2</v>
      </c>
    </row>
    <row r="204" spans="1:17" hidden="1" x14ac:dyDescent="0.3">
      <c r="A204" t="s">
        <v>497</v>
      </c>
      <c r="B204" t="s">
        <v>498</v>
      </c>
      <c r="C204" t="str">
        <f>IFERROR(VLOOKUP(Table1[[#This Row],[Ticker]],[1]!Table1[[Symbol]:[Industry]],2,FALSE),"-")</f>
        <v>-</v>
      </c>
      <c r="D204" t="s">
        <v>148</v>
      </c>
      <c r="E204">
        <v>41966.027086499998</v>
      </c>
      <c r="F204">
        <v>1639</v>
      </c>
      <c r="G204">
        <v>622.70553549799104</v>
      </c>
      <c r="H204">
        <v>6.88211571370329</v>
      </c>
      <c r="I204">
        <v>168.435728381161</v>
      </c>
      <c r="J204">
        <v>-2.2811719314768601</v>
      </c>
      <c r="K204">
        <v>1342.0844664608401</v>
      </c>
      <c r="L204">
        <v>886.25748757774795</v>
      </c>
      <c r="M204">
        <v>71.875858465390706</v>
      </c>
      <c r="N204">
        <v>0.65504401218410202</v>
      </c>
      <c r="O204">
        <v>1.2812690665039601</v>
      </c>
      <c r="P204">
        <v>680.47619047619003</v>
      </c>
      <c r="Q204">
        <v>0.21740137680354199</v>
      </c>
    </row>
    <row r="205" spans="1:17" x14ac:dyDescent="0.3">
      <c r="A205" t="s">
        <v>499</v>
      </c>
      <c r="B205" t="s">
        <v>500</v>
      </c>
      <c r="C205" t="str">
        <f>IFERROR(VLOOKUP(Table1[[#This Row],[Ticker]],[1]!Table1[[Symbol]:[Industry]],2,FALSE),"-")</f>
        <v>-</v>
      </c>
      <c r="D205" t="s">
        <v>260</v>
      </c>
      <c r="E205">
        <v>41577.809781149997</v>
      </c>
      <c r="F205">
        <v>658.5</v>
      </c>
      <c r="G205">
        <v>104.799556004941</v>
      </c>
      <c r="H205">
        <v>-6.0382799801081001E-2</v>
      </c>
      <c r="I205">
        <v>30.231694615759</v>
      </c>
      <c r="J205">
        <v>-5.3463062886715402</v>
      </c>
      <c r="K205">
        <v>608.45590459664197</v>
      </c>
      <c r="L205">
        <v>499.28100225890699</v>
      </c>
      <c r="M205">
        <v>55.516648127303696</v>
      </c>
      <c r="N205">
        <v>0.701235223065651</v>
      </c>
      <c r="O205">
        <v>3.0068337129840401</v>
      </c>
      <c r="P205">
        <v>134.88496522204301</v>
      </c>
      <c r="Q205">
        <v>4.2690654912689002E-2</v>
      </c>
    </row>
    <row r="206" spans="1:17" hidden="1" x14ac:dyDescent="0.3">
      <c r="A206" t="s">
        <v>501</v>
      </c>
      <c r="B206" t="s">
        <v>502</v>
      </c>
      <c r="C206" t="str">
        <f>IFERROR(VLOOKUP(Table1[[#This Row],[Ticker]],[1]!Table1[[Symbol]:[Industry]],2,FALSE),"-")</f>
        <v>-</v>
      </c>
      <c r="D206" t="s">
        <v>21</v>
      </c>
      <c r="E206">
        <v>40962.379816749999</v>
      </c>
      <c r="F206">
        <v>1009.75</v>
      </c>
      <c r="G206">
        <v>-48.789109097919201</v>
      </c>
      <c r="H206">
        <v>-8.8307032525264209</v>
      </c>
      <c r="I206">
        <v>-26.736898125105199</v>
      </c>
      <c r="J206">
        <v>-1.21022946690246</v>
      </c>
      <c r="K206">
        <v>1041.15708924768</v>
      </c>
      <c r="M206">
        <v>41.030311372369802</v>
      </c>
      <c r="N206">
        <v>1.31979332184884</v>
      </c>
      <c r="O206">
        <v>38.648180242634297</v>
      </c>
      <c r="P206">
        <v>2.7996945787732201</v>
      </c>
    </row>
    <row r="207" spans="1:17" x14ac:dyDescent="0.3">
      <c r="A207" t="s">
        <v>503</v>
      </c>
      <c r="B207" t="s">
        <v>504</v>
      </c>
      <c r="C207" t="str">
        <f>IFERROR(VLOOKUP(Table1[[#This Row],[Ticker]],[1]!Table1[[Symbol]:[Industry]],2,FALSE),"-")</f>
        <v>-</v>
      </c>
      <c r="D207" t="s">
        <v>505</v>
      </c>
      <c r="E207">
        <v>40681.742664780002</v>
      </c>
      <c r="F207">
        <v>4508.1000000000004</v>
      </c>
      <c r="G207">
        <v>71.549521487506397</v>
      </c>
      <c r="H207">
        <v>4.6014336570862904</v>
      </c>
      <c r="I207">
        <v>26.833859193336799</v>
      </c>
      <c r="J207">
        <v>-6.0735821372861397E-2</v>
      </c>
      <c r="K207">
        <v>4223.5545711495897</v>
      </c>
      <c r="L207">
        <v>3445.0001688047601</v>
      </c>
      <c r="M207">
        <v>52.791829905266198</v>
      </c>
      <c r="N207">
        <v>1.1924329633919599</v>
      </c>
      <c r="O207">
        <v>11.7921075397617</v>
      </c>
      <c r="P207">
        <v>102.793522267206</v>
      </c>
      <c r="Q207">
        <v>0.23856726782305701</v>
      </c>
    </row>
    <row r="208" spans="1:17" x14ac:dyDescent="0.3">
      <c r="A208" t="s">
        <v>506</v>
      </c>
      <c r="B208" t="s">
        <v>507</v>
      </c>
      <c r="C208" t="str">
        <f>IFERROR(VLOOKUP(Table1[[#This Row],[Ticker]],[1]!Table1[[Symbol]:[Industry]],2,FALSE),"-")</f>
        <v>-</v>
      </c>
      <c r="D208" t="s">
        <v>37</v>
      </c>
      <c r="E208">
        <v>40427.088000000003</v>
      </c>
      <c r="F208">
        <v>245.31</v>
      </c>
      <c r="G208">
        <v>82.032494830067606</v>
      </c>
      <c r="H208">
        <v>-1.5345429350680999</v>
      </c>
      <c r="I208">
        <v>-0.61934313993722301</v>
      </c>
      <c r="J208">
        <v>-0.75465393749383802</v>
      </c>
      <c r="K208">
        <v>236.39423119428599</v>
      </c>
      <c r="L208">
        <v>212.96138667634099</v>
      </c>
      <c r="M208">
        <v>56.800227335108303</v>
      </c>
      <c r="N208">
        <v>1.3010826932981101</v>
      </c>
      <c r="O208">
        <v>32.363132363132301</v>
      </c>
      <c r="P208">
        <v>112.942708333333</v>
      </c>
      <c r="Q208">
        <v>2.5286847961677999E-2</v>
      </c>
    </row>
    <row r="209" spans="1:17" x14ac:dyDescent="0.3">
      <c r="A209" t="s">
        <v>508</v>
      </c>
      <c r="B209" t="s">
        <v>509</v>
      </c>
      <c r="C209" t="str">
        <f>IFERROR(VLOOKUP(Table1[[#This Row],[Ticker]],[1]!Table1[[Symbol]:[Industry]],2,FALSE),"-")</f>
        <v>-</v>
      </c>
      <c r="D209" t="s">
        <v>234</v>
      </c>
      <c r="E209">
        <v>40048.429102000002</v>
      </c>
      <c r="F209">
        <v>4246</v>
      </c>
      <c r="G209">
        <v>9.5604029803822002</v>
      </c>
      <c r="H209">
        <v>9.1316278718996795</v>
      </c>
      <c r="I209">
        <v>6.3484778105759796</v>
      </c>
      <c r="J209">
        <v>-2.44070488618057</v>
      </c>
      <c r="K209">
        <v>3942.0613809104798</v>
      </c>
      <c r="L209">
        <v>3712.9463547314999</v>
      </c>
      <c r="M209">
        <v>67.9435500579484</v>
      </c>
      <c r="N209">
        <v>0.69135290206112598</v>
      </c>
      <c r="O209">
        <v>9.0438059349976498</v>
      </c>
      <c r="P209">
        <v>36.934612593727302</v>
      </c>
      <c r="Q209">
        <v>6.4545126677056003E-2</v>
      </c>
    </row>
    <row r="210" spans="1:17" hidden="1" x14ac:dyDescent="0.3">
      <c r="A210" t="s">
        <v>510</v>
      </c>
      <c r="B210" t="s">
        <v>511</v>
      </c>
      <c r="C210" t="str">
        <f>IFERROR(VLOOKUP(Table1[[#This Row],[Ticker]],[1]!Table1[[Symbol]:[Industry]],2,FALSE),"-")</f>
        <v>-</v>
      </c>
      <c r="D210" t="s">
        <v>32</v>
      </c>
      <c r="E210">
        <v>39738.161938760997</v>
      </c>
      <c r="F210">
        <v>58.63</v>
      </c>
      <c r="G210">
        <v>54.656477573473801</v>
      </c>
      <c r="H210">
        <v>-10.720727738946101</v>
      </c>
      <c r="I210">
        <v>19.607809118010501</v>
      </c>
      <c r="J210">
        <v>-4.5695804610800099</v>
      </c>
      <c r="K210">
        <v>60.175670112007801</v>
      </c>
      <c r="L210">
        <v>53.157092585857001</v>
      </c>
      <c r="M210">
        <v>36.295009750432698</v>
      </c>
      <c r="N210">
        <v>0.56361329649817704</v>
      </c>
      <c r="O210">
        <v>32.184888282449201</v>
      </c>
      <c r="P210">
        <v>90.977198697068403</v>
      </c>
      <c r="Q210">
        <v>9.1801461451959998E-2</v>
      </c>
    </row>
    <row r="211" spans="1:17" x14ac:dyDescent="0.3">
      <c r="A211" t="s">
        <v>512</v>
      </c>
      <c r="B211" t="s">
        <v>513</v>
      </c>
      <c r="C211" t="str">
        <f>IFERROR(VLOOKUP(Table1[[#This Row],[Ticker]],[1]!Table1[[Symbol]:[Industry]],2,FALSE),"-")</f>
        <v>-</v>
      </c>
      <c r="D211" t="s">
        <v>46</v>
      </c>
      <c r="E211">
        <v>39682.269</v>
      </c>
      <c r="F211">
        <v>65.709999999999994</v>
      </c>
      <c r="G211">
        <v>118.072600620933</v>
      </c>
      <c r="H211">
        <v>-13.4808018718558</v>
      </c>
      <c r="I211">
        <v>45.257445047766304</v>
      </c>
      <c r="J211">
        <v>-2.9876965159193798</v>
      </c>
      <c r="K211">
        <v>66.489897785179096</v>
      </c>
      <c r="L211">
        <v>55.131196781202398</v>
      </c>
      <c r="M211">
        <v>47.943962771144697</v>
      </c>
      <c r="N211">
        <v>0.57247593623470505</v>
      </c>
      <c r="O211">
        <v>18.931669456703698</v>
      </c>
      <c r="P211">
        <v>163.366733466933</v>
      </c>
      <c r="Q211">
        <v>0.118149744132814</v>
      </c>
    </row>
    <row r="212" spans="1:17" x14ac:dyDescent="0.3">
      <c r="A212" t="s">
        <v>514</v>
      </c>
      <c r="B212" t="s">
        <v>515</v>
      </c>
      <c r="C212" t="str">
        <f>IFERROR(VLOOKUP(Table1[[#This Row],[Ticker]],[1]!Table1[[Symbol]:[Industry]],2,FALSE),"-")</f>
        <v>-</v>
      </c>
      <c r="D212" t="s">
        <v>187</v>
      </c>
      <c r="E212">
        <v>39339.773425679901</v>
      </c>
      <c r="F212">
        <v>670.8</v>
      </c>
      <c r="G212">
        <v>4.5879013831020803</v>
      </c>
      <c r="H212">
        <v>-2.6471095719417401</v>
      </c>
      <c r="I212">
        <v>-7.7565394422434597</v>
      </c>
      <c r="J212">
        <v>3.8934189316293901</v>
      </c>
      <c r="K212">
        <v>643.63699235763295</v>
      </c>
      <c r="L212">
        <v>614.56096697013197</v>
      </c>
      <c r="M212">
        <v>68.870569656826504</v>
      </c>
      <c r="N212">
        <v>0.70514716524087095</v>
      </c>
      <c r="O212">
        <v>7.1630888491353604</v>
      </c>
      <c r="P212">
        <v>37.430854333128401</v>
      </c>
      <c r="Q212">
        <v>3.0208228702370998E-2</v>
      </c>
    </row>
    <row r="213" spans="1:17" x14ac:dyDescent="0.3">
      <c r="A213" t="s">
        <v>516</v>
      </c>
      <c r="B213" t="s">
        <v>517</v>
      </c>
      <c r="C213" t="str">
        <f>IFERROR(VLOOKUP(Table1[[#This Row],[Ticker]],[1]!Table1[[Symbol]:[Industry]],2,FALSE),"-")</f>
        <v>-</v>
      </c>
      <c r="D213" t="s">
        <v>187</v>
      </c>
      <c r="E213">
        <v>38691.426285119996</v>
      </c>
      <c r="F213">
        <v>2750.65</v>
      </c>
      <c r="G213">
        <v>45.432527800548399</v>
      </c>
      <c r="H213">
        <v>14.421129894236699</v>
      </c>
      <c r="I213">
        <v>32.432379538897699</v>
      </c>
      <c r="J213">
        <v>6.6984119409948903E-2</v>
      </c>
      <c r="K213">
        <v>2355.3962491206798</v>
      </c>
      <c r="L213">
        <v>1972.17844498863</v>
      </c>
      <c r="M213">
        <v>75.689113075202798</v>
      </c>
      <c r="N213">
        <v>0.76175197047840704</v>
      </c>
      <c r="O213">
        <v>11.2936942177303</v>
      </c>
      <c r="P213">
        <v>78.607837407876303</v>
      </c>
      <c r="Q213">
        <v>3.6758894808153003E-2</v>
      </c>
    </row>
    <row r="214" spans="1:17" x14ac:dyDescent="0.3">
      <c r="A214" t="s">
        <v>518</v>
      </c>
      <c r="B214" t="s">
        <v>519</v>
      </c>
      <c r="C214" t="str">
        <f>IFERROR(VLOOKUP(Table1[[#This Row],[Ticker]],[1]!Table1[[Symbol]:[Industry]],2,FALSE),"-")</f>
        <v>-</v>
      </c>
      <c r="D214" t="s">
        <v>18</v>
      </c>
      <c r="E214">
        <v>38383.665815077002</v>
      </c>
      <c r="F214">
        <v>219.01</v>
      </c>
      <c r="G214">
        <v>152.83743229961399</v>
      </c>
      <c r="H214">
        <v>-3.3582785000277098</v>
      </c>
      <c r="I214">
        <v>52.089918345882403</v>
      </c>
      <c r="J214">
        <v>-2.74259423416138</v>
      </c>
      <c r="K214">
        <v>215.330704217847</v>
      </c>
      <c r="L214">
        <v>179.84635465954301</v>
      </c>
      <c r="M214">
        <v>58.8143003264599</v>
      </c>
      <c r="N214">
        <v>0.79767074202815003</v>
      </c>
      <c r="O214">
        <v>32.071594904342199</v>
      </c>
      <c r="P214">
        <v>185.169270833333</v>
      </c>
      <c r="Q214">
        <v>0.122498476093057</v>
      </c>
    </row>
    <row r="215" spans="1:17" x14ac:dyDescent="0.3">
      <c r="A215" t="s">
        <v>520</v>
      </c>
      <c r="B215" t="s">
        <v>521</v>
      </c>
      <c r="C215" t="str">
        <f>IFERROR(VLOOKUP(Table1[[#This Row],[Ticker]],[1]!Table1[[Symbol]:[Industry]],2,FALSE),"-")</f>
        <v>-</v>
      </c>
      <c r="D215" t="s">
        <v>21</v>
      </c>
      <c r="E215">
        <v>37888.068344020001</v>
      </c>
      <c r="F215">
        <v>5680.9</v>
      </c>
      <c r="G215">
        <v>-4.8416276724526401</v>
      </c>
      <c r="H215">
        <v>7.6322787150233102</v>
      </c>
      <c r="I215">
        <v>-17.060952676854001</v>
      </c>
      <c r="J215">
        <v>3.2870957240371399</v>
      </c>
      <c r="K215">
        <v>5283.8056133585997</v>
      </c>
      <c r="L215">
        <v>5391.8449765137902</v>
      </c>
      <c r="M215">
        <v>79.7367773254946</v>
      </c>
      <c r="N215">
        <v>0.84132036275722999</v>
      </c>
      <c r="O215">
        <v>20.534598391100001</v>
      </c>
      <c r="P215">
        <v>32.506851711469999</v>
      </c>
      <c r="Q215">
        <v>3.0701150070500002E-4</v>
      </c>
    </row>
    <row r="216" spans="1:17" x14ac:dyDescent="0.3">
      <c r="A216" t="s">
        <v>522</v>
      </c>
      <c r="B216" t="s">
        <v>523</v>
      </c>
      <c r="C216" t="str">
        <f>IFERROR(VLOOKUP(Table1[[#This Row],[Ticker]],[1]!Table1[[Symbol]:[Industry]],2,FALSE),"-")</f>
        <v>-</v>
      </c>
      <c r="D216" t="s">
        <v>524</v>
      </c>
      <c r="E216">
        <v>37497.259446119999</v>
      </c>
      <c r="F216">
        <v>570.29999999999995</v>
      </c>
      <c r="G216">
        <v>-12.211588649431</v>
      </c>
      <c r="H216">
        <v>8.7598120596671993</v>
      </c>
      <c r="I216">
        <v>-9.9471277560844094</v>
      </c>
      <c r="J216">
        <v>0.75428324872343899</v>
      </c>
      <c r="K216">
        <v>515.91387863348598</v>
      </c>
      <c r="L216">
        <v>501.07807919873397</v>
      </c>
      <c r="M216">
        <v>66.0503652443345</v>
      </c>
      <c r="N216">
        <v>0.88332020471238404</v>
      </c>
      <c r="O216">
        <v>2.9195160441872701</v>
      </c>
      <c r="P216">
        <v>35.4470965443533</v>
      </c>
      <c r="Q216">
        <v>-6.1220322311499001E-2</v>
      </c>
    </row>
    <row r="217" spans="1:17" x14ac:dyDescent="0.3">
      <c r="A217" t="s">
        <v>525</v>
      </c>
      <c r="B217" t="s">
        <v>526</v>
      </c>
      <c r="C217" t="str">
        <f>IFERROR(VLOOKUP(Table1[[#This Row],[Ticker]],[1]!Table1[[Symbol]:[Industry]],2,FALSE),"-")</f>
        <v>-</v>
      </c>
      <c r="D217" t="s">
        <v>49</v>
      </c>
      <c r="E217">
        <v>37451.274638080002</v>
      </c>
      <c r="F217">
        <v>303.39999999999998</v>
      </c>
      <c r="G217">
        <v>-37.741276930087103</v>
      </c>
      <c r="H217">
        <v>6.96498466223857</v>
      </c>
      <c r="I217">
        <v>-2.8222519292726802</v>
      </c>
      <c r="J217">
        <v>-0.934526145831026</v>
      </c>
      <c r="K217">
        <v>286.379307643667</v>
      </c>
      <c r="L217">
        <v>279.22066613024401</v>
      </c>
      <c r="M217">
        <v>57.581910581701699</v>
      </c>
      <c r="N217">
        <v>0.956444776400174</v>
      </c>
      <c r="O217">
        <v>14.2221489782465</v>
      </c>
      <c r="P217">
        <v>27.828101959131999</v>
      </c>
      <c r="Q217">
        <v>5.6751732893025E-2</v>
      </c>
    </row>
    <row r="218" spans="1:17" x14ac:dyDescent="0.3">
      <c r="A218" t="s">
        <v>527</v>
      </c>
      <c r="B218" t="s">
        <v>528</v>
      </c>
      <c r="C218" t="str">
        <f>IFERROR(VLOOKUP(Table1[[#This Row],[Ticker]],[1]!Table1[[Symbol]:[Industry]],2,FALSE),"-")</f>
        <v>-</v>
      </c>
      <c r="D218" t="s">
        <v>257</v>
      </c>
      <c r="E218">
        <v>36283.958732024999</v>
      </c>
      <c r="F218">
        <v>2660.25</v>
      </c>
      <c r="G218">
        <v>-3.13303080518132</v>
      </c>
      <c r="H218">
        <v>16.570239091203799</v>
      </c>
      <c r="I218">
        <v>-5.6233834825578404</v>
      </c>
      <c r="J218">
        <v>7.3698100783793796</v>
      </c>
      <c r="K218">
        <v>2415.0344638985998</v>
      </c>
      <c r="L218">
        <v>2280.1235489625201</v>
      </c>
      <c r="M218">
        <v>71.328394955607607</v>
      </c>
      <c r="N218">
        <v>1.4550632648473201</v>
      </c>
      <c r="O218">
        <v>2.96024809698336</v>
      </c>
      <c r="P218">
        <v>39.998421218818997</v>
      </c>
      <c r="Q218">
        <v>7.240008454103E-3</v>
      </c>
    </row>
    <row r="219" spans="1:17" x14ac:dyDescent="0.3">
      <c r="A219" t="s">
        <v>529</v>
      </c>
      <c r="B219" t="s">
        <v>530</v>
      </c>
      <c r="C219" t="str">
        <f>IFERROR(VLOOKUP(Table1[[#This Row],[Ticker]],[1]!Table1[[Symbol]:[Industry]],2,FALSE),"-")</f>
        <v>-</v>
      </c>
      <c r="D219" t="s">
        <v>179</v>
      </c>
      <c r="E219">
        <v>36221.541396000001</v>
      </c>
      <c r="F219">
        <v>517.45000000000005</v>
      </c>
      <c r="G219">
        <v>-18.430984570970299</v>
      </c>
      <c r="H219">
        <v>9.1968848013703806</v>
      </c>
      <c r="I219">
        <v>9.6710318924473597</v>
      </c>
      <c r="J219">
        <v>8.6442413028023903</v>
      </c>
      <c r="K219">
        <v>468.17106059364301</v>
      </c>
      <c r="L219">
        <v>446.53958498724302</v>
      </c>
      <c r="M219">
        <v>74.143446850834906</v>
      </c>
      <c r="N219">
        <v>0.81751809098695805</v>
      </c>
      <c r="O219">
        <v>3.8747705092279299</v>
      </c>
      <c r="P219">
        <v>37.729571466595701</v>
      </c>
      <c r="Q219">
        <v>-6.4882787224539995E-2</v>
      </c>
    </row>
    <row r="220" spans="1:17" x14ac:dyDescent="0.3">
      <c r="A220" t="s">
        <v>531</v>
      </c>
      <c r="B220" t="s">
        <v>532</v>
      </c>
      <c r="C220" t="str">
        <f>IFERROR(VLOOKUP(Table1[[#This Row],[Ticker]],[1]!Table1[[Symbol]:[Industry]],2,FALSE),"-")</f>
        <v>-</v>
      </c>
      <c r="D220" t="s">
        <v>59</v>
      </c>
      <c r="E220">
        <v>36170.877836079999</v>
      </c>
      <c r="F220">
        <v>1281.8</v>
      </c>
      <c r="G220">
        <v>68.995524950267693</v>
      </c>
      <c r="H220">
        <v>1.27681850556654</v>
      </c>
      <c r="I220">
        <v>29.865951940906101</v>
      </c>
      <c r="J220">
        <v>1.2339396732044601</v>
      </c>
      <c r="K220">
        <v>1144.6557240586601</v>
      </c>
      <c r="L220">
        <v>949.73469303531897</v>
      </c>
      <c r="M220">
        <v>71.199647554719903</v>
      </c>
      <c r="N220">
        <v>0.70977236720775005</v>
      </c>
      <c r="O220">
        <v>0.858168200967379</v>
      </c>
      <c r="P220">
        <v>97.915540801358702</v>
      </c>
      <c r="Q220">
        <v>5.6271680492884002E-2</v>
      </c>
    </row>
    <row r="221" spans="1:17" x14ac:dyDescent="0.3">
      <c r="A221" t="s">
        <v>533</v>
      </c>
      <c r="B221" t="s">
        <v>534</v>
      </c>
      <c r="C221" t="str">
        <f>IFERROR(VLOOKUP(Table1[[#This Row],[Ticker]],[1]!Table1[[Symbol]:[Industry]],2,FALSE),"-")</f>
        <v>-</v>
      </c>
      <c r="D221" t="s">
        <v>156</v>
      </c>
      <c r="E221">
        <v>35852.876162303997</v>
      </c>
      <c r="F221">
        <v>258.56</v>
      </c>
      <c r="G221">
        <v>109.181044328844</v>
      </c>
      <c r="H221">
        <v>1.1286751184487001</v>
      </c>
      <c r="I221">
        <v>-7.9592899323161603E-2</v>
      </c>
      <c r="J221">
        <v>8.1330339439197292</v>
      </c>
      <c r="K221">
        <v>233.44645739508701</v>
      </c>
      <c r="L221">
        <v>205.12127543450799</v>
      </c>
      <c r="M221">
        <v>79.5591757580479</v>
      </c>
      <c r="N221">
        <v>1.46845368127112</v>
      </c>
      <c r="O221">
        <v>13.6099938118811</v>
      </c>
      <c r="P221">
        <v>143.924528301886</v>
      </c>
      <c r="Q221">
        <v>0.14312977942008501</v>
      </c>
    </row>
    <row r="222" spans="1:17" x14ac:dyDescent="0.3">
      <c r="A222" t="s">
        <v>535</v>
      </c>
      <c r="B222" t="s">
        <v>536</v>
      </c>
      <c r="C222" t="str">
        <f>IFERROR(VLOOKUP(Table1[[#This Row],[Ticker]],[1]!Table1[[Symbol]:[Industry]],2,FALSE),"-")</f>
        <v>-</v>
      </c>
      <c r="D222" t="s">
        <v>169</v>
      </c>
      <c r="E222">
        <v>35582.904241338001</v>
      </c>
      <c r="F222">
        <v>193.74</v>
      </c>
      <c r="G222">
        <v>106.556721542029</v>
      </c>
      <c r="H222">
        <v>-7.4918319615381499</v>
      </c>
      <c r="I222">
        <v>36.3135604303679</v>
      </c>
      <c r="J222">
        <v>0.911809813376524</v>
      </c>
      <c r="K222">
        <v>184.14956891101099</v>
      </c>
      <c r="L222">
        <v>150.247069770759</v>
      </c>
      <c r="M222">
        <v>61.738385276401203</v>
      </c>
      <c r="N222">
        <v>0.60756948183797099</v>
      </c>
      <c r="O222">
        <v>6.4829152472385596</v>
      </c>
      <c r="P222">
        <v>135.40704738760601</v>
      </c>
      <c r="Q222">
        <v>7.7316183062018998E-2</v>
      </c>
    </row>
    <row r="223" spans="1:17" x14ac:dyDescent="0.3">
      <c r="A223" t="s">
        <v>537</v>
      </c>
      <c r="B223" t="s">
        <v>538</v>
      </c>
      <c r="C223" t="str">
        <f>IFERROR(VLOOKUP(Table1[[#This Row],[Ticker]],[1]!Table1[[Symbol]:[Industry]],2,FALSE),"-")</f>
        <v>-</v>
      </c>
      <c r="D223" t="s">
        <v>293</v>
      </c>
      <c r="E223">
        <v>35517.006072659999</v>
      </c>
      <c r="F223">
        <v>470.45</v>
      </c>
      <c r="G223">
        <v>24.104547046732801</v>
      </c>
      <c r="H223">
        <v>-7.9615743319733498</v>
      </c>
      <c r="I223">
        <v>-3.17621303815779</v>
      </c>
      <c r="J223">
        <v>-7.2206732883245897</v>
      </c>
      <c r="K223">
        <v>461.88913813930702</v>
      </c>
      <c r="L223">
        <v>413.023919676704</v>
      </c>
      <c r="M223">
        <v>44.893267821920503</v>
      </c>
      <c r="N223">
        <v>1.56744954152453</v>
      </c>
      <c r="O223">
        <v>8.3749601445424595</v>
      </c>
      <c r="P223">
        <v>52.495948136142601</v>
      </c>
      <c r="Q223">
        <v>5.9362307696719997E-2</v>
      </c>
    </row>
    <row r="224" spans="1:17" x14ac:dyDescent="0.3">
      <c r="A224" t="s">
        <v>539</v>
      </c>
      <c r="B224" t="s">
        <v>540</v>
      </c>
      <c r="C224" t="str">
        <f>IFERROR(VLOOKUP(Table1[[#This Row],[Ticker]],[1]!Table1[[Symbol]:[Industry]],2,FALSE),"-")</f>
        <v>-</v>
      </c>
      <c r="D224" t="s">
        <v>541</v>
      </c>
      <c r="E224">
        <v>35441.454749999997</v>
      </c>
      <c r="F224">
        <v>3226.35</v>
      </c>
      <c r="G224">
        <v>-17.976964119845299</v>
      </c>
      <c r="H224">
        <v>-2.1998562693083299</v>
      </c>
      <c r="I224">
        <v>-29.994527761111701</v>
      </c>
      <c r="J224">
        <v>-5.26375003007215</v>
      </c>
      <c r="K224">
        <v>3256.3139195908002</v>
      </c>
      <c r="L224">
        <v>3254.6046282197799</v>
      </c>
      <c r="M224">
        <v>47.6673845348217</v>
      </c>
      <c r="N224">
        <v>2.06529675401449</v>
      </c>
      <c r="O224">
        <v>21.499527329644899</v>
      </c>
      <c r="P224">
        <v>30.304927302100101</v>
      </c>
      <c r="Q224">
        <v>9.3618329011393997E-2</v>
      </c>
    </row>
    <row r="225" spans="1:17" x14ac:dyDescent="0.3">
      <c r="A225" t="s">
        <v>542</v>
      </c>
      <c r="B225" t="s">
        <v>543</v>
      </c>
      <c r="C225" t="str">
        <f>IFERROR(VLOOKUP(Table1[[#This Row],[Ticker]],[1]!Table1[[Symbol]:[Industry]],2,FALSE),"-")</f>
        <v>-</v>
      </c>
      <c r="D225" t="s">
        <v>218</v>
      </c>
      <c r="E225">
        <v>34824.322372399998</v>
      </c>
      <c r="F225">
        <v>8669.6</v>
      </c>
      <c r="G225">
        <v>119.28421731332401</v>
      </c>
      <c r="H225">
        <v>-1.3238477111203</v>
      </c>
      <c r="I225">
        <v>34.846775619151202</v>
      </c>
      <c r="J225">
        <v>-2.9528518588841801</v>
      </c>
      <c r="K225">
        <v>7964.4464588826104</v>
      </c>
      <c r="L225">
        <v>6433.4349899311301</v>
      </c>
      <c r="M225">
        <v>70.875128334950304</v>
      </c>
      <c r="N225">
        <v>0.66065894824709503</v>
      </c>
      <c r="O225">
        <v>2.0692996216665001</v>
      </c>
      <c r="P225">
        <v>162.45667145992499</v>
      </c>
      <c r="Q225">
        <v>0.28702782593808901</v>
      </c>
    </row>
    <row r="226" spans="1:17" x14ac:dyDescent="0.3">
      <c r="A226" t="s">
        <v>544</v>
      </c>
      <c r="B226" t="s">
        <v>545</v>
      </c>
      <c r="C226" t="str">
        <f>IFERROR(VLOOKUP(Table1[[#This Row],[Ticker]],[1]!Table1[[Symbol]:[Industry]],2,FALSE),"-")</f>
        <v>-</v>
      </c>
      <c r="D226" t="s">
        <v>80</v>
      </c>
      <c r="E226">
        <v>34807.902204254999</v>
      </c>
      <c r="F226">
        <v>1855.95</v>
      </c>
      <c r="G226">
        <v>-41.225627064466501</v>
      </c>
      <c r="H226">
        <v>-2.3358888122923598</v>
      </c>
      <c r="I226">
        <v>-32.463391547033602</v>
      </c>
      <c r="J226">
        <v>1.48198055970828</v>
      </c>
      <c r="K226">
        <v>1849.4020372641</v>
      </c>
      <c r="L226">
        <v>1979.40522557704</v>
      </c>
      <c r="M226">
        <v>57.939608703128997</v>
      </c>
      <c r="N226">
        <v>1.3231488835071099</v>
      </c>
      <c r="O226">
        <v>30.9679678870659</v>
      </c>
      <c r="P226">
        <v>12.386459973355899</v>
      </c>
      <c r="Q226">
        <v>-6.0649951532755E-2</v>
      </c>
    </row>
    <row r="227" spans="1:17" x14ac:dyDescent="0.3">
      <c r="A227" t="s">
        <v>546</v>
      </c>
      <c r="B227" t="s">
        <v>547</v>
      </c>
      <c r="C227" t="str">
        <f>IFERROR(VLOOKUP(Table1[[#This Row],[Ticker]],[1]!Table1[[Symbol]:[Industry]],2,FALSE),"-")</f>
        <v>-</v>
      </c>
      <c r="D227" t="s">
        <v>332</v>
      </c>
      <c r="E227">
        <v>34609.414185324997</v>
      </c>
      <c r="F227">
        <v>738.6</v>
      </c>
      <c r="G227">
        <v>51.3936455124811</v>
      </c>
      <c r="H227">
        <v>-2.3092401002940401</v>
      </c>
      <c r="I227">
        <v>10.0467191964746</v>
      </c>
      <c r="J227">
        <v>-1.7337424306681199</v>
      </c>
      <c r="K227">
        <v>701.49937623476501</v>
      </c>
      <c r="L227">
        <v>609.73621576835501</v>
      </c>
      <c r="M227">
        <v>36.841270988496802</v>
      </c>
      <c r="N227">
        <v>1.47850096728</v>
      </c>
      <c r="O227">
        <v>4.9147034930950397</v>
      </c>
      <c r="P227">
        <v>86.8927125506073</v>
      </c>
      <c r="Q227">
        <v>0.25204291888257702</v>
      </c>
    </row>
    <row r="228" spans="1:17" x14ac:dyDescent="0.3">
      <c r="A228" t="s">
        <v>548</v>
      </c>
      <c r="B228" t="s">
        <v>549</v>
      </c>
      <c r="C228" t="str">
        <f>IFERROR(VLOOKUP(Table1[[#This Row],[Ticker]],[1]!Table1[[Symbol]:[Industry]],2,FALSE),"-")</f>
        <v>-</v>
      </c>
      <c r="D228" t="s">
        <v>37</v>
      </c>
      <c r="E228">
        <v>34406.217094845</v>
      </c>
      <c r="F228">
        <v>996.95</v>
      </c>
      <c r="G228">
        <v>-1.6504032531778099</v>
      </c>
      <c r="H228">
        <v>0.44147976807288303</v>
      </c>
      <c r="I228">
        <v>-6.0408584405733796</v>
      </c>
      <c r="J228">
        <v>-1.67611477711643</v>
      </c>
      <c r="K228">
        <v>976.931585664115</v>
      </c>
      <c r="L228">
        <v>942.01167414133204</v>
      </c>
      <c r="M228">
        <v>62.642388373694999</v>
      </c>
      <c r="N228">
        <v>0.77207145603372795</v>
      </c>
      <c r="O228">
        <v>9.5340789407693407</v>
      </c>
      <c r="P228">
        <v>30.661861074705101</v>
      </c>
      <c r="Q228">
        <v>-7.0579359946150999E-2</v>
      </c>
    </row>
    <row r="229" spans="1:17" x14ac:dyDescent="0.3">
      <c r="A229" t="s">
        <v>550</v>
      </c>
      <c r="B229" t="s">
        <v>551</v>
      </c>
      <c r="C229" t="str">
        <f>IFERROR(VLOOKUP(Table1[[#This Row],[Ticker]],[1]!Table1[[Symbol]:[Industry]],2,FALSE),"-")</f>
        <v>-</v>
      </c>
      <c r="D229" t="s">
        <v>552</v>
      </c>
      <c r="E229">
        <v>34223.78299652</v>
      </c>
      <c r="F229">
        <v>943.15</v>
      </c>
      <c r="G229">
        <v>72.931917405533099</v>
      </c>
      <c r="H229">
        <v>16.334961695755101</v>
      </c>
      <c r="I229">
        <v>31.048062439186499</v>
      </c>
      <c r="J229">
        <v>11.832049307339901</v>
      </c>
      <c r="K229">
        <v>817.11454434251095</v>
      </c>
      <c r="L229">
        <v>692.37552995897295</v>
      </c>
      <c r="M229">
        <v>68.436728596558396</v>
      </c>
      <c r="N229">
        <v>1.7070458796213701</v>
      </c>
      <c r="O229">
        <v>12.9194719821873</v>
      </c>
      <c r="P229">
        <v>107.719414161435</v>
      </c>
      <c r="Q229">
        <v>0.135319246641362</v>
      </c>
    </row>
    <row r="230" spans="1:17" x14ac:dyDescent="0.3">
      <c r="A230" t="s">
        <v>553</v>
      </c>
      <c r="B230" t="s">
        <v>554</v>
      </c>
      <c r="C230" t="str">
        <f>IFERROR(VLOOKUP(Table1[[#This Row],[Ticker]],[1]!Table1[[Symbol]:[Industry]],2,FALSE),"-")</f>
        <v>-</v>
      </c>
      <c r="D230" t="s">
        <v>293</v>
      </c>
      <c r="E230">
        <v>34152.796453490002</v>
      </c>
      <c r="F230">
        <v>1271.95</v>
      </c>
      <c r="G230">
        <v>66.828747878336699</v>
      </c>
      <c r="H230">
        <v>1.59608965868715</v>
      </c>
      <c r="I230">
        <v>19.743584967382802</v>
      </c>
      <c r="J230">
        <v>-2.7348384937136001</v>
      </c>
      <c r="K230">
        <v>1289.7001481647801</v>
      </c>
      <c r="L230">
        <v>1123.98245360993</v>
      </c>
      <c r="M230">
        <v>45.943703030309599</v>
      </c>
      <c r="N230">
        <v>1.3504516150314601</v>
      </c>
      <c r="O230">
        <v>19.021974134203301</v>
      </c>
      <c r="P230">
        <v>95.639467815119602</v>
      </c>
    </row>
    <row r="231" spans="1:17" x14ac:dyDescent="0.3">
      <c r="A231" t="s">
        <v>555</v>
      </c>
      <c r="B231" t="s">
        <v>556</v>
      </c>
      <c r="C231" t="str">
        <f>IFERROR(VLOOKUP(Table1[[#This Row],[Ticker]],[1]!Table1[[Symbol]:[Industry]],2,FALSE),"-")</f>
        <v>-</v>
      </c>
      <c r="D231" t="s">
        <v>24</v>
      </c>
      <c r="E231">
        <v>34012.413178096998</v>
      </c>
      <c r="F231">
        <v>211.13</v>
      </c>
      <c r="G231">
        <v>-36.372623481178799</v>
      </c>
      <c r="H231">
        <v>1.3875911876960201</v>
      </c>
      <c r="I231">
        <v>-29.7345806746699</v>
      </c>
      <c r="J231">
        <v>-2.9890592488783998</v>
      </c>
      <c r="K231">
        <v>195.66572106736399</v>
      </c>
      <c r="L231">
        <v>207.703543938461</v>
      </c>
      <c r="M231">
        <v>65.572475051257797</v>
      </c>
      <c r="N231">
        <v>1.2099943557842701</v>
      </c>
      <c r="O231">
        <v>24.615166011462101</v>
      </c>
      <c r="P231">
        <v>24.818208690511302</v>
      </c>
      <c r="Q231">
        <v>-9.5357907369852002E-2</v>
      </c>
    </row>
    <row r="232" spans="1:17" x14ac:dyDescent="0.3">
      <c r="A232" t="s">
        <v>557</v>
      </c>
      <c r="B232" t="s">
        <v>558</v>
      </c>
      <c r="C232" t="str">
        <f>IFERROR(VLOOKUP(Table1[[#This Row],[Ticker]],[1]!Table1[[Symbol]:[Industry]],2,FALSE),"-")</f>
        <v>-</v>
      </c>
      <c r="D232" t="s">
        <v>395</v>
      </c>
      <c r="E232">
        <v>33965.19859208</v>
      </c>
      <c r="F232">
        <v>534.79999999999995</v>
      </c>
      <c r="G232">
        <v>8.6454965986511496</v>
      </c>
      <c r="H232">
        <v>9.0632964540606906</v>
      </c>
      <c r="I232">
        <v>3.9429660357517302</v>
      </c>
      <c r="J232">
        <v>0.24171681976720899</v>
      </c>
      <c r="K232">
        <v>494.67957607486801</v>
      </c>
      <c r="L232">
        <v>462.84855644001601</v>
      </c>
      <c r="M232">
        <v>71.000546059291494</v>
      </c>
      <c r="N232">
        <v>1.4948415624120199</v>
      </c>
      <c r="O232">
        <v>4.3193717277486998</v>
      </c>
      <c r="P232">
        <v>46.520547945205401</v>
      </c>
      <c r="Q232">
        <v>0.101080540109136</v>
      </c>
    </row>
    <row r="233" spans="1:17" x14ac:dyDescent="0.3">
      <c r="A233" t="s">
        <v>559</v>
      </c>
      <c r="B233" t="s">
        <v>560</v>
      </c>
      <c r="C233" t="str">
        <f>IFERROR(VLOOKUP(Table1[[#This Row],[Ticker]],[1]!Table1[[Symbol]:[Industry]],2,FALSE),"-")</f>
        <v>-</v>
      </c>
      <c r="D233" t="s">
        <v>37</v>
      </c>
      <c r="E233">
        <v>33726.954830125003</v>
      </c>
      <c r="F233">
        <v>576.25</v>
      </c>
      <c r="G233">
        <v>-28.6035288516461</v>
      </c>
      <c r="H233">
        <v>4.0772399973268296</v>
      </c>
      <c r="I233">
        <v>-8.3826558309944694</v>
      </c>
      <c r="J233">
        <v>6.0656664757076904</v>
      </c>
      <c r="K233">
        <v>538.17650785462399</v>
      </c>
      <c r="L233">
        <v>557.36753326692201</v>
      </c>
      <c r="M233">
        <v>81.406942073579501</v>
      </c>
      <c r="N233">
        <v>1.5573577444616999</v>
      </c>
      <c r="O233">
        <v>17.1366594360086</v>
      </c>
      <c r="P233">
        <v>26.7040457343887</v>
      </c>
      <c r="Q233">
        <v>-9.3789186506592001E-2</v>
      </c>
    </row>
    <row r="234" spans="1:17" x14ac:dyDescent="0.3">
      <c r="A234" t="s">
        <v>561</v>
      </c>
      <c r="B234" t="s">
        <v>562</v>
      </c>
      <c r="C234" t="str">
        <f>IFERROR(VLOOKUP(Table1[[#This Row],[Ticker]],[1]!Table1[[Symbol]:[Industry]],2,FALSE),"-")</f>
        <v>-</v>
      </c>
      <c r="D234" t="s">
        <v>563</v>
      </c>
      <c r="E234">
        <v>33721.172098069997</v>
      </c>
      <c r="F234">
        <v>1240.0999999999999</v>
      </c>
      <c r="G234">
        <v>4.5291373313568402</v>
      </c>
      <c r="H234">
        <v>2.37407270792179</v>
      </c>
      <c r="I234">
        <v>-15.0742532294163</v>
      </c>
      <c r="J234">
        <v>-2.65999839120526</v>
      </c>
      <c r="K234">
        <v>1167.4664719745099</v>
      </c>
      <c r="L234">
        <v>1127.2995557505999</v>
      </c>
      <c r="M234">
        <v>61.043699029477096</v>
      </c>
      <c r="N234">
        <v>0.76018372427360403</v>
      </c>
      <c r="O234">
        <v>16.216434158535598</v>
      </c>
      <c r="P234">
        <v>31.9255319148936</v>
      </c>
      <c r="Q234">
        <v>0.120396615897538</v>
      </c>
    </row>
    <row r="235" spans="1:17" x14ac:dyDescent="0.3">
      <c r="A235" t="s">
        <v>564</v>
      </c>
      <c r="B235" t="s">
        <v>565</v>
      </c>
      <c r="C235" t="str">
        <f>IFERROR(VLOOKUP(Table1[[#This Row],[Ticker]],[1]!Table1[[Symbol]:[Industry]],2,FALSE),"-")</f>
        <v>-</v>
      </c>
      <c r="D235" t="s">
        <v>390</v>
      </c>
      <c r="E235">
        <v>33568.777084699999</v>
      </c>
      <c r="F235">
        <v>562.25</v>
      </c>
      <c r="G235">
        <v>179.07936785014601</v>
      </c>
      <c r="H235">
        <v>-6.6656880002202099</v>
      </c>
      <c r="I235">
        <v>68.138524667796702</v>
      </c>
      <c r="J235">
        <v>-11.7179308397469</v>
      </c>
      <c r="K235">
        <v>586.43176401748997</v>
      </c>
      <c r="L235">
        <v>440.94167516795</v>
      </c>
      <c r="M235">
        <v>24.902020248852601</v>
      </c>
      <c r="N235">
        <v>0.88893637954244298</v>
      </c>
      <c r="O235">
        <v>28.412627834593099</v>
      </c>
      <c r="P235">
        <v>214.06228180421701</v>
      </c>
      <c r="Q235">
        <v>7.3166807352083002E-2</v>
      </c>
    </row>
    <row r="236" spans="1:17" x14ac:dyDescent="0.3">
      <c r="A236" t="s">
        <v>566</v>
      </c>
      <c r="B236" t="s">
        <v>567</v>
      </c>
      <c r="C236" t="str">
        <f>IFERROR(VLOOKUP(Table1[[#This Row],[Ticker]],[1]!Table1[[Symbol]:[Industry]],2,FALSE),"-")</f>
        <v>-</v>
      </c>
      <c r="D236" t="s">
        <v>260</v>
      </c>
      <c r="E236">
        <v>33389.353689279997</v>
      </c>
      <c r="F236">
        <v>6599.3</v>
      </c>
      <c r="G236">
        <v>156.03147378602199</v>
      </c>
      <c r="H236">
        <v>-4.0634771569849404</v>
      </c>
      <c r="I236">
        <v>42.247745064370498</v>
      </c>
      <c r="J236">
        <v>-3.2433670486714901</v>
      </c>
      <c r="K236">
        <v>6583.8148189227804</v>
      </c>
      <c r="L236">
        <v>5488.9809257553698</v>
      </c>
      <c r="M236">
        <v>49.480679762613597</v>
      </c>
      <c r="N236">
        <v>1.27418391060523</v>
      </c>
      <c r="O236">
        <v>47.846741321049201</v>
      </c>
      <c r="P236">
        <v>189.44298245613999</v>
      </c>
      <c r="Q236">
        <v>0.15044377779769599</v>
      </c>
    </row>
    <row r="237" spans="1:17" x14ac:dyDescent="0.3">
      <c r="A237" t="s">
        <v>568</v>
      </c>
      <c r="B237" t="s">
        <v>569</v>
      </c>
      <c r="C237" t="str">
        <f>IFERROR(VLOOKUP(Table1[[#This Row],[Ticker]],[1]!Table1[[Symbol]:[Industry]],2,FALSE),"-")</f>
        <v>-</v>
      </c>
      <c r="D237" t="s">
        <v>80</v>
      </c>
      <c r="E237">
        <v>33273.640586875001</v>
      </c>
      <c r="F237">
        <v>4306.25</v>
      </c>
      <c r="G237">
        <v>3.0087407398194901</v>
      </c>
      <c r="H237">
        <v>5.0703540187038803</v>
      </c>
      <c r="I237">
        <v>-0.958766244169449</v>
      </c>
      <c r="J237">
        <v>-1.7241574645465101</v>
      </c>
      <c r="K237">
        <v>4176.2951437100101</v>
      </c>
      <c r="L237">
        <v>3906.6486542346502</v>
      </c>
      <c r="M237">
        <v>48.6457196793165</v>
      </c>
      <c r="N237">
        <v>1.18926956389301</v>
      </c>
      <c r="O237">
        <v>6.8203193033381702</v>
      </c>
      <c r="P237">
        <v>42.108736902895799</v>
      </c>
      <c r="Q237">
        <v>8.0789933643849992E-3</v>
      </c>
    </row>
    <row r="238" spans="1:17" x14ac:dyDescent="0.3">
      <c r="A238" t="s">
        <v>570</v>
      </c>
      <c r="B238" t="s">
        <v>571</v>
      </c>
      <c r="C238" t="str">
        <f>IFERROR(VLOOKUP(Table1[[#This Row],[Ticker]],[1]!Table1[[Symbol]:[Industry]],2,FALSE),"-")</f>
        <v>-</v>
      </c>
      <c r="D238" t="s">
        <v>572</v>
      </c>
      <c r="E238">
        <v>33272.124633225001</v>
      </c>
      <c r="F238">
        <v>2457.75</v>
      </c>
      <c r="G238">
        <v>243.125579141836</v>
      </c>
      <c r="H238">
        <v>-15.5097562954483</v>
      </c>
      <c r="I238">
        <v>-3.8184271988154301</v>
      </c>
      <c r="J238">
        <v>-3.5374205642768599</v>
      </c>
      <c r="K238">
        <v>2633.3599556275699</v>
      </c>
      <c r="L238">
        <v>2231.12074405778</v>
      </c>
      <c r="M238">
        <v>27.764210977942</v>
      </c>
      <c r="N238">
        <v>0.64438532523069603</v>
      </c>
      <c r="O238">
        <v>32.832875597599397</v>
      </c>
      <c r="P238">
        <v>301.757253780138</v>
      </c>
      <c r="Q238">
        <v>0.180870035115856</v>
      </c>
    </row>
    <row r="239" spans="1:17" x14ac:dyDescent="0.3">
      <c r="A239" t="s">
        <v>573</v>
      </c>
      <c r="B239" t="s">
        <v>574</v>
      </c>
      <c r="C239" t="str">
        <f>IFERROR(VLOOKUP(Table1[[#This Row],[Ticker]],[1]!Table1[[Symbol]:[Industry]],2,FALSE),"-")</f>
        <v>-</v>
      </c>
      <c r="D239" t="s">
        <v>234</v>
      </c>
      <c r="E239">
        <v>33219.225590089998</v>
      </c>
      <c r="F239">
        <v>4416.3500000000004</v>
      </c>
      <c r="G239">
        <v>4.2370600470494804</v>
      </c>
      <c r="H239">
        <v>0.10308050070972299</v>
      </c>
      <c r="I239">
        <v>27.243267125535599</v>
      </c>
      <c r="J239">
        <v>-7.35252709667511</v>
      </c>
      <c r="K239">
        <v>3983.69355422536</v>
      </c>
      <c r="L239">
        <v>3405.5771110317301</v>
      </c>
      <c r="M239">
        <v>55.503774839696597</v>
      </c>
      <c r="N239">
        <v>0.55704114431562801</v>
      </c>
      <c r="O239">
        <v>9.0923500175483998</v>
      </c>
      <c r="P239">
        <v>74.939591998415494</v>
      </c>
      <c r="Q239">
        <v>0.105415072831887</v>
      </c>
    </row>
    <row r="240" spans="1:17" x14ac:dyDescent="0.3">
      <c r="A240" t="s">
        <v>575</v>
      </c>
      <c r="B240" t="s">
        <v>576</v>
      </c>
      <c r="C240" t="str">
        <f>IFERROR(VLOOKUP(Table1[[#This Row],[Ticker]],[1]!Table1[[Symbol]:[Industry]],2,FALSE),"-")</f>
        <v>-</v>
      </c>
      <c r="D240" t="s">
        <v>143</v>
      </c>
      <c r="E240">
        <v>33206.370008940001</v>
      </c>
      <c r="F240">
        <v>327.14999999999998</v>
      </c>
      <c r="G240">
        <v>29.0070211521987</v>
      </c>
      <c r="H240">
        <v>7.56343869899026</v>
      </c>
      <c r="I240">
        <v>22.998484444057201</v>
      </c>
      <c r="J240">
        <v>1.6526826067548901</v>
      </c>
      <c r="K240">
        <v>293.60470537781498</v>
      </c>
      <c r="L240">
        <v>254.122540766024</v>
      </c>
      <c r="M240">
        <v>61.547989962172601</v>
      </c>
      <c r="N240">
        <v>0.69021045818232596</v>
      </c>
      <c r="O240">
        <v>2.4759284731774498</v>
      </c>
      <c r="P240">
        <v>69.551697330914706</v>
      </c>
      <c r="Q240">
        <v>2.3161077271414001E-2</v>
      </c>
    </row>
    <row r="241" spans="1:17" x14ac:dyDescent="0.3">
      <c r="A241" t="s">
        <v>577</v>
      </c>
      <c r="B241" t="s">
        <v>578</v>
      </c>
      <c r="C241" t="str">
        <f>IFERROR(VLOOKUP(Table1[[#This Row],[Ticker]],[1]!Table1[[Symbol]:[Industry]],2,FALSE),"-")</f>
        <v>-</v>
      </c>
      <c r="D241" t="s">
        <v>325</v>
      </c>
      <c r="E241">
        <v>33069.026354039997</v>
      </c>
      <c r="F241">
        <v>1608.3</v>
      </c>
      <c r="G241">
        <v>84.061711157605401</v>
      </c>
      <c r="H241">
        <v>-5.0609537246246301</v>
      </c>
      <c r="I241">
        <v>57.888441250460097</v>
      </c>
      <c r="J241">
        <v>-6.3199398789854699</v>
      </c>
      <c r="K241">
        <v>1555.2338549072001</v>
      </c>
      <c r="L241">
        <v>1251.2500267836799</v>
      </c>
      <c r="M241">
        <v>36.622036491915303</v>
      </c>
      <c r="N241">
        <v>0.42847167069952002</v>
      </c>
      <c r="O241">
        <v>11.791954237393499</v>
      </c>
      <c r="P241">
        <v>129.20051303976001</v>
      </c>
      <c r="Q241">
        <v>0.15102084608145799</v>
      </c>
    </row>
    <row r="242" spans="1:17" x14ac:dyDescent="0.3">
      <c r="A242" t="s">
        <v>579</v>
      </c>
      <c r="B242" t="s">
        <v>580</v>
      </c>
      <c r="C242" t="str">
        <f>IFERROR(VLOOKUP(Table1[[#This Row],[Ticker]],[1]!Table1[[Symbol]:[Industry]],2,FALSE),"-")</f>
        <v>-</v>
      </c>
      <c r="D242" t="s">
        <v>234</v>
      </c>
      <c r="E242">
        <v>32341.89078392</v>
      </c>
      <c r="F242">
        <v>1699.9</v>
      </c>
      <c r="G242">
        <v>16.3911089472175</v>
      </c>
      <c r="H242">
        <v>-2.2329017009571399</v>
      </c>
      <c r="I242">
        <v>38.880644244166298</v>
      </c>
      <c r="J242">
        <v>-4.4127363742673698</v>
      </c>
      <c r="K242">
        <v>1588.14756857775</v>
      </c>
      <c r="L242">
        <v>1324.3126115277701</v>
      </c>
      <c r="M242">
        <v>52.725279551166302</v>
      </c>
      <c r="N242">
        <v>1.0330449659968699</v>
      </c>
      <c r="O242">
        <v>8.3093123124889701</v>
      </c>
      <c r="P242">
        <v>65.746879875195006</v>
      </c>
      <c r="Q242">
        <v>0.10219357322188299</v>
      </c>
    </row>
    <row r="243" spans="1:17" x14ac:dyDescent="0.3">
      <c r="A243" t="s">
        <v>581</v>
      </c>
      <c r="B243" t="s">
        <v>582</v>
      </c>
      <c r="C243" t="str">
        <f>IFERROR(VLOOKUP(Table1[[#This Row],[Ticker]],[1]!Table1[[Symbol]:[Industry]],2,FALSE),"-")</f>
        <v>-</v>
      </c>
      <c r="D243" t="s">
        <v>234</v>
      </c>
      <c r="E243">
        <v>32331.900799999999</v>
      </c>
      <c r="F243">
        <v>2920.15</v>
      </c>
      <c r="G243">
        <v>4.17182226094606</v>
      </c>
      <c r="H243">
        <v>2.9895788816233999</v>
      </c>
      <c r="I243">
        <v>11.770185737706701</v>
      </c>
      <c r="J243">
        <v>2.3428898086853001</v>
      </c>
      <c r="K243">
        <v>2514.8900602921399</v>
      </c>
      <c r="L243">
        <v>2260.67223515053</v>
      </c>
      <c r="M243">
        <v>80.549843002967293</v>
      </c>
      <c r="N243">
        <v>0.66741926644984495</v>
      </c>
      <c r="O243">
        <v>0.38182970052908999</v>
      </c>
      <c r="P243">
        <v>55.724722696245699</v>
      </c>
      <c r="Q243">
        <v>8.0415738871994005E-2</v>
      </c>
    </row>
    <row r="244" spans="1:17" x14ac:dyDescent="0.3">
      <c r="A244" t="s">
        <v>583</v>
      </c>
      <c r="B244" t="s">
        <v>584</v>
      </c>
      <c r="C244" t="str">
        <f>IFERROR(VLOOKUP(Table1[[#This Row],[Ticker]],[1]!Table1[[Symbol]:[Industry]],2,FALSE),"-")</f>
        <v>-</v>
      </c>
      <c r="D244" t="s">
        <v>505</v>
      </c>
      <c r="E244">
        <v>32327.141198784</v>
      </c>
      <c r="F244">
        <v>73.12</v>
      </c>
      <c r="G244">
        <v>0.90838441979895901</v>
      </c>
      <c r="H244">
        <v>1.3768662461896499</v>
      </c>
      <c r="I244">
        <v>6.0049429198570197</v>
      </c>
      <c r="J244">
        <v>-5.4163790918001</v>
      </c>
      <c r="K244">
        <v>70.908114365379703</v>
      </c>
      <c r="L244">
        <v>66.172884943147395</v>
      </c>
      <c r="M244">
        <v>45.615471436961997</v>
      </c>
      <c r="N244">
        <v>1.3195305353905999</v>
      </c>
      <c r="O244">
        <v>9.4091903719912295</v>
      </c>
      <c r="P244">
        <v>27.497820401046202</v>
      </c>
      <c r="Q244">
        <v>5.4530230727368997E-2</v>
      </c>
    </row>
    <row r="245" spans="1:17" hidden="1" x14ac:dyDescent="0.3">
      <c r="A245" t="s">
        <v>585</v>
      </c>
      <c r="B245" t="s">
        <v>586</v>
      </c>
      <c r="C245" t="str">
        <f>IFERROR(VLOOKUP(Table1[[#This Row],[Ticker]],[1]!Table1[[Symbol]:[Industry]],2,FALSE),"-")</f>
        <v>-</v>
      </c>
      <c r="D245" t="s">
        <v>140</v>
      </c>
      <c r="E245">
        <v>32216.064643341</v>
      </c>
      <c r="F245">
        <v>355.45</v>
      </c>
      <c r="G245">
        <v>-4.6788255653411799</v>
      </c>
      <c r="H245">
        <v>-4.9043175530225396</v>
      </c>
      <c r="I245">
        <v>-5.5480602311203198</v>
      </c>
      <c r="J245">
        <v>-1.5536119314027099</v>
      </c>
      <c r="K245">
        <v>355.08298883345401</v>
      </c>
      <c r="L245">
        <v>346.10334075072598</v>
      </c>
      <c r="M245">
        <v>56.330526885428</v>
      </c>
      <c r="N245">
        <v>1.01715339069269</v>
      </c>
      <c r="O245">
        <v>12.252074834716501</v>
      </c>
      <c r="P245">
        <v>25.158450704225299</v>
      </c>
      <c r="Q245">
        <v>-0.123824141917355</v>
      </c>
    </row>
    <row r="246" spans="1:17" x14ac:dyDescent="0.3">
      <c r="A246" t="s">
        <v>587</v>
      </c>
      <c r="B246" t="s">
        <v>588</v>
      </c>
      <c r="C246" t="str">
        <f>IFERROR(VLOOKUP(Table1[[#This Row],[Ticker]],[1]!Table1[[Symbol]:[Industry]],2,FALSE),"-")</f>
        <v>-</v>
      </c>
      <c r="D246" t="s">
        <v>184</v>
      </c>
      <c r="E246">
        <v>32143.86</v>
      </c>
      <c r="F246">
        <v>736.4</v>
      </c>
      <c r="G246">
        <v>45.902822135610599</v>
      </c>
      <c r="H246">
        <v>9.0881400184104209</v>
      </c>
      <c r="I246">
        <v>22.465840299715801</v>
      </c>
      <c r="J246">
        <v>-0.66379823745586997</v>
      </c>
      <c r="K246">
        <v>623.797720545213</v>
      </c>
      <c r="L246">
        <v>528.21109864408902</v>
      </c>
      <c r="M246">
        <v>67.539780877969704</v>
      </c>
      <c r="N246">
        <v>1.05672443888683</v>
      </c>
      <c r="O246">
        <v>5.2417164584465104</v>
      </c>
      <c r="P246">
        <v>79.609756097560904</v>
      </c>
      <c r="Q246">
        <v>-7.5517343654270003E-3</v>
      </c>
    </row>
    <row r="247" spans="1:17" x14ac:dyDescent="0.3">
      <c r="A247" t="s">
        <v>589</v>
      </c>
      <c r="B247" t="s">
        <v>590</v>
      </c>
      <c r="C247" t="str">
        <f>IFERROR(VLOOKUP(Table1[[#This Row],[Ticker]],[1]!Table1[[Symbol]:[Industry]],2,FALSE),"-")</f>
        <v>-</v>
      </c>
      <c r="D247" t="s">
        <v>49</v>
      </c>
      <c r="E247">
        <v>32138.888516595001</v>
      </c>
      <c r="F247">
        <v>416.85</v>
      </c>
      <c r="G247">
        <v>-4.0460056883437296</v>
      </c>
      <c r="H247">
        <v>-13.767197090921901</v>
      </c>
      <c r="I247">
        <v>-16.194863587602601</v>
      </c>
      <c r="J247">
        <v>-3.09647240954525</v>
      </c>
      <c r="K247">
        <v>443.54744931546401</v>
      </c>
      <c r="L247">
        <v>434.22114650126201</v>
      </c>
      <c r="M247">
        <v>43.0304125883357</v>
      </c>
      <c r="N247">
        <v>1.23189625124286</v>
      </c>
      <c r="O247">
        <v>24.6731438167206</v>
      </c>
      <c r="P247">
        <v>23.951828724353199</v>
      </c>
      <c r="Q247">
        <v>9.5125568022638995E-2</v>
      </c>
    </row>
    <row r="248" spans="1:17" x14ac:dyDescent="0.3">
      <c r="A248" t="s">
        <v>591</v>
      </c>
      <c r="B248" t="s">
        <v>592</v>
      </c>
      <c r="C248" t="str">
        <f>IFERROR(VLOOKUP(Table1[[#This Row],[Ticker]],[1]!Table1[[Symbol]:[Industry]],2,FALSE),"-")</f>
        <v>-</v>
      </c>
      <c r="D248" t="s">
        <v>234</v>
      </c>
      <c r="E248">
        <v>31883.283908145</v>
      </c>
      <c r="F248">
        <v>6449.15</v>
      </c>
      <c r="G248">
        <v>3.1911364871227099</v>
      </c>
      <c r="H248">
        <v>2.7653562028388099</v>
      </c>
      <c r="I248">
        <v>28.812822410587199</v>
      </c>
      <c r="J248">
        <v>-4.4687791324228598</v>
      </c>
      <c r="K248">
        <v>5930.7686253032098</v>
      </c>
      <c r="L248">
        <v>5122.0054775036797</v>
      </c>
      <c r="M248">
        <v>45.6453706650206</v>
      </c>
      <c r="N248">
        <v>0.69636042299187695</v>
      </c>
      <c r="O248">
        <v>13.968507477729601</v>
      </c>
      <c r="P248">
        <v>60.247235681451002</v>
      </c>
      <c r="Q248">
        <v>9.7871769196748004E-2</v>
      </c>
    </row>
    <row r="249" spans="1:17" hidden="1" x14ac:dyDescent="0.3">
      <c r="A249" t="s">
        <v>593</v>
      </c>
      <c r="B249" t="s">
        <v>594</v>
      </c>
      <c r="C249" t="str">
        <f>IFERROR(VLOOKUP(Table1[[#This Row],[Ticker]],[1]!Table1[[Symbol]:[Industry]],2,FALSE),"-")</f>
        <v>-</v>
      </c>
      <c r="D249" t="s">
        <v>37</v>
      </c>
      <c r="E249">
        <v>31680.168823600001</v>
      </c>
      <c r="F249">
        <v>345.4</v>
      </c>
      <c r="G249">
        <v>-12.9670879817805</v>
      </c>
      <c r="H249">
        <v>8.3212463607176907</v>
      </c>
      <c r="I249">
        <v>-1.3549029768372E-2</v>
      </c>
      <c r="J249">
        <v>1.0646067014570799</v>
      </c>
      <c r="M249">
        <v>61.929374965991499</v>
      </c>
      <c r="O249">
        <v>7.7012159814707504</v>
      </c>
      <c r="P249">
        <v>23.9992819960509</v>
      </c>
    </row>
    <row r="250" spans="1:17" x14ac:dyDescent="0.3">
      <c r="A250" t="s">
        <v>595</v>
      </c>
      <c r="B250" t="s">
        <v>596</v>
      </c>
      <c r="C250" t="str">
        <f>IFERROR(VLOOKUP(Table1[[#This Row],[Ticker]],[1]!Table1[[Symbol]:[Industry]],2,FALSE),"-")</f>
        <v>-</v>
      </c>
      <c r="D250" t="s">
        <v>140</v>
      </c>
      <c r="E250">
        <v>31621.688934809899</v>
      </c>
      <c r="F250">
        <v>1368.1</v>
      </c>
      <c r="G250">
        <v>117.88667599891799</v>
      </c>
      <c r="H250">
        <v>-3.0993203903743298</v>
      </c>
      <c r="I250">
        <v>44.481083162941097</v>
      </c>
      <c r="J250">
        <v>-2.5118300312633099</v>
      </c>
      <c r="K250">
        <v>1242.3154193758501</v>
      </c>
      <c r="L250">
        <v>978.88540852703602</v>
      </c>
      <c r="M250">
        <v>55.426392164119399</v>
      </c>
      <c r="N250">
        <v>0.62384626307195101</v>
      </c>
      <c r="O250">
        <v>6.2129961260141799</v>
      </c>
      <c r="P250">
        <v>148.70023632066801</v>
      </c>
      <c r="Q250">
        <v>0.17540346976644999</v>
      </c>
    </row>
    <row r="251" spans="1:17" x14ac:dyDescent="0.3">
      <c r="A251" t="s">
        <v>597</v>
      </c>
      <c r="B251" t="s">
        <v>598</v>
      </c>
      <c r="C251" t="str">
        <f>IFERROR(VLOOKUP(Table1[[#This Row],[Ticker]],[1]!Table1[[Symbol]:[Industry]],2,FALSE),"-")</f>
        <v>-</v>
      </c>
      <c r="D251" t="s">
        <v>599</v>
      </c>
      <c r="E251">
        <v>31457.2913706</v>
      </c>
      <c r="F251">
        <v>325.3</v>
      </c>
      <c r="G251">
        <v>149.61523265243</v>
      </c>
      <c r="H251">
        <v>-17.663691276763998</v>
      </c>
      <c r="I251">
        <v>9.6111046979123707</v>
      </c>
      <c r="J251">
        <v>-5.3508130260921503</v>
      </c>
      <c r="K251">
        <v>337.56937383532102</v>
      </c>
      <c r="L251">
        <v>273.74421174797601</v>
      </c>
      <c r="M251">
        <v>46.671019250769497</v>
      </c>
      <c r="N251">
        <v>0.52511138241175903</v>
      </c>
      <c r="O251">
        <v>27.820473409160702</v>
      </c>
      <c r="P251">
        <v>181.03671706263401</v>
      </c>
      <c r="Q251">
        <v>7.1874857474862996E-2</v>
      </c>
    </row>
    <row r="252" spans="1:17" x14ac:dyDescent="0.3">
      <c r="A252" t="s">
        <v>600</v>
      </c>
      <c r="B252" t="s">
        <v>601</v>
      </c>
      <c r="C252" t="str">
        <f>IFERROR(VLOOKUP(Table1[[#This Row],[Ticker]],[1]!Table1[[Symbol]:[Industry]],2,FALSE),"-")</f>
        <v>-</v>
      </c>
      <c r="D252" t="s">
        <v>602</v>
      </c>
      <c r="E252">
        <v>31353.372367200001</v>
      </c>
      <c r="F252">
        <v>795.6</v>
      </c>
      <c r="G252">
        <v>54.687768529623</v>
      </c>
      <c r="H252">
        <v>14.399321379141799</v>
      </c>
      <c r="I252">
        <v>-2.2202882655470502</v>
      </c>
      <c r="J252">
        <v>2.49396969390112</v>
      </c>
      <c r="K252">
        <v>710.61382554527199</v>
      </c>
      <c r="L252">
        <v>644.89865322105004</v>
      </c>
      <c r="M252">
        <v>72.426328010091396</v>
      </c>
      <c r="N252">
        <v>0.98878563366684602</v>
      </c>
      <c r="O252">
        <v>0.38964303670185801</v>
      </c>
      <c r="P252">
        <v>82.288921984190594</v>
      </c>
      <c r="Q252">
        <v>1.7124525585687E-2</v>
      </c>
    </row>
    <row r="253" spans="1:17" x14ac:dyDescent="0.3">
      <c r="A253" t="s">
        <v>603</v>
      </c>
      <c r="B253" t="s">
        <v>604</v>
      </c>
      <c r="C253" t="str">
        <f>IFERROR(VLOOKUP(Table1[[#This Row],[Ticker]],[1]!Table1[[Symbol]:[Industry]],2,FALSE),"-")</f>
        <v>-</v>
      </c>
      <c r="D253" t="s">
        <v>572</v>
      </c>
      <c r="E253">
        <v>31340.144871240002</v>
      </c>
      <c r="F253">
        <v>4285.8999999999996</v>
      </c>
      <c r="G253">
        <v>-14.7647358527331</v>
      </c>
      <c r="H253">
        <v>-1.9386432805117999</v>
      </c>
      <c r="I253">
        <v>-9.61964408212115</v>
      </c>
      <c r="J253">
        <v>1.89184322968365</v>
      </c>
      <c r="K253">
        <v>4289.6449662186797</v>
      </c>
      <c r="L253">
        <v>4265.4603470755201</v>
      </c>
      <c r="M253">
        <v>55.642144274955399</v>
      </c>
      <c r="N253">
        <v>1.2453439462726501</v>
      </c>
      <c r="O253">
        <v>22.926339858606099</v>
      </c>
      <c r="P253">
        <v>17.078700794929901</v>
      </c>
      <c r="Q253">
        <v>2.9946359643646E-2</v>
      </c>
    </row>
    <row r="254" spans="1:17" x14ac:dyDescent="0.3">
      <c r="A254" t="s">
        <v>605</v>
      </c>
      <c r="B254" t="s">
        <v>606</v>
      </c>
      <c r="C254" t="str">
        <f>IFERROR(VLOOKUP(Table1[[#This Row],[Ticker]],[1]!Table1[[Symbol]:[Industry]],2,FALSE),"-")</f>
        <v>-</v>
      </c>
      <c r="D254" t="s">
        <v>457</v>
      </c>
      <c r="E254">
        <v>31181.116137859899</v>
      </c>
      <c r="F254">
        <v>1703.65</v>
      </c>
      <c r="G254">
        <v>120.31091269332001</v>
      </c>
      <c r="H254">
        <v>33.521285136992702</v>
      </c>
      <c r="I254">
        <v>97.113715640866204</v>
      </c>
      <c r="J254">
        <v>-0.48154382383961702</v>
      </c>
      <c r="K254">
        <v>1300.8538488899401</v>
      </c>
      <c r="L254">
        <v>966.65035612083602</v>
      </c>
      <c r="M254">
        <v>74.357540705301801</v>
      </c>
      <c r="N254">
        <v>1.49619353381678</v>
      </c>
      <c r="O254">
        <v>4.2438294250579602</v>
      </c>
      <c r="P254">
        <v>184.41569282136899</v>
      </c>
      <c r="Q254">
        <v>8.7702174945833003E-2</v>
      </c>
    </row>
    <row r="255" spans="1:17" hidden="1" x14ac:dyDescent="0.3">
      <c r="A255" t="s">
        <v>607</v>
      </c>
      <c r="B255" t="s">
        <v>608</v>
      </c>
      <c r="C255" t="str">
        <f>IFERROR(VLOOKUP(Table1[[#This Row],[Ticker]],[1]!Table1[[Symbol]:[Industry]],2,FALSE),"-")</f>
        <v>-</v>
      </c>
      <c r="D255" t="s">
        <v>609</v>
      </c>
      <c r="E255">
        <v>30877.233743919998</v>
      </c>
      <c r="F255">
        <v>1357.7</v>
      </c>
      <c r="G255">
        <v>187.49601296564501</v>
      </c>
      <c r="H255">
        <v>20.600029100759802</v>
      </c>
      <c r="I255">
        <v>199.800638582939</v>
      </c>
      <c r="J255">
        <v>-4.5831938399114298</v>
      </c>
      <c r="K255">
        <v>1064.7117265864499</v>
      </c>
      <c r="M255">
        <v>66.662776116354095</v>
      </c>
      <c r="N255">
        <v>0.90485028028521897</v>
      </c>
      <c r="O255">
        <v>6.7945790675406803</v>
      </c>
      <c r="P255">
        <v>268.94021739130397</v>
      </c>
    </row>
    <row r="256" spans="1:17" x14ac:dyDescent="0.3">
      <c r="A256" t="s">
        <v>610</v>
      </c>
      <c r="B256" t="s">
        <v>611</v>
      </c>
      <c r="C256" t="str">
        <f>IFERROR(VLOOKUP(Table1[[#This Row],[Ticker]],[1]!Table1[[Symbol]:[Industry]],2,FALSE),"-")</f>
        <v>-</v>
      </c>
      <c r="D256" t="s">
        <v>187</v>
      </c>
      <c r="E256">
        <v>30792.147108900001</v>
      </c>
      <c r="F256">
        <v>13949.25</v>
      </c>
      <c r="G256">
        <v>235.086313969293</v>
      </c>
      <c r="H256">
        <v>11.100933964771301</v>
      </c>
      <c r="I256">
        <v>53.769335641651999</v>
      </c>
      <c r="J256">
        <v>14.167125575736801</v>
      </c>
      <c r="K256">
        <v>11301.2840204726</v>
      </c>
      <c r="L256">
        <v>8581.3677378447792</v>
      </c>
      <c r="M256">
        <v>81.5715014176197</v>
      </c>
      <c r="N256">
        <v>0.86355317777199603</v>
      </c>
      <c r="O256">
        <v>4.70670466154092</v>
      </c>
      <c r="P256">
        <v>264.57828872766902</v>
      </c>
      <c r="Q256">
        <v>0.19656075089111499</v>
      </c>
    </row>
    <row r="257" spans="1:17" x14ac:dyDescent="0.3">
      <c r="A257" t="s">
        <v>612</v>
      </c>
      <c r="B257" t="s">
        <v>613</v>
      </c>
      <c r="C257" t="str">
        <f>IFERROR(VLOOKUP(Table1[[#This Row],[Ticker]],[1]!Table1[[Symbol]:[Industry]],2,FALSE),"-")</f>
        <v>-</v>
      </c>
      <c r="D257" t="s">
        <v>46</v>
      </c>
      <c r="E257">
        <v>30425.4</v>
      </c>
      <c r="F257">
        <v>169.03</v>
      </c>
      <c r="G257">
        <v>303.80435341920702</v>
      </c>
      <c r="H257">
        <v>5.4200441518328502</v>
      </c>
      <c r="I257">
        <v>79.190179431312998</v>
      </c>
      <c r="J257">
        <v>-0.46962136249114</v>
      </c>
      <c r="K257">
        <v>147.25191236257001</v>
      </c>
      <c r="L257">
        <v>113.681972306191</v>
      </c>
      <c r="M257">
        <v>72.842270337578697</v>
      </c>
      <c r="N257">
        <v>1.2604280114642199</v>
      </c>
      <c r="O257">
        <v>4.6263976808850398</v>
      </c>
      <c r="P257">
        <v>334.52442159383003</v>
      </c>
      <c r="Q257">
        <v>0.108898942947837</v>
      </c>
    </row>
    <row r="258" spans="1:17" hidden="1" x14ac:dyDescent="0.3">
      <c r="A258" t="s">
        <v>614</v>
      </c>
      <c r="B258" t="s">
        <v>615</v>
      </c>
      <c r="C258" t="str">
        <f>IFERROR(VLOOKUP(Table1[[#This Row],[Ticker]],[1]!Table1[[Symbol]:[Industry]],2,FALSE),"-")</f>
        <v>-</v>
      </c>
      <c r="D258" t="s">
        <v>445</v>
      </c>
      <c r="E258">
        <v>30407.13</v>
      </c>
      <c r="F258">
        <v>866.3</v>
      </c>
      <c r="G258">
        <v>140.017807870268</v>
      </c>
      <c r="H258">
        <v>12.554190586666</v>
      </c>
      <c r="I258">
        <v>134.801841982485</v>
      </c>
      <c r="J258">
        <v>2.7724427852653202</v>
      </c>
      <c r="K258">
        <v>716.23092745612496</v>
      </c>
      <c r="L258">
        <v>515.80787430833902</v>
      </c>
      <c r="M258">
        <v>68.441423444052404</v>
      </c>
      <c r="N258">
        <v>0.32001763266601302</v>
      </c>
      <c r="O258">
        <v>5.5061756897148699</v>
      </c>
      <c r="P258">
        <v>209.392857142857</v>
      </c>
      <c r="Q258">
        <v>7.2916603041602995E-2</v>
      </c>
    </row>
    <row r="259" spans="1:17" x14ac:dyDescent="0.3">
      <c r="A259" t="s">
        <v>616</v>
      </c>
      <c r="B259" t="s">
        <v>617</v>
      </c>
      <c r="C259" t="str">
        <f>IFERROR(VLOOKUP(Table1[[#This Row],[Ticker]],[1]!Table1[[Symbol]:[Industry]],2,FALSE),"-")</f>
        <v>-</v>
      </c>
      <c r="D259" t="s">
        <v>187</v>
      </c>
      <c r="E259">
        <v>30279.376907999998</v>
      </c>
      <c r="F259">
        <v>15963.75</v>
      </c>
      <c r="G259">
        <v>4.2334531155727602</v>
      </c>
      <c r="H259">
        <v>-14.0209432639151</v>
      </c>
      <c r="I259">
        <v>-12.8163348862661</v>
      </c>
      <c r="J259">
        <v>-0.16863331184017799</v>
      </c>
      <c r="K259">
        <v>15533.1811020307</v>
      </c>
      <c r="L259">
        <v>14720.681326483</v>
      </c>
      <c r="M259">
        <v>47.001393873992399</v>
      </c>
      <c r="N259">
        <v>4.2889194458317403</v>
      </c>
      <c r="O259">
        <v>14.321509670346799</v>
      </c>
      <c r="P259">
        <v>36.628566293365701</v>
      </c>
      <c r="Q259">
        <v>6.9602077394996006E-2</v>
      </c>
    </row>
    <row r="260" spans="1:17" x14ac:dyDescent="0.3">
      <c r="A260" t="s">
        <v>618</v>
      </c>
      <c r="B260" t="s">
        <v>619</v>
      </c>
      <c r="C260" t="str">
        <f>IFERROR(VLOOKUP(Table1[[#This Row],[Ticker]],[1]!Table1[[Symbol]:[Industry]],2,FALSE),"-")</f>
        <v>-</v>
      </c>
      <c r="D260" t="s">
        <v>620</v>
      </c>
      <c r="E260">
        <v>30221.484810000002</v>
      </c>
      <c r="F260">
        <v>884.15</v>
      </c>
      <c r="G260">
        <v>8.6763688835011799</v>
      </c>
      <c r="H260">
        <v>10.083192031237701</v>
      </c>
      <c r="I260">
        <v>1.2239535431072801</v>
      </c>
      <c r="J260">
        <v>-2.78136142015848</v>
      </c>
      <c r="K260">
        <v>845.52943220912596</v>
      </c>
      <c r="L260">
        <v>789.85116876983705</v>
      </c>
      <c r="M260">
        <v>53.953620456620499</v>
      </c>
      <c r="N260">
        <v>1.06004115040175</v>
      </c>
      <c r="O260">
        <v>5.6381835661369601</v>
      </c>
      <c r="P260">
        <v>43.764227642276403</v>
      </c>
      <c r="Q260">
        <v>8.7551966328765995E-2</v>
      </c>
    </row>
    <row r="261" spans="1:17" x14ac:dyDescent="0.3">
      <c r="A261" t="s">
        <v>621</v>
      </c>
      <c r="B261" t="s">
        <v>622</v>
      </c>
      <c r="C261" t="str">
        <f>IFERROR(VLOOKUP(Table1[[#This Row],[Ticker]],[1]!Table1[[Symbol]:[Industry]],2,FALSE),"-")</f>
        <v>-</v>
      </c>
      <c r="D261" t="s">
        <v>166</v>
      </c>
      <c r="E261">
        <v>30207.893282519999</v>
      </c>
      <c r="F261">
        <v>897.2</v>
      </c>
      <c r="G261">
        <v>52.3804193694668</v>
      </c>
      <c r="H261">
        <v>8.4803700129675299</v>
      </c>
      <c r="I261">
        <v>0.10811508507992799</v>
      </c>
      <c r="J261">
        <v>5.3803994845629797</v>
      </c>
      <c r="K261">
        <v>831.31436788615895</v>
      </c>
      <c r="L261">
        <v>753.14664221683199</v>
      </c>
      <c r="M261">
        <v>79.801330809944005</v>
      </c>
      <c r="N261">
        <v>1.2119224157875801</v>
      </c>
      <c r="O261">
        <v>10.343290236290599</v>
      </c>
      <c r="P261">
        <v>91.504802561366006</v>
      </c>
      <c r="Q261">
        <v>3.1119829972454001E-2</v>
      </c>
    </row>
    <row r="262" spans="1:17" x14ac:dyDescent="0.3">
      <c r="A262" t="s">
        <v>623</v>
      </c>
      <c r="B262" t="s">
        <v>624</v>
      </c>
      <c r="C262" t="str">
        <f>IFERROR(VLOOKUP(Table1[[#This Row],[Ticker]],[1]!Table1[[Symbol]:[Industry]],2,FALSE),"-")</f>
        <v>-</v>
      </c>
      <c r="D262" t="s">
        <v>187</v>
      </c>
      <c r="E262">
        <v>29908.621543950001</v>
      </c>
      <c r="F262">
        <v>1423.35</v>
      </c>
      <c r="G262">
        <v>-7.9095158271384696</v>
      </c>
      <c r="H262">
        <v>10.1124056442825</v>
      </c>
      <c r="I262">
        <v>0.93310498836293798</v>
      </c>
      <c r="J262">
        <v>1.31478907039868</v>
      </c>
      <c r="K262">
        <v>1239.3554805255701</v>
      </c>
      <c r="L262">
        <v>1179.74089764683</v>
      </c>
      <c r="M262">
        <v>87.430505802049893</v>
      </c>
      <c r="N262">
        <v>0.94654357793914501</v>
      </c>
      <c r="O262">
        <v>0.39343801594831002</v>
      </c>
      <c r="P262">
        <v>41.902198295199597</v>
      </c>
      <c r="Q262">
        <v>4.9452216724283002E-2</v>
      </c>
    </row>
    <row r="263" spans="1:17" x14ac:dyDescent="0.3">
      <c r="A263" t="s">
        <v>625</v>
      </c>
      <c r="B263" t="s">
        <v>626</v>
      </c>
      <c r="C263" t="str">
        <f>IFERROR(VLOOKUP(Table1[[#This Row],[Ticker]],[1]!Table1[[Symbol]:[Industry]],2,FALSE),"-")</f>
        <v>-</v>
      </c>
      <c r="D263" t="s">
        <v>59</v>
      </c>
      <c r="E263">
        <v>29823.356897459998</v>
      </c>
      <c r="F263">
        <v>1810.2</v>
      </c>
      <c r="G263">
        <v>44.066925736261197</v>
      </c>
      <c r="H263">
        <v>-6.9754782960199702</v>
      </c>
      <c r="I263">
        <v>-23.765246088221801</v>
      </c>
      <c r="J263">
        <v>-2.1640379951656499</v>
      </c>
      <c r="K263">
        <v>1815.17824980862</v>
      </c>
      <c r="L263">
        <v>1763.16274606302</v>
      </c>
      <c r="M263">
        <v>42.830655179418002</v>
      </c>
      <c r="N263">
        <v>0.86086419278203097</v>
      </c>
      <c r="O263">
        <v>21.202077118550399</v>
      </c>
      <c r="P263">
        <v>74.049324551704203</v>
      </c>
      <c r="Q263">
        <v>-0.117017315863472</v>
      </c>
    </row>
    <row r="264" spans="1:17" x14ac:dyDescent="0.3">
      <c r="A264" t="s">
        <v>627</v>
      </c>
      <c r="B264" t="s">
        <v>628</v>
      </c>
      <c r="C264" t="str">
        <f>IFERROR(VLOOKUP(Table1[[#This Row],[Ticker]],[1]!Table1[[Symbol]:[Industry]],2,FALSE),"-")</f>
        <v>-</v>
      </c>
      <c r="D264" t="s">
        <v>629</v>
      </c>
      <c r="E264">
        <v>29676.99308013</v>
      </c>
      <c r="F264">
        <v>308.85000000000002</v>
      </c>
      <c r="G264">
        <v>159.020286303727</v>
      </c>
      <c r="H264">
        <v>-3.6011270751078399</v>
      </c>
      <c r="I264">
        <v>-13.8354853304806</v>
      </c>
      <c r="J264">
        <v>-1.2654858283911801</v>
      </c>
      <c r="K264">
        <v>299.36120601068899</v>
      </c>
      <c r="L264">
        <v>267.31236230879102</v>
      </c>
      <c r="M264">
        <v>55.7399571318185</v>
      </c>
      <c r="N264">
        <v>0.61311044252959401</v>
      </c>
      <c r="O264">
        <v>24.429334628460399</v>
      </c>
      <c r="P264">
        <v>190.272556390977</v>
      </c>
      <c r="Q264">
        <v>7.1146954391335004E-2</v>
      </c>
    </row>
    <row r="265" spans="1:17" x14ac:dyDescent="0.3">
      <c r="A265" t="s">
        <v>630</v>
      </c>
      <c r="B265" t="s">
        <v>631</v>
      </c>
      <c r="C265" t="str">
        <f>IFERROR(VLOOKUP(Table1[[#This Row],[Ticker]],[1]!Table1[[Symbol]:[Industry]],2,FALSE),"-")</f>
        <v>-</v>
      </c>
      <c r="D265" t="s">
        <v>387</v>
      </c>
      <c r="E265">
        <v>29497.687000000002</v>
      </c>
      <c r="F265">
        <v>399.4</v>
      </c>
      <c r="G265">
        <v>-23.640044808409801</v>
      </c>
      <c r="H265">
        <v>-3.7693817285772599</v>
      </c>
      <c r="I265">
        <v>-12.284832018194599</v>
      </c>
      <c r="J265">
        <v>-1.9185063555850199</v>
      </c>
      <c r="K265">
        <v>411.30709128406602</v>
      </c>
      <c r="L265">
        <v>421.03375095647601</v>
      </c>
      <c r="M265">
        <v>53.347802877089997</v>
      </c>
      <c r="N265">
        <v>0.92403790461443303</v>
      </c>
      <c r="O265">
        <v>22.1832749123685</v>
      </c>
      <c r="P265">
        <v>12.7611518915866</v>
      </c>
      <c r="Q265">
        <v>-7.6922575184681E-2</v>
      </c>
    </row>
    <row r="266" spans="1:17" x14ac:dyDescent="0.3">
      <c r="A266" t="s">
        <v>632</v>
      </c>
      <c r="B266" t="s">
        <v>633</v>
      </c>
      <c r="C266" t="str">
        <f>IFERROR(VLOOKUP(Table1[[#This Row],[Ticker]],[1]!Table1[[Symbol]:[Industry]],2,FALSE),"-")</f>
        <v>-</v>
      </c>
      <c r="D266" t="s">
        <v>59</v>
      </c>
      <c r="E266">
        <v>29263.513025209999</v>
      </c>
      <c r="F266">
        <v>1153.45</v>
      </c>
      <c r="G266">
        <v>29.2362537807983</v>
      </c>
      <c r="H266">
        <v>-6.7782421939725799</v>
      </c>
      <c r="I266">
        <v>-8.9983504861911996</v>
      </c>
      <c r="J266">
        <v>6.3272699908346997E-2</v>
      </c>
      <c r="K266">
        <v>1197.4389740336801</v>
      </c>
      <c r="L266">
        <v>1134.4293737268199</v>
      </c>
      <c r="M266">
        <v>55.799306760221199</v>
      </c>
      <c r="N266">
        <v>1.19985292511981</v>
      </c>
      <c r="O266">
        <v>19.1729160345051</v>
      </c>
      <c r="P266">
        <v>56.4</v>
      </c>
      <c r="Q266">
        <v>-4.2809663883937997E-2</v>
      </c>
    </row>
    <row r="267" spans="1:17" x14ac:dyDescent="0.3">
      <c r="A267" t="s">
        <v>634</v>
      </c>
      <c r="B267" t="s">
        <v>635</v>
      </c>
      <c r="C267" t="str">
        <f>IFERROR(VLOOKUP(Table1[[#This Row],[Ticker]],[1]!Table1[[Symbol]:[Industry]],2,FALSE),"-")</f>
        <v>-</v>
      </c>
      <c r="D267" t="s">
        <v>371</v>
      </c>
      <c r="E267">
        <v>29003.82849312</v>
      </c>
      <c r="F267">
        <v>6453.6</v>
      </c>
      <c r="G267">
        <v>19.988634484869301</v>
      </c>
      <c r="H267">
        <v>21.4054146798285</v>
      </c>
      <c r="I267">
        <v>4.1551404877037799</v>
      </c>
      <c r="J267">
        <v>0.13583577338326699</v>
      </c>
      <c r="K267">
        <v>5883.96411712598</v>
      </c>
      <c r="L267">
        <v>5481.5557113346104</v>
      </c>
      <c r="M267">
        <v>55.583009784943599</v>
      </c>
      <c r="N267">
        <v>1.97654635067541</v>
      </c>
      <c r="O267">
        <v>8.1086525350191998</v>
      </c>
      <c r="P267">
        <v>48.329636737648897</v>
      </c>
      <c r="Q267">
        <v>-4.0042157329785999E-2</v>
      </c>
    </row>
    <row r="268" spans="1:17" x14ac:dyDescent="0.3">
      <c r="A268" t="s">
        <v>636</v>
      </c>
      <c r="B268" t="s">
        <v>637</v>
      </c>
      <c r="C268" t="str">
        <f>IFERROR(VLOOKUP(Table1[[#This Row],[Ticker]],[1]!Table1[[Symbol]:[Industry]],2,FALSE),"-")</f>
        <v>-</v>
      </c>
      <c r="D268" t="s">
        <v>207</v>
      </c>
      <c r="E268">
        <v>28818.877190459902</v>
      </c>
      <c r="F268">
        <v>718.15</v>
      </c>
      <c r="G268">
        <v>-31.313818459121499</v>
      </c>
      <c r="H268">
        <v>1.0059988252990999</v>
      </c>
      <c r="I268">
        <v>-13.649401952203601</v>
      </c>
      <c r="J268">
        <v>-2.6704858866946901E-2</v>
      </c>
      <c r="K268">
        <v>699.43649584100206</v>
      </c>
      <c r="L268">
        <v>706.85776314155703</v>
      </c>
      <c r="M268">
        <v>67.188042945599904</v>
      </c>
      <c r="N268">
        <v>0.98581690999518601</v>
      </c>
      <c r="O268">
        <v>19.786952586506999</v>
      </c>
      <c r="P268">
        <v>18.184810334896699</v>
      </c>
      <c r="Q268">
        <v>-2.3822934048593002E-2</v>
      </c>
    </row>
    <row r="269" spans="1:17" x14ac:dyDescent="0.3">
      <c r="A269" t="s">
        <v>638</v>
      </c>
      <c r="B269" t="s">
        <v>639</v>
      </c>
      <c r="C269" t="str">
        <f>IFERROR(VLOOKUP(Table1[[#This Row],[Ticker]],[1]!Table1[[Symbol]:[Industry]],2,FALSE),"-")</f>
        <v>-</v>
      </c>
      <c r="D269" t="s">
        <v>640</v>
      </c>
      <c r="E269">
        <v>28576.071148750001</v>
      </c>
      <c r="F269">
        <v>693.1</v>
      </c>
      <c r="G269">
        <v>256.42180901622402</v>
      </c>
      <c r="H269">
        <v>-1.2690531760064201</v>
      </c>
      <c r="I269">
        <v>105.203774316603</v>
      </c>
      <c r="J269">
        <v>-0.34813517383981402</v>
      </c>
      <c r="K269">
        <v>578.86610337736397</v>
      </c>
      <c r="L269">
        <v>414.73621151276501</v>
      </c>
      <c r="M269">
        <v>61.659395744280303</v>
      </c>
      <c r="N269">
        <v>0.58224876034175899</v>
      </c>
      <c r="O269">
        <v>5.0137065358533999</v>
      </c>
      <c r="P269">
        <v>309.27074106879201</v>
      </c>
      <c r="Q269">
        <v>0.23984715018070801</v>
      </c>
    </row>
    <row r="270" spans="1:17" x14ac:dyDescent="0.3">
      <c r="A270" t="s">
        <v>641</v>
      </c>
      <c r="B270" t="s">
        <v>642</v>
      </c>
      <c r="C270" t="str">
        <f>IFERROR(VLOOKUP(Table1[[#This Row],[Ticker]],[1]!Table1[[Symbol]:[Industry]],2,FALSE),"-")</f>
        <v>-</v>
      </c>
      <c r="D270" t="s">
        <v>151</v>
      </c>
      <c r="E270">
        <v>28558.2283991</v>
      </c>
      <c r="F270">
        <v>1462.75</v>
      </c>
      <c r="G270">
        <v>88.117215067933003</v>
      </c>
      <c r="H270">
        <v>8.5845337432801507</v>
      </c>
      <c r="I270">
        <v>74.007714408633603</v>
      </c>
      <c r="J270">
        <v>9.5792004096191796</v>
      </c>
      <c r="K270">
        <v>1299.23876702912</v>
      </c>
      <c r="L270">
        <v>1057.21577464334</v>
      </c>
      <c r="M270">
        <v>66.283762892029301</v>
      </c>
      <c r="N270">
        <v>0.778319841917815</v>
      </c>
      <c r="O270">
        <v>5.4862416680909298</v>
      </c>
      <c r="P270">
        <v>121.19310449115299</v>
      </c>
      <c r="Q270">
        <v>9.8916997817459999E-3</v>
      </c>
    </row>
    <row r="271" spans="1:17" x14ac:dyDescent="0.3">
      <c r="A271" t="s">
        <v>643</v>
      </c>
      <c r="B271" t="s">
        <v>644</v>
      </c>
      <c r="C271" t="str">
        <f>IFERROR(VLOOKUP(Table1[[#This Row],[Ticker]],[1]!Table1[[Symbol]:[Industry]],2,FALSE),"-")</f>
        <v>-</v>
      </c>
      <c r="D271" t="s">
        <v>275</v>
      </c>
      <c r="E271">
        <v>28169.482319999999</v>
      </c>
      <c r="F271">
        <v>2459.1</v>
      </c>
      <c r="G271">
        <v>299.46760775770503</v>
      </c>
      <c r="H271">
        <v>63.565334785383797</v>
      </c>
      <c r="I271">
        <v>170.40076703361899</v>
      </c>
      <c r="J271">
        <v>19.214223048682101</v>
      </c>
      <c r="K271">
        <v>1500.6196781123199</v>
      </c>
      <c r="L271">
        <v>1030.12600332995</v>
      </c>
      <c r="M271">
        <v>86.716018074320402</v>
      </c>
      <c r="N271">
        <v>2.1687424993258002</v>
      </c>
      <c r="O271">
        <v>0.78483998210727701</v>
      </c>
      <c r="P271">
        <v>339.91055456171699</v>
      </c>
      <c r="Q271">
        <v>0.21678830630891799</v>
      </c>
    </row>
    <row r="272" spans="1:17" hidden="1" x14ac:dyDescent="0.3">
      <c r="A272" t="s">
        <v>645</v>
      </c>
      <c r="B272" t="s">
        <v>646</v>
      </c>
      <c r="C272" t="str">
        <f>IFERROR(VLOOKUP(Table1[[#This Row],[Ticker]],[1]!Table1[[Symbol]:[Industry]],2,FALSE),"-")</f>
        <v>-</v>
      </c>
      <c r="D272" t="s">
        <v>124</v>
      </c>
      <c r="E272">
        <v>28114.565700959902</v>
      </c>
      <c r="F272">
        <v>462.6</v>
      </c>
      <c r="G272">
        <v>117.80267848834301</v>
      </c>
      <c r="H272">
        <v>0.89338187909331601</v>
      </c>
      <c r="I272">
        <v>7.5010048290772797</v>
      </c>
      <c r="J272">
        <v>-4.1127385686450397</v>
      </c>
      <c r="K272">
        <v>443.47814164860199</v>
      </c>
      <c r="L272">
        <v>389.61395839836098</v>
      </c>
      <c r="M272">
        <v>57.772707575289999</v>
      </c>
      <c r="N272">
        <v>0.876337878846011</v>
      </c>
      <c r="O272">
        <v>24.8054474708171</v>
      </c>
      <c r="P272">
        <v>150.73170731707299</v>
      </c>
      <c r="Q272">
        <v>4.3357267054329997E-2</v>
      </c>
    </row>
    <row r="273" spans="1:17" x14ac:dyDescent="0.3">
      <c r="A273" t="s">
        <v>647</v>
      </c>
      <c r="B273" t="s">
        <v>648</v>
      </c>
      <c r="C273" t="str">
        <f>IFERROR(VLOOKUP(Table1[[#This Row],[Ticker]],[1]!Table1[[Symbol]:[Industry]],2,FALSE),"-")</f>
        <v>-</v>
      </c>
      <c r="D273" t="s">
        <v>166</v>
      </c>
      <c r="E273">
        <v>28111.081495909999</v>
      </c>
      <c r="F273">
        <v>1103.45</v>
      </c>
      <c r="G273">
        <v>-15.995406099365299</v>
      </c>
      <c r="H273">
        <v>0.11917267799466701</v>
      </c>
      <c r="I273">
        <v>-13.7162208293259</v>
      </c>
      <c r="J273">
        <v>-2.1273343020535598</v>
      </c>
      <c r="K273">
        <v>1090.08794601046</v>
      </c>
      <c r="L273">
        <v>1056.33508085107</v>
      </c>
      <c r="M273">
        <v>51.454012583404399</v>
      </c>
      <c r="N273">
        <v>0.95985005189327099</v>
      </c>
      <c r="O273">
        <v>22.252933979790601</v>
      </c>
      <c r="P273">
        <v>18.269024651661301</v>
      </c>
      <c r="Q273">
        <v>1.7473342804502998E-2</v>
      </c>
    </row>
    <row r="274" spans="1:17" x14ac:dyDescent="0.3">
      <c r="A274" t="s">
        <v>649</v>
      </c>
      <c r="B274" t="s">
        <v>650</v>
      </c>
      <c r="C274" t="str">
        <f>IFERROR(VLOOKUP(Table1[[#This Row],[Ticker]],[1]!Table1[[Symbol]:[Industry]],2,FALSE),"-")</f>
        <v>-</v>
      </c>
      <c r="D274" t="s">
        <v>59</v>
      </c>
      <c r="E274">
        <v>28018.285164870002</v>
      </c>
      <c r="F274">
        <v>1805.15</v>
      </c>
      <c r="G274">
        <v>26.723999052872401</v>
      </c>
      <c r="H274">
        <v>-3.7302638743136298</v>
      </c>
      <c r="I274">
        <v>-6.7228071806752103</v>
      </c>
      <c r="J274">
        <v>-0.12874727611676301</v>
      </c>
      <c r="K274">
        <v>1774.42577601623</v>
      </c>
      <c r="L274">
        <v>1613.8337965584001</v>
      </c>
      <c r="M274">
        <v>57.576345179716199</v>
      </c>
      <c r="N274">
        <v>1.3906992362491499</v>
      </c>
      <c r="O274">
        <v>7.4702933274243</v>
      </c>
      <c r="P274">
        <v>58.694505494505499</v>
      </c>
      <c r="Q274">
        <v>5.8279596475226E-2</v>
      </c>
    </row>
    <row r="275" spans="1:17" x14ac:dyDescent="0.3">
      <c r="A275" t="s">
        <v>651</v>
      </c>
      <c r="B275" t="s">
        <v>652</v>
      </c>
      <c r="C275" t="str">
        <f>IFERROR(VLOOKUP(Table1[[#This Row],[Ticker]],[1]!Table1[[Symbol]:[Industry]],2,FALSE),"-")</f>
        <v>-</v>
      </c>
      <c r="D275" t="s">
        <v>59</v>
      </c>
      <c r="E275">
        <v>27989.2234700099</v>
      </c>
      <c r="F275">
        <v>2241.15</v>
      </c>
      <c r="G275">
        <v>26.030186860359699</v>
      </c>
      <c r="H275">
        <v>-9.3419483686710993</v>
      </c>
      <c r="I275">
        <v>-12.5176437848375</v>
      </c>
      <c r="J275">
        <v>-5.8075149350077497</v>
      </c>
      <c r="K275">
        <v>2311.6327023993599</v>
      </c>
      <c r="L275">
        <v>2086.3280717798302</v>
      </c>
      <c r="M275">
        <v>24.3273728810919</v>
      </c>
      <c r="N275">
        <v>0.50679275314304095</v>
      </c>
      <c r="O275">
        <v>13.334671931820701</v>
      </c>
      <c r="P275">
        <v>61.629164863695301</v>
      </c>
      <c r="Q275">
        <v>1.6784853910434001E-2</v>
      </c>
    </row>
    <row r="276" spans="1:17" x14ac:dyDescent="0.3">
      <c r="A276" t="s">
        <v>653</v>
      </c>
      <c r="B276" t="s">
        <v>654</v>
      </c>
      <c r="C276" t="str">
        <f>IFERROR(VLOOKUP(Table1[[#This Row],[Ticker]],[1]!Table1[[Symbol]:[Industry]],2,FALSE),"-")</f>
        <v>-</v>
      </c>
      <c r="D276" t="s">
        <v>390</v>
      </c>
      <c r="E276">
        <v>27549.770337329999</v>
      </c>
      <c r="F276">
        <v>1467.15</v>
      </c>
      <c r="G276">
        <v>33.5241736709443</v>
      </c>
      <c r="H276">
        <v>35.631610859303798</v>
      </c>
      <c r="I276">
        <v>31.992873644964899</v>
      </c>
      <c r="J276">
        <v>18.466108882292101</v>
      </c>
      <c r="K276">
        <v>1227.5991511965301</v>
      </c>
      <c r="L276">
        <v>1088.88427675409</v>
      </c>
      <c r="M276">
        <v>63.283709069449401</v>
      </c>
      <c r="N276">
        <v>3.0544059013874398</v>
      </c>
      <c r="O276">
        <v>12.4493064785468</v>
      </c>
      <c r="P276">
        <v>65.760930968252097</v>
      </c>
      <c r="Q276">
        <v>8.2444493264344998E-2</v>
      </c>
    </row>
    <row r="277" spans="1:17" x14ac:dyDescent="0.3">
      <c r="A277" t="s">
        <v>655</v>
      </c>
      <c r="B277" t="s">
        <v>656</v>
      </c>
      <c r="C277" t="str">
        <f>IFERROR(VLOOKUP(Table1[[#This Row],[Ticker]],[1]!Table1[[Symbol]:[Industry]],2,FALSE),"-")</f>
        <v>-</v>
      </c>
      <c r="D277" t="s">
        <v>620</v>
      </c>
      <c r="E277">
        <v>27345.39037524</v>
      </c>
      <c r="F277">
        <v>1125.9000000000001</v>
      </c>
      <c r="G277">
        <v>-33.907705369265003</v>
      </c>
      <c r="H277">
        <v>-0.63956982348092495</v>
      </c>
      <c r="I277">
        <v>-23.560581510379301</v>
      </c>
      <c r="J277">
        <v>-3.4376492416976498</v>
      </c>
      <c r="K277">
        <v>1058.49806576736</v>
      </c>
      <c r="L277">
        <v>1099.2402016758001</v>
      </c>
      <c r="M277">
        <v>59.456746468932202</v>
      </c>
      <c r="N277">
        <v>0.58613244955333399</v>
      </c>
      <c r="O277">
        <v>32.152056132871401</v>
      </c>
      <c r="P277">
        <v>27.069578466226499</v>
      </c>
      <c r="Q277">
        <v>-9.7260223302199995E-4</v>
      </c>
    </row>
    <row r="278" spans="1:17" x14ac:dyDescent="0.3">
      <c r="A278" t="s">
        <v>657</v>
      </c>
      <c r="B278" t="s">
        <v>658</v>
      </c>
      <c r="C278" t="str">
        <f>IFERROR(VLOOKUP(Table1[[#This Row],[Ticker]],[1]!Table1[[Symbol]:[Industry]],2,FALSE),"-")</f>
        <v>-</v>
      </c>
      <c r="D278" t="s">
        <v>659</v>
      </c>
      <c r="E278">
        <v>26555.875021479998</v>
      </c>
      <c r="F278">
        <v>417.55</v>
      </c>
      <c r="G278">
        <v>-76.545666612384494</v>
      </c>
      <c r="H278">
        <v>6.7541816264940202</v>
      </c>
      <c r="I278">
        <v>-50.910740522267602</v>
      </c>
      <c r="J278">
        <v>0.87705280333399904</v>
      </c>
      <c r="K278">
        <v>394.04727891121701</v>
      </c>
      <c r="L278">
        <v>524.80348153078205</v>
      </c>
      <c r="M278">
        <v>62.057824302414502</v>
      </c>
      <c r="N278">
        <v>0.70169767221378998</v>
      </c>
      <c r="O278">
        <v>139.08513950425001</v>
      </c>
      <c r="P278">
        <v>34.693548387096698</v>
      </c>
      <c r="Q278">
        <v>-0.102560807478246</v>
      </c>
    </row>
    <row r="279" spans="1:17" x14ac:dyDescent="0.3">
      <c r="A279" t="s">
        <v>660</v>
      </c>
      <c r="B279" t="s">
        <v>661</v>
      </c>
      <c r="C279" t="str">
        <f>IFERROR(VLOOKUP(Table1[[#This Row],[Ticker]],[1]!Table1[[Symbol]:[Industry]],2,FALSE),"-")</f>
        <v>-</v>
      </c>
      <c r="D279" t="s">
        <v>306</v>
      </c>
      <c r="E279">
        <v>26499.807212250002</v>
      </c>
      <c r="F279">
        <v>423.75</v>
      </c>
      <c r="G279">
        <v>76.3800631468592</v>
      </c>
      <c r="H279">
        <v>-7.82581936767202</v>
      </c>
      <c r="I279">
        <v>44.609240183792203</v>
      </c>
      <c r="J279">
        <v>-6.5807724831877001</v>
      </c>
      <c r="K279">
        <v>440.76324129215601</v>
      </c>
      <c r="L279">
        <v>366.84052436977203</v>
      </c>
      <c r="M279">
        <v>33.006255012806797</v>
      </c>
      <c r="N279">
        <v>0.75570984628653903</v>
      </c>
      <c r="O279">
        <v>18.5132743362831</v>
      </c>
      <c r="P279">
        <v>108.43580914904</v>
      </c>
      <c r="Q279">
        <v>0.13735303276784799</v>
      </c>
    </row>
    <row r="280" spans="1:17" x14ac:dyDescent="0.3">
      <c r="A280" t="s">
        <v>662</v>
      </c>
      <c r="B280" t="s">
        <v>663</v>
      </c>
      <c r="C280" t="str">
        <f>IFERROR(VLOOKUP(Table1[[#This Row],[Ticker]],[1]!Table1[[Symbol]:[Industry]],2,FALSE),"-")</f>
        <v>-</v>
      </c>
      <c r="D280" t="s">
        <v>325</v>
      </c>
      <c r="E280">
        <v>26449.930399839999</v>
      </c>
      <c r="F280">
        <v>411.2</v>
      </c>
      <c r="G280">
        <v>17.518341945548499</v>
      </c>
      <c r="H280">
        <v>-0.55152826004570799</v>
      </c>
      <c r="I280">
        <v>16.114555545395</v>
      </c>
      <c r="J280">
        <v>-5.6678819767698601</v>
      </c>
      <c r="K280">
        <v>383.65419933554398</v>
      </c>
      <c r="L280">
        <v>330.742400075913</v>
      </c>
      <c r="M280">
        <v>43.470299253499903</v>
      </c>
      <c r="N280">
        <v>0.64632569150401098</v>
      </c>
      <c r="O280">
        <v>6.1527237354085598</v>
      </c>
      <c r="P280">
        <v>57.397129186602797</v>
      </c>
      <c r="Q280">
        <v>-6.0143775235198003E-2</v>
      </c>
    </row>
    <row r="281" spans="1:17" x14ac:dyDescent="0.3">
      <c r="A281" t="s">
        <v>664</v>
      </c>
      <c r="B281" t="s">
        <v>665</v>
      </c>
      <c r="C281" t="str">
        <f>IFERROR(VLOOKUP(Table1[[#This Row],[Ticker]],[1]!Table1[[Symbol]:[Industry]],2,FALSE),"-")</f>
        <v>-</v>
      </c>
      <c r="D281" t="s">
        <v>46</v>
      </c>
      <c r="E281">
        <v>25986.4498962</v>
      </c>
      <c r="F281">
        <v>276.3</v>
      </c>
      <c r="G281">
        <v>205.10768232131301</v>
      </c>
      <c r="H281">
        <v>-8.5757232253876392</v>
      </c>
      <c r="I281">
        <v>34.785674062283299</v>
      </c>
      <c r="J281">
        <v>-0.59152780296996499</v>
      </c>
      <c r="K281">
        <v>259.02439810575902</v>
      </c>
      <c r="L281">
        <v>208.04205002790599</v>
      </c>
      <c r="M281">
        <v>61.399534926998797</v>
      </c>
      <c r="N281">
        <v>0.79388637959473896</v>
      </c>
      <c r="O281">
        <v>9.1024249004704796</v>
      </c>
      <c r="P281">
        <v>249.74683544303701</v>
      </c>
      <c r="Q281">
        <v>0.171072366425292</v>
      </c>
    </row>
    <row r="282" spans="1:17" x14ac:dyDescent="0.3">
      <c r="A282" t="s">
        <v>666</v>
      </c>
      <c r="B282" t="s">
        <v>667</v>
      </c>
      <c r="C282" t="str">
        <f>IFERROR(VLOOKUP(Table1[[#This Row],[Ticker]],[1]!Table1[[Symbol]:[Industry]],2,FALSE),"-")</f>
        <v>-</v>
      </c>
      <c r="D282" t="s">
        <v>668</v>
      </c>
      <c r="E282">
        <v>25965.748535999999</v>
      </c>
      <c r="F282">
        <v>2351.0500000000002</v>
      </c>
      <c r="G282">
        <v>145.60340596653401</v>
      </c>
      <c r="H282">
        <v>9.5449588498453295</v>
      </c>
      <c r="I282">
        <v>75.790863502067495</v>
      </c>
      <c r="J282">
        <v>1.5869799637730899</v>
      </c>
      <c r="K282">
        <v>2095.8096484856201</v>
      </c>
      <c r="L282">
        <v>1618.43946640217</v>
      </c>
      <c r="M282">
        <v>61.473258937776599</v>
      </c>
      <c r="N282">
        <v>0.59291247365831301</v>
      </c>
      <c r="O282">
        <v>2.93273218349248</v>
      </c>
      <c r="P282">
        <v>179.22209026128201</v>
      </c>
      <c r="Q282">
        <v>0.13877684940823201</v>
      </c>
    </row>
    <row r="283" spans="1:17" x14ac:dyDescent="0.3">
      <c r="A283" t="s">
        <v>669</v>
      </c>
      <c r="B283" t="s">
        <v>670</v>
      </c>
      <c r="C283" t="str">
        <f>IFERROR(VLOOKUP(Table1[[#This Row],[Ticker]],[1]!Table1[[Symbol]:[Industry]],2,FALSE),"-")</f>
        <v>-</v>
      </c>
      <c r="D283" t="s">
        <v>541</v>
      </c>
      <c r="E283">
        <v>25897.288260400001</v>
      </c>
      <c r="F283">
        <v>714.4</v>
      </c>
      <c r="G283">
        <v>15.983401485201099</v>
      </c>
      <c r="H283">
        <v>9.7660478685221008</v>
      </c>
      <c r="I283">
        <v>-3.3943855649597601</v>
      </c>
      <c r="J283">
        <v>0.91831010099578703</v>
      </c>
      <c r="K283">
        <v>675.16363672726595</v>
      </c>
      <c r="L283">
        <v>633.82451792759298</v>
      </c>
      <c r="M283">
        <v>71.128385856274804</v>
      </c>
      <c r="N283">
        <v>0.93148887372134104</v>
      </c>
      <c r="O283">
        <v>7.6777715565509599</v>
      </c>
      <c r="P283">
        <v>63.105022831050199</v>
      </c>
      <c r="Q283">
        <v>-5.8864447405146E-2</v>
      </c>
    </row>
    <row r="284" spans="1:17" x14ac:dyDescent="0.3">
      <c r="A284" t="s">
        <v>671</v>
      </c>
      <c r="B284" t="s">
        <v>672</v>
      </c>
      <c r="C284" t="str">
        <f>IFERROR(VLOOKUP(Table1[[#This Row],[Ticker]],[1]!Table1[[Symbol]:[Industry]],2,FALSE),"-")</f>
        <v>-</v>
      </c>
      <c r="D284" t="s">
        <v>218</v>
      </c>
      <c r="E284">
        <v>25480.93980145</v>
      </c>
      <c r="F284">
        <v>3986.5</v>
      </c>
      <c r="G284">
        <v>132.49114043594</v>
      </c>
      <c r="H284">
        <v>6.6544654534892898</v>
      </c>
      <c r="I284">
        <v>43.080038699082102</v>
      </c>
      <c r="J284">
        <v>-4.2378482558372896</v>
      </c>
      <c r="K284">
        <v>3388.6622795682001</v>
      </c>
      <c r="L284">
        <v>2714.9343654867398</v>
      </c>
      <c r="M284">
        <v>65.146646296869505</v>
      </c>
      <c r="N284">
        <v>0.76334978058750202</v>
      </c>
      <c r="O284">
        <v>3.0477862786905701</v>
      </c>
      <c r="P284">
        <v>163.98039929808201</v>
      </c>
    </row>
    <row r="285" spans="1:17" x14ac:dyDescent="0.3">
      <c r="A285" t="s">
        <v>673</v>
      </c>
      <c r="B285" t="s">
        <v>674</v>
      </c>
      <c r="C285" t="str">
        <f>IFERROR(VLOOKUP(Table1[[#This Row],[Ticker]],[1]!Table1[[Symbol]:[Industry]],2,FALSE),"-")</f>
        <v>-</v>
      </c>
      <c r="D285" t="s">
        <v>505</v>
      </c>
      <c r="E285">
        <v>25402.460507774998</v>
      </c>
      <c r="F285">
        <v>1660.95</v>
      </c>
      <c r="G285">
        <v>67.436416808420304</v>
      </c>
      <c r="H285">
        <v>6.7285095681063298</v>
      </c>
      <c r="I285">
        <v>46.7636353705293</v>
      </c>
      <c r="J285">
        <v>-2.1887642456021101</v>
      </c>
      <c r="K285">
        <v>1380.3382187067</v>
      </c>
      <c r="L285">
        <v>1112.56760765489</v>
      </c>
      <c r="M285">
        <v>69.506800893547904</v>
      </c>
      <c r="N285">
        <v>0.32307794564921799</v>
      </c>
      <c r="O285">
        <v>2.3510641500345999</v>
      </c>
      <c r="P285">
        <v>106.418939911762</v>
      </c>
      <c r="Q285">
        <v>0.124188243591173</v>
      </c>
    </row>
    <row r="286" spans="1:17" x14ac:dyDescent="0.3">
      <c r="A286" t="s">
        <v>675</v>
      </c>
      <c r="B286" t="s">
        <v>676</v>
      </c>
      <c r="C286" t="str">
        <f>IFERROR(VLOOKUP(Table1[[#This Row],[Ticker]],[1]!Table1[[Symbol]:[Industry]],2,FALSE),"-")</f>
        <v>-</v>
      </c>
      <c r="D286" t="s">
        <v>380</v>
      </c>
      <c r="E286">
        <v>25402.041720000001</v>
      </c>
      <c r="F286">
        <v>3624.1</v>
      </c>
      <c r="G286">
        <v>31.8202815114713</v>
      </c>
      <c r="H286">
        <v>-0.16770390720432601</v>
      </c>
      <c r="I286">
        <v>-4.7605339554449104</v>
      </c>
      <c r="J286">
        <v>-2.29989866334027</v>
      </c>
      <c r="K286">
        <v>3358.7778967332401</v>
      </c>
      <c r="L286">
        <v>3074.4015772716102</v>
      </c>
      <c r="M286">
        <v>63.076055197436702</v>
      </c>
      <c r="N286">
        <v>1.13606656027667</v>
      </c>
      <c r="O286">
        <v>8.6835352225380191</v>
      </c>
      <c r="P286">
        <v>59.849153140437501</v>
      </c>
      <c r="Q286">
        <v>0.102704993067886</v>
      </c>
    </row>
    <row r="287" spans="1:17" x14ac:dyDescent="0.3">
      <c r="A287" t="s">
        <v>677</v>
      </c>
      <c r="B287" t="s">
        <v>678</v>
      </c>
      <c r="C287" t="str">
        <f>IFERROR(VLOOKUP(Table1[[#This Row],[Ticker]],[1]!Table1[[Symbol]:[Industry]],2,FALSE),"-")</f>
        <v>-</v>
      </c>
      <c r="D287" t="s">
        <v>187</v>
      </c>
      <c r="E287">
        <v>25342.725330239999</v>
      </c>
      <c r="F287">
        <v>2143.1999999999998</v>
      </c>
      <c r="G287">
        <v>28.133967825157601</v>
      </c>
      <c r="H287">
        <v>-3.2376094716183199</v>
      </c>
      <c r="I287">
        <v>15.2311504760502</v>
      </c>
      <c r="J287">
        <v>-1.6055853981658099</v>
      </c>
      <c r="K287">
        <v>2005.06952947691</v>
      </c>
      <c r="L287">
        <v>1723.28859304711</v>
      </c>
      <c r="M287">
        <v>57.643725508562703</v>
      </c>
      <c r="N287">
        <v>1.17928205084293</v>
      </c>
      <c r="O287">
        <v>13.304871220604699</v>
      </c>
      <c r="P287">
        <v>92.500112273768295</v>
      </c>
      <c r="Q287">
        <v>0.22811266926423901</v>
      </c>
    </row>
    <row r="288" spans="1:17" x14ac:dyDescent="0.3">
      <c r="A288" t="s">
        <v>679</v>
      </c>
      <c r="B288" t="s">
        <v>680</v>
      </c>
      <c r="C288" t="str">
        <f>IFERROR(VLOOKUP(Table1[[#This Row],[Ticker]],[1]!Table1[[Symbol]:[Industry]],2,FALSE),"-")</f>
        <v>-</v>
      </c>
      <c r="D288" t="s">
        <v>552</v>
      </c>
      <c r="E288">
        <v>24860.945797729899</v>
      </c>
      <c r="F288">
        <v>767.9</v>
      </c>
      <c r="G288">
        <v>0.33685133296134101</v>
      </c>
      <c r="H288">
        <v>-0.90152671752427205</v>
      </c>
      <c r="I288">
        <v>-6.2958068894178698</v>
      </c>
      <c r="J288">
        <v>-2.7679983912052499</v>
      </c>
      <c r="K288">
        <v>738.57515418467096</v>
      </c>
      <c r="L288">
        <v>710.08806133288704</v>
      </c>
      <c r="M288">
        <v>66.707526718933707</v>
      </c>
      <c r="N288">
        <v>0.94509315744686295</v>
      </c>
      <c r="O288">
        <v>12.8337023049876</v>
      </c>
      <c r="P288">
        <v>28.090075062552099</v>
      </c>
      <c r="Q288">
        <v>-4.5028384193416003E-2</v>
      </c>
    </row>
    <row r="289" spans="1:17" x14ac:dyDescent="0.3">
      <c r="A289" t="s">
        <v>681</v>
      </c>
      <c r="B289" t="s">
        <v>682</v>
      </c>
      <c r="C289" t="str">
        <f>IFERROR(VLOOKUP(Table1[[#This Row],[Ticker]],[1]!Table1[[Symbol]:[Industry]],2,FALSE),"-")</f>
        <v>-</v>
      </c>
      <c r="D289" t="s">
        <v>293</v>
      </c>
      <c r="E289">
        <v>24859.419804000001</v>
      </c>
      <c r="F289">
        <v>1224</v>
      </c>
      <c r="G289">
        <v>-1.16931726845657</v>
      </c>
      <c r="H289">
        <v>-2.9452555371393498</v>
      </c>
      <c r="I289">
        <v>-8.2918613231811396</v>
      </c>
      <c r="J289">
        <v>0.80750496449944598</v>
      </c>
      <c r="K289">
        <v>1233.92269780532</v>
      </c>
      <c r="L289">
        <v>1187.41808994089</v>
      </c>
      <c r="M289">
        <v>56.228751975429098</v>
      </c>
      <c r="N289">
        <v>1.4332621996064601</v>
      </c>
      <c r="O289">
        <v>18.047385620915001</v>
      </c>
      <c r="P289">
        <v>25.744811999178101</v>
      </c>
      <c r="Q289">
        <v>0.100637900544329</v>
      </c>
    </row>
    <row r="290" spans="1:17" x14ac:dyDescent="0.3">
      <c r="A290" t="s">
        <v>683</v>
      </c>
      <c r="B290" t="s">
        <v>684</v>
      </c>
      <c r="C290" t="str">
        <f>IFERROR(VLOOKUP(Table1[[#This Row],[Ticker]],[1]!Table1[[Symbol]:[Industry]],2,FALSE),"-")</f>
        <v>-</v>
      </c>
      <c r="D290" t="s">
        <v>629</v>
      </c>
      <c r="E290">
        <v>24832.8795775</v>
      </c>
      <c r="F290">
        <v>1452.25</v>
      </c>
      <c r="G290">
        <v>76.095755012311599</v>
      </c>
      <c r="H290">
        <v>18.774332768554899</v>
      </c>
      <c r="I290">
        <v>57.402613338868903</v>
      </c>
      <c r="J290">
        <v>0.173990460997686</v>
      </c>
      <c r="K290">
        <v>1222.5605235335199</v>
      </c>
      <c r="L290">
        <v>955.60701832917698</v>
      </c>
      <c r="M290">
        <v>72.412765834730493</v>
      </c>
      <c r="N290">
        <v>0.80356205902565803</v>
      </c>
      <c r="O290">
        <v>2.9437080392494299</v>
      </c>
      <c r="P290">
        <v>122.99424184260999</v>
      </c>
      <c r="Q290">
        <v>0.174827134103995</v>
      </c>
    </row>
    <row r="291" spans="1:17" x14ac:dyDescent="0.3">
      <c r="A291" t="s">
        <v>685</v>
      </c>
      <c r="B291" t="s">
        <v>686</v>
      </c>
      <c r="C291" t="str">
        <f>IFERROR(VLOOKUP(Table1[[#This Row],[Ticker]],[1]!Table1[[Symbol]:[Industry]],2,FALSE),"-")</f>
        <v>-</v>
      </c>
      <c r="D291" t="s">
        <v>257</v>
      </c>
      <c r="E291">
        <v>24635.337800279998</v>
      </c>
      <c r="F291">
        <v>493.55</v>
      </c>
      <c r="G291">
        <v>-12.494256409623899</v>
      </c>
      <c r="H291">
        <v>4.6961244797831796</v>
      </c>
      <c r="I291">
        <v>8.7645654532280197</v>
      </c>
      <c r="J291">
        <v>4.2725477403628096</v>
      </c>
      <c r="K291">
        <v>453.35455087243002</v>
      </c>
      <c r="L291">
        <v>418.46223176541702</v>
      </c>
      <c r="M291">
        <v>55.246547721210803</v>
      </c>
      <c r="N291">
        <v>1.19554095361793</v>
      </c>
      <c r="O291">
        <v>4.8931212643095998</v>
      </c>
      <c r="P291">
        <v>46.846176733115101</v>
      </c>
      <c r="Q291">
        <v>-3.1843623139032003E-2</v>
      </c>
    </row>
    <row r="292" spans="1:17" x14ac:dyDescent="0.3">
      <c r="A292" t="s">
        <v>687</v>
      </c>
      <c r="B292" t="s">
        <v>688</v>
      </c>
      <c r="C292" t="str">
        <f>IFERROR(VLOOKUP(Table1[[#This Row],[Ticker]],[1]!Table1[[Symbol]:[Industry]],2,FALSE),"-")</f>
        <v>-</v>
      </c>
      <c r="D292" t="s">
        <v>325</v>
      </c>
      <c r="E292">
        <v>24561.751928850001</v>
      </c>
      <c r="F292">
        <v>1935.95</v>
      </c>
      <c r="G292">
        <v>5.5987056003167099</v>
      </c>
      <c r="H292">
        <v>23.897166843720299</v>
      </c>
      <c r="I292">
        <v>29.0476551285693</v>
      </c>
      <c r="J292">
        <v>3.31183922719798</v>
      </c>
      <c r="K292">
        <v>1647.17082471393</v>
      </c>
      <c r="L292">
        <v>1496.8043414659801</v>
      </c>
      <c r="M292">
        <v>68.0288857555596</v>
      </c>
      <c r="N292">
        <v>1.4195577140376301</v>
      </c>
      <c r="O292">
        <v>13.5876443089955</v>
      </c>
      <c r="P292">
        <v>63.219795969985597</v>
      </c>
      <c r="Q292">
        <v>-8.7947336723469993E-2</v>
      </c>
    </row>
    <row r="293" spans="1:17" hidden="1" x14ac:dyDescent="0.3">
      <c r="A293" t="s">
        <v>689</v>
      </c>
      <c r="B293" t="s">
        <v>690</v>
      </c>
      <c r="C293" t="str">
        <f>IFERROR(VLOOKUP(Table1[[#This Row],[Ticker]],[1]!Table1[[Symbol]:[Industry]],2,FALSE),"-")</f>
        <v>-</v>
      </c>
      <c r="D293" t="s">
        <v>119</v>
      </c>
      <c r="E293">
        <v>24535.721720199999</v>
      </c>
      <c r="F293">
        <v>1101.5</v>
      </c>
      <c r="G293">
        <v>-7.2198799784247401</v>
      </c>
      <c r="H293">
        <v>3.7991072485596198</v>
      </c>
      <c r="I293">
        <v>-13.133886943355501</v>
      </c>
      <c r="J293">
        <v>3.5782265483653202</v>
      </c>
      <c r="K293">
        <v>1057.5351771724299</v>
      </c>
      <c r="L293">
        <v>1064.2979360936099</v>
      </c>
      <c r="M293">
        <v>63.812612240202697</v>
      </c>
      <c r="N293">
        <v>0.22829486513574901</v>
      </c>
      <c r="O293">
        <v>11.933726736268699</v>
      </c>
      <c r="P293">
        <v>20.375935741216299</v>
      </c>
      <c r="Q293">
        <v>-1.8747028512880001E-2</v>
      </c>
    </row>
    <row r="294" spans="1:17" x14ac:dyDescent="0.3">
      <c r="A294" t="s">
        <v>691</v>
      </c>
      <c r="B294" t="s">
        <v>692</v>
      </c>
      <c r="C294" t="str">
        <f>IFERROR(VLOOKUP(Table1[[#This Row],[Ticker]],[1]!Table1[[Symbol]:[Industry]],2,FALSE),"-")</f>
        <v>-</v>
      </c>
      <c r="D294" t="s">
        <v>572</v>
      </c>
      <c r="E294">
        <v>24240.342499999999</v>
      </c>
      <c r="F294">
        <v>2319.65</v>
      </c>
      <c r="G294">
        <v>76.080426505589102</v>
      </c>
      <c r="H294">
        <v>8.0394226182600192</v>
      </c>
      <c r="I294">
        <v>12.9631147840811</v>
      </c>
      <c r="J294">
        <v>15.762538117433399</v>
      </c>
      <c r="K294">
        <v>2088.0115018875799</v>
      </c>
      <c r="L294">
        <v>1825.22771450563</v>
      </c>
      <c r="M294">
        <v>65.494095884189093</v>
      </c>
      <c r="N294">
        <v>1.8055297791353999</v>
      </c>
      <c r="O294">
        <v>9.4410794731963801</v>
      </c>
      <c r="P294">
        <v>109.477581613762</v>
      </c>
      <c r="Q294">
        <v>7.1998204861178999E-2</v>
      </c>
    </row>
    <row r="295" spans="1:17" x14ac:dyDescent="0.3">
      <c r="A295" t="s">
        <v>693</v>
      </c>
      <c r="B295" t="s">
        <v>694</v>
      </c>
      <c r="C295" t="str">
        <f>IFERROR(VLOOKUP(Table1[[#This Row],[Ticker]],[1]!Table1[[Symbol]:[Industry]],2,FALSE),"-")</f>
        <v>-</v>
      </c>
      <c r="D295" t="s">
        <v>49</v>
      </c>
      <c r="E295">
        <v>24174.826260000002</v>
      </c>
      <c r="F295">
        <v>826.6</v>
      </c>
      <c r="G295">
        <v>-2.46958955075988</v>
      </c>
      <c r="H295">
        <v>3.1777598461162202</v>
      </c>
      <c r="I295">
        <v>1.3292328437013901</v>
      </c>
      <c r="J295">
        <v>3.74085398428831</v>
      </c>
      <c r="K295">
        <v>769.56539712755102</v>
      </c>
      <c r="L295">
        <v>724.98022197376497</v>
      </c>
      <c r="M295">
        <v>66.314250561770507</v>
      </c>
      <c r="N295">
        <v>0.48896912597589898</v>
      </c>
      <c r="O295">
        <v>6.0428260343575904</v>
      </c>
      <c r="P295">
        <v>37.755187067744302</v>
      </c>
    </row>
    <row r="296" spans="1:17" x14ac:dyDescent="0.3">
      <c r="A296" t="s">
        <v>695</v>
      </c>
      <c r="B296" t="s">
        <v>696</v>
      </c>
      <c r="C296" t="str">
        <f>IFERROR(VLOOKUP(Table1[[#This Row],[Ticker]],[1]!Table1[[Symbol]:[Industry]],2,FALSE),"-")</f>
        <v>-</v>
      </c>
      <c r="D296" t="s">
        <v>257</v>
      </c>
      <c r="E296">
        <v>24052.489011728001</v>
      </c>
      <c r="F296">
        <v>243.17</v>
      </c>
      <c r="G296">
        <v>71.667405815738405</v>
      </c>
      <c r="H296">
        <v>3.8669568069443101</v>
      </c>
      <c r="I296">
        <v>15.568108884321701</v>
      </c>
      <c r="J296">
        <v>1.40155844887182</v>
      </c>
      <c r="K296">
        <v>202.36473156090301</v>
      </c>
      <c r="L296">
        <v>181.61928628933001</v>
      </c>
      <c r="M296">
        <v>82.035367302029897</v>
      </c>
      <c r="N296">
        <v>2.5855376518919799</v>
      </c>
      <c r="O296">
        <v>3.6312045071349202</v>
      </c>
      <c r="P296">
        <v>101.466445733222</v>
      </c>
      <c r="Q296">
        <v>3.2539554712407999E-2</v>
      </c>
    </row>
    <row r="297" spans="1:17" x14ac:dyDescent="0.3">
      <c r="A297" t="s">
        <v>697</v>
      </c>
      <c r="B297" t="s">
        <v>698</v>
      </c>
      <c r="C297" t="str">
        <f>IFERROR(VLOOKUP(Table1[[#This Row],[Ticker]],[1]!Table1[[Symbol]:[Industry]],2,FALSE),"-")</f>
        <v>-</v>
      </c>
      <c r="D297" t="s">
        <v>640</v>
      </c>
      <c r="E297">
        <v>23967.890490959999</v>
      </c>
      <c r="F297">
        <v>1779.7</v>
      </c>
      <c r="G297">
        <v>221.39525199553199</v>
      </c>
      <c r="H297">
        <v>14.200298868690099</v>
      </c>
      <c r="I297">
        <v>62.675396727088099</v>
      </c>
      <c r="J297">
        <v>8.6895379515644393</v>
      </c>
      <c r="K297">
        <v>1379.21240768197</v>
      </c>
      <c r="L297">
        <v>1033.97737252198</v>
      </c>
      <c r="M297">
        <v>70.682810367037305</v>
      </c>
      <c r="N297">
        <v>1.304414768737</v>
      </c>
      <c r="O297">
        <v>6.5881890206214599</v>
      </c>
      <c r="P297">
        <v>269.23236514522802</v>
      </c>
      <c r="Q297">
        <v>0.27975869703601602</v>
      </c>
    </row>
    <row r="298" spans="1:17" x14ac:dyDescent="0.3">
      <c r="A298" t="s">
        <v>699</v>
      </c>
      <c r="B298" t="s">
        <v>700</v>
      </c>
      <c r="C298" t="str">
        <f>IFERROR(VLOOKUP(Table1[[#This Row],[Ticker]],[1]!Table1[[Symbol]:[Industry]],2,FALSE),"-")</f>
        <v>-</v>
      </c>
      <c r="D298" t="s">
        <v>184</v>
      </c>
      <c r="E298">
        <v>23754.297340829999</v>
      </c>
      <c r="F298">
        <v>7289.9</v>
      </c>
      <c r="G298">
        <v>16.7026141782673</v>
      </c>
      <c r="H298">
        <v>-2.4970176363699901</v>
      </c>
      <c r="I298">
        <v>-2.8855180992251399</v>
      </c>
      <c r="J298">
        <v>-4.1986650578719198</v>
      </c>
      <c r="K298">
        <v>7170.3786288115898</v>
      </c>
      <c r="L298">
        <v>6550.3392185603698</v>
      </c>
      <c r="M298">
        <v>39.548749909326702</v>
      </c>
      <c r="N298">
        <v>0.73360584513304405</v>
      </c>
      <c r="O298">
        <v>9.7271567511214094</v>
      </c>
      <c r="P298">
        <v>44.211671612265</v>
      </c>
      <c r="Q298">
        <v>-2.507173837081E-2</v>
      </c>
    </row>
    <row r="299" spans="1:17" x14ac:dyDescent="0.3">
      <c r="A299" t="s">
        <v>701</v>
      </c>
      <c r="B299" t="s">
        <v>702</v>
      </c>
      <c r="C299" t="str">
        <f>IFERROR(VLOOKUP(Table1[[#This Row],[Ticker]],[1]!Table1[[Symbol]:[Industry]],2,FALSE),"-")</f>
        <v>-</v>
      </c>
      <c r="D299" t="s">
        <v>46</v>
      </c>
      <c r="E299">
        <v>23682.980644399999</v>
      </c>
      <c r="F299">
        <v>921.2</v>
      </c>
      <c r="G299">
        <v>39.807835478600602</v>
      </c>
      <c r="H299">
        <v>14.1625502988192</v>
      </c>
      <c r="I299">
        <v>41.4025693255658</v>
      </c>
      <c r="J299">
        <v>2.9256660320948198</v>
      </c>
      <c r="K299">
        <v>809.06862498281703</v>
      </c>
      <c r="L299">
        <v>701.16293511380798</v>
      </c>
      <c r="M299">
        <v>70.278981581431296</v>
      </c>
      <c r="N299">
        <v>1.1075351333913399</v>
      </c>
      <c r="O299">
        <v>5.1671732522796203</v>
      </c>
      <c r="P299">
        <v>67.490909090909</v>
      </c>
      <c r="Q299">
        <v>7.1302237379462993E-2</v>
      </c>
    </row>
    <row r="300" spans="1:17" x14ac:dyDescent="0.3">
      <c r="A300" t="s">
        <v>703</v>
      </c>
      <c r="B300" t="s">
        <v>704</v>
      </c>
      <c r="C300" t="str">
        <f>IFERROR(VLOOKUP(Table1[[#This Row],[Ticker]],[1]!Table1[[Symbol]:[Industry]],2,FALSE),"-")</f>
        <v>-</v>
      </c>
      <c r="D300" t="s">
        <v>705</v>
      </c>
      <c r="E300">
        <v>23638.709469000001</v>
      </c>
      <c r="F300">
        <v>1484.3</v>
      </c>
      <c r="G300">
        <v>-5.9420803178492099</v>
      </c>
      <c r="H300">
        <v>15.528307338688199</v>
      </c>
      <c r="I300">
        <v>1.3578630408069801</v>
      </c>
      <c r="J300">
        <v>0.86805308116823099</v>
      </c>
      <c r="K300">
        <v>1308.5347082629501</v>
      </c>
      <c r="L300">
        <v>1278.4304941928399</v>
      </c>
      <c r="M300">
        <v>72.896242114913406</v>
      </c>
      <c r="N300">
        <v>1.0645925328207</v>
      </c>
      <c r="O300">
        <v>2.6611870915583098</v>
      </c>
      <c r="P300">
        <v>33.678569820326899</v>
      </c>
      <c r="Q300">
        <v>1.5755016183058999E-2</v>
      </c>
    </row>
    <row r="301" spans="1:17" x14ac:dyDescent="0.3">
      <c r="A301" t="s">
        <v>706</v>
      </c>
      <c r="B301" t="s">
        <v>707</v>
      </c>
      <c r="C301" t="str">
        <f>IFERROR(VLOOKUP(Table1[[#This Row],[Ticker]],[1]!Table1[[Symbol]:[Industry]],2,FALSE),"-")</f>
        <v>-</v>
      </c>
      <c r="D301" t="s">
        <v>59</v>
      </c>
      <c r="E301">
        <v>23554.46767383</v>
      </c>
      <c r="F301">
        <v>436.9</v>
      </c>
      <c r="G301">
        <v>-3.45728406021188</v>
      </c>
      <c r="H301">
        <v>-1.3535113087794901</v>
      </c>
      <c r="I301">
        <v>-11.1545889828319</v>
      </c>
      <c r="J301">
        <v>0.65362070098005598</v>
      </c>
      <c r="K301">
        <v>431.30233201892497</v>
      </c>
      <c r="L301">
        <v>412.33861146540198</v>
      </c>
      <c r="M301">
        <v>60.933786771175598</v>
      </c>
      <c r="N301">
        <v>0.58013325534149496</v>
      </c>
      <c r="O301">
        <v>7.8049897001602302</v>
      </c>
      <c r="P301">
        <v>33.140332165168303</v>
      </c>
      <c r="Q301">
        <v>-0.11395491371019301</v>
      </c>
    </row>
    <row r="302" spans="1:17" x14ac:dyDescent="0.3">
      <c r="A302" t="s">
        <v>708</v>
      </c>
      <c r="B302" t="s">
        <v>709</v>
      </c>
      <c r="C302" t="str">
        <f>IFERROR(VLOOKUP(Table1[[#This Row],[Ticker]],[1]!Table1[[Symbol]:[Industry]],2,FALSE),"-")</f>
        <v>-</v>
      </c>
      <c r="D302" t="s">
        <v>293</v>
      </c>
      <c r="E302">
        <v>23475.530349584998</v>
      </c>
      <c r="F302">
        <v>2821.05</v>
      </c>
      <c r="G302">
        <v>-0.32328603653001697</v>
      </c>
      <c r="H302">
        <v>0.53613561595566495</v>
      </c>
      <c r="I302">
        <v>-5.9524239637566598</v>
      </c>
      <c r="J302">
        <v>0.78995672009437401</v>
      </c>
      <c r="K302">
        <v>2617.3912353732198</v>
      </c>
      <c r="L302">
        <v>2457.2489338291998</v>
      </c>
      <c r="M302">
        <v>66.308249874667894</v>
      </c>
      <c r="N302">
        <v>0.75974695060233399</v>
      </c>
      <c r="O302">
        <v>2.4086776200350899</v>
      </c>
      <c r="P302">
        <v>45.138138601636001</v>
      </c>
      <c r="Q302">
        <v>-6.2680551008886004E-2</v>
      </c>
    </row>
    <row r="303" spans="1:17" x14ac:dyDescent="0.3">
      <c r="A303" t="s">
        <v>710</v>
      </c>
      <c r="B303" t="s">
        <v>711</v>
      </c>
      <c r="C303" t="str">
        <f>IFERROR(VLOOKUP(Table1[[#This Row],[Ticker]],[1]!Table1[[Symbol]:[Industry]],2,FALSE),"-")</f>
        <v>-</v>
      </c>
      <c r="D303" t="s">
        <v>234</v>
      </c>
      <c r="E303">
        <v>23322.862377360001</v>
      </c>
      <c r="F303">
        <v>737.1</v>
      </c>
      <c r="G303">
        <v>11.5027221933557</v>
      </c>
      <c r="H303">
        <v>11.532333675816901</v>
      </c>
      <c r="I303">
        <v>23.282812066551401</v>
      </c>
      <c r="J303">
        <v>-5.4126453160343999</v>
      </c>
      <c r="K303">
        <v>664.22067899048602</v>
      </c>
      <c r="L303">
        <v>599.44568309342503</v>
      </c>
      <c r="M303">
        <v>62.717787277440202</v>
      </c>
      <c r="N303">
        <v>1.0144633300835</v>
      </c>
      <c r="O303">
        <v>8.39099172432506</v>
      </c>
      <c r="P303">
        <v>59.200863930885497</v>
      </c>
      <c r="Q303">
        <v>0.108176435336318</v>
      </c>
    </row>
    <row r="304" spans="1:17" x14ac:dyDescent="0.3">
      <c r="A304" t="s">
        <v>712</v>
      </c>
      <c r="B304" t="s">
        <v>713</v>
      </c>
      <c r="C304" t="str">
        <f>IFERROR(VLOOKUP(Table1[[#This Row],[Ticker]],[1]!Table1[[Symbol]:[Industry]],2,FALSE),"-")</f>
        <v>-</v>
      </c>
      <c r="D304" t="s">
        <v>280</v>
      </c>
      <c r="E304">
        <v>23054.527759875</v>
      </c>
      <c r="F304">
        <v>1724.15</v>
      </c>
      <c r="G304">
        <v>9.0307918367614199</v>
      </c>
      <c r="H304">
        <v>5.1618996395449699</v>
      </c>
      <c r="I304">
        <v>-8.7960282624934294</v>
      </c>
      <c r="J304">
        <v>-5.6993170725239297</v>
      </c>
      <c r="K304">
        <v>1716.9345830232201</v>
      </c>
      <c r="L304">
        <v>1580.9211495622001</v>
      </c>
      <c r="M304">
        <v>37.244740106526699</v>
      </c>
      <c r="N304">
        <v>1.18765604843206</v>
      </c>
      <c r="O304">
        <v>9.3350346547574006</v>
      </c>
      <c r="P304">
        <v>51.0755750273822</v>
      </c>
      <c r="Q304">
        <v>7.9483216586758998E-2</v>
      </c>
    </row>
    <row r="305" spans="1:17" hidden="1" x14ac:dyDescent="0.3">
      <c r="A305" t="s">
        <v>714</v>
      </c>
      <c r="B305" t="s">
        <v>715</v>
      </c>
      <c r="C305" t="str">
        <f>IFERROR(VLOOKUP(Table1[[#This Row],[Ticker]],[1]!Table1[[Symbol]:[Industry]],2,FALSE),"-")</f>
        <v>-</v>
      </c>
      <c r="D305" t="s">
        <v>716</v>
      </c>
      <c r="E305">
        <v>23025.673136879999</v>
      </c>
      <c r="F305">
        <v>95.58</v>
      </c>
      <c r="G305">
        <v>91.128013164155405</v>
      </c>
      <c r="H305">
        <v>-6.3954630060190301</v>
      </c>
      <c r="I305">
        <v>29.639712413987901</v>
      </c>
      <c r="J305">
        <v>-5.6480630171898E-2</v>
      </c>
      <c r="K305">
        <v>90.148368042893097</v>
      </c>
      <c r="L305">
        <v>75.347908498325907</v>
      </c>
      <c r="M305">
        <v>50.681017208567297</v>
      </c>
      <c r="N305">
        <v>0.931433848834466</v>
      </c>
      <c r="O305">
        <v>4.3105252144800303</v>
      </c>
      <c r="P305">
        <v>129.48379351740601</v>
      </c>
      <c r="Q305">
        <v>2.0612820630179999E-2</v>
      </c>
    </row>
    <row r="306" spans="1:17" x14ac:dyDescent="0.3">
      <c r="A306" t="s">
        <v>717</v>
      </c>
      <c r="B306" t="s">
        <v>718</v>
      </c>
      <c r="C306" t="str">
        <f>IFERROR(VLOOKUP(Table1[[#This Row],[Ticker]],[1]!Table1[[Symbol]:[Industry]],2,FALSE),"-")</f>
        <v>-</v>
      </c>
      <c r="D306" t="s">
        <v>166</v>
      </c>
      <c r="E306">
        <v>23025.1469134</v>
      </c>
      <c r="F306">
        <v>5319.35</v>
      </c>
      <c r="G306">
        <v>76.808838407387199</v>
      </c>
      <c r="H306">
        <v>13.8765222342572</v>
      </c>
      <c r="I306">
        <v>61.836359899773697</v>
      </c>
      <c r="J306">
        <v>-3.2984538793379898</v>
      </c>
      <c r="K306">
        <v>4537.5807067988599</v>
      </c>
      <c r="L306">
        <v>3619.4188207485599</v>
      </c>
      <c r="M306">
        <v>73.542017871768905</v>
      </c>
      <c r="N306">
        <v>0.82865796066164998</v>
      </c>
      <c r="O306">
        <v>1.12137761192625</v>
      </c>
      <c r="P306">
        <v>118.90329218106901</v>
      </c>
      <c r="Q306">
        <v>6.5087447133855003E-2</v>
      </c>
    </row>
    <row r="307" spans="1:17" x14ac:dyDescent="0.3">
      <c r="A307" t="s">
        <v>719</v>
      </c>
      <c r="B307" t="s">
        <v>720</v>
      </c>
      <c r="C307" t="str">
        <f>IFERROR(VLOOKUP(Table1[[#This Row],[Ticker]],[1]!Table1[[Symbol]:[Industry]],2,FALSE),"-")</f>
        <v>-</v>
      </c>
      <c r="D307" t="s">
        <v>187</v>
      </c>
      <c r="E307">
        <v>22589.132738464999</v>
      </c>
      <c r="F307">
        <v>595.45000000000005</v>
      </c>
      <c r="G307">
        <v>-10.8342317397098</v>
      </c>
      <c r="H307">
        <v>6.6434680546737903</v>
      </c>
      <c r="I307">
        <v>9.2667525530318198</v>
      </c>
      <c r="J307">
        <v>2.2479613624594101</v>
      </c>
      <c r="K307">
        <v>540.42168001316702</v>
      </c>
      <c r="L307">
        <v>491.87359781541898</v>
      </c>
      <c r="M307">
        <v>67.342975377095001</v>
      </c>
      <c r="N307">
        <v>0.61788404955798404</v>
      </c>
      <c r="O307">
        <v>2.4183390712906001</v>
      </c>
      <c r="P307">
        <v>46.374139626351997</v>
      </c>
      <c r="Q307">
        <v>9.3026231035837001E-2</v>
      </c>
    </row>
    <row r="308" spans="1:17" x14ac:dyDescent="0.3">
      <c r="A308" t="s">
        <v>721</v>
      </c>
      <c r="B308" t="s">
        <v>722</v>
      </c>
      <c r="C308" t="str">
        <f>IFERROR(VLOOKUP(Table1[[#This Row],[Ticker]],[1]!Table1[[Symbol]:[Industry]],2,FALSE),"-")</f>
        <v>-</v>
      </c>
      <c r="D308" t="s">
        <v>148</v>
      </c>
      <c r="E308">
        <v>22451.8688865</v>
      </c>
      <c r="F308">
        <v>939</v>
      </c>
      <c r="G308">
        <v>232.154378689384</v>
      </c>
      <c r="H308">
        <v>21.742596766465699</v>
      </c>
      <c r="I308">
        <v>121.392071102516</v>
      </c>
      <c r="J308">
        <v>-1.1083531583892801</v>
      </c>
      <c r="K308">
        <v>814.59651996620403</v>
      </c>
      <c r="L308">
        <v>606.24781459871701</v>
      </c>
      <c r="M308">
        <v>70.732341601859801</v>
      </c>
      <c r="N308">
        <v>1.25161167389818</v>
      </c>
      <c r="O308">
        <v>4.3663471778487803</v>
      </c>
      <c r="P308">
        <v>262.75835425922298</v>
      </c>
      <c r="Q308">
        <v>0.182191853774614</v>
      </c>
    </row>
    <row r="309" spans="1:17" x14ac:dyDescent="0.3">
      <c r="A309" t="s">
        <v>723</v>
      </c>
      <c r="B309" t="s">
        <v>724</v>
      </c>
      <c r="C309" t="str">
        <f>IFERROR(VLOOKUP(Table1[[#This Row],[Ticker]],[1]!Table1[[Symbol]:[Industry]],2,FALSE),"-")</f>
        <v>-</v>
      </c>
      <c r="D309" t="s">
        <v>552</v>
      </c>
      <c r="E309">
        <v>22225.485925544999</v>
      </c>
      <c r="F309">
        <v>523.95000000000005</v>
      </c>
      <c r="G309">
        <v>-17.354540471713101</v>
      </c>
      <c r="H309">
        <v>23.119607126099201</v>
      </c>
      <c r="I309">
        <v>-24.2557156015483</v>
      </c>
      <c r="J309">
        <v>9.4334566210981592</v>
      </c>
      <c r="K309">
        <v>450.85863789905102</v>
      </c>
      <c r="L309">
        <v>483.01195695354198</v>
      </c>
      <c r="M309">
        <v>71.998381324008093</v>
      </c>
      <c r="N309">
        <v>1.3175054906772801</v>
      </c>
      <c r="O309">
        <v>30.741973622553701</v>
      </c>
      <c r="P309">
        <v>72.193374523465195</v>
      </c>
      <c r="Q309">
        <v>6.5304125091265999E-2</v>
      </c>
    </row>
    <row r="310" spans="1:17" x14ac:dyDescent="0.3">
      <c r="A310" t="s">
        <v>725</v>
      </c>
      <c r="B310" t="s">
        <v>726</v>
      </c>
      <c r="C310" t="str">
        <f>IFERROR(VLOOKUP(Table1[[#This Row],[Ticker]],[1]!Table1[[Symbol]:[Industry]],2,FALSE),"-")</f>
        <v>-</v>
      </c>
      <c r="D310" t="s">
        <v>43</v>
      </c>
      <c r="E310">
        <v>22201.453662899999</v>
      </c>
      <c r="F310">
        <v>4287.45</v>
      </c>
      <c r="G310">
        <v>126.443138899395</v>
      </c>
      <c r="H310">
        <v>6.74522215477612</v>
      </c>
      <c r="I310">
        <v>83.6294037434632</v>
      </c>
      <c r="J310">
        <v>-6.0648955171667502</v>
      </c>
      <c r="K310">
        <v>3832.3458235705298</v>
      </c>
      <c r="L310">
        <v>2967.7930000852698</v>
      </c>
      <c r="M310">
        <v>58.085608698324997</v>
      </c>
      <c r="N310">
        <v>0.76687894555245095</v>
      </c>
      <c r="O310">
        <v>4.72425334406232</v>
      </c>
      <c r="P310">
        <v>164.65740740740699</v>
      </c>
      <c r="Q310">
        <v>0.138976995099407</v>
      </c>
    </row>
    <row r="311" spans="1:17" x14ac:dyDescent="0.3">
      <c r="A311" t="s">
        <v>727</v>
      </c>
      <c r="B311" t="s">
        <v>728</v>
      </c>
      <c r="C311" t="str">
        <f>IFERROR(VLOOKUP(Table1[[#This Row],[Ticker]],[1]!Table1[[Symbol]:[Industry]],2,FALSE),"-")</f>
        <v>-</v>
      </c>
      <c r="D311" t="s">
        <v>59</v>
      </c>
      <c r="E311">
        <v>21798.566728350001</v>
      </c>
      <c r="F311">
        <v>1217.05</v>
      </c>
      <c r="G311">
        <v>49.878592076986401</v>
      </c>
      <c r="H311">
        <v>12.8114745509084</v>
      </c>
      <c r="I311">
        <v>32.786616979939502</v>
      </c>
      <c r="J311">
        <v>-2.1732457174084501</v>
      </c>
      <c r="K311">
        <v>1088.8743923074101</v>
      </c>
      <c r="L311">
        <v>940.69078848061099</v>
      </c>
      <c r="M311">
        <v>68.1578520682028</v>
      </c>
      <c r="N311">
        <v>0.97865034817232599</v>
      </c>
      <c r="O311">
        <v>3.4838338605644701</v>
      </c>
      <c r="P311">
        <v>82.247678945792103</v>
      </c>
      <c r="Q311">
        <v>-2.8607078084496002E-2</v>
      </c>
    </row>
    <row r="312" spans="1:17" x14ac:dyDescent="0.3">
      <c r="A312" t="s">
        <v>729</v>
      </c>
      <c r="B312" t="s">
        <v>730</v>
      </c>
      <c r="C312" t="str">
        <f>IFERROR(VLOOKUP(Table1[[#This Row],[Ticker]],[1]!Table1[[Symbol]:[Industry]],2,FALSE),"-")</f>
        <v>-</v>
      </c>
      <c r="D312" t="s">
        <v>106</v>
      </c>
      <c r="E312">
        <v>21664.572744000001</v>
      </c>
      <c r="F312">
        <v>268</v>
      </c>
      <c r="G312">
        <v>-38.468117122718603</v>
      </c>
      <c r="H312">
        <v>-5.2594126767069698</v>
      </c>
      <c r="I312">
        <v>-32.889366023232398</v>
      </c>
      <c r="J312">
        <v>-3.9789443861309399</v>
      </c>
      <c r="K312">
        <v>276.93413666235602</v>
      </c>
      <c r="L312">
        <v>293.61765387908099</v>
      </c>
      <c r="M312">
        <v>34.330814257680501</v>
      </c>
      <c r="N312">
        <v>1.52766666864971</v>
      </c>
      <c r="O312">
        <v>33.320895522388</v>
      </c>
      <c r="P312">
        <v>6.4125471510819896</v>
      </c>
      <c r="Q312">
        <v>-0.138330236354996</v>
      </c>
    </row>
    <row r="313" spans="1:17" x14ac:dyDescent="0.3">
      <c r="A313" t="s">
        <v>731</v>
      </c>
      <c r="B313" t="s">
        <v>732</v>
      </c>
      <c r="C313" t="str">
        <f>IFERROR(VLOOKUP(Table1[[#This Row],[Ticker]],[1]!Table1[[Symbol]:[Industry]],2,FALSE),"-")</f>
        <v>-</v>
      </c>
      <c r="D313" t="s">
        <v>46</v>
      </c>
      <c r="E313">
        <v>21409.5686508</v>
      </c>
      <c r="F313">
        <v>341</v>
      </c>
      <c r="G313">
        <v>153.630729790092</v>
      </c>
      <c r="H313">
        <v>5.7649098876490399</v>
      </c>
      <c r="I313">
        <v>86.934835558953296</v>
      </c>
      <c r="J313">
        <v>7.0800260342400001E-2</v>
      </c>
      <c r="K313">
        <v>295.141682516309</v>
      </c>
      <c r="L313">
        <v>229.21208905569401</v>
      </c>
      <c r="M313">
        <v>69.1681253441254</v>
      </c>
      <c r="N313">
        <v>0.95639591952557701</v>
      </c>
      <c r="O313">
        <v>1.93548387096775</v>
      </c>
      <c r="P313">
        <v>183.57588357588301</v>
      </c>
      <c r="Q313">
        <v>0.13832393721466599</v>
      </c>
    </row>
    <row r="314" spans="1:17" x14ac:dyDescent="0.3">
      <c r="A314" t="s">
        <v>733</v>
      </c>
      <c r="B314" t="s">
        <v>734</v>
      </c>
      <c r="C314" t="str">
        <f>IFERROR(VLOOKUP(Table1[[#This Row],[Ticker]],[1]!Table1[[Symbol]:[Industry]],2,FALSE),"-")</f>
        <v>-</v>
      </c>
      <c r="D314" t="s">
        <v>390</v>
      </c>
      <c r="E314">
        <v>21171.55716312</v>
      </c>
      <c r="F314">
        <v>943.6</v>
      </c>
      <c r="G314">
        <v>-26.967022369422398</v>
      </c>
      <c r="H314">
        <v>7.8534075669407697</v>
      </c>
      <c r="I314">
        <v>-12.012735704652099</v>
      </c>
      <c r="J314">
        <v>0.22558160541578701</v>
      </c>
      <c r="K314">
        <v>869.96861043427805</v>
      </c>
      <c r="L314">
        <v>901.18755205417904</v>
      </c>
      <c r="M314">
        <v>70.324368870246403</v>
      </c>
      <c r="N314">
        <v>1.2059480374288201</v>
      </c>
      <c r="O314">
        <v>20.808605341246199</v>
      </c>
      <c r="P314">
        <v>28.102090686939899</v>
      </c>
      <c r="Q314">
        <v>-8.1084085686611004E-2</v>
      </c>
    </row>
    <row r="315" spans="1:17" x14ac:dyDescent="0.3">
      <c r="A315" t="s">
        <v>735</v>
      </c>
      <c r="B315" t="s">
        <v>736</v>
      </c>
      <c r="C315" t="str">
        <f>IFERROR(VLOOKUP(Table1[[#This Row],[Ticker]],[1]!Table1[[Symbol]:[Industry]],2,FALSE),"-")</f>
        <v>-</v>
      </c>
      <c r="D315" t="s">
        <v>49</v>
      </c>
      <c r="E315">
        <v>21124.458519935</v>
      </c>
      <c r="F315">
        <v>1325.15</v>
      </c>
      <c r="G315">
        <v>-20.7907780944807</v>
      </c>
      <c r="H315">
        <v>-5.2530117757730199</v>
      </c>
      <c r="I315">
        <v>-29.299509213795702</v>
      </c>
      <c r="J315">
        <v>-3.2585083218194399</v>
      </c>
      <c r="K315">
        <v>1415.8745070012701</v>
      </c>
      <c r="L315">
        <v>1434.7650566902801</v>
      </c>
      <c r="M315">
        <v>32.969602261979098</v>
      </c>
      <c r="N315">
        <v>1.1432952670860701</v>
      </c>
      <c r="O315">
        <v>35.531826585669499</v>
      </c>
      <c r="P315">
        <v>11.347785900344499</v>
      </c>
      <c r="Q315">
        <v>4.4523228189342998E-2</v>
      </c>
    </row>
    <row r="316" spans="1:17" x14ac:dyDescent="0.3">
      <c r="A316" t="s">
        <v>737</v>
      </c>
      <c r="B316" t="s">
        <v>738</v>
      </c>
      <c r="C316" t="str">
        <f>IFERROR(VLOOKUP(Table1[[#This Row],[Ticker]],[1]!Table1[[Symbol]:[Industry]],2,FALSE),"-")</f>
        <v>-</v>
      </c>
      <c r="D316" t="s">
        <v>552</v>
      </c>
      <c r="E316">
        <v>21113.035398</v>
      </c>
      <c r="F316">
        <v>2343.6</v>
      </c>
      <c r="G316">
        <v>8.3800882274520792</v>
      </c>
      <c r="H316">
        <v>-14.1977231597215</v>
      </c>
      <c r="I316">
        <v>-45.532925257583102</v>
      </c>
      <c r="J316">
        <v>-10.246364944438101</v>
      </c>
      <c r="K316">
        <v>2617.1278925258898</v>
      </c>
      <c r="L316">
        <v>2600.4121174193901</v>
      </c>
      <c r="M316">
        <v>23.0162227207745</v>
      </c>
      <c r="N316">
        <v>1.6212188516184101</v>
      </c>
      <c r="O316">
        <v>66.239972691585507</v>
      </c>
      <c r="P316">
        <v>61.404958677685897</v>
      </c>
      <c r="Q316">
        <v>8.0248117742287003E-2</v>
      </c>
    </row>
    <row r="317" spans="1:17" x14ac:dyDescent="0.3">
      <c r="A317" t="s">
        <v>739</v>
      </c>
      <c r="B317" t="s">
        <v>740</v>
      </c>
      <c r="C317" t="str">
        <f>IFERROR(VLOOKUP(Table1[[#This Row],[Ticker]],[1]!Table1[[Symbol]:[Industry]],2,FALSE),"-")</f>
        <v>-</v>
      </c>
      <c r="D317" t="s">
        <v>68</v>
      </c>
      <c r="E317">
        <v>21085.84883001</v>
      </c>
      <c r="F317">
        <v>159.07</v>
      </c>
      <c r="G317">
        <v>94.287813979003801</v>
      </c>
      <c r="H317">
        <v>-0.60398790568014904</v>
      </c>
      <c r="I317">
        <v>5.2026903984453803</v>
      </c>
      <c r="J317">
        <v>2.62304835007189</v>
      </c>
      <c r="K317">
        <v>147.7822663115</v>
      </c>
      <c r="L317">
        <v>126.08215614186</v>
      </c>
      <c r="M317">
        <v>57.550795978741398</v>
      </c>
      <c r="N317">
        <v>1.4753478411249801</v>
      </c>
      <c r="O317">
        <v>7.62557364682214</v>
      </c>
      <c r="P317">
        <v>120.930555555555</v>
      </c>
      <c r="Q317">
        <v>6.3858560355975993E-2</v>
      </c>
    </row>
    <row r="318" spans="1:17" x14ac:dyDescent="0.3">
      <c r="A318" t="s">
        <v>741</v>
      </c>
      <c r="B318" t="s">
        <v>742</v>
      </c>
      <c r="C318" t="str">
        <f>IFERROR(VLOOKUP(Table1[[#This Row],[Ticker]],[1]!Table1[[Symbol]:[Industry]],2,FALSE),"-")</f>
        <v>-</v>
      </c>
      <c r="D318" t="s">
        <v>59</v>
      </c>
      <c r="E318">
        <v>21049.849755587999</v>
      </c>
      <c r="F318">
        <v>159.37</v>
      </c>
      <c r="G318">
        <v>51.215333315875398</v>
      </c>
      <c r="H318">
        <v>2.1024210862015802</v>
      </c>
      <c r="I318">
        <v>0.74343255074263004</v>
      </c>
      <c r="J318">
        <v>-1.3057872731540301</v>
      </c>
      <c r="K318">
        <v>150.51785372120301</v>
      </c>
      <c r="L318">
        <v>133.623366580967</v>
      </c>
      <c r="M318">
        <v>60.978273250228</v>
      </c>
      <c r="N318">
        <v>0.73767715398307598</v>
      </c>
      <c r="O318">
        <v>4.5993599799209299</v>
      </c>
      <c r="P318">
        <v>82.137142857142805</v>
      </c>
    </row>
    <row r="319" spans="1:17" x14ac:dyDescent="0.3">
      <c r="A319" t="s">
        <v>743</v>
      </c>
      <c r="B319" t="s">
        <v>744</v>
      </c>
      <c r="C319" t="str">
        <f>IFERROR(VLOOKUP(Table1[[#This Row],[Ticker]],[1]!Table1[[Symbol]:[Industry]],2,FALSE),"-")</f>
        <v>-</v>
      </c>
      <c r="D319" t="s">
        <v>59</v>
      </c>
      <c r="E319">
        <v>20995.244746100001</v>
      </c>
      <c r="F319">
        <v>824.75</v>
      </c>
      <c r="G319">
        <v>45.457860780875798</v>
      </c>
      <c r="H319">
        <v>30.613793233246799</v>
      </c>
      <c r="I319">
        <v>-1.24808006722564</v>
      </c>
      <c r="J319">
        <v>12.9579112311896</v>
      </c>
      <c r="K319">
        <v>694.99618347553201</v>
      </c>
      <c r="L319">
        <v>639.08156238427</v>
      </c>
      <c r="M319">
        <v>78.437733941375797</v>
      </c>
      <c r="N319">
        <v>2.44873541754423</v>
      </c>
      <c r="O319">
        <v>1.8429827220369699</v>
      </c>
      <c r="P319">
        <v>72.668271747095105</v>
      </c>
      <c r="Q319">
        <v>4.2911036068922999E-2</v>
      </c>
    </row>
    <row r="320" spans="1:17" hidden="1" x14ac:dyDescent="0.3">
      <c r="A320" t="s">
        <v>745</v>
      </c>
      <c r="B320" t="s">
        <v>746</v>
      </c>
      <c r="C320" t="str">
        <f>IFERROR(VLOOKUP(Table1[[#This Row],[Ticker]],[1]!Table1[[Symbol]:[Industry]],2,FALSE),"-")</f>
        <v>-</v>
      </c>
      <c r="D320" t="s">
        <v>59</v>
      </c>
      <c r="E320">
        <v>20992.4905215</v>
      </c>
      <c r="F320">
        <v>4588.75</v>
      </c>
      <c r="G320">
        <v>-4.9920826972396402</v>
      </c>
      <c r="H320">
        <v>-8.3710225376976801</v>
      </c>
      <c r="I320">
        <v>-8.0288182689791494</v>
      </c>
      <c r="J320">
        <v>-3.2468269438891899</v>
      </c>
      <c r="K320">
        <v>4571.3527492325802</v>
      </c>
      <c r="L320">
        <v>4332.8506681517401</v>
      </c>
      <c r="M320">
        <v>40.464562320821102</v>
      </c>
      <c r="N320">
        <v>1.41904307319594</v>
      </c>
      <c r="O320">
        <v>9.3576682102969109</v>
      </c>
      <c r="P320">
        <v>21.6529692470837</v>
      </c>
      <c r="Q320">
        <v>-0.14521397714006501</v>
      </c>
    </row>
    <row r="321" spans="1:17" x14ac:dyDescent="0.3">
      <c r="A321" t="s">
        <v>747</v>
      </c>
      <c r="B321" t="s">
        <v>748</v>
      </c>
      <c r="C321" t="str">
        <f>IFERROR(VLOOKUP(Table1[[#This Row],[Ticker]],[1]!Table1[[Symbol]:[Industry]],2,FALSE),"-")</f>
        <v>-</v>
      </c>
      <c r="D321" t="s">
        <v>140</v>
      </c>
      <c r="E321">
        <v>20821.237633950001</v>
      </c>
      <c r="F321">
        <v>1946.75</v>
      </c>
      <c r="G321">
        <v>245.36564673801499</v>
      </c>
      <c r="H321">
        <v>-0.98120991520138801</v>
      </c>
      <c r="I321">
        <v>65.769183048321395</v>
      </c>
      <c r="J321">
        <v>-4.4293537517956896</v>
      </c>
      <c r="K321">
        <v>1856.6851922664</v>
      </c>
      <c r="L321">
        <v>1393.1062198028001</v>
      </c>
      <c r="M321">
        <v>43.858888159158397</v>
      </c>
      <c r="N321">
        <v>0.74406979422855002</v>
      </c>
      <c r="O321">
        <v>10.9954238331576</v>
      </c>
      <c r="P321">
        <v>273.84718819739101</v>
      </c>
      <c r="Q321">
        <v>0.11947770273449999</v>
      </c>
    </row>
    <row r="322" spans="1:17" x14ac:dyDescent="0.3">
      <c r="A322" t="s">
        <v>749</v>
      </c>
      <c r="B322" t="s">
        <v>750</v>
      </c>
      <c r="C322" t="str">
        <f>IFERROR(VLOOKUP(Table1[[#This Row],[Ticker]],[1]!Table1[[Symbol]:[Industry]],2,FALSE),"-")</f>
        <v>-</v>
      </c>
      <c r="D322" t="s">
        <v>484</v>
      </c>
      <c r="E322">
        <v>20792.547535455</v>
      </c>
      <c r="F322">
        <v>800.55</v>
      </c>
      <c r="G322">
        <v>15.8181103080617</v>
      </c>
      <c r="H322">
        <v>4.0133664966488301</v>
      </c>
      <c r="I322">
        <v>-11.31606144923</v>
      </c>
      <c r="J322">
        <v>-1.7931050946950899</v>
      </c>
      <c r="K322">
        <v>772.701432813422</v>
      </c>
      <c r="L322">
        <v>726.88349250089095</v>
      </c>
      <c r="M322">
        <v>55.142026240938797</v>
      </c>
      <c r="N322">
        <v>2.3623435869226199</v>
      </c>
      <c r="O322">
        <v>14.134032852413901</v>
      </c>
      <c r="P322">
        <v>43.211091234347002</v>
      </c>
      <c r="Q322">
        <v>7.8246831759749991E-3</v>
      </c>
    </row>
    <row r="323" spans="1:17" hidden="1" x14ac:dyDescent="0.3">
      <c r="A323" t="s">
        <v>751</v>
      </c>
      <c r="B323" t="s">
        <v>752</v>
      </c>
      <c r="C323" t="str">
        <f>IFERROR(VLOOKUP(Table1[[#This Row],[Ticker]],[1]!Table1[[Symbol]:[Industry]],2,FALSE),"-")</f>
        <v>-</v>
      </c>
      <c r="D323" t="s">
        <v>563</v>
      </c>
      <c r="E323">
        <v>20757.743993610002</v>
      </c>
      <c r="F323">
        <v>833.85</v>
      </c>
      <c r="G323">
        <v>-33.704904869250299</v>
      </c>
      <c r="H323">
        <v>-1.5019349449499699</v>
      </c>
      <c r="I323">
        <v>-20.156937197609601</v>
      </c>
      <c r="J323">
        <v>-2.31290857084596</v>
      </c>
      <c r="K323">
        <v>827.20106795504296</v>
      </c>
      <c r="L323">
        <v>854.74879693112803</v>
      </c>
      <c r="M323">
        <v>57.530187541313303</v>
      </c>
      <c r="N323">
        <v>1.2684861199408699</v>
      </c>
      <c r="O323">
        <v>16.8075793008334</v>
      </c>
      <c r="P323">
        <v>9.9703264094955504</v>
      </c>
      <c r="Q323">
        <v>-0.16176845927626801</v>
      </c>
    </row>
    <row r="324" spans="1:17" hidden="1" x14ac:dyDescent="0.3">
      <c r="A324" t="s">
        <v>753</v>
      </c>
      <c r="B324" t="s">
        <v>754</v>
      </c>
      <c r="C324" t="str">
        <f>IFERROR(VLOOKUP(Table1[[#This Row],[Ticker]],[1]!Table1[[Symbol]:[Industry]],2,FALSE),"-")</f>
        <v>-</v>
      </c>
      <c r="D324" t="s">
        <v>140</v>
      </c>
      <c r="E324">
        <v>20754.1316141549</v>
      </c>
      <c r="F324">
        <v>1477.05</v>
      </c>
      <c r="G324">
        <v>196.400996838015</v>
      </c>
      <c r="H324">
        <v>5.1758578455405297</v>
      </c>
      <c r="I324">
        <v>42.434257721443899</v>
      </c>
      <c r="J324">
        <v>-1.3292467105032399</v>
      </c>
      <c r="K324">
        <v>1323.3839402451699</v>
      </c>
      <c r="M324">
        <v>80.221681951489998</v>
      </c>
      <c r="N324">
        <v>1.1554265143473099</v>
      </c>
      <c r="O324">
        <v>0.79550455299415201</v>
      </c>
      <c r="P324">
        <v>232.668918918918</v>
      </c>
    </row>
    <row r="325" spans="1:17" x14ac:dyDescent="0.3">
      <c r="A325" t="s">
        <v>755</v>
      </c>
      <c r="B325" t="s">
        <v>756</v>
      </c>
      <c r="C325" t="str">
        <f>IFERROR(VLOOKUP(Table1[[#This Row],[Ticker]],[1]!Table1[[Symbol]:[Industry]],2,FALSE),"-")</f>
        <v>-</v>
      </c>
      <c r="D325" t="s">
        <v>371</v>
      </c>
      <c r="E325">
        <v>20647.616125895001</v>
      </c>
      <c r="F325">
        <v>515.35</v>
      </c>
      <c r="G325">
        <v>62.175446230006997</v>
      </c>
      <c r="H325">
        <v>22.881367738566301</v>
      </c>
      <c r="I325">
        <v>20.379317710928401</v>
      </c>
      <c r="J325">
        <v>-1.31327320338398</v>
      </c>
      <c r="K325">
        <v>438.84680560065198</v>
      </c>
      <c r="L325">
        <v>373.55273180564802</v>
      </c>
      <c r="M325">
        <v>60.128644897386501</v>
      </c>
      <c r="N325">
        <v>3.1816770253127098</v>
      </c>
      <c r="O325">
        <v>11.4485301251576</v>
      </c>
      <c r="P325">
        <v>106.098780243951</v>
      </c>
      <c r="Q325">
        <v>4.0425884140770002E-2</v>
      </c>
    </row>
    <row r="326" spans="1:17" hidden="1" x14ac:dyDescent="0.3">
      <c r="A326" t="s">
        <v>757</v>
      </c>
      <c r="B326" t="s">
        <v>758</v>
      </c>
      <c r="C326" t="str">
        <f>IFERROR(VLOOKUP(Table1[[#This Row],[Ticker]],[1]!Table1[[Symbol]:[Industry]],2,FALSE),"-")</f>
        <v>-</v>
      </c>
      <c r="E326">
        <v>20590.830436824999</v>
      </c>
      <c r="F326">
        <v>1977.05</v>
      </c>
      <c r="G326">
        <v>750.86256510225201</v>
      </c>
      <c r="H326">
        <v>-24.6915315795349</v>
      </c>
      <c r="I326">
        <v>305.35687895243899</v>
      </c>
      <c r="J326">
        <v>-2.7981367311261902</v>
      </c>
      <c r="K326">
        <v>2066.8453523411399</v>
      </c>
      <c r="L326">
        <v>1352.0827243834899</v>
      </c>
      <c r="M326">
        <v>43.8275168605104</v>
      </c>
      <c r="N326">
        <v>0.45066539149400497</v>
      </c>
      <c r="O326">
        <v>53.650641106699297</v>
      </c>
      <c r="P326">
        <v>818.703531598513</v>
      </c>
      <c r="Q326">
        <v>0.31965650200422702</v>
      </c>
    </row>
    <row r="327" spans="1:17" x14ac:dyDescent="0.3">
      <c r="A327" t="s">
        <v>759</v>
      </c>
      <c r="B327" t="s">
        <v>760</v>
      </c>
      <c r="C327" t="str">
        <f>IFERROR(VLOOKUP(Table1[[#This Row],[Ticker]],[1]!Table1[[Symbol]:[Industry]],2,FALSE),"-")</f>
        <v>-</v>
      </c>
      <c r="D327" t="s">
        <v>148</v>
      </c>
      <c r="E327">
        <v>20506.2396576299</v>
      </c>
      <c r="F327">
        <v>645.1</v>
      </c>
      <c r="G327">
        <v>34.957479146420098</v>
      </c>
      <c r="H327">
        <v>-5.5210862063286399</v>
      </c>
      <c r="I327">
        <v>40.486763315807003</v>
      </c>
      <c r="J327">
        <v>-0.51799839120525504</v>
      </c>
      <c r="K327">
        <v>573.01585824111203</v>
      </c>
      <c r="L327">
        <v>486.44466199107399</v>
      </c>
      <c r="M327">
        <v>72.916346804077804</v>
      </c>
      <c r="N327">
        <v>1.1592295901524701</v>
      </c>
      <c r="O327">
        <v>4.8054565183692501</v>
      </c>
      <c r="P327">
        <v>106.76282051282</v>
      </c>
      <c r="Q327">
        <v>0.16091276837052099</v>
      </c>
    </row>
    <row r="328" spans="1:17" x14ac:dyDescent="0.3">
      <c r="A328" t="s">
        <v>761</v>
      </c>
      <c r="B328" t="s">
        <v>762</v>
      </c>
      <c r="C328" t="str">
        <f>IFERROR(VLOOKUP(Table1[[#This Row],[Ticker]],[1]!Table1[[Symbol]:[Industry]],2,FALSE),"-")</f>
        <v>-</v>
      </c>
      <c r="D328" t="s">
        <v>380</v>
      </c>
      <c r="E328">
        <v>20482.542478125</v>
      </c>
      <c r="F328">
        <v>331.25</v>
      </c>
      <c r="G328">
        <v>63.701261761550299</v>
      </c>
      <c r="H328">
        <v>-2.9614641648892399</v>
      </c>
      <c r="I328">
        <v>42.736661695818498</v>
      </c>
      <c r="J328">
        <v>-4.4937734398798099</v>
      </c>
      <c r="K328">
        <v>309.267742218151</v>
      </c>
      <c r="L328">
        <v>253.49094435705999</v>
      </c>
      <c r="M328">
        <v>51.977145175655401</v>
      </c>
      <c r="N328">
        <v>0.56943865864574394</v>
      </c>
      <c r="O328">
        <v>7.4415094339622598</v>
      </c>
      <c r="P328">
        <v>94.795648338723893</v>
      </c>
      <c r="Q328">
        <v>5.5147454296512001E-2</v>
      </c>
    </row>
    <row r="329" spans="1:17" hidden="1" x14ac:dyDescent="0.3">
      <c r="A329" t="s">
        <v>763</v>
      </c>
      <c r="B329" t="s">
        <v>764</v>
      </c>
      <c r="C329" t="str">
        <f>IFERROR(VLOOKUP(Table1[[#This Row],[Ticker]],[1]!Table1[[Symbol]:[Industry]],2,FALSE),"-")</f>
        <v>-</v>
      </c>
      <c r="D329" t="s">
        <v>505</v>
      </c>
      <c r="E329">
        <v>20434.8621799299</v>
      </c>
      <c r="F329">
        <v>1811.3</v>
      </c>
      <c r="G329">
        <v>25.617057332786999</v>
      </c>
      <c r="H329">
        <v>-3.44463002682321</v>
      </c>
      <c r="I329">
        <v>4.5445032713733804</v>
      </c>
      <c r="J329">
        <v>-1.7936350345140899</v>
      </c>
      <c r="K329">
        <v>1705.35245698279</v>
      </c>
      <c r="M329">
        <v>72.340445129356198</v>
      </c>
      <c r="N329">
        <v>0.70620272783678595</v>
      </c>
      <c r="O329">
        <v>5.00469276210457</v>
      </c>
      <c r="P329">
        <v>59.333216045038697</v>
      </c>
    </row>
    <row r="330" spans="1:17" hidden="1" x14ac:dyDescent="0.3">
      <c r="A330" t="s">
        <v>765</v>
      </c>
      <c r="B330" t="s">
        <v>766</v>
      </c>
      <c r="C330" t="str">
        <f>IFERROR(VLOOKUP(Table1[[#This Row],[Ticker]],[1]!Table1[[Symbol]:[Industry]],2,FALSE),"-")</f>
        <v>-</v>
      </c>
      <c r="D330" t="s">
        <v>40</v>
      </c>
      <c r="E330">
        <v>20376.301574339999</v>
      </c>
      <c r="F330">
        <v>960.1</v>
      </c>
      <c r="G330">
        <v>-3.4436499593566898</v>
      </c>
      <c r="H330">
        <v>-2.4046254123667699</v>
      </c>
      <c r="I330">
        <v>3.0297405267222999</v>
      </c>
      <c r="J330">
        <v>-3.17945416012041</v>
      </c>
      <c r="K330">
        <v>880.74775739734002</v>
      </c>
      <c r="M330">
        <v>75.306794531229897</v>
      </c>
      <c r="N330">
        <v>1.5785241272308499</v>
      </c>
      <c r="O330">
        <v>1.0311425893135999</v>
      </c>
      <c r="P330">
        <v>34.997187851518497</v>
      </c>
    </row>
    <row r="331" spans="1:17" x14ac:dyDescent="0.3">
      <c r="A331" t="s">
        <v>767</v>
      </c>
      <c r="B331" t="s">
        <v>768</v>
      </c>
      <c r="C331" t="str">
        <f>IFERROR(VLOOKUP(Table1[[#This Row],[Ticker]],[1]!Table1[[Symbol]:[Industry]],2,FALSE),"-")</f>
        <v>-</v>
      </c>
      <c r="D331" t="s">
        <v>124</v>
      </c>
      <c r="E331">
        <v>20373.275996925</v>
      </c>
      <c r="F331">
        <v>732.75</v>
      </c>
      <c r="G331">
        <v>75.253331220383103</v>
      </c>
      <c r="H331">
        <v>7.92042068701305</v>
      </c>
      <c r="I331">
        <v>-3.31107979622479</v>
      </c>
      <c r="J331">
        <v>4.1643324358624199</v>
      </c>
      <c r="K331">
        <v>642.51273538567898</v>
      </c>
      <c r="L331">
        <v>574.95176901630998</v>
      </c>
      <c r="M331">
        <v>75.641188075761605</v>
      </c>
      <c r="N331">
        <v>1.47985530273983</v>
      </c>
      <c r="O331">
        <v>0.68918457864208804</v>
      </c>
      <c r="P331">
        <v>113.443052723565</v>
      </c>
      <c r="Q331">
        <v>4.1792337780008001E-2</v>
      </c>
    </row>
    <row r="332" spans="1:17" x14ac:dyDescent="0.3">
      <c r="A332" t="s">
        <v>769</v>
      </c>
      <c r="B332" t="s">
        <v>770</v>
      </c>
      <c r="C332" t="str">
        <f>IFERROR(VLOOKUP(Table1[[#This Row],[Ticker]],[1]!Table1[[Symbol]:[Industry]],2,FALSE),"-")</f>
        <v>-</v>
      </c>
      <c r="D332" t="s">
        <v>234</v>
      </c>
      <c r="E332">
        <v>20322.000818019998</v>
      </c>
      <c r="F332">
        <v>1400.95</v>
      </c>
      <c r="G332">
        <v>226.63942363695099</v>
      </c>
      <c r="H332">
        <v>2.54006326809328</v>
      </c>
      <c r="I332">
        <v>98.287902592986995</v>
      </c>
      <c r="J332">
        <v>0.222902427721034</v>
      </c>
      <c r="K332">
        <v>1225.22695978052</v>
      </c>
      <c r="L332">
        <v>889.12337309858401</v>
      </c>
      <c r="M332">
        <v>62.9915623806708</v>
      </c>
      <c r="N332">
        <v>0.71405899770633996</v>
      </c>
      <c r="O332">
        <v>3.5011956172597198</v>
      </c>
      <c r="P332">
        <v>261.72217918925799</v>
      </c>
      <c r="Q332">
        <v>0.16892561764097</v>
      </c>
    </row>
    <row r="333" spans="1:17" x14ac:dyDescent="0.3">
      <c r="A333" t="s">
        <v>771</v>
      </c>
      <c r="B333" t="s">
        <v>772</v>
      </c>
      <c r="C333" t="str">
        <f>IFERROR(VLOOKUP(Table1[[#This Row],[Ticker]],[1]!Table1[[Symbol]:[Industry]],2,FALSE),"-")</f>
        <v>-</v>
      </c>
      <c r="D333" t="s">
        <v>524</v>
      </c>
      <c r="E333">
        <v>20262.419150400001</v>
      </c>
      <c r="F333">
        <v>168</v>
      </c>
      <c r="G333">
        <v>-36.445448507712399</v>
      </c>
      <c r="H333">
        <v>3.47636398965787</v>
      </c>
      <c r="I333">
        <v>-24.677236855471801</v>
      </c>
      <c r="J333">
        <v>-1.46859719360046</v>
      </c>
      <c r="K333">
        <v>164.488094550277</v>
      </c>
      <c r="L333">
        <v>170.095097357649</v>
      </c>
      <c r="M333">
        <v>51.012679844371803</v>
      </c>
      <c r="N333">
        <v>0.76071063406393602</v>
      </c>
      <c r="O333">
        <v>35.4166666666666</v>
      </c>
      <c r="P333">
        <v>18.1019332161687</v>
      </c>
      <c r="Q333">
        <v>2.2050442746622E-2</v>
      </c>
    </row>
    <row r="334" spans="1:17" x14ac:dyDescent="0.3">
      <c r="A334" t="s">
        <v>773</v>
      </c>
      <c r="B334" t="s">
        <v>774</v>
      </c>
      <c r="C334" t="str">
        <f>IFERROR(VLOOKUP(Table1[[#This Row],[Ticker]],[1]!Table1[[Symbol]:[Industry]],2,FALSE),"-")</f>
        <v>-</v>
      </c>
      <c r="D334" t="s">
        <v>221</v>
      </c>
      <c r="E334">
        <v>20230.231539320001</v>
      </c>
      <c r="F334">
        <v>1245.3499999999999</v>
      </c>
      <c r="G334">
        <v>96.777014842934605</v>
      </c>
      <c r="H334">
        <v>-4.2778278941606303</v>
      </c>
      <c r="I334">
        <v>62.129957987729497</v>
      </c>
      <c r="J334">
        <v>-0.41766394304471199</v>
      </c>
      <c r="K334">
        <v>1174.53567083351</v>
      </c>
      <c r="L334">
        <v>957.10413047334396</v>
      </c>
      <c r="M334">
        <v>68.396908143744696</v>
      </c>
      <c r="N334">
        <v>1.7031086630605301</v>
      </c>
      <c r="O334">
        <v>7.8090496647528802</v>
      </c>
      <c r="P334">
        <v>131.34869032138201</v>
      </c>
      <c r="Q334">
        <v>0.125778371556554</v>
      </c>
    </row>
    <row r="335" spans="1:17" hidden="1" x14ac:dyDescent="0.3">
      <c r="A335" t="s">
        <v>775</v>
      </c>
      <c r="B335" t="s">
        <v>776</v>
      </c>
      <c r="C335" t="str">
        <f>IFERROR(VLOOKUP(Table1[[#This Row],[Ticker]],[1]!Table1[[Symbol]:[Industry]],2,FALSE),"-")</f>
        <v>-</v>
      </c>
      <c r="D335" t="s">
        <v>140</v>
      </c>
      <c r="E335">
        <v>20173.740000000002</v>
      </c>
      <c r="F335">
        <v>143.08000000000001</v>
      </c>
      <c r="G335">
        <v>5.6141180855520796</v>
      </c>
      <c r="H335">
        <v>8.6014897948108402</v>
      </c>
      <c r="I335">
        <v>-6.9747905550260301</v>
      </c>
      <c r="J335">
        <v>0.97347888152200601</v>
      </c>
      <c r="K335">
        <v>133.69109570181701</v>
      </c>
      <c r="L335">
        <v>127.781556882009</v>
      </c>
      <c r="M335">
        <v>53.328059728626101</v>
      </c>
      <c r="N335">
        <v>1.11593761611236</v>
      </c>
      <c r="O335">
        <v>4.8574224210232</v>
      </c>
      <c r="P335">
        <v>33.7821411874707</v>
      </c>
    </row>
    <row r="336" spans="1:17" hidden="1" x14ac:dyDescent="0.3">
      <c r="A336" t="s">
        <v>777</v>
      </c>
      <c r="B336" t="s">
        <v>778</v>
      </c>
      <c r="C336" t="str">
        <f>IFERROR(VLOOKUP(Table1[[#This Row],[Ticker]],[1]!Table1[[Symbol]:[Industry]],2,FALSE),"-")</f>
        <v>-</v>
      </c>
      <c r="D336" t="s">
        <v>140</v>
      </c>
      <c r="E336">
        <v>20155.501969815999</v>
      </c>
      <c r="F336">
        <v>334.1</v>
      </c>
      <c r="G336">
        <v>-15.2054894451566</v>
      </c>
      <c r="H336">
        <v>-6.7775072982123996</v>
      </c>
      <c r="I336">
        <v>-10.4581185142646</v>
      </c>
      <c r="J336">
        <v>-1.44840460386953</v>
      </c>
      <c r="K336">
        <v>341.32419000183501</v>
      </c>
      <c r="L336">
        <v>334.48369474582398</v>
      </c>
      <c r="M336">
        <v>42.778347382377802</v>
      </c>
      <c r="N336">
        <v>1.0858204385333501</v>
      </c>
      <c r="O336">
        <v>9.2487279257707105</v>
      </c>
      <c r="P336">
        <v>12.8716216216216</v>
      </c>
      <c r="Q336">
        <v>-0.10379904096142301</v>
      </c>
    </row>
    <row r="337" spans="1:17" x14ac:dyDescent="0.3">
      <c r="A337" t="s">
        <v>779</v>
      </c>
      <c r="B337" t="s">
        <v>780</v>
      </c>
      <c r="C337" t="str">
        <f>IFERROR(VLOOKUP(Table1[[#This Row],[Ticker]],[1]!Table1[[Symbol]:[Industry]],2,FALSE),"-")</f>
        <v>-</v>
      </c>
      <c r="D337" t="s">
        <v>287</v>
      </c>
      <c r="E337">
        <v>20128.661569619999</v>
      </c>
      <c r="F337">
        <v>1830.9</v>
      </c>
      <c r="G337">
        <v>-4.7564373181309296</v>
      </c>
      <c r="H337">
        <v>0.63737597928350298</v>
      </c>
      <c r="I337">
        <v>-32.765957857287802</v>
      </c>
      <c r="J337">
        <v>-3.82175698170064</v>
      </c>
      <c r="K337">
        <v>1856.4598261556</v>
      </c>
      <c r="L337">
        <v>1834.1600469212699</v>
      </c>
      <c r="M337">
        <v>41.197975450258802</v>
      </c>
      <c r="N337">
        <v>0.98851176834870302</v>
      </c>
      <c r="O337">
        <v>34.302801900704502</v>
      </c>
      <c r="P337">
        <v>31.520724085913301</v>
      </c>
      <c r="Q337">
        <v>7.1170128106973998E-2</v>
      </c>
    </row>
    <row r="338" spans="1:17" x14ac:dyDescent="0.3">
      <c r="A338" t="s">
        <v>781</v>
      </c>
      <c r="B338" t="s">
        <v>782</v>
      </c>
      <c r="C338" t="str">
        <f>IFERROR(VLOOKUP(Table1[[#This Row],[Ticker]],[1]!Table1[[Symbol]:[Industry]],2,FALSE),"-")</f>
        <v>-</v>
      </c>
      <c r="D338" t="s">
        <v>218</v>
      </c>
      <c r="E338">
        <v>20034.793171500001</v>
      </c>
      <c r="F338">
        <v>460.75</v>
      </c>
      <c r="G338">
        <v>34.037117600173701</v>
      </c>
      <c r="H338">
        <v>13.286140132427199</v>
      </c>
      <c r="I338">
        <v>43.429548310949002</v>
      </c>
      <c r="J338">
        <v>3.4846689789436498</v>
      </c>
      <c r="K338">
        <v>387.74958498600898</v>
      </c>
      <c r="L338">
        <v>334.39320754855902</v>
      </c>
      <c r="M338">
        <v>85.459765492056903</v>
      </c>
      <c r="N338">
        <v>0.75984743241057096</v>
      </c>
      <c r="O338">
        <v>0.65111231687466897</v>
      </c>
      <c r="P338">
        <v>66.787330316742</v>
      </c>
      <c r="Q338">
        <v>4.612174655766E-2</v>
      </c>
    </row>
    <row r="339" spans="1:17" x14ac:dyDescent="0.3">
      <c r="A339" t="s">
        <v>783</v>
      </c>
      <c r="B339" t="s">
        <v>784</v>
      </c>
      <c r="C339" t="str">
        <f>IFERROR(VLOOKUP(Table1[[#This Row],[Ticker]],[1]!Table1[[Symbol]:[Industry]],2,FALSE),"-")</f>
        <v>-</v>
      </c>
      <c r="D339" t="s">
        <v>572</v>
      </c>
      <c r="E339">
        <v>20026.44117165</v>
      </c>
      <c r="F339">
        <v>3934.25</v>
      </c>
      <c r="G339">
        <v>135.03336982936199</v>
      </c>
      <c r="H339">
        <v>-0.47641977755272202</v>
      </c>
      <c r="I339">
        <v>10.9245786825943</v>
      </c>
      <c r="J339">
        <v>-3.4015788136260401</v>
      </c>
      <c r="K339">
        <v>3783.4731566670098</v>
      </c>
      <c r="L339">
        <v>3244.0329815907598</v>
      </c>
      <c r="M339">
        <v>60.258310077461303</v>
      </c>
      <c r="N339">
        <v>0.53629436321052604</v>
      </c>
      <c r="O339">
        <v>8.5340280866747094</v>
      </c>
      <c r="P339">
        <v>166.367637102234</v>
      </c>
      <c r="Q339">
        <v>9.5654513123021007E-2</v>
      </c>
    </row>
    <row r="340" spans="1:17" x14ac:dyDescent="0.3">
      <c r="A340" t="s">
        <v>785</v>
      </c>
      <c r="B340" t="s">
        <v>786</v>
      </c>
      <c r="C340" t="str">
        <f>IFERROR(VLOOKUP(Table1[[#This Row],[Ticker]],[1]!Table1[[Symbol]:[Industry]],2,FALSE),"-")</f>
        <v>-</v>
      </c>
      <c r="D340" t="s">
        <v>257</v>
      </c>
      <c r="E340">
        <v>20004.635956689999</v>
      </c>
      <c r="F340">
        <v>405.35</v>
      </c>
      <c r="G340">
        <v>184.093231758477</v>
      </c>
      <c r="H340">
        <v>12.4005394199382</v>
      </c>
      <c r="I340">
        <v>9.0754301254060596</v>
      </c>
      <c r="J340">
        <v>-2.10336045802925</v>
      </c>
      <c r="K340">
        <v>364.47205806532799</v>
      </c>
      <c r="L340">
        <v>312.08364567156798</v>
      </c>
      <c r="M340">
        <v>73.274296552070993</v>
      </c>
      <c r="N340">
        <v>1.9791780033711399</v>
      </c>
      <c r="O340">
        <v>3.2441100283705202</v>
      </c>
      <c r="P340">
        <v>222.98804780876401</v>
      </c>
      <c r="Q340">
        <v>0.185596063967266</v>
      </c>
    </row>
    <row r="341" spans="1:17" x14ac:dyDescent="0.3">
      <c r="A341" t="s">
        <v>787</v>
      </c>
      <c r="B341" t="s">
        <v>788</v>
      </c>
      <c r="C341" t="str">
        <f>IFERROR(VLOOKUP(Table1[[#This Row],[Ticker]],[1]!Table1[[Symbol]:[Industry]],2,FALSE),"-")</f>
        <v>-</v>
      </c>
      <c r="D341" t="s">
        <v>80</v>
      </c>
      <c r="E341">
        <v>19850.922843799999</v>
      </c>
      <c r="F341">
        <v>840.1</v>
      </c>
      <c r="G341">
        <v>-36.504317865759603</v>
      </c>
      <c r="H341">
        <v>6.5627555511133702</v>
      </c>
      <c r="I341">
        <v>-29.351355781100398</v>
      </c>
      <c r="J341">
        <v>-2.33270427355819</v>
      </c>
      <c r="K341">
        <v>823.59570783797199</v>
      </c>
      <c r="L341">
        <v>857.87068450945605</v>
      </c>
      <c r="M341">
        <v>47.505801240514799</v>
      </c>
      <c r="N341">
        <v>1.62954508246742</v>
      </c>
      <c r="O341">
        <v>25.9611950958219</v>
      </c>
      <c r="P341">
        <v>20.014285714285698</v>
      </c>
      <c r="Q341">
        <v>-0.106829600884898</v>
      </c>
    </row>
    <row r="342" spans="1:17" hidden="1" x14ac:dyDescent="0.3">
      <c r="A342" t="s">
        <v>789</v>
      </c>
      <c r="B342" t="s">
        <v>790</v>
      </c>
      <c r="C342" t="str">
        <f>IFERROR(VLOOKUP(Table1[[#This Row],[Ticker]],[1]!Table1[[Symbol]:[Industry]],2,FALSE),"-")</f>
        <v>-</v>
      </c>
      <c r="D342" t="s">
        <v>541</v>
      </c>
      <c r="E342">
        <v>19804.282337279899</v>
      </c>
      <c r="F342">
        <v>1910.4</v>
      </c>
      <c r="G342">
        <v>-21.303516274911502</v>
      </c>
      <c r="H342">
        <v>5.8081752354619001</v>
      </c>
      <c r="I342">
        <v>-3.1750803089466899</v>
      </c>
      <c r="J342">
        <v>-3.0830863599274898</v>
      </c>
      <c r="K342">
        <v>1772.1841019656099</v>
      </c>
      <c r="L342">
        <v>1733.88382767543</v>
      </c>
      <c r="M342">
        <v>53.1650090294034</v>
      </c>
      <c r="N342">
        <v>0.66784979261901101</v>
      </c>
      <c r="O342">
        <v>3.9049413735343399</v>
      </c>
      <c r="P342">
        <v>30.652441526466902</v>
      </c>
      <c r="Q342">
        <v>-6.2240251487200998E-2</v>
      </c>
    </row>
    <row r="343" spans="1:17" x14ac:dyDescent="0.3">
      <c r="A343" t="s">
        <v>791</v>
      </c>
      <c r="B343" t="s">
        <v>792</v>
      </c>
      <c r="C343" t="str">
        <f>IFERROR(VLOOKUP(Table1[[#This Row],[Ticker]],[1]!Table1[[Symbol]:[Industry]],2,FALSE),"-")</f>
        <v>-</v>
      </c>
      <c r="D343" t="s">
        <v>496</v>
      </c>
      <c r="E343">
        <v>19714.863162285001</v>
      </c>
      <c r="F343">
        <v>2962.35</v>
      </c>
      <c r="G343">
        <v>48.003217459092497</v>
      </c>
      <c r="H343">
        <v>27.4076680081955</v>
      </c>
      <c r="I343">
        <v>60.484350068418799</v>
      </c>
      <c r="J343">
        <v>3.2923233246124299</v>
      </c>
      <c r="K343">
        <v>2411.7874922578299</v>
      </c>
      <c r="L343">
        <v>1998.0861163777399</v>
      </c>
      <c r="M343">
        <v>70.116807227499905</v>
      </c>
      <c r="N343">
        <v>2.0779492935065198</v>
      </c>
      <c r="O343">
        <v>6.3344979492632598</v>
      </c>
      <c r="P343">
        <v>99.1361925248722</v>
      </c>
      <c r="Q343">
        <v>0.201906358024532</v>
      </c>
    </row>
    <row r="344" spans="1:17" x14ac:dyDescent="0.3">
      <c r="A344" t="s">
        <v>793</v>
      </c>
      <c r="B344" t="s">
        <v>794</v>
      </c>
      <c r="C344" t="str">
        <f>IFERROR(VLOOKUP(Table1[[#This Row],[Ticker]],[1]!Table1[[Symbol]:[Industry]],2,FALSE),"-")</f>
        <v>-</v>
      </c>
      <c r="D344" t="s">
        <v>21</v>
      </c>
      <c r="E344">
        <v>19634.5630947299</v>
      </c>
      <c r="F344">
        <v>711.3</v>
      </c>
      <c r="G344">
        <v>74.880615672722897</v>
      </c>
      <c r="H344">
        <v>11.7051210811569</v>
      </c>
      <c r="I344">
        <v>-9.1635184111288801</v>
      </c>
      <c r="J344">
        <v>-0.510945323567219</v>
      </c>
      <c r="K344">
        <v>673.22177609093603</v>
      </c>
      <c r="L344">
        <v>642.80986985906304</v>
      </c>
      <c r="M344">
        <v>69.010875996144307</v>
      </c>
      <c r="N344">
        <v>1.3264301435274299</v>
      </c>
      <c r="O344">
        <v>21.165471671587198</v>
      </c>
      <c r="P344">
        <v>107.013969732246</v>
      </c>
      <c r="Q344">
        <v>5.1502176051129001E-2</v>
      </c>
    </row>
    <row r="345" spans="1:17" hidden="1" x14ac:dyDescent="0.3">
      <c r="A345" t="s">
        <v>795</v>
      </c>
      <c r="B345" t="s">
        <v>796</v>
      </c>
      <c r="C345" t="str">
        <f>IFERROR(VLOOKUP(Table1[[#This Row],[Ticker]],[1]!Table1[[Symbol]:[Industry]],2,FALSE),"-")</f>
        <v>-</v>
      </c>
      <c r="D345" t="s">
        <v>797</v>
      </c>
      <c r="E345">
        <v>19550.145171479999</v>
      </c>
      <c r="F345">
        <v>1800.4</v>
      </c>
      <c r="G345">
        <v>2.3543716125101701</v>
      </c>
      <c r="H345">
        <v>23.688999415577701</v>
      </c>
      <c r="I345">
        <v>15.1771916102739</v>
      </c>
      <c r="J345">
        <v>-3.1124320586263101</v>
      </c>
      <c r="M345">
        <v>59.947056754112701</v>
      </c>
      <c r="O345">
        <v>7.3650299933348098</v>
      </c>
      <c r="P345">
        <v>46.177891446433598</v>
      </c>
    </row>
    <row r="346" spans="1:17" x14ac:dyDescent="0.3">
      <c r="A346" t="s">
        <v>798</v>
      </c>
      <c r="B346" t="s">
        <v>799</v>
      </c>
      <c r="C346" t="str">
        <f>IFERROR(VLOOKUP(Table1[[#This Row],[Ticker]],[1]!Table1[[Symbol]:[Industry]],2,FALSE),"-")</f>
        <v>-</v>
      </c>
      <c r="D346" t="s">
        <v>387</v>
      </c>
      <c r="E346">
        <v>19441.4827229</v>
      </c>
      <c r="F346">
        <v>8193.5</v>
      </c>
      <c r="G346">
        <v>-13.3462245910679</v>
      </c>
      <c r="H346">
        <v>8.1632620550848198</v>
      </c>
      <c r="I346">
        <v>-2.3337205137332702</v>
      </c>
      <c r="J346">
        <v>5.3751846862693897</v>
      </c>
      <c r="K346">
        <v>7365.4518998404601</v>
      </c>
      <c r="L346">
        <v>6855.3485957834801</v>
      </c>
      <c r="M346">
        <v>74.037970877325407</v>
      </c>
      <c r="N346">
        <v>0.33923301465766997</v>
      </c>
      <c r="O346">
        <v>1.5072923658997901</v>
      </c>
      <c r="P346">
        <v>49.336565450369903</v>
      </c>
      <c r="Q346">
        <v>4.24613214022E-4</v>
      </c>
    </row>
    <row r="347" spans="1:17" x14ac:dyDescent="0.3">
      <c r="A347" t="s">
        <v>800</v>
      </c>
      <c r="B347" t="s">
        <v>801</v>
      </c>
      <c r="C347" t="str">
        <f>IFERROR(VLOOKUP(Table1[[#This Row],[Ticker]],[1]!Table1[[Symbol]:[Industry]],2,FALSE),"-")</f>
        <v>-</v>
      </c>
      <c r="D347" t="s">
        <v>166</v>
      </c>
      <c r="E347">
        <v>19425.0811139</v>
      </c>
      <c r="F347">
        <v>6597.8</v>
      </c>
      <c r="G347">
        <v>-30.379069583878</v>
      </c>
      <c r="H347">
        <v>11.183164161904999</v>
      </c>
      <c r="I347">
        <v>-20.758692337405002</v>
      </c>
      <c r="J347">
        <v>1.3331541383930801</v>
      </c>
      <c r="K347">
        <v>6155.5361747137904</v>
      </c>
      <c r="L347">
        <v>6387.7910611877496</v>
      </c>
      <c r="M347">
        <v>71.856330548501404</v>
      </c>
      <c r="N347">
        <v>0.899436100053844</v>
      </c>
      <c r="O347">
        <v>15.0368304586377</v>
      </c>
      <c r="P347">
        <v>27.497415384020702</v>
      </c>
      <c r="Q347">
        <v>-0.137876349657551</v>
      </c>
    </row>
    <row r="348" spans="1:17" x14ac:dyDescent="0.3">
      <c r="A348" t="s">
        <v>802</v>
      </c>
      <c r="B348" t="s">
        <v>803</v>
      </c>
      <c r="C348" t="str">
        <f>IFERROR(VLOOKUP(Table1[[#This Row],[Ticker]],[1]!Table1[[Symbol]:[Industry]],2,FALSE),"-")</f>
        <v>-</v>
      </c>
      <c r="D348" t="s">
        <v>620</v>
      </c>
      <c r="E348">
        <v>19359.097279360001</v>
      </c>
      <c r="F348">
        <v>617.6</v>
      </c>
      <c r="G348">
        <v>109.62687797136201</v>
      </c>
      <c r="H348">
        <v>-1.679857303126</v>
      </c>
      <c r="I348">
        <v>10.779036059266501</v>
      </c>
      <c r="J348">
        <v>-3.5191869807456602</v>
      </c>
      <c r="K348">
        <v>612.62491960278896</v>
      </c>
      <c r="L348">
        <v>539.37169119727105</v>
      </c>
      <c r="M348">
        <v>50.542611631242302</v>
      </c>
      <c r="N348">
        <v>1.00729755711924</v>
      </c>
      <c r="O348">
        <v>26.659650259067298</v>
      </c>
      <c r="P348">
        <v>188.26137689614899</v>
      </c>
      <c r="Q348">
        <v>0.12730970967858701</v>
      </c>
    </row>
    <row r="349" spans="1:17" x14ac:dyDescent="0.3">
      <c r="A349" t="s">
        <v>804</v>
      </c>
      <c r="B349" t="s">
        <v>805</v>
      </c>
      <c r="C349" t="str">
        <f>IFERROR(VLOOKUP(Table1[[#This Row],[Ticker]],[1]!Table1[[Symbol]:[Industry]],2,FALSE),"-")</f>
        <v>-</v>
      </c>
      <c r="D349" t="s">
        <v>620</v>
      </c>
      <c r="E349">
        <v>19313.4351845399</v>
      </c>
      <c r="F349">
        <v>38.380000000000003</v>
      </c>
      <c r="G349">
        <v>-10.3898471904114</v>
      </c>
      <c r="H349">
        <v>-1.18316057234537</v>
      </c>
      <c r="I349">
        <v>-11.622875258060899</v>
      </c>
      <c r="J349">
        <v>-1.2218345420505199</v>
      </c>
      <c r="K349">
        <v>38.589830870786301</v>
      </c>
      <c r="L349">
        <v>38.620116399982301</v>
      </c>
      <c r="M349">
        <v>48.427225393797301</v>
      </c>
      <c r="N349">
        <v>0.85946706327924505</v>
      </c>
      <c r="O349">
        <v>37.8322042730588</v>
      </c>
      <c r="P349">
        <v>21.455696202531598</v>
      </c>
      <c r="Q349">
        <v>6.8179562603187999E-2</v>
      </c>
    </row>
    <row r="350" spans="1:17" x14ac:dyDescent="0.3">
      <c r="A350" t="s">
        <v>806</v>
      </c>
      <c r="B350" t="s">
        <v>807</v>
      </c>
      <c r="C350" t="str">
        <f>IFERROR(VLOOKUP(Table1[[#This Row],[Ticker]],[1]!Table1[[Symbol]:[Industry]],2,FALSE),"-")</f>
        <v>-</v>
      </c>
      <c r="D350" t="s">
        <v>390</v>
      </c>
      <c r="E350">
        <v>19241.412827336</v>
      </c>
      <c r="F350">
        <v>120.26</v>
      </c>
      <c r="G350">
        <v>-15.583980892791001</v>
      </c>
      <c r="H350">
        <v>-3.7342728988208198</v>
      </c>
      <c r="I350">
        <v>-15.827219130576999</v>
      </c>
      <c r="J350">
        <v>-6.4216251230715997</v>
      </c>
      <c r="K350">
        <v>117.849192371802</v>
      </c>
      <c r="L350">
        <v>115.468772599442</v>
      </c>
      <c r="M350">
        <v>52.1782849029643</v>
      </c>
      <c r="N350">
        <v>1.15474449977149</v>
      </c>
      <c r="O350">
        <v>13.9198403459171</v>
      </c>
      <c r="P350">
        <v>15.857418111753301</v>
      </c>
      <c r="Q350">
        <v>0.103696896619663</v>
      </c>
    </row>
    <row r="351" spans="1:17" x14ac:dyDescent="0.3">
      <c r="A351" t="s">
        <v>808</v>
      </c>
      <c r="B351" t="s">
        <v>809</v>
      </c>
      <c r="C351" t="str">
        <f>IFERROR(VLOOKUP(Table1[[#This Row],[Ticker]],[1]!Table1[[Symbol]:[Industry]],2,FALSE),"-")</f>
        <v>-</v>
      </c>
      <c r="D351" t="s">
        <v>563</v>
      </c>
      <c r="E351">
        <v>19184.663258100001</v>
      </c>
      <c r="F351">
        <v>1492.65</v>
      </c>
      <c r="G351">
        <v>-35.1340145716241</v>
      </c>
      <c r="H351">
        <v>4.5006499368356199</v>
      </c>
      <c r="I351">
        <v>-19.3180270061812</v>
      </c>
      <c r="J351">
        <v>0.73037372572815795</v>
      </c>
      <c r="K351">
        <v>1422.3324603225201</v>
      </c>
      <c r="L351">
        <v>1474.55552061452</v>
      </c>
      <c r="M351">
        <v>63.026833709598201</v>
      </c>
      <c r="N351">
        <v>1.05674807152718</v>
      </c>
      <c r="O351">
        <v>18.678189796670299</v>
      </c>
      <c r="P351">
        <v>17.6241134751773</v>
      </c>
      <c r="Q351">
        <v>-9.2341459431963993E-2</v>
      </c>
    </row>
    <row r="352" spans="1:17" x14ac:dyDescent="0.3">
      <c r="A352" t="s">
        <v>810</v>
      </c>
      <c r="B352" t="s">
        <v>811</v>
      </c>
      <c r="C352" t="str">
        <f>IFERROR(VLOOKUP(Table1[[#This Row],[Ticker]],[1]!Table1[[Symbol]:[Industry]],2,FALSE),"-")</f>
        <v>-</v>
      </c>
      <c r="D352" t="s">
        <v>812</v>
      </c>
      <c r="E352">
        <v>19137.563523090001</v>
      </c>
      <c r="F352">
        <v>1365.95</v>
      </c>
      <c r="G352">
        <v>1.5402235334108501</v>
      </c>
      <c r="H352">
        <v>12.363021517372401</v>
      </c>
      <c r="I352">
        <v>-8.5785603722205703</v>
      </c>
      <c r="J352">
        <v>2.0134333158300399</v>
      </c>
      <c r="K352">
        <v>1214.7836542929499</v>
      </c>
      <c r="L352">
        <v>1145.5947246643</v>
      </c>
      <c r="M352">
        <v>67.875680724180299</v>
      </c>
      <c r="N352">
        <v>2.2806082394176701</v>
      </c>
      <c r="O352">
        <v>2.0535158680771599</v>
      </c>
      <c r="P352">
        <v>38.233061782118099</v>
      </c>
      <c r="Q352">
        <v>2.7480055950094999E-2</v>
      </c>
    </row>
    <row r="353" spans="1:17" hidden="1" x14ac:dyDescent="0.3">
      <c r="A353" t="s">
        <v>813</v>
      </c>
      <c r="B353" t="s">
        <v>814</v>
      </c>
      <c r="C353" t="str">
        <f>IFERROR(VLOOKUP(Table1[[#This Row],[Ticker]],[1]!Table1[[Symbol]:[Industry]],2,FALSE),"-")</f>
        <v>-</v>
      </c>
      <c r="D353" t="s">
        <v>124</v>
      </c>
      <c r="E353">
        <v>19134.950973014998</v>
      </c>
      <c r="F353">
        <v>14845.1</v>
      </c>
      <c r="G353">
        <v>203.527774151589</v>
      </c>
      <c r="H353">
        <v>60.009181268254999</v>
      </c>
      <c r="I353">
        <v>95.780678887262894</v>
      </c>
      <c r="J353">
        <v>3.6552279808535402</v>
      </c>
      <c r="K353">
        <v>10790.665306384901</v>
      </c>
      <c r="L353">
        <v>7832.0891191392002</v>
      </c>
      <c r="M353">
        <v>62.680783101853798</v>
      </c>
      <c r="N353">
        <v>0.59098137928263805</v>
      </c>
      <c r="O353">
        <v>3.06363715973621</v>
      </c>
      <c r="P353">
        <v>295.34221038615101</v>
      </c>
    </row>
    <row r="354" spans="1:17" x14ac:dyDescent="0.3">
      <c r="A354" t="s">
        <v>815</v>
      </c>
      <c r="B354" t="s">
        <v>816</v>
      </c>
      <c r="C354" t="str">
        <f>IFERROR(VLOOKUP(Table1[[#This Row],[Ticker]],[1]!Table1[[Symbol]:[Industry]],2,FALSE),"-")</f>
        <v>-</v>
      </c>
      <c r="D354" t="s">
        <v>640</v>
      </c>
      <c r="E354">
        <v>19006.133355000002</v>
      </c>
      <c r="F354">
        <v>4563.8999999999996</v>
      </c>
      <c r="G354">
        <v>160.70957927489101</v>
      </c>
      <c r="H354">
        <v>-8.1667949511430908</v>
      </c>
      <c r="I354">
        <v>49.224123009713097</v>
      </c>
      <c r="J354">
        <v>-3.45409468311066</v>
      </c>
      <c r="K354">
        <v>4097.5727353774901</v>
      </c>
      <c r="L354">
        <v>3230.3573589500102</v>
      </c>
      <c r="M354">
        <v>59.8844116108124</v>
      </c>
      <c r="N354">
        <v>0.76234646754744695</v>
      </c>
      <c r="O354">
        <v>6.2621880409298996</v>
      </c>
      <c r="P354">
        <v>200.45424621461399</v>
      </c>
      <c r="Q354">
        <v>0.142551543883329</v>
      </c>
    </row>
    <row r="355" spans="1:17" x14ac:dyDescent="0.3">
      <c r="A355" t="s">
        <v>817</v>
      </c>
      <c r="B355" t="s">
        <v>818</v>
      </c>
      <c r="C355" t="str">
        <f>IFERROR(VLOOKUP(Table1[[#This Row],[Ticker]],[1]!Table1[[Symbol]:[Industry]],2,FALSE),"-")</f>
        <v>-</v>
      </c>
      <c r="D355" t="s">
        <v>234</v>
      </c>
      <c r="E355">
        <v>18924.338199689999</v>
      </c>
      <c r="F355">
        <v>2383.15</v>
      </c>
      <c r="G355">
        <v>270.497050860314</v>
      </c>
      <c r="H355">
        <v>24.7580325523321</v>
      </c>
      <c r="I355">
        <v>149.25451253798201</v>
      </c>
      <c r="J355">
        <v>6.7360129348919502</v>
      </c>
      <c r="K355">
        <v>1796.3174712858499</v>
      </c>
      <c r="L355">
        <v>1243.3534195534701</v>
      </c>
      <c r="M355">
        <v>75.156472871313795</v>
      </c>
      <c r="N355">
        <v>0.66810932389565203</v>
      </c>
      <c r="O355">
        <v>1.5462727902146201</v>
      </c>
      <c r="P355">
        <v>298.12061476779098</v>
      </c>
      <c r="Q355">
        <v>0.14479679434833001</v>
      </c>
    </row>
    <row r="356" spans="1:17" x14ac:dyDescent="0.3">
      <c r="A356" t="s">
        <v>819</v>
      </c>
      <c r="B356" t="s">
        <v>820</v>
      </c>
      <c r="C356" t="str">
        <f>IFERROR(VLOOKUP(Table1[[#This Row],[Ticker]],[1]!Table1[[Symbol]:[Industry]],2,FALSE),"-")</f>
        <v>-</v>
      </c>
      <c r="D356" t="s">
        <v>821</v>
      </c>
      <c r="E356">
        <v>18784.005592325</v>
      </c>
      <c r="F356">
        <v>1957.25</v>
      </c>
      <c r="G356">
        <v>44.5518533021583</v>
      </c>
      <c r="H356">
        <v>3.0939960982793</v>
      </c>
      <c r="I356">
        <v>22.541716179922801</v>
      </c>
      <c r="J356">
        <v>-3.91735905591494</v>
      </c>
      <c r="K356">
        <v>1816.8455053013699</v>
      </c>
      <c r="L356">
        <v>1569.67278828914</v>
      </c>
      <c r="M356">
        <v>51.427468413277502</v>
      </c>
      <c r="N356">
        <v>2.4354078841873599</v>
      </c>
      <c r="O356">
        <v>7.1809937412185603</v>
      </c>
      <c r="P356">
        <v>82.069767441860407</v>
      </c>
      <c r="Q356">
        <v>5.4979569849556001E-2</v>
      </c>
    </row>
    <row r="357" spans="1:17" hidden="1" x14ac:dyDescent="0.3">
      <c r="A357" t="s">
        <v>822</v>
      </c>
      <c r="B357" t="s">
        <v>823</v>
      </c>
      <c r="C357" t="str">
        <f>IFERROR(VLOOKUP(Table1[[#This Row],[Ticker]],[1]!Table1[[Symbol]:[Industry]],2,FALSE),"-")</f>
        <v>-</v>
      </c>
      <c r="D357" t="s">
        <v>49</v>
      </c>
      <c r="E357">
        <v>18768.946812524999</v>
      </c>
      <c r="F357">
        <v>440.05</v>
      </c>
      <c r="G357">
        <v>7.2366681298613003</v>
      </c>
      <c r="H357">
        <v>16.935469963511501</v>
      </c>
      <c r="I357">
        <v>20.059488127624999</v>
      </c>
      <c r="J357">
        <v>5.9282299472249296</v>
      </c>
      <c r="M357">
        <v>79.494524779829206</v>
      </c>
      <c r="O357">
        <v>1.34075673218951</v>
      </c>
      <c r="P357">
        <v>50.7020547945205</v>
      </c>
    </row>
    <row r="358" spans="1:17" x14ac:dyDescent="0.3">
      <c r="A358" t="s">
        <v>824</v>
      </c>
      <c r="B358" t="s">
        <v>825</v>
      </c>
      <c r="C358" t="str">
        <f>IFERROR(VLOOKUP(Table1[[#This Row],[Ticker]],[1]!Table1[[Symbol]:[Industry]],2,FALSE),"-")</f>
        <v>-</v>
      </c>
      <c r="D358" t="s">
        <v>306</v>
      </c>
      <c r="E358">
        <v>18707.550745025001</v>
      </c>
      <c r="F358">
        <v>857.75</v>
      </c>
      <c r="G358">
        <v>68.713374821967705</v>
      </c>
      <c r="H358">
        <v>1.5585290898866799</v>
      </c>
      <c r="I358">
        <v>13.650428916651</v>
      </c>
      <c r="J358">
        <v>0.36119684517150902</v>
      </c>
      <c r="K358">
        <v>817.80870354370199</v>
      </c>
      <c r="L358">
        <v>727.63267292393004</v>
      </c>
      <c r="M358">
        <v>63.940065774623399</v>
      </c>
      <c r="N358">
        <v>1.0033240788293301</v>
      </c>
      <c r="O358">
        <v>11.6875546487904</v>
      </c>
      <c r="P358">
        <v>99.245063879210207</v>
      </c>
      <c r="Q358">
        <v>0.17871177298437499</v>
      </c>
    </row>
    <row r="359" spans="1:17" hidden="1" x14ac:dyDescent="0.3">
      <c r="A359" t="s">
        <v>826</v>
      </c>
      <c r="B359" t="s">
        <v>827</v>
      </c>
      <c r="C359" t="str">
        <f>IFERROR(VLOOKUP(Table1[[#This Row],[Ticker]],[1]!Table1[[Symbol]:[Industry]],2,FALSE),"-")</f>
        <v>-</v>
      </c>
      <c r="D359" t="s">
        <v>260</v>
      </c>
      <c r="E359">
        <v>18699.115506945</v>
      </c>
      <c r="F359">
        <v>649.04999999999995</v>
      </c>
      <c r="G359">
        <v>46.980172607</v>
      </c>
      <c r="H359">
        <v>19.691737102941001</v>
      </c>
      <c r="I359">
        <v>25.4270964168315</v>
      </c>
      <c r="J359">
        <v>-2.2396965044127999</v>
      </c>
      <c r="K359">
        <v>586.72886809580905</v>
      </c>
      <c r="L359">
        <v>507.13272814112003</v>
      </c>
      <c r="M359">
        <v>58.010192933041203</v>
      </c>
      <c r="N359">
        <v>0.61319937037122996</v>
      </c>
      <c r="O359">
        <v>8.1426700562360299</v>
      </c>
      <c r="P359">
        <v>77.336065573770398</v>
      </c>
      <c r="Q359">
        <v>-4.7056315619658999E-2</v>
      </c>
    </row>
    <row r="360" spans="1:17" x14ac:dyDescent="0.3">
      <c r="A360" t="s">
        <v>828</v>
      </c>
      <c r="B360" t="s">
        <v>829</v>
      </c>
      <c r="C360" t="str">
        <f>IFERROR(VLOOKUP(Table1[[#This Row],[Ticker]],[1]!Table1[[Symbol]:[Industry]],2,FALSE),"-")</f>
        <v>-</v>
      </c>
      <c r="D360" t="s">
        <v>390</v>
      </c>
      <c r="E360">
        <v>18691.050703954999</v>
      </c>
      <c r="F360">
        <v>3799.55</v>
      </c>
      <c r="G360">
        <v>39.865445873618903</v>
      </c>
      <c r="H360">
        <v>0.17180956891833099</v>
      </c>
      <c r="I360">
        <v>30.3763479392878</v>
      </c>
      <c r="J360">
        <v>0.124746088290002</v>
      </c>
      <c r="K360">
        <v>3441.4978784139498</v>
      </c>
      <c r="L360">
        <v>3008.5054506331498</v>
      </c>
      <c r="M360">
        <v>69.5008837990936</v>
      </c>
      <c r="N360">
        <v>0.80655801102618097</v>
      </c>
      <c r="O360">
        <v>1.06459975523416</v>
      </c>
      <c r="P360">
        <v>71.139337432155401</v>
      </c>
      <c r="Q360">
        <v>-1.860366067809E-3</v>
      </c>
    </row>
    <row r="361" spans="1:17" x14ac:dyDescent="0.3">
      <c r="A361" t="s">
        <v>830</v>
      </c>
      <c r="B361" t="s">
        <v>831</v>
      </c>
      <c r="C361" t="str">
        <f>IFERROR(VLOOKUP(Table1[[#This Row],[Ticker]],[1]!Table1[[Symbol]:[Industry]],2,FALSE),"-")</f>
        <v>-</v>
      </c>
      <c r="D361" t="s">
        <v>59</v>
      </c>
      <c r="E361">
        <v>18680.37648934</v>
      </c>
      <c r="F361">
        <v>950.35</v>
      </c>
      <c r="G361">
        <v>27.040070909578201</v>
      </c>
      <c r="H361">
        <v>0.74217384939753905</v>
      </c>
      <c r="I361">
        <v>4.7864635953906598</v>
      </c>
      <c r="J361">
        <v>5.3489304395064297</v>
      </c>
      <c r="K361">
        <v>926.68837539045103</v>
      </c>
      <c r="L361">
        <v>879.22923872242302</v>
      </c>
      <c r="M361">
        <v>63.786431228283703</v>
      </c>
      <c r="N361">
        <v>2.0683284822668</v>
      </c>
      <c r="O361">
        <v>15.115483769137599</v>
      </c>
      <c r="P361">
        <v>52.875412209442601</v>
      </c>
      <c r="Q361">
        <v>-5.8673525232217999E-2</v>
      </c>
    </row>
    <row r="362" spans="1:17" x14ac:dyDescent="0.3">
      <c r="A362" t="s">
        <v>832</v>
      </c>
      <c r="B362" t="s">
        <v>833</v>
      </c>
      <c r="C362" t="str">
        <f>IFERROR(VLOOKUP(Table1[[#This Row],[Ticker]],[1]!Table1[[Symbol]:[Industry]],2,FALSE),"-")</f>
        <v>-</v>
      </c>
      <c r="D362" t="s">
        <v>148</v>
      </c>
      <c r="E362">
        <v>18576.456684032</v>
      </c>
      <c r="F362">
        <v>142.47999999999999</v>
      </c>
      <c r="G362">
        <v>225.82318623726701</v>
      </c>
      <c r="H362">
        <v>-10.8076311401485</v>
      </c>
      <c r="I362">
        <v>-2.0746664315543999</v>
      </c>
      <c r="J362">
        <v>-1.4333637007423501</v>
      </c>
      <c r="K362">
        <v>143.67146739537401</v>
      </c>
      <c r="L362">
        <v>115.778875541006</v>
      </c>
      <c r="M362">
        <v>47.2610300881759</v>
      </c>
      <c r="N362">
        <v>0.90450452915208901</v>
      </c>
      <c r="O362">
        <v>24.227961819202701</v>
      </c>
      <c r="P362">
        <v>271.404366243075</v>
      </c>
      <c r="Q362">
        <v>0.15430495119736001</v>
      </c>
    </row>
    <row r="363" spans="1:17" x14ac:dyDescent="0.3">
      <c r="A363" t="s">
        <v>834</v>
      </c>
      <c r="B363" t="s">
        <v>835</v>
      </c>
      <c r="C363" t="str">
        <f>IFERROR(VLOOKUP(Table1[[#This Row],[Ticker]],[1]!Table1[[Symbol]:[Industry]],2,FALSE),"-")</f>
        <v>-</v>
      </c>
      <c r="D363" t="s">
        <v>119</v>
      </c>
      <c r="E363">
        <v>18190.265377</v>
      </c>
      <c r="F363">
        <v>726.5</v>
      </c>
      <c r="G363">
        <v>51.837337089788797</v>
      </c>
      <c r="H363">
        <v>15.8201035189573</v>
      </c>
      <c r="I363">
        <v>18.973779452763502</v>
      </c>
      <c r="J363">
        <v>-1.0933565773229299</v>
      </c>
      <c r="K363">
        <v>634.17893128278797</v>
      </c>
      <c r="L363">
        <v>547.39904176483299</v>
      </c>
      <c r="M363">
        <v>67.353456794319598</v>
      </c>
      <c r="N363">
        <v>0.77658595837804301</v>
      </c>
      <c r="O363">
        <v>2.8217481073640598</v>
      </c>
      <c r="P363">
        <v>80.138854450780997</v>
      </c>
    </row>
    <row r="364" spans="1:17" x14ac:dyDescent="0.3">
      <c r="A364" t="s">
        <v>836</v>
      </c>
      <c r="B364" t="s">
        <v>837</v>
      </c>
      <c r="C364" t="str">
        <f>IFERROR(VLOOKUP(Table1[[#This Row],[Ticker]],[1]!Table1[[Symbol]:[Industry]],2,FALSE),"-")</f>
        <v>-</v>
      </c>
      <c r="D364" t="s">
        <v>838</v>
      </c>
      <c r="E364">
        <v>18167.380720274999</v>
      </c>
      <c r="F364">
        <v>1526.55</v>
      </c>
      <c r="G364">
        <v>184.64311309834699</v>
      </c>
      <c r="H364">
        <v>-3.3092191788071501</v>
      </c>
      <c r="I364">
        <v>52.0539078827643</v>
      </c>
      <c r="J364">
        <v>-2.89178068332214</v>
      </c>
      <c r="K364">
        <v>1445.23389485339</v>
      </c>
      <c r="L364">
        <v>1158.39888451723</v>
      </c>
      <c r="M364">
        <v>63.413355631562602</v>
      </c>
      <c r="N364">
        <v>1.35901163617278</v>
      </c>
      <c r="O364">
        <v>11.034686056794699</v>
      </c>
      <c r="P364">
        <v>216.51461745801299</v>
      </c>
      <c r="Q364">
        <v>0.196000221954993</v>
      </c>
    </row>
    <row r="365" spans="1:17" x14ac:dyDescent="0.3">
      <c r="A365" t="s">
        <v>839</v>
      </c>
      <c r="B365" t="s">
        <v>840</v>
      </c>
      <c r="C365" t="str">
        <f>IFERROR(VLOOKUP(Table1[[#This Row],[Ticker]],[1]!Table1[[Symbol]:[Industry]],2,FALSE),"-")</f>
        <v>-</v>
      </c>
      <c r="D365" t="s">
        <v>541</v>
      </c>
      <c r="E365">
        <v>17970.511662000001</v>
      </c>
      <c r="F365">
        <v>3624.3</v>
      </c>
      <c r="G365">
        <v>-44.7229637143015</v>
      </c>
      <c r="H365">
        <v>6.3637006225867401</v>
      </c>
      <c r="I365">
        <v>-19.186145888015101</v>
      </c>
      <c r="J365">
        <v>0.14322581009527899</v>
      </c>
      <c r="K365">
        <v>3438.9041595540002</v>
      </c>
      <c r="L365">
        <v>3545.6078223882901</v>
      </c>
      <c r="M365">
        <v>57.0811972319528</v>
      </c>
      <c r="N365">
        <v>1.1484141878637399</v>
      </c>
      <c r="O365">
        <v>30.349308832050301</v>
      </c>
      <c r="P365">
        <v>26.020966984822401</v>
      </c>
      <c r="Q365">
        <v>-6.5400505909342002E-2</v>
      </c>
    </row>
    <row r="366" spans="1:17" x14ac:dyDescent="0.3">
      <c r="A366" t="s">
        <v>841</v>
      </c>
      <c r="B366" t="s">
        <v>842</v>
      </c>
      <c r="C366" t="str">
        <f>IFERROR(VLOOKUP(Table1[[#This Row],[Ticker]],[1]!Table1[[Symbol]:[Industry]],2,FALSE),"-")</f>
        <v>-</v>
      </c>
      <c r="D366" t="s">
        <v>62</v>
      </c>
      <c r="E366">
        <v>17775.190077345</v>
      </c>
      <c r="F366">
        <v>3175.05</v>
      </c>
      <c r="G366">
        <v>41.959452612241897</v>
      </c>
      <c r="H366">
        <v>-2.8460878679110402</v>
      </c>
      <c r="I366">
        <v>58.1847469647252</v>
      </c>
      <c r="J366">
        <v>1.91320966248601</v>
      </c>
      <c r="K366">
        <v>2865.6395392367299</v>
      </c>
      <c r="L366">
        <v>2416.8766292534601</v>
      </c>
      <c r="M366">
        <v>75.868254040188802</v>
      </c>
      <c r="N366">
        <v>0.90348224154781898</v>
      </c>
      <c r="O366">
        <v>8.4675831876663299</v>
      </c>
      <c r="P366">
        <v>83</v>
      </c>
      <c r="Q366">
        <v>0.16724909427047399</v>
      </c>
    </row>
    <row r="367" spans="1:17" x14ac:dyDescent="0.3">
      <c r="A367" t="s">
        <v>843</v>
      </c>
      <c r="B367" t="s">
        <v>844</v>
      </c>
      <c r="C367" t="str">
        <f>IFERROR(VLOOKUP(Table1[[#This Row],[Ticker]],[1]!Table1[[Symbol]:[Industry]],2,FALSE),"-")</f>
        <v>-</v>
      </c>
      <c r="D367" t="s">
        <v>445</v>
      </c>
      <c r="E367">
        <v>17672.433024385002</v>
      </c>
      <c r="F367">
        <v>1237.8499999999999</v>
      </c>
      <c r="G367">
        <v>42.979785579222202</v>
      </c>
      <c r="H367">
        <v>6.5974703874271299</v>
      </c>
      <c r="I367">
        <v>11.4614300991242</v>
      </c>
      <c r="J367">
        <v>-0.36566116249073499</v>
      </c>
      <c r="K367">
        <v>1112.2869520593499</v>
      </c>
      <c r="L367">
        <v>969.58763471916996</v>
      </c>
      <c r="M367">
        <v>69.547609430671798</v>
      </c>
      <c r="N367">
        <v>0.67532820680447603</v>
      </c>
      <c r="O367">
        <v>1.38546673668054</v>
      </c>
      <c r="P367">
        <v>72.390502054174505</v>
      </c>
      <c r="Q367">
        <v>0.13431956659487301</v>
      </c>
    </row>
    <row r="368" spans="1:17" hidden="1" x14ac:dyDescent="0.3">
      <c r="A368" t="s">
        <v>845</v>
      </c>
      <c r="B368" t="s">
        <v>846</v>
      </c>
      <c r="C368" t="str">
        <f>IFERROR(VLOOKUP(Table1[[#This Row],[Ticker]],[1]!Table1[[Symbol]:[Industry]],2,FALSE),"-")</f>
        <v>-</v>
      </c>
      <c r="D368" t="s">
        <v>390</v>
      </c>
      <c r="E368">
        <v>17665.607770695002</v>
      </c>
      <c r="F368">
        <v>4990.95</v>
      </c>
      <c r="G368">
        <v>65.675373787616195</v>
      </c>
      <c r="H368">
        <v>-4.9287166527077497</v>
      </c>
      <c r="I368">
        <v>26.101402179282299</v>
      </c>
      <c r="J368">
        <v>-0.69441708791354295</v>
      </c>
      <c r="K368">
        <v>4933.03411715319</v>
      </c>
      <c r="M368">
        <v>48.304101431529197</v>
      </c>
      <c r="N368">
        <v>0.97337931324620897</v>
      </c>
      <c r="O368">
        <v>10.1994610244542</v>
      </c>
      <c r="P368">
        <v>137.664285714285</v>
      </c>
    </row>
    <row r="369" spans="1:17" x14ac:dyDescent="0.3">
      <c r="A369" t="s">
        <v>847</v>
      </c>
      <c r="B369" t="s">
        <v>848</v>
      </c>
      <c r="C369" t="str">
        <f>IFERROR(VLOOKUP(Table1[[#This Row],[Ticker]],[1]!Table1[[Symbol]:[Industry]],2,FALSE),"-")</f>
        <v>-</v>
      </c>
      <c r="D369" t="s">
        <v>49</v>
      </c>
      <c r="E369">
        <v>17638.866481304001</v>
      </c>
      <c r="F369">
        <v>213.82</v>
      </c>
      <c r="G369">
        <v>-12.6796211223899</v>
      </c>
      <c r="H369">
        <v>-4.5908793912356503</v>
      </c>
      <c r="I369">
        <v>-2.5946984108783102</v>
      </c>
      <c r="J369">
        <v>-1.63269302098177</v>
      </c>
      <c r="K369">
        <v>218.59359252589499</v>
      </c>
      <c r="L369">
        <v>212.28313770341899</v>
      </c>
      <c r="M369">
        <v>43.696786352092097</v>
      </c>
      <c r="N369">
        <v>0.68565696215722904</v>
      </c>
      <c r="O369">
        <v>35.277336077074096</v>
      </c>
      <c r="P369">
        <v>16.825570277284498</v>
      </c>
      <c r="Q369">
        <v>3.0499088900626001E-2</v>
      </c>
    </row>
    <row r="370" spans="1:17" x14ac:dyDescent="0.3">
      <c r="A370" t="s">
        <v>849</v>
      </c>
      <c r="B370" t="s">
        <v>850</v>
      </c>
      <c r="C370" t="str">
        <f>IFERROR(VLOOKUP(Table1[[#This Row],[Ticker]],[1]!Table1[[Symbol]:[Industry]],2,FALSE),"-")</f>
        <v>-</v>
      </c>
      <c r="D370" t="s">
        <v>49</v>
      </c>
      <c r="E370">
        <v>17635.467578715001</v>
      </c>
      <c r="F370">
        <v>208.35</v>
      </c>
      <c r="G370">
        <v>36.011416463475797</v>
      </c>
      <c r="H370">
        <v>14.8571198555395</v>
      </c>
      <c r="I370">
        <v>6.9208697444501501</v>
      </c>
      <c r="J370">
        <v>3.4462873230804498</v>
      </c>
      <c r="K370">
        <v>187.72431015216699</v>
      </c>
      <c r="L370">
        <v>171.08699827229901</v>
      </c>
      <c r="M370">
        <v>68.217362810473404</v>
      </c>
      <c r="N370">
        <v>1.22038483845857</v>
      </c>
      <c r="O370">
        <v>3.0141588672906101</v>
      </c>
      <c r="P370">
        <v>69.942903752039101</v>
      </c>
      <c r="Q370">
        <v>-6.955342352648E-3</v>
      </c>
    </row>
    <row r="371" spans="1:17" x14ac:dyDescent="0.3">
      <c r="A371" t="s">
        <v>851</v>
      </c>
      <c r="B371" t="s">
        <v>852</v>
      </c>
      <c r="C371" t="str">
        <f>IFERROR(VLOOKUP(Table1[[#This Row],[Ticker]],[1]!Table1[[Symbol]:[Industry]],2,FALSE),"-")</f>
        <v>-</v>
      </c>
      <c r="D371" t="s">
        <v>380</v>
      </c>
      <c r="E371">
        <v>17626.293922860001</v>
      </c>
      <c r="F371">
        <v>553.95000000000005</v>
      </c>
      <c r="G371">
        <v>80.718503378559006</v>
      </c>
      <c r="H371">
        <v>-6.8995546758037696</v>
      </c>
      <c r="I371">
        <v>10.101308932362601</v>
      </c>
      <c r="J371">
        <v>-4.9915068506887801</v>
      </c>
      <c r="K371">
        <v>539.22900711014199</v>
      </c>
      <c r="L371">
        <v>463.919474816079</v>
      </c>
      <c r="M371">
        <v>53.240196456051301</v>
      </c>
      <c r="N371">
        <v>0.724408624869186</v>
      </c>
      <c r="O371">
        <v>7.9519812257423803</v>
      </c>
      <c r="P371">
        <v>115.502820462944</v>
      </c>
      <c r="Q371">
        <v>0.13782361711376601</v>
      </c>
    </row>
    <row r="372" spans="1:17" x14ac:dyDescent="0.3">
      <c r="A372" t="s">
        <v>853</v>
      </c>
      <c r="B372" t="s">
        <v>854</v>
      </c>
      <c r="C372" t="str">
        <f>IFERROR(VLOOKUP(Table1[[#This Row],[Ticker]],[1]!Table1[[Symbol]:[Industry]],2,FALSE),"-")</f>
        <v>-</v>
      </c>
      <c r="D372" t="s">
        <v>40</v>
      </c>
      <c r="E372">
        <v>17576.441745060001</v>
      </c>
      <c r="F372">
        <v>478.65</v>
      </c>
      <c r="G372">
        <v>89.389763340419904</v>
      </c>
      <c r="H372">
        <v>11.563993591894601</v>
      </c>
      <c r="I372">
        <v>-14.096796363789601</v>
      </c>
      <c r="J372">
        <v>11.593046739436</v>
      </c>
      <c r="K372">
        <v>438.33432089971501</v>
      </c>
      <c r="L372">
        <v>414.07303512211399</v>
      </c>
      <c r="M372">
        <v>73.741890962393697</v>
      </c>
      <c r="N372">
        <v>1.10847328271437</v>
      </c>
      <c r="O372">
        <v>15.742191580486701</v>
      </c>
      <c r="P372">
        <v>122.67969295184901</v>
      </c>
      <c r="Q372">
        <v>0.10226098324985999</v>
      </c>
    </row>
    <row r="373" spans="1:17" hidden="1" x14ac:dyDescent="0.3">
      <c r="A373" t="s">
        <v>855</v>
      </c>
      <c r="B373" t="s">
        <v>856</v>
      </c>
      <c r="C373" t="str">
        <f>IFERROR(VLOOKUP(Table1[[#This Row],[Ticker]],[1]!Table1[[Symbol]:[Industry]],2,FALSE),"-")</f>
        <v>-</v>
      </c>
      <c r="D373" t="s">
        <v>234</v>
      </c>
      <c r="E373">
        <v>17565.843239999998</v>
      </c>
      <c r="F373">
        <v>16442.8</v>
      </c>
      <c r="G373">
        <v>-3.5585170203833001</v>
      </c>
      <c r="H373">
        <v>-2.4695077527531599</v>
      </c>
      <c r="I373">
        <v>7.1950585241541303</v>
      </c>
      <c r="J373">
        <v>-5.9781392330009098</v>
      </c>
      <c r="K373">
        <v>16304.581743696899</v>
      </c>
      <c r="L373">
        <v>14948.258759824699</v>
      </c>
      <c r="M373">
        <v>45.364123699542603</v>
      </c>
      <c r="N373">
        <v>1.06241497384768</v>
      </c>
      <c r="O373">
        <v>8.2184907679957195</v>
      </c>
      <c r="P373">
        <v>29.243926019666201</v>
      </c>
      <c r="Q373">
        <v>8.0676324414584E-2</v>
      </c>
    </row>
    <row r="374" spans="1:17" x14ac:dyDescent="0.3">
      <c r="A374" t="s">
        <v>857</v>
      </c>
      <c r="B374" t="s">
        <v>858</v>
      </c>
      <c r="C374" t="str">
        <f>IFERROR(VLOOKUP(Table1[[#This Row],[Ticker]],[1]!Table1[[Symbol]:[Industry]],2,FALSE),"-")</f>
        <v>-</v>
      </c>
      <c r="D374" t="s">
        <v>46</v>
      </c>
      <c r="E374">
        <v>17475.5716674</v>
      </c>
      <c r="F374">
        <v>1807.4</v>
      </c>
      <c r="G374">
        <v>14.7917276828084</v>
      </c>
      <c r="H374">
        <v>0.157988217823472</v>
      </c>
      <c r="I374">
        <v>51.891597645455199</v>
      </c>
      <c r="J374">
        <v>-3.2599800635992899</v>
      </c>
      <c r="K374">
        <v>1585.9819758936901</v>
      </c>
      <c r="L374">
        <v>1362.86200172596</v>
      </c>
      <c r="M374">
        <v>66.003498173548707</v>
      </c>
      <c r="N374">
        <v>0.76665028564430604</v>
      </c>
      <c r="O374">
        <v>2.9102578289255301</v>
      </c>
      <c r="P374">
        <v>76.340309283379597</v>
      </c>
      <c r="Q374">
        <v>-2.8801592774552999E-2</v>
      </c>
    </row>
    <row r="375" spans="1:17" x14ac:dyDescent="0.3">
      <c r="A375" t="s">
        <v>859</v>
      </c>
      <c r="B375" t="s">
        <v>860</v>
      </c>
      <c r="C375" t="str">
        <f>IFERROR(VLOOKUP(Table1[[#This Row],[Ticker]],[1]!Table1[[Symbol]:[Industry]],2,FALSE),"-")</f>
        <v>-</v>
      </c>
      <c r="D375" t="s">
        <v>21</v>
      </c>
      <c r="E375">
        <v>17359.519611420001</v>
      </c>
      <c r="F375">
        <v>625.45000000000005</v>
      </c>
      <c r="G375">
        <v>-6.1144354329524399E-2</v>
      </c>
      <c r="H375">
        <v>14.7275606072694</v>
      </c>
      <c r="I375">
        <v>-24.279888088827001</v>
      </c>
      <c r="J375">
        <v>6.5137885503754998</v>
      </c>
      <c r="K375">
        <v>598.66301924445804</v>
      </c>
      <c r="L375">
        <v>626.59363180195805</v>
      </c>
      <c r="M375">
        <v>71.261313775210397</v>
      </c>
      <c r="N375">
        <v>0.99268973094535695</v>
      </c>
      <c r="O375">
        <v>39.099848109361197</v>
      </c>
      <c r="P375">
        <v>33.187819420783597</v>
      </c>
      <c r="Q375">
        <v>8.0357935268007996E-2</v>
      </c>
    </row>
    <row r="376" spans="1:17" x14ac:dyDescent="0.3">
      <c r="A376" t="s">
        <v>861</v>
      </c>
      <c r="B376" t="s">
        <v>862</v>
      </c>
      <c r="C376" t="str">
        <f>IFERROR(VLOOKUP(Table1[[#This Row],[Ticker]],[1]!Table1[[Symbol]:[Industry]],2,FALSE),"-")</f>
        <v>-</v>
      </c>
      <c r="D376" t="s">
        <v>640</v>
      </c>
      <c r="E376">
        <v>17320.89283398</v>
      </c>
      <c r="F376">
        <v>958.95</v>
      </c>
      <c r="G376">
        <v>93.041374421068198</v>
      </c>
      <c r="H376">
        <v>27.690596473979902</v>
      </c>
      <c r="I376">
        <v>20.8554038512445</v>
      </c>
      <c r="J376">
        <v>-2.1107995665235602</v>
      </c>
      <c r="K376">
        <v>782.29000635120497</v>
      </c>
      <c r="L376">
        <v>695.29743414558595</v>
      </c>
      <c r="M376">
        <v>81.824744347762106</v>
      </c>
      <c r="N376">
        <v>2.3400608083530998</v>
      </c>
      <c r="O376">
        <v>1.0375932008968001</v>
      </c>
      <c r="P376">
        <v>120.043597980725</v>
      </c>
      <c r="Q376">
        <v>0.21314884456328201</v>
      </c>
    </row>
    <row r="377" spans="1:17" x14ac:dyDescent="0.3">
      <c r="A377" t="s">
        <v>863</v>
      </c>
      <c r="B377" t="s">
        <v>864</v>
      </c>
      <c r="C377" t="str">
        <f>IFERROR(VLOOKUP(Table1[[#This Row],[Ticker]],[1]!Table1[[Symbol]:[Industry]],2,FALSE),"-")</f>
        <v>-</v>
      </c>
      <c r="D377" t="s">
        <v>293</v>
      </c>
      <c r="E377">
        <v>17260.278532274999</v>
      </c>
      <c r="F377">
        <v>346.75</v>
      </c>
      <c r="G377">
        <v>-4.9245923635645701</v>
      </c>
      <c r="H377">
        <v>-8.0504988415527805</v>
      </c>
      <c r="I377">
        <v>-25.842798933989201</v>
      </c>
      <c r="J377">
        <v>-2.9544390691713498</v>
      </c>
      <c r="K377">
        <v>368.40315371271203</v>
      </c>
      <c r="L377">
        <v>374.50481995526599</v>
      </c>
      <c r="M377">
        <v>38.664835875698699</v>
      </c>
      <c r="N377">
        <v>1.44723296222408</v>
      </c>
      <c r="O377">
        <v>60.922855082912697</v>
      </c>
      <c r="P377">
        <v>23.3766233766233</v>
      </c>
      <c r="Q377">
        <v>0.10831488452471701</v>
      </c>
    </row>
    <row r="378" spans="1:17" x14ac:dyDescent="0.3">
      <c r="A378" t="s">
        <v>865</v>
      </c>
      <c r="B378" t="s">
        <v>866</v>
      </c>
      <c r="C378" t="str">
        <f>IFERROR(VLOOKUP(Table1[[#This Row],[Ticker]],[1]!Table1[[Symbol]:[Industry]],2,FALSE),"-")</f>
        <v>-</v>
      </c>
      <c r="D378" t="s">
        <v>179</v>
      </c>
      <c r="E378">
        <v>17202.804854239999</v>
      </c>
      <c r="F378">
        <v>304.89999999999998</v>
      </c>
      <c r="G378">
        <v>-21.2601312264756</v>
      </c>
      <c r="H378">
        <v>-2.55665462430431</v>
      </c>
      <c r="I378">
        <v>-19.361758661269199</v>
      </c>
      <c r="J378">
        <v>-2.19718294056146</v>
      </c>
      <c r="K378">
        <v>305.16918790839799</v>
      </c>
      <c r="L378">
        <v>311.52380412908201</v>
      </c>
      <c r="M378">
        <v>62.725900164783198</v>
      </c>
      <c r="N378">
        <v>0.42861418298696502</v>
      </c>
      <c r="O378">
        <v>33.404394883568301</v>
      </c>
      <c r="P378">
        <v>19.803536345775999</v>
      </c>
      <c r="Q378">
        <v>-5.0239008248821999E-2</v>
      </c>
    </row>
    <row r="379" spans="1:17" x14ac:dyDescent="0.3">
      <c r="A379" t="s">
        <v>867</v>
      </c>
      <c r="B379" t="s">
        <v>868</v>
      </c>
      <c r="C379" t="str">
        <f>IFERROR(VLOOKUP(Table1[[#This Row],[Ticker]],[1]!Table1[[Symbol]:[Industry]],2,FALSE),"-")</f>
        <v>-</v>
      </c>
      <c r="D379" t="s">
        <v>869</v>
      </c>
      <c r="E379">
        <v>17198.255707568998</v>
      </c>
      <c r="F379">
        <v>219.99</v>
      </c>
      <c r="G379">
        <v>-10.894858254816601</v>
      </c>
      <c r="H379">
        <v>3.841247125917</v>
      </c>
      <c r="I379">
        <v>12.389677256949801</v>
      </c>
      <c r="J379">
        <v>-0.96147244411335697</v>
      </c>
      <c r="K379">
        <v>212.499946958138</v>
      </c>
      <c r="L379">
        <v>195.38009354978701</v>
      </c>
      <c r="M379">
        <v>59.363946209383101</v>
      </c>
      <c r="N379">
        <v>0.747449675181863</v>
      </c>
      <c r="O379">
        <v>7.9821810082276503</v>
      </c>
      <c r="P379">
        <v>61.519823788546198</v>
      </c>
      <c r="Q379">
        <v>8.1902156512229998E-3</v>
      </c>
    </row>
    <row r="380" spans="1:17" x14ac:dyDescent="0.3">
      <c r="A380" t="s">
        <v>870</v>
      </c>
      <c r="B380" t="s">
        <v>871</v>
      </c>
      <c r="C380" t="str">
        <f>IFERROR(VLOOKUP(Table1[[#This Row],[Ticker]],[1]!Table1[[Symbol]:[Industry]],2,FALSE),"-")</f>
        <v>-</v>
      </c>
      <c r="D380" t="s">
        <v>234</v>
      </c>
      <c r="E380">
        <v>17191.420112379899</v>
      </c>
      <c r="F380">
        <v>4938.95</v>
      </c>
      <c r="G380">
        <v>106.084271668067</v>
      </c>
      <c r="H380">
        <v>-3.1563319755549299</v>
      </c>
      <c r="I380">
        <v>28.816631939669399</v>
      </c>
      <c r="J380">
        <v>0.136466821671168</v>
      </c>
      <c r="K380">
        <v>4585.1346977437097</v>
      </c>
      <c r="L380">
        <v>3836.03848185778</v>
      </c>
      <c r="M380">
        <v>72.351996388540698</v>
      </c>
      <c r="N380">
        <v>1.0899489789944501</v>
      </c>
      <c r="O380">
        <v>5.0830642140536</v>
      </c>
      <c r="P380">
        <v>145.310055380336</v>
      </c>
      <c r="Q380">
        <v>0.177233678909343</v>
      </c>
    </row>
    <row r="381" spans="1:17" x14ac:dyDescent="0.3">
      <c r="A381" t="s">
        <v>872</v>
      </c>
      <c r="B381" t="s">
        <v>873</v>
      </c>
      <c r="C381" t="str">
        <f>IFERROR(VLOOKUP(Table1[[#This Row],[Ticker]],[1]!Table1[[Symbol]:[Industry]],2,FALSE),"-")</f>
        <v>-</v>
      </c>
      <c r="D381" t="s">
        <v>484</v>
      </c>
      <c r="E381">
        <v>17134.767194339998</v>
      </c>
      <c r="F381">
        <v>343.4</v>
      </c>
      <c r="G381">
        <v>11.928715750340301</v>
      </c>
      <c r="H381">
        <v>3.3880802387023299</v>
      </c>
      <c r="I381">
        <v>-6.9180652980356996</v>
      </c>
      <c r="J381">
        <v>-1.85727082090322</v>
      </c>
      <c r="K381">
        <v>327.24967082762402</v>
      </c>
      <c r="L381">
        <v>317.922286274219</v>
      </c>
      <c r="M381">
        <v>59.499496324855201</v>
      </c>
      <c r="N381">
        <v>0.38291477702671201</v>
      </c>
      <c r="O381">
        <v>14.1525917297612</v>
      </c>
      <c r="P381">
        <v>40.392477514309</v>
      </c>
      <c r="Q381">
        <v>-3.6007928611273998E-2</v>
      </c>
    </row>
    <row r="382" spans="1:17" x14ac:dyDescent="0.3">
      <c r="A382" t="s">
        <v>874</v>
      </c>
      <c r="B382" t="s">
        <v>875</v>
      </c>
      <c r="C382" t="str">
        <f>IFERROR(VLOOKUP(Table1[[#This Row],[Ticker]],[1]!Table1[[Symbol]:[Industry]],2,FALSE),"-")</f>
        <v>-</v>
      </c>
      <c r="D382" t="s">
        <v>629</v>
      </c>
      <c r="E382">
        <v>17115.061876452</v>
      </c>
      <c r="F382">
        <v>118.71</v>
      </c>
      <c r="G382">
        <v>48.646788337978101</v>
      </c>
      <c r="H382">
        <v>0.58120496256481402</v>
      </c>
      <c r="I382">
        <v>21.931758337925999</v>
      </c>
      <c r="J382">
        <v>-4.5215590299622601</v>
      </c>
      <c r="K382">
        <v>106.53629363530101</v>
      </c>
      <c r="L382">
        <v>92.713763522936603</v>
      </c>
      <c r="M382">
        <v>60.781140769096602</v>
      </c>
      <c r="N382">
        <v>1.5073269433829899</v>
      </c>
      <c r="O382">
        <v>9.9317664897649696</v>
      </c>
      <c r="P382">
        <v>93.024390243902403</v>
      </c>
      <c r="Q382">
        <v>1.5587554743240001E-2</v>
      </c>
    </row>
    <row r="383" spans="1:17" x14ac:dyDescent="0.3">
      <c r="A383" t="s">
        <v>876</v>
      </c>
      <c r="B383" t="s">
        <v>877</v>
      </c>
      <c r="C383" t="str">
        <f>IFERROR(VLOOKUP(Table1[[#This Row],[Ticker]],[1]!Table1[[Symbol]:[Industry]],2,FALSE),"-")</f>
        <v>-</v>
      </c>
      <c r="D383" t="s">
        <v>187</v>
      </c>
      <c r="E383">
        <v>17010.217921725001</v>
      </c>
      <c r="F383">
        <v>699.75</v>
      </c>
      <c r="G383">
        <v>11.6491568669983</v>
      </c>
      <c r="H383">
        <v>9.7520433572742604</v>
      </c>
      <c r="I383">
        <v>7.5598981130959997</v>
      </c>
      <c r="J383">
        <v>-5.0020409443967297</v>
      </c>
      <c r="K383">
        <v>627.12641179554601</v>
      </c>
      <c r="L383">
        <v>578.70916370118596</v>
      </c>
      <c r="M383">
        <v>69.159091707339599</v>
      </c>
      <c r="N383">
        <v>1.18489923539481</v>
      </c>
      <c r="O383">
        <v>3.17970703822794</v>
      </c>
      <c r="P383">
        <v>43.098159509202397</v>
      </c>
      <c r="Q383">
        <v>5.5760230733760997E-2</v>
      </c>
    </row>
    <row r="384" spans="1:17" x14ac:dyDescent="0.3">
      <c r="A384" t="s">
        <v>878</v>
      </c>
      <c r="B384" t="s">
        <v>879</v>
      </c>
      <c r="C384" t="str">
        <f>IFERROR(VLOOKUP(Table1[[#This Row],[Ticker]],[1]!Table1[[Symbol]:[Industry]],2,FALSE),"-")</f>
        <v>-</v>
      </c>
      <c r="D384" t="s">
        <v>293</v>
      </c>
      <c r="E384">
        <v>16983.096818204998</v>
      </c>
      <c r="F384">
        <v>2122.15</v>
      </c>
      <c r="G384">
        <v>-5.2885681880519302</v>
      </c>
      <c r="H384">
        <v>8.3156825557196292</v>
      </c>
      <c r="I384">
        <v>-3.7813968715614599</v>
      </c>
      <c r="J384">
        <v>-4.6933576865228197</v>
      </c>
      <c r="K384">
        <v>2006.1203033519901</v>
      </c>
      <c r="L384">
        <v>1960.6873017325699</v>
      </c>
      <c r="M384">
        <v>63.507711844563097</v>
      </c>
      <c r="N384">
        <v>1.0796498915286099</v>
      </c>
      <c r="O384">
        <v>11.0383337652852</v>
      </c>
      <c r="P384">
        <v>23.3808139534883</v>
      </c>
      <c r="Q384">
        <v>5.1022881857194002E-2</v>
      </c>
    </row>
    <row r="385" spans="1:17" x14ac:dyDescent="0.3">
      <c r="A385" t="s">
        <v>880</v>
      </c>
      <c r="B385" t="s">
        <v>881</v>
      </c>
      <c r="C385" t="str">
        <f>IFERROR(VLOOKUP(Table1[[#This Row],[Ticker]],[1]!Table1[[Symbol]:[Industry]],2,FALSE),"-")</f>
        <v>-</v>
      </c>
      <c r="D385" t="s">
        <v>124</v>
      </c>
      <c r="E385">
        <v>16909.595754499998</v>
      </c>
      <c r="F385">
        <v>57.7</v>
      </c>
      <c r="G385">
        <v>5.3332685244583402</v>
      </c>
      <c r="H385">
        <v>-13.658367504314</v>
      </c>
      <c r="I385">
        <v>1.5947609608945701</v>
      </c>
      <c r="J385">
        <v>-3.03163003392639</v>
      </c>
      <c r="K385">
        <v>59.851846379942202</v>
      </c>
      <c r="L385">
        <v>55.6505562113595</v>
      </c>
      <c r="M385">
        <v>46.613448258295001</v>
      </c>
      <c r="N385">
        <v>0.37724923385117698</v>
      </c>
      <c r="O385">
        <v>27.7296360485268</v>
      </c>
      <c r="P385">
        <v>47.381864623243899</v>
      </c>
    </row>
    <row r="386" spans="1:17" x14ac:dyDescent="0.3">
      <c r="A386" t="s">
        <v>882</v>
      </c>
      <c r="B386" t="s">
        <v>883</v>
      </c>
      <c r="C386" t="str">
        <f>IFERROR(VLOOKUP(Table1[[#This Row],[Ticker]],[1]!Table1[[Symbol]:[Industry]],2,FALSE),"-")</f>
        <v>-</v>
      </c>
      <c r="D386" t="s">
        <v>21</v>
      </c>
      <c r="E386">
        <v>16887.984275700001</v>
      </c>
      <c r="F386">
        <v>745.05</v>
      </c>
      <c r="G386">
        <v>67.651391425536502</v>
      </c>
      <c r="H386">
        <v>16.234548160257201</v>
      </c>
      <c r="I386">
        <v>16.067795378757999</v>
      </c>
      <c r="J386">
        <v>-3.41721305089112</v>
      </c>
      <c r="K386">
        <v>663.948398295998</v>
      </c>
      <c r="L386">
        <v>571.01235799411404</v>
      </c>
      <c r="M386">
        <v>63.908797027851598</v>
      </c>
      <c r="N386">
        <v>0.56800656071490296</v>
      </c>
      <c r="O386">
        <v>3.21454935910341</v>
      </c>
      <c r="P386">
        <v>95.499868800839593</v>
      </c>
      <c r="Q386">
        <v>7.5231893787767998E-2</v>
      </c>
    </row>
    <row r="387" spans="1:17" x14ac:dyDescent="0.3">
      <c r="A387" t="s">
        <v>884</v>
      </c>
      <c r="B387" t="s">
        <v>885</v>
      </c>
      <c r="C387" t="str">
        <f>IFERROR(VLOOKUP(Table1[[#This Row],[Ticker]],[1]!Table1[[Symbol]:[Industry]],2,FALSE),"-")</f>
        <v>-</v>
      </c>
      <c r="D387" t="s">
        <v>337</v>
      </c>
      <c r="E387">
        <v>16884.637103179899</v>
      </c>
      <c r="F387">
        <v>723.8</v>
      </c>
      <c r="G387">
        <v>123.016336315773</v>
      </c>
      <c r="H387">
        <v>-10.866842492473699</v>
      </c>
      <c r="I387">
        <v>48.385143780689098</v>
      </c>
      <c r="J387">
        <v>-6.6852397705155902</v>
      </c>
      <c r="K387">
        <v>702.91629630059595</v>
      </c>
      <c r="L387">
        <v>554.97904937758699</v>
      </c>
      <c r="M387">
        <v>49.753585766851202</v>
      </c>
      <c r="N387">
        <v>0.39615844630746799</v>
      </c>
      <c r="O387">
        <v>14.396242055816501</v>
      </c>
      <c r="P387">
        <v>186.08695652173901</v>
      </c>
      <c r="Q387">
        <v>8.8507775696468005E-2</v>
      </c>
    </row>
    <row r="388" spans="1:17" x14ac:dyDescent="0.3">
      <c r="A388" t="s">
        <v>886</v>
      </c>
      <c r="B388" t="s">
        <v>887</v>
      </c>
      <c r="C388" t="str">
        <f>IFERROR(VLOOKUP(Table1[[#This Row],[Ticker]],[1]!Table1[[Symbol]:[Industry]],2,FALSE),"-")</f>
        <v>-</v>
      </c>
      <c r="D388" t="s">
        <v>659</v>
      </c>
      <c r="E388">
        <v>16781.482278644999</v>
      </c>
      <c r="F388">
        <v>698.35</v>
      </c>
      <c r="G388">
        <v>62.149474589957897</v>
      </c>
      <c r="H388">
        <v>-8.5020563226911996</v>
      </c>
      <c r="I388">
        <v>21.706374556896701</v>
      </c>
      <c r="J388">
        <v>-1.5103217753581299</v>
      </c>
      <c r="K388">
        <v>687.79427260317095</v>
      </c>
      <c r="L388">
        <v>613.84258199017904</v>
      </c>
      <c r="M388">
        <v>54.3505460493299</v>
      </c>
      <c r="N388">
        <v>0.75558126758621402</v>
      </c>
      <c r="O388">
        <v>18.271640294981001</v>
      </c>
      <c r="P388">
        <v>91.433662280701697</v>
      </c>
      <c r="Q388">
        <v>8.5445564610831998E-2</v>
      </c>
    </row>
    <row r="389" spans="1:17" x14ac:dyDescent="0.3">
      <c r="A389" t="s">
        <v>888</v>
      </c>
      <c r="B389" t="s">
        <v>889</v>
      </c>
      <c r="C389" t="str">
        <f>IFERROR(VLOOKUP(Table1[[#This Row],[Ticker]],[1]!Table1[[Symbol]:[Industry]],2,FALSE),"-")</f>
        <v>-</v>
      </c>
      <c r="D389" t="s">
        <v>179</v>
      </c>
      <c r="E389">
        <v>16766.046148829999</v>
      </c>
      <c r="F389">
        <v>1697.35</v>
      </c>
      <c r="G389">
        <v>31.2608469592526</v>
      </c>
      <c r="H389">
        <v>23.779647838794499</v>
      </c>
      <c r="I389">
        <v>26.0099793122831</v>
      </c>
      <c r="J389">
        <v>12.4967074911476</v>
      </c>
      <c r="K389">
        <v>1442.00849844198</v>
      </c>
      <c r="L389">
        <v>1302.13644321995</v>
      </c>
      <c r="M389">
        <v>77.255848413133805</v>
      </c>
      <c r="N389">
        <v>2.3973113572973999</v>
      </c>
      <c r="O389">
        <v>9.4853742598756696</v>
      </c>
      <c r="P389">
        <v>74.885374272319794</v>
      </c>
      <c r="Q389">
        <v>8.3854969928810006E-3</v>
      </c>
    </row>
    <row r="390" spans="1:17" x14ac:dyDescent="0.3">
      <c r="A390" t="s">
        <v>890</v>
      </c>
      <c r="B390" t="s">
        <v>891</v>
      </c>
      <c r="C390" t="str">
        <f>IFERROR(VLOOKUP(Table1[[#This Row],[Ticker]],[1]!Table1[[Symbol]:[Industry]],2,FALSE),"-")</f>
        <v>-</v>
      </c>
      <c r="D390" t="s">
        <v>124</v>
      </c>
      <c r="E390">
        <v>16704.282672609999</v>
      </c>
      <c r="F390">
        <v>941.35</v>
      </c>
      <c r="G390">
        <v>1091.45296352386</v>
      </c>
      <c r="H390">
        <v>2.2377001674471102</v>
      </c>
      <c r="I390">
        <v>3.5422975512882999</v>
      </c>
      <c r="J390">
        <v>6.0835201689747098</v>
      </c>
      <c r="K390">
        <v>927.60304752259003</v>
      </c>
      <c r="L390">
        <v>800.31455105833197</v>
      </c>
      <c r="M390">
        <v>64.023059282633199</v>
      </c>
      <c r="N390">
        <v>0.76740385779408204</v>
      </c>
      <c r="O390">
        <v>39.586763690444499</v>
      </c>
      <c r="P390">
        <v>1155.13333333333</v>
      </c>
      <c r="Q390">
        <v>0.223626699022727</v>
      </c>
    </row>
    <row r="391" spans="1:17" x14ac:dyDescent="0.3">
      <c r="A391" t="s">
        <v>892</v>
      </c>
      <c r="B391" t="s">
        <v>893</v>
      </c>
      <c r="C391" t="str">
        <f>IFERROR(VLOOKUP(Table1[[#This Row],[Ticker]],[1]!Table1[[Symbol]:[Industry]],2,FALSE),"-")</f>
        <v>-</v>
      </c>
      <c r="D391" t="s">
        <v>46</v>
      </c>
      <c r="E391">
        <v>16670.186043099999</v>
      </c>
      <c r="F391">
        <v>1549</v>
      </c>
      <c r="G391">
        <v>296.14077111410899</v>
      </c>
      <c r="H391">
        <v>-0.81506916115979</v>
      </c>
      <c r="I391">
        <v>76.811203445875407</v>
      </c>
      <c r="J391">
        <v>-3.9720980165083102</v>
      </c>
      <c r="K391">
        <v>1265.8251106867999</v>
      </c>
      <c r="L391">
        <v>894.840297502422</v>
      </c>
      <c r="M391">
        <v>65.244592159208196</v>
      </c>
      <c r="N391">
        <v>0.253279439447745</v>
      </c>
      <c r="O391">
        <v>3.2278889606197598</v>
      </c>
      <c r="P391">
        <v>331.41623729285601</v>
      </c>
      <c r="Q391">
        <v>0.164142217017576</v>
      </c>
    </row>
    <row r="392" spans="1:17" x14ac:dyDescent="0.3">
      <c r="A392" t="s">
        <v>894</v>
      </c>
      <c r="B392" t="s">
        <v>895</v>
      </c>
      <c r="C392" t="str">
        <f>IFERROR(VLOOKUP(Table1[[#This Row],[Ticker]],[1]!Table1[[Symbol]:[Industry]],2,FALSE),"-")</f>
        <v>-</v>
      </c>
      <c r="D392" t="s">
        <v>140</v>
      </c>
      <c r="E392">
        <v>16663.755301220001</v>
      </c>
      <c r="F392">
        <v>487.4</v>
      </c>
      <c r="G392">
        <v>135.072127704493</v>
      </c>
      <c r="H392">
        <v>16.242259633843801</v>
      </c>
      <c r="I392">
        <v>44.412554260775899</v>
      </c>
      <c r="J392">
        <v>6.3109962227983303</v>
      </c>
      <c r="K392">
        <v>401.02530705150701</v>
      </c>
      <c r="L392">
        <v>321.85648303609798</v>
      </c>
      <c r="M392">
        <v>79.977463687249397</v>
      </c>
      <c r="N392">
        <v>0.91616701701814296</v>
      </c>
      <c r="O392">
        <v>1.5592942141977799</v>
      </c>
      <c r="P392">
        <v>177.72079772079701</v>
      </c>
      <c r="Q392">
        <v>0.204643658307576</v>
      </c>
    </row>
    <row r="393" spans="1:17" x14ac:dyDescent="0.3">
      <c r="A393" t="s">
        <v>896</v>
      </c>
      <c r="B393" t="s">
        <v>897</v>
      </c>
      <c r="C393" t="str">
        <f>IFERROR(VLOOKUP(Table1[[#This Row],[Ticker]],[1]!Table1[[Symbol]:[Industry]],2,FALSE),"-")</f>
        <v>-</v>
      </c>
      <c r="D393" t="s">
        <v>59</v>
      </c>
      <c r="E393">
        <v>16631.884111920001</v>
      </c>
      <c r="F393">
        <v>1589.8</v>
      </c>
      <c r="G393">
        <v>42.404063448668602</v>
      </c>
      <c r="H393">
        <v>-0.33532544843329798</v>
      </c>
      <c r="I393">
        <v>-10.4999797927951</v>
      </c>
      <c r="J393">
        <v>-2.88979326300012</v>
      </c>
      <c r="K393">
        <v>1509.70506253195</v>
      </c>
      <c r="L393">
        <v>1370.88620932139</v>
      </c>
      <c r="M393">
        <v>64.681836308329594</v>
      </c>
      <c r="N393">
        <v>0.27652474632090901</v>
      </c>
      <c r="O393">
        <v>8.5042143665869894</v>
      </c>
      <c r="P393">
        <v>76.634631409366094</v>
      </c>
    </row>
    <row r="394" spans="1:17" x14ac:dyDescent="0.3">
      <c r="A394" t="s">
        <v>898</v>
      </c>
      <c r="B394" t="s">
        <v>899</v>
      </c>
      <c r="C394" t="str">
        <f>IFERROR(VLOOKUP(Table1[[#This Row],[Ticker]],[1]!Table1[[Symbol]:[Industry]],2,FALSE),"-")</f>
        <v>-</v>
      </c>
      <c r="D394" t="s">
        <v>24</v>
      </c>
      <c r="E394">
        <v>16590.059974454001</v>
      </c>
      <c r="F394">
        <v>206.17</v>
      </c>
      <c r="G394">
        <v>35.476242438737899</v>
      </c>
      <c r="H394">
        <v>-1.4528481262550099</v>
      </c>
      <c r="I394">
        <v>10.344345871567301</v>
      </c>
      <c r="J394">
        <v>-2.8451890008082001</v>
      </c>
      <c r="K394">
        <v>199.87456364600601</v>
      </c>
      <c r="L394">
        <v>174.661174220547</v>
      </c>
      <c r="M394">
        <v>50.743655910326503</v>
      </c>
      <c r="N394">
        <v>0.710164587775173</v>
      </c>
      <c r="O394">
        <v>6.6595527962361301</v>
      </c>
      <c r="P394">
        <v>78.347750865051907</v>
      </c>
      <c r="Q394">
        <v>0.15299229760647901</v>
      </c>
    </row>
    <row r="395" spans="1:17" x14ac:dyDescent="0.3">
      <c r="A395" t="s">
        <v>900</v>
      </c>
      <c r="B395" t="s">
        <v>901</v>
      </c>
      <c r="C395" t="str">
        <f>IFERROR(VLOOKUP(Table1[[#This Row],[Ticker]],[1]!Table1[[Symbol]:[Industry]],2,FALSE),"-")</f>
        <v>-</v>
      </c>
      <c r="D395" t="s">
        <v>902</v>
      </c>
      <c r="E395">
        <v>16476.494957825002</v>
      </c>
      <c r="F395">
        <v>185.29</v>
      </c>
      <c r="G395">
        <v>20.423460666700901</v>
      </c>
      <c r="H395">
        <v>14.0937098156241</v>
      </c>
      <c r="I395">
        <v>0.68096802518927102</v>
      </c>
      <c r="J395">
        <v>0.93485431164744903</v>
      </c>
      <c r="K395">
        <v>165.99473007543401</v>
      </c>
      <c r="L395">
        <v>151.58578971422801</v>
      </c>
      <c r="M395">
        <v>64.131056965404099</v>
      </c>
      <c r="N395">
        <v>1.06380115549696</v>
      </c>
      <c r="O395">
        <v>3.1895946894057801</v>
      </c>
      <c r="P395">
        <v>55.705882352941103</v>
      </c>
      <c r="Q395">
        <v>1.7333972856850999E-2</v>
      </c>
    </row>
    <row r="396" spans="1:17" x14ac:dyDescent="0.3">
      <c r="A396" t="s">
        <v>903</v>
      </c>
      <c r="B396" t="s">
        <v>904</v>
      </c>
      <c r="C396" t="str">
        <f>IFERROR(VLOOKUP(Table1[[#This Row],[Ticker]],[1]!Table1[[Symbol]:[Industry]],2,FALSE),"-")</f>
        <v>-</v>
      </c>
      <c r="D396" t="s">
        <v>24</v>
      </c>
      <c r="E396">
        <v>16345.99778301</v>
      </c>
      <c r="F396">
        <v>269.55</v>
      </c>
      <c r="G396">
        <v>20.053286291707298</v>
      </c>
      <c r="H396">
        <v>-3.7318739966121401</v>
      </c>
      <c r="I396">
        <v>-18.277221411087702</v>
      </c>
      <c r="J396">
        <v>-1.0307538912832701</v>
      </c>
      <c r="K396">
        <v>255.73191391912101</v>
      </c>
      <c r="L396">
        <v>244.56749498637399</v>
      </c>
      <c r="M396">
        <v>63.874934801020501</v>
      </c>
      <c r="N396">
        <v>0.92382126208533799</v>
      </c>
      <c r="O396">
        <v>11.5562975329252</v>
      </c>
      <c r="P396">
        <v>49.087389380530901</v>
      </c>
      <c r="Q396">
        <v>1.352715062101E-2</v>
      </c>
    </row>
    <row r="397" spans="1:17" x14ac:dyDescent="0.3">
      <c r="A397" t="s">
        <v>905</v>
      </c>
      <c r="B397" t="s">
        <v>906</v>
      </c>
      <c r="C397" t="str">
        <f>IFERROR(VLOOKUP(Table1[[#This Row],[Ticker]],[1]!Table1[[Symbol]:[Industry]],2,FALSE),"-")</f>
        <v>-</v>
      </c>
      <c r="D397" t="s">
        <v>260</v>
      </c>
      <c r="E397">
        <v>16235.235197579999</v>
      </c>
      <c r="F397">
        <v>3881.4</v>
      </c>
      <c r="G397">
        <v>321.240929979464</v>
      </c>
      <c r="H397">
        <v>-13.3126886480888</v>
      </c>
      <c r="I397">
        <v>36.481424817637297</v>
      </c>
      <c r="J397">
        <v>-1.61980251491659</v>
      </c>
      <c r="K397">
        <v>3914.0650644679999</v>
      </c>
      <c r="L397">
        <v>3151.7859374561199</v>
      </c>
      <c r="M397">
        <v>41.869673697002199</v>
      </c>
      <c r="N397">
        <v>0.55709533729555905</v>
      </c>
      <c r="O397">
        <v>10.7834801875611</v>
      </c>
      <c r="P397">
        <v>349.23611111111097</v>
      </c>
      <c r="Q397">
        <v>0.28828682191074101</v>
      </c>
    </row>
    <row r="398" spans="1:17" x14ac:dyDescent="0.3">
      <c r="A398" t="s">
        <v>907</v>
      </c>
      <c r="B398" t="s">
        <v>908</v>
      </c>
      <c r="C398" t="str">
        <f>IFERROR(VLOOKUP(Table1[[#This Row],[Ticker]],[1]!Table1[[Symbol]:[Industry]],2,FALSE),"-")</f>
        <v>-</v>
      </c>
      <c r="D398" t="s">
        <v>151</v>
      </c>
      <c r="E398">
        <v>16167.930991470001</v>
      </c>
      <c r="F398">
        <v>2696.95</v>
      </c>
      <c r="G398">
        <v>-28.458387890289899</v>
      </c>
      <c r="H398">
        <v>3.59628945843362</v>
      </c>
      <c r="I398">
        <v>-13.207231152318901</v>
      </c>
      <c r="J398">
        <v>-3.11139489615995</v>
      </c>
      <c r="K398">
        <v>2614.5037394158999</v>
      </c>
      <c r="L398">
        <v>2653.0660596614698</v>
      </c>
      <c r="M398">
        <v>69.152820116464795</v>
      </c>
      <c r="N398">
        <v>0.96092093607604601</v>
      </c>
      <c r="O398">
        <v>23.678599899886901</v>
      </c>
      <c r="P398">
        <v>20.939461883408001</v>
      </c>
      <c r="Q398">
        <v>-9.1327330636783E-2</v>
      </c>
    </row>
    <row r="399" spans="1:17" x14ac:dyDescent="0.3">
      <c r="A399" t="s">
        <v>909</v>
      </c>
      <c r="B399" t="s">
        <v>910</v>
      </c>
      <c r="C399" t="str">
        <f>IFERROR(VLOOKUP(Table1[[#This Row],[Ticker]],[1]!Table1[[Symbol]:[Industry]],2,FALSE),"-")</f>
        <v>-</v>
      </c>
      <c r="D399" t="s">
        <v>59</v>
      </c>
      <c r="E399">
        <v>15995.25</v>
      </c>
      <c r="F399">
        <v>6398.1</v>
      </c>
      <c r="G399">
        <v>43.703422347028202</v>
      </c>
      <c r="H399">
        <v>-3.39984949090343</v>
      </c>
      <c r="I399">
        <v>-0.37254943614227998</v>
      </c>
      <c r="J399">
        <v>0.274814083740621</v>
      </c>
      <c r="K399">
        <v>6023.9782525794699</v>
      </c>
      <c r="L399">
        <v>5344.1700659963299</v>
      </c>
      <c r="M399">
        <v>57.737918220898898</v>
      </c>
      <c r="N399">
        <v>0.599403791291099</v>
      </c>
      <c r="O399">
        <v>12.8608493146402</v>
      </c>
      <c r="P399">
        <v>73.012804045375205</v>
      </c>
      <c r="Q399">
        <v>4.1752764065299E-2</v>
      </c>
    </row>
    <row r="400" spans="1:17" x14ac:dyDescent="0.3">
      <c r="A400" t="s">
        <v>911</v>
      </c>
      <c r="B400" t="s">
        <v>912</v>
      </c>
      <c r="C400" t="str">
        <f>IFERROR(VLOOKUP(Table1[[#This Row],[Ticker]],[1]!Table1[[Symbol]:[Industry]],2,FALSE),"-")</f>
        <v>-</v>
      </c>
      <c r="D400" t="s">
        <v>541</v>
      </c>
      <c r="E400">
        <v>15988.5642844799</v>
      </c>
      <c r="F400">
        <v>5214.8</v>
      </c>
      <c r="G400">
        <v>-18.5201080259984</v>
      </c>
      <c r="H400">
        <v>12.401021993810399</v>
      </c>
      <c r="I400">
        <v>-5.4651735380643096</v>
      </c>
      <c r="J400">
        <v>7.4936975152274901</v>
      </c>
      <c r="K400">
        <v>4615.4971204055</v>
      </c>
      <c r="L400">
        <v>4538.1821610563902</v>
      </c>
      <c r="M400">
        <v>86.998958004615304</v>
      </c>
      <c r="N400">
        <v>2.1023014575299501</v>
      </c>
      <c r="O400">
        <v>2.3816829025082402</v>
      </c>
      <c r="P400">
        <v>29.689132056702299</v>
      </c>
      <c r="Q400">
        <v>3.5290423703100003E-2</v>
      </c>
    </row>
    <row r="401" spans="1:17" x14ac:dyDescent="0.3">
      <c r="A401" t="s">
        <v>913</v>
      </c>
      <c r="B401" t="s">
        <v>914</v>
      </c>
      <c r="C401" t="str">
        <f>IFERROR(VLOOKUP(Table1[[#This Row],[Ticker]],[1]!Table1[[Symbol]:[Industry]],2,FALSE),"-")</f>
        <v>-</v>
      </c>
      <c r="D401" t="s">
        <v>915</v>
      </c>
      <c r="E401">
        <v>15932.025112900001</v>
      </c>
      <c r="F401">
        <v>717.1</v>
      </c>
      <c r="G401">
        <v>-18.0959200133574</v>
      </c>
      <c r="H401">
        <v>4.78014190324458</v>
      </c>
      <c r="I401">
        <v>-20.216840822922201</v>
      </c>
      <c r="J401">
        <v>1.4787086219666801</v>
      </c>
      <c r="K401">
        <v>689.962043145439</v>
      </c>
      <c r="L401">
        <v>675.75585695021095</v>
      </c>
      <c r="M401">
        <v>48.899540217884699</v>
      </c>
      <c r="N401">
        <v>1.2018943016511401</v>
      </c>
      <c r="O401">
        <v>18.463254776181799</v>
      </c>
      <c r="P401">
        <v>20.723905723905698</v>
      </c>
      <c r="Q401">
        <v>4.6231431087454998E-2</v>
      </c>
    </row>
    <row r="402" spans="1:17" x14ac:dyDescent="0.3">
      <c r="A402" t="s">
        <v>916</v>
      </c>
      <c r="B402" t="s">
        <v>917</v>
      </c>
      <c r="C402" t="str">
        <f>IFERROR(VLOOKUP(Table1[[#This Row],[Ticker]],[1]!Table1[[Symbol]:[Industry]],2,FALSE),"-")</f>
        <v>-</v>
      </c>
      <c r="D402" t="s">
        <v>541</v>
      </c>
      <c r="E402">
        <v>15917.42072079</v>
      </c>
      <c r="F402">
        <v>1497.95</v>
      </c>
      <c r="G402">
        <v>-19.0797329756275</v>
      </c>
      <c r="H402">
        <v>10.3628094286062</v>
      </c>
      <c r="I402">
        <v>-17.511950468172</v>
      </c>
      <c r="J402">
        <v>2.74234643638095</v>
      </c>
      <c r="K402">
        <v>1380.8092778008399</v>
      </c>
      <c r="L402">
        <v>1391.1507717547399</v>
      </c>
      <c r="M402">
        <v>69.263706348988705</v>
      </c>
      <c r="N402">
        <v>2.0011521100458198</v>
      </c>
      <c r="O402">
        <v>8.28131780099468</v>
      </c>
      <c r="P402">
        <v>20.510860820595301</v>
      </c>
      <c r="Q402">
        <v>-5.5812878550281997E-2</v>
      </c>
    </row>
    <row r="403" spans="1:17" x14ac:dyDescent="0.3">
      <c r="A403" t="s">
        <v>918</v>
      </c>
      <c r="B403" t="s">
        <v>919</v>
      </c>
      <c r="C403" t="str">
        <f>IFERROR(VLOOKUP(Table1[[#This Row],[Ticker]],[1]!Table1[[Symbol]:[Industry]],2,FALSE),"-")</f>
        <v>-</v>
      </c>
      <c r="D403" t="s">
        <v>127</v>
      </c>
      <c r="E403">
        <v>15867.111270620901</v>
      </c>
      <c r="F403">
        <v>60.71</v>
      </c>
      <c r="G403">
        <v>375.11426025999498</v>
      </c>
      <c r="H403">
        <v>-7.1716372327641604</v>
      </c>
      <c r="I403">
        <v>96.455461562974406</v>
      </c>
      <c r="J403">
        <v>-5.5091673057845698</v>
      </c>
      <c r="K403">
        <v>57.140053210770198</v>
      </c>
      <c r="L403">
        <v>42.4339032675094</v>
      </c>
      <c r="M403">
        <v>47.151458147653301</v>
      </c>
      <c r="N403">
        <v>0.75116819841410198</v>
      </c>
      <c r="O403">
        <v>18.267171800362298</v>
      </c>
      <c r="P403">
        <v>423.36206896551698</v>
      </c>
      <c r="Q403">
        <v>0.118097561902389</v>
      </c>
    </row>
    <row r="404" spans="1:17" x14ac:dyDescent="0.3">
      <c r="A404" t="s">
        <v>920</v>
      </c>
      <c r="B404" t="s">
        <v>921</v>
      </c>
      <c r="C404" t="str">
        <f>IFERROR(VLOOKUP(Table1[[#This Row],[Ticker]],[1]!Table1[[Symbol]:[Industry]],2,FALSE),"-")</f>
        <v>-</v>
      </c>
      <c r="D404" t="s">
        <v>166</v>
      </c>
      <c r="E404">
        <v>15693.81400629</v>
      </c>
      <c r="F404">
        <v>1015.7</v>
      </c>
      <c r="G404">
        <v>-13.1716333864733</v>
      </c>
      <c r="H404">
        <v>-4.0249136483029204</v>
      </c>
      <c r="I404">
        <v>-15.070711426997899</v>
      </c>
      <c r="J404">
        <v>-1.14277956461594</v>
      </c>
      <c r="K404">
        <v>987.035107712539</v>
      </c>
      <c r="L404">
        <v>965.55914732793303</v>
      </c>
      <c r="M404">
        <v>56.073192849823698</v>
      </c>
      <c r="N404">
        <v>0.58216712052373099</v>
      </c>
      <c r="O404">
        <v>15.683764891208</v>
      </c>
      <c r="P404">
        <v>22.921457097906298</v>
      </c>
      <c r="Q404">
        <v>-1.3476209357697E-2</v>
      </c>
    </row>
    <row r="405" spans="1:17" x14ac:dyDescent="0.3">
      <c r="A405" t="s">
        <v>922</v>
      </c>
      <c r="B405" t="s">
        <v>923</v>
      </c>
      <c r="C405" t="str">
        <f>IFERROR(VLOOKUP(Table1[[#This Row],[Ticker]],[1]!Table1[[Symbol]:[Industry]],2,FALSE),"-")</f>
        <v>-</v>
      </c>
      <c r="D405" t="s">
        <v>924</v>
      </c>
      <c r="E405">
        <v>15616.3993341</v>
      </c>
      <c r="F405">
        <v>379.65</v>
      </c>
      <c r="G405">
        <v>53.702355999778099</v>
      </c>
      <c r="H405">
        <v>10.3261045734766</v>
      </c>
      <c r="I405">
        <v>3.28260460100257</v>
      </c>
      <c r="J405">
        <v>4.5710329478260796</v>
      </c>
      <c r="K405">
        <v>341.76249900703601</v>
      </c>
      <c r="L405">
        <v>314.85091127031501</v>
      </c>
      <c r="M405">
        <v>71.484312023648002</v>
      </c>
      <c r="N405">
        <v>1.36084467548842</v>
      </c>
      <c r="O405">
        <v>13.249045173185801</v>
      </c>
      <c r="P405">
        <v>88.271757996528606</v>
      </c>
      <c r="Q405">
        <v>0.21441528831002901</v>
      </c>
    </row>
    <row r="406" spans="1:17" x14ac:dyDescent="0.3">
      <c r="A406" t="s">
        <v>925</v>
      </c>
      <c r="B406" t="s">
        <v>926</v>
      </c>
      <c r="C406" t="str">
        <f>IFERROR(VLOOKUP(Table1[[#This Row],[Ticker]],[1]!Table1[[Symbol]:[Industry]],2,FALSE),"-")</f>
        <v>-</v>
      </c>
      <c r="D406" t="s">
        <v>124</v>
      </c>
      <c r="E406">
        <v>15527.7549738299</v>
      </c>
      <c r="F406">
        <v>592.35</v>
      </c>
      <c r="G406">
        <v>93.078270794243195</v>
      </c>
      <c r="H406">
        <v>-3.5911263556316202</v>
      </c>
      <c r="I406">
        <v>-6.9896610084831501</v>
      </c>
      <c r="J406">
        <v>3.36257280008383</v>
      </c>
      <c r="K406">
        <v>557.09164803197405</v>
      </c>
      <c r="L406">
        <v>505.41576479817599</v>
      </c>
      <c r="M406">
        <v>72.473427241736005</v>
      </c>
      <c r="N406">
        <v>1.8861620748825001</v>
      </c>
      <c r="O406">
        <v>6.6767958132860601</v>
      </c>
      <c r="P406">
        <v>126.08778625954101</v>
      </c>
      <c r="Q406">
        <v>0.13216531077098101</v>
      </c>
    </row>
    <row r="407" spans="1:17" hidden="1" x14ac:dyDescent="0.3">
      <c r="A407" t="s">
        <v>927</v>
      </c>
      <c r="B407" t="s">
        <v>928</v>
      </c>
      <c r="C407" t="str">
        <f>IFERROR(VLOOKUP(Table1[[#This Row],[Ticker]],[1]!Table1[[Symbol]:[Industry]],2,FALSE),"-")</f>
        <v>-</v>
      </c>
      <c r="D407" t="s">
        <v>716</v>
      </c>
      <c r="E407">
        <v>15502.9956089399</v>
      </c>
      <c r="F407">
        <v>863.78</v>
      </c>
      <c r="G407">
        <v>-1.0447045341890899</v>
      </c>
      <c r="H407">
        <v>-1.44568173721908</v>
      </c>
      <c r="I407">
        <v>-0.78585151355064398</v>
      </c>
      <c r="J407">
        <v>-0.27384558760988398</v>
      </c>
      <c r="K407">
        <v>820.66580030885802</v>
      </c>
      <c r="L407">
        <v>772.00188594641099</v>
      </c>
      <c r="M407">
        <v>63.673105172010501</v>
      </c>
      <c r="N407">
        <v>0.37105451083075403</v>
      </c>
      <c r="O407">
        <v>2.8039547106902099</v>
      </c>
      <c r="P407">
        <v>28.343882796945099</v>
      </c>
      <c r="Q407">
        <v>-2.790653939747E-3</v>
      </c>
    </row>
    <row r="408" spans="1:17" x14ac:dyDescent="0.3">
      <c r="A408" t="s">
        <v>929</v>
      </c>
      <c r="B408" t="s">
        <v>930</v>
      </c>
      <c r="C408" t="str">
        <f>IFERROR(VLOOKUP(Table1[[#This Row],[Ticker]],[1]!Table1[[Symbol]:[Industry]],2,FALSE),"-")</f>
        <v>-</v>
      </c>
      <c r="D408" t="s">
        <v>931</v>
      </c>
      <c r="E408">
        <v>15441.417156719999</v>
      </c>
      <c r="F408">
        <v>803.15</v>
      </c>
      <c r="G408">
        <v>43.6039539219273</v>
      </c>
      <c r="H408">
        <v>49.279046612992602</v>
      </c>
      <c r="I408">
        <v>30.2108566939167</v>
      </c>
      <c r="J408">
        <v>18.6415275380179</v>
      </c>
      <c r="K408">
        <v>601.66613193301203</v>
      </c>
      <c r="L408">
        <v>539.84792178505199</v>
      </c>
      <c r="M408">
        <v>87.266268021108502</v>
      </c>
      <c r="N408">
        <v>3.1034364553371798</v>
      </c>
      <c r="O408">
        <v>4.8309780240303803</v>
      </c>
      <c r="P408">
        <v>79.937268959336805</v>
      </c>
      <c r="Q408">
        <v>-2.6285374389028001E-2</v>
      </c>
    </row>
    <row r="409" spans="1:17" x14ac:dyDescent="0.3">
      <c r="A409" t="s">
        <v>932</v>
      </c>
      <c r="B409" t="s">
        <v>933</v>
      </c>
      <c r="C409" t="str">
        <f>IFERROR(VLOOKUP(Table1[[#This Row],[Ticker]],[1]!Table1[[Symbol]:[Industry]],2,FALSE),"-")</f>
        <v>-</v>
      </c>
      <c r="D409" t="s">
        <v>924</v>
      </c>
      <c r="E409">
        <v>15439.9915094399</v>
      </c>
      <c r="F409">
        <v>224.16</v>
      </c>
      <c r="G409">
        <v>47.1900464655318</v>
      </c>
      <c r="H409">
        <v>15.9473746300049</v>
      </c>
      <c r="I409">
        <v>7.6267630090256402</v>
      </c>
      <c r="J409">
        <v>4.6429811162209598</v>
      </c>
      <c r="K409">
        <v>202.09082050142101</v>
      </c>
      <c r="L409">
        <v>186.004988126749</v>
      </c>
      <c r="M409">
        <v>74.501931086211698</v>
      </c>
      <c r="N409">
        <v>1.7624793043835101</v>
      </c>
      <c r="O409">
        <v>2.3733047822983502</v>
      </c>
      <c r="P409">
        <v>80.048192771084302</v>
      </c>
      <c r="Q409">
        <v>-1.6544457257408999E-2</v>
      </c>
    </row>
    <row r="410" spans="1:17" x14ac:dyDescent="0.3">
      <c r="A410" t="s">
        <v>934</v>
      </c>
      <c r="B410" t="s">
        <v>935</v>
      </c>
      <c r="C410" t="str">
        <f>IFERROR(VLOOKUP(Table1[[#This Row],[Ticker]],[1]!Table1[[Symbol]:[Industry]],2,FALSE),"-")</f>
        <v>-</v>
      </c>
      <c r="D410" t="s">
        <v>936</v>
      </c>
      <c r="E410">
        <v>15437.1373767</v>
      </c>
      <c r="F410">
        <v>481</v>
      </c>
      <c r="G410">
        <v>245.03742758024001</v>
      </c>
      <c r="H410">
        <v>6.9210525555897204</v>
      </c>
      <c r="I410">
        <v>19.5263256491695</v>
      </c>
      <c r="J410">
        <v>-1.0972794643555399</v>
      </c>
      <c r="K410">
        <v>423.05573860273802</v>
      </c>
      <c r="L410">
        <v>347.318166798704</v>
      </c>
      <c r="M410">
        <v>67.779360895136307</v>
      </c>
      <c r="N410">
        <v>2.1156107560395601</v>
      </c>
      <c r="O410">
        <v>6.6528066528066496</v>
      </c>
      <c r="P410">
        <v>278.14465408805</v>
      </c>
      <c r="Q410">
        <v>0.106234070787287</v>
      </c>
    </row>
    <row r="411" spans="1:17" x14ac:dyDescent="0.3">
      <c r="A411" t="s">
        <v>937</v>
      </c>
      <c r="B411" t="s">
        <v>938</v>
      </c>
      <c r="C411" t="str">
        <f>IFERROR(VLOOKUP(Table1[[#This Row],[Ticker]],[1]!Table1[[Symbol]:[Industry]],2,FALSE),"-")</f>
        <v>-</v>
      </c>
      <c r="D411" t="s">
        <v>59</v>
      </c>
      <c r="E411">
        <v>15164.628209009999</v>
      </c>
      <c r="F411">
        <v>6584.55</v>
      </c>
      <c r="G411">
        <v>27.190890211018001</v>
      </c>
      <c r="H411">
        <v>17.851881515712101</v>
      </c>
      <c r="I411">
        <v>12.9613123865988</v>
      </c>
      <c r="J411">
        <v>-4.1254269203120399</v>
      </c>
      <c r="K411">
        <v>6010.5326114253003</v>
      </c>
      <c r="L411">
        <v>5293.1753724507098</v>
      </c>
      <c r="M411">
        <v>52.1431828074452</v>
      </c>
      <c r="N411">
        <v>0.44177449272331298</v>
      </c>
      <c r="O411">
        <v>14.504408046107899</v>
      </c>
      <c r="P411">
        <v>53.687562408759099</v>
      </c>
      <c r="Q411">
        <v>6.5959064579260004E-3</v>
      </c>
    </row>
    <row r="412" spans="1:17" x14ac:dyDescent="0.3">
      <c r="A412" t="s">
        <v>939</v>
      </c>
      <c r="B412" t="s">
        <v>940</v>
      </c>
      <c r="C412" t="str">
        <f>IFERROR(VLOOKUP(Table1[[#This Row],[Ticker]],[1]!Table1[[Symbol]:[Industry]],2,FALSE),"-")</f>
        <v>-</v>
      </c>
      <c r="D412" t="s">
        <v>124</v>
      </c>
      <c r="E412">
        <v>15040.953472319999</v>
      </c>
      <c r="F412">
        <v>1106.4000000000001</v>
      </c>
      <c r="G412">
        <v>87.173075620866399</v>
      </c>
      <c r="H412">
        <v>3.8089271766634001</v>
      </c>
      <c r="I412">
        <v>29.239222839250701</v>
      </c>
      <c r="J412">
        <v>-5.32343572773049</v>
      </c>
      <c r="K412">
        <v>982.82434701413297</v>
      </c>
      <c r="L412">
        <v>789.65513249909998</v>
      </c>
      <c r="M412">
        <v>61.681834532092303</v>
      </c>
      <c r="N412">
        <v>0.67611020476789896</v>
      </c>
      <c r="O412">
        <v>6.1550976138828597</v>
      </c>
      <c r="P412">
        <v>117.988375529504</v>
      </c>
      <c r="Q412">
        <v>0.101254685396067</v>
      </c>
    </row>
    <row r="413" spans="1:17" x14ac:dyDescent="0.3">
      <c r="A413" t="s">
        <v>941</v>
      </c>
      <c r="B413" t="s">
        <v>942</v>
      </c>
      <c r="C413" t="str">
        <f>IFERROR(VLOOKUP(Table1[[#This Row],[Ticker]],[1]!Table1[[Symbol]:[Industry]],2,FALSE),"-")</f>
        <v>-</v>
      </c>
      <c r="D413" t="s">
        <v>287</v>
      </c>
      <c r="E413">
        <v>14999.332670100001</v>
      </c>
      <c r="F413">
        <v>1093</v>
      </c>
      <c r="G413">
        <v>49.720339930560797</v>
      </c>
      <c r="H413">
        <v>13.3079309283747</v>
      </c>
      <c r="I413">
        <v>19.307053909036501</v>
      </c>
      <c r="J413">
        <v>-1.2605715068063199</v>
      </c>
      <c r="K413">
        <v>1006.88053451361</v>
      </c>
      <c r="L413">
        <v>896.90060694297597</v>
      </c>
      <c r="M413">
        <v>67.901297001249404</v>
      </c>
      <c r="N413">
        <v>1.0816718861860499</v>
      </c>
      <c r="O413">
        <v>9.6980786825251606</v>
      </c>
      <c r="P413">
        <v>91.083916083915994</v>
      </c>
      <c r="Q413">
        <v>2.8592718997530998E-2</v>
      </c>
    </row>
    <row r="414" spans="1:17" x14ac:dyDescent="0.3">
      <c r="A414" t="s">
        <v>943</v>
      </c>
      <c r="B414" t="s">
        <v>944</v>
      </c>
      <c r="C414" t="str">
        <f>IFERROR(VLOOKUP(Table1[[#This Row],[Ticker]],[1]!Table1[[Symbol]:[Industry]],2,FALSE),"-")</f>
        <v>-</v>
      </c>
      <c r="D414" t="s">
        <v>148</v>
      </c>
      <c r="E414">
        <v>14993.842322775001</v>
      </c>
      <c r="F414">
        <v>1336.35</v>
      </c>
      <c r="G414">
        <v>89.2073302759526</v>
      </c>
      <c r="H414">
        <v>12.905200945004699</v>
      </c>
      <c r="I414">
        <v>32.090292235514497</v>
      </c>
      <c r="J414">
        <v>-1.1139883755090101</v>
      </c>
      <c r="K414">
        <v>1188.1292830074599</v>
      </c>
      <c r="L414">
        <v>992.08289168029205</v>
      </c>
      <c r="M414">
        <v>67.862352830189593</v>
      </c>
      <c r="N414">
        <v>0.69065346460594801</v>
      </c>
      <c r="O414">
        <v>4.7629737718412004</v>
      </c>
      <c r="P414">
        <v>127.521920490337</v>
      </c>
      <c r="Q414">
        <v>0.22338124875709001</v>
      </c>
    </row>
    <row r="415" spans="1:17" x14ac:dyDescent="0.3">
      <c r="A415" t="s">
        <v>945</v>
      </c>
      <c r="B415" t="s">
        <v>946</v>
      </c>
      <c r="C415" t="str">
        <f>IFERROR(VLOOKUP(Table1[[#This Row],[Ticker]],[1]!Table1[[Symbol]:[Industry]],2,FALSE),"-")</f>
        <v>-</v>
      </c>
      <c r="D415" t="s">
        <v>27</v>
      </c>
      <c r="E415">
        <v>14976.701316547</v>
      </c>
      <c r="F415">
        <v>76.61</v>
      </c>
      <c r="G415">
        <v>-17.807825964737301</v>
      </c>
      <c r="H415">
        <v>-4.5704869967200903</v>
      </c>
      <c r="I415">
        <v>-28.4240959019534</v>
      </c>
      <c r="J415">
        <v>-2.82674597028854</v>
      </c>
      <c r="K415">
        <v>78.035094498746602</v>
      </c>
      <c r="L415">
        <v>82.7331113218045</v>
      </c>
      <c r="M415">
        <v>43.598932600773701</v>
      </c>
      <c r="N415">
        <v>1.09579013103666</v>
      </c>
      <c r="O415">
        <v>42.409607100900601</v>
      </c>
      <c r="P415">
        <v>17.770945426594899</v>
      </c>
      <c r="Q415">
        <v>5.3237366391077998E-2</v>
      </c>
    </row>
    <row r="416" spans="1:17" x14ac:dyDescent="0.3">
      <c r="A416" t="s">
        <v>947</v>
      </c>
      <c r="B416" t="s">
        <v>948</v>
      </c>
      <c r="C416" t="str">
        <f>IFERROR(VLOOKUP(Table1[[#This Row],[Ticker]],[1]!Table1[[Symbol]:[Industry]],2,FALSE),"-")</f>
        <v>-</v>
      </c>
      <c r="D416" t="s">
        <v>325</v>
      </c>
      <c r="E416">
        <v>14970.46162061</v>
      </c>
      <c r="F416">
        <v>4443.1000000000004</v>
      </c>
      <c r="G416">
        <v>70.917649456517495</v>
      </c>
      <c r="H416">
        <v>17.017908217888799</v>
      </c>
      <c r="I416">
        <v>29.879182545258299</v>
      </c>
      <c r="J416">
        <v>8.4464623931084706</v>
      </c>
      <c r="K416">
        <v>3953.01282416501</v>
      </c>
      <c r="L416">
        <v>3518.5280687198501</v>
      </c>
      <c r="M416">
        <v>72.568034312662206</v>
      </c>
      <c r="N416">
        <v>1.3887435782573401</v>
      </c>
      <c r="O416">
        <v>4.9942607638810701</v>
      </c>
      <c r="P416">
        <v>104.656840165822</v>
      </c>
      <c r="Q416">
        <v>1.9492758568994999E-2</v>
      </c>
    </row>
    <row r="417" spans="1:17" x14ac:dyDescent="0.3">
      <c r="A417" t="s">
        <v>949</v>
      </c>
      <c r="B417" t="s">
        <v>950</v>
      </c>
      <c r="C417" t="str">
        <f>IFERROR(VLOOKUP(Table1[[#This Row],[Ticker]],[1]!Table1[[Symbol]:[Industry]],2,FALSE),"-")</f>
        <v>-</v>
      </c>
      <c r="D417" t="s">
        <v>218</v>
      </c>
      <c r="E417">
        <v>14846.76370856</v>
      </c>
      <c r="F417">
        <v>1808.8</v>
      </c>
      <c r="G417">
        <v>57.384979970906599</v>
      </c>
      <c r="H417">
        <v>-4.3836338742219798</v>
      </c>
      <c r="I417">
        <v>22.267175858259002</v>
      </c>
      <c r="J417">
        <v>-2.5709241205752802</v>
      </c>
      <c r="K417">
        <v>1764.88126972793</v>
      </c>
      <c r="L417">
        <v>1569.9921705587601</v>
      </c>
      <c r="M417">
        <v>55.9240587029213</v>
      </c>
      <c r="N417">
        <v>1.4074348072117699</v>
      </c>
      <c r="O417">
        <v>22.8411101282618</v>
      </c>
      <c r="P417">
        <v>88.780462349318995</v>
      </c>
      <c r="Q417">
        <v>0.176154760460346</v>
      </c>
    </row>
    <row r="418" spans="1:17" x14ac:dyDescent="0.3">
      <c r="A418" t="s">
        <v>951</v>
      </c>
      <c r="B418" t="s">
        <v>952</v>
      </c>
      <c r="C418" t="str">
        <f>IFERROR(VLOOKUP(Table1[[#This Row],[Ticker]],[1]!Table1[[Symbol]:[Industry]],2,FALSE),"-")</f>
        <v>-</v>
      </c>
      <c r="D418" t="s">
        <v>541</v>
      </c>
      <c r="E418">
        <v>14817.657749600001</v>
      </c>
      <c r="F418">
        <v>788</v>
      </c>
      <c r="G418">
        <v>55.937917977154903</v>
      </c>
      <c r="H418">
        <v>13.9329597118625</v>
      </c>
      <c r="I418">
        <v>27.9255017394552</v>
      </c>
      <c r="J418">
        <v>-0.97445000410848404</v>
      </c>
      <c r="K418">
        <v>717.18459413719404</v>
      </c>
      <c r="L418">
        <v>623.13903005932104</v>
      </c>
      <c r="M418">
        <v>66.584319456421298</v>
      </c>
      <c r="N418">
        <v>1.5327413789308499</v>
      </c>
      <c r="O418">
        <v>4.1624365482233401</v>
      </c>
      <c r="P418">
        <v>92.665036674816605</v>
      </c>
      <c r="Q418">
        <v>9.3895556632092994E-2</v>
      </c>
    </row>
    <row r="419" spans="1:17" x14ac:dyDescent="0.3">
      <c r="A419" t="s">
        <v>953</v>
      </c>
      <c r="B419" t="s">
        <v>954</v>
      </c>
      <c r="C419" t="str">
        <f>IFERROR(VLOOKUP(Table1[[#This Row],[Ticker]],[1]!Table1[[Symbol]:[Industry]],2,FALSE),"-")</f>
        <v>-</v>
      </c>
      <c r="D419" t="s">
        <v>46</v>
      </c>
      <c r="E419">
        <v>14784.524621765</v>
      </c>
      <c r="F419">
        <v>263.05</v>
      </c>
      <c r="G419">
        <v>103.363664022595</v>
      </c>
      <c r="H419">
        <v>-4.7813559241686496</v>
      </c>
      <c r="I419">
        <v>16.151595468060201</v>
      </c>
      <c r="J419">
        <v>0.50968900215215396</v>
      </c>
      <c r="K419">
        <v>245.37974310683001</v>
      </c>
      <c r="L419">
        <v>203.82077751186199</v>
      </c>
      <c r="M419">
        <v>62.180122865488201</v>
      </c>
      <c r="N419">
        <v>0.63807044638545796</v>
      </c>
      <c r="O419">
        <v>10.2071849458277</v>
      </c>
      <c r="P419">
        <v>133.097031457687</v>
      </c>
      <c r="Q419">
        <v>0.11931542648395201</v>
      </c>
    </row>
    <row r="420" spans="1:17" x14ac:dyDescent="0.3">
      <c r="A420" t="s">
        <v>955</v>
      </c>
      <c r="B420" t="s">
        <v>956</v>
      </c>
      <c r="C420" t="str">
        <f>IFERROR(VLOOKUP(Table1[[#This Row],[Ticker]],[1]!Table1[[Symbol]:[Industry]],2,FALSE),"-")</f>
        <v>-</v>
      </c>
      <c r="D420" t="s">
        <v>620</v>
      </c>
      <c r="E420">
        <v>14753.844182448</v>
      </c>
      <c r="F420">
        <v>153.36000000000001</v>
      </c>
      <c r="G420">
        <v>36.9006658111864</v>
      </c>
      <c r="H420">
        <v>3.8869400636280602</v>
      </c>
      <c r="I420">
        <v>-8.8459467559325393</v>
      </c>
      <c r="J420">
        <v>1.5275027711084399</v>
      </c>
      <c r="K420">
        <v>145.499183026205</v>
      </c>
      <c r="L420">
        <v>139.38842701097701</v>
      </c>
      <c r="M420">
        <v>65.296000876307502</v>
      </c>
      <c r="N420">
        <v>1.4734326051754401</v>
      </c>
      <c r="O420">
        <v>11.6653625456442</v>
      </c>
      <c r="P420">
        <v>65.794594594594599</v>
      </c>
      <c r="Q420">
        <v>2.0224300414754998E-2</v>
      </c>
    </row>
    <row r="421" spans="1:17" x14ac:dyDescent="0.3">
      <c r="A421" t="s">
        <v>957</v>
      </c>
      <c r="B421" t="s">
        <v>958</v>
      </c>
      <c r="C421" t="str">
        <f>IFERROR(VLOOKUP(Table1[[#This Row],[Ticker]],[1]!Table1[[Symbol]:[Industry]],2,FALSE),"-")</f>
        <v>-</v>
      </c>
      <c r="D421" t="s">
        <v>484</v>
      </c>
      <c r="E421">
        <v>14712.071159499999</v>
      </c>
      <c r="F421">
        <v>1859</v>
      </c>
      <c r="G421">
        <v>-4.5338006043295298</v>
      </c>
      <c r="H421">
        <v>8.3268615208930505</v>
      </c>
      <c r="I421">
        <v>5.6919952065947097</v>
      </c>
      <c r="J421">
        <v>-1.6684128822425599</v>
      </c>
      <c r="K421">
        <v>1712.7102184269399</v>
      </c>
      <c r="L421">
        <v>1600.64367895743</v>
      </c>
      <c r="M421">
        <v>55.798194966918203</v>
      </c>
      <c r="N421">
        <v>0.69857016697824503</v>
      </c>
      <c r="O421">
        <v>6.4523937600860597</v>
      </c>
      <c r="P421">
        <v>42.2341239479724</v>
      </c>
      <c r="Q421">
        <v>-0.104068711361959</v>
      </c>
    </row>
    <row r="422" spans="1:17" x14ac:dyDescent="0.3">
      <c r="A422" t="s">
        <v>959</v>
      </c>
      <c r="B422" t="s">
        <v>960</v>
      </c>
      <c r="C422" t="str">
        <f>IFERROR(VLOOKUP(Table1[[#This Row],[Ticker]],[1]!Table1[[Symbol]:[Industry]],2,FALSE),"-")</f>
        <v>-</v>
      </c>
      <c r="D422" t="s">
        <v>21</v>
      </c>
      <c r="E422">
        <v>14711.77337734</v>
      </c>
      <c r="F422">
        <v>2610.0500000000002</v>
      </c>
      <c r="G422">
        <v>161.96356090343201</v>
      </c>
      <c r="H422">
        <v>4.2638446749043402</v>
      </c>
      <c r="I422">
        <v>105.533998971118</v>
      </c>
      <c r="J422">
        <v>1.8657225390273</v>
      </c>
      <c r="K422">
        <v>2272.84349785317</v>
      </c>
      <c r="L422">
        <v>1547.3356496240301</v>
      </c>
      <c r="M422">
        <v>56.772395757851399</v>
      </c>
      <c r="N422">
        <v>0.85225136343589403</v>
      </c>
      <c r="O422">
        <v>6.2029463037106298</v>
      </c>
      <c r="P422">
        <v>253.37801245599701</v>
      </c>
    </row>
    <row r="423" spans="1:17" x14ac:dyDescent="0.3">
      <c r="A423" t="s">
        <v>961</v>
      </c>
      <c r="B423" t="s">
        <v>962</v>
      </c>
      <c r="C423" t="str">
        <f>IFERROR(VLOOKUP(Table1[[#This Row],[Ticker]],[1]!Table1[[Symbol]:[Industry]],2,FALSE),"-")</f>
        <v>-</v>
      </c>
      <c r="D423" t="s">
        <v>237</v>
      </c>
      <c r="E423">
        <v>14616.166471500001</v>
      </c>
      <c r="F423">
        <v>2094.85</v>
      </c>
      <c r="G423">
        <v>81.451993083481398</v>
      </c>
      <c r="H423">
        <v>35.964893238834897</v>
      </c>
      <c r="I423">
        <v>27.577325229659198</v>
      </c>
      <c r="J423">
        <v>5.4900869403385002</v>
      </c>
      <c r="K423">
        <v>1695.8823695583401</v>
      </c>
      <c r="L423">
        <v>1514.33227610064</v>
      </c>
      <c r="M423">
        <v>77.961218837402299</v>
      </c>
      <c r="N423">
        <v>4.2932707604819003</v>
      </c>
      <c r="O423">
        <v>3.4775759600925902</v>
      </c>
      <c r="P423">
        <v>115.952785938869</v>
      </c>
      <c r="Q423">
        <v>3.2582506156144997E-2</v>
      </c>
    </row>
    <row r="424" spans="1:17" x14ac:dyDescent="0.3">
      <c r="A424" t="s">
        <v>963</v>
      </c>
      <c r="B424" t="s">
        <v>964</v>
      </c>
      <c r="C424" t="str">
        <f>IFERROR(VLOOKUP(Table1[[#This Row],[Ticker]],[1]!Table1[[Symbol]:[Industry]],2,FALSE),"-")</f>
        <v>-</v>
      </c>
      <c r="D424" t="s">
        <v>457</v>
      </c>
      <c r="E424">
        <v>14519.471271479901</v>
      </c>
      <c r="F424">
        <v>523.79999999999995</v>
      </c>
      <c r="G424">
        <v>215.46812046742801</v>
      </c>
      <c r="H424">
        <v>-6.5819197876718896</v>
      </c>
      <c r="I424">
        <v>1.27802717641883</v>
      </c>
      <c r="J424">
        <v>-2.4783377755777898</v>
      </c>
      <c r="K424">
        <v>497.97537734570898</v>
      </c>
      <c r="L424">
        <v>426.10324509255997</v>
      </c>
      <c r="M424">
        <v>71.601266954842501</v>
      </c>
      <c r="N424">
        <v>0.89891556207084899</v>
      </c>
      <c r="O424">
        <v>16.838487972508599</v>
      </c>
      <c r="P424">
        <v>246.77259185700001</v>
      </c>
      <c r="Q424">
        <v>0.20469853826786</v>
      </c>
    </row>
    <row r="425" spans="1:17" x14ac:dyDescent="0.3">
      <c r="A425" t="s">
        <v>965</v>
      </c>
      <c r="B425" t="s">
        <v>966</v>
      </c>
      <c r="C425" t="str">
        <f>IFERROR(VLOOKUP(Table1[[#This Row],[Ticker]],[1]!Table1[[Symbol]:[Industry]],2,FALSE),"-")</f>
        <v>-</v>
      </c>
      <c r="D425" t="s">
        <v>18</v>
      </c>
      <c r="E425">
        <v>14496.524789999999</v>
      </c>
      <c r="F425">
        <v>973.5</v>
      </c>
      <c r="G425">
        <v>116.813972424444</v>
      </c>
      <c r="H425">
        <v>1.00815602638677E-2</v>
      </c>
      <c r="I425">
        <v>21.6091142199286</v>
      </c>
      <c r="J425">
        <v>1.9536164111496599</v>
      </c>
      <c r="K425">
        <v>946.90182317725396</v>
      </c>
      <c r="L425">
        <v>795.87419860525995</v>
      </c>
      <c r="M425">
        <v>53.318206476200203</v>
      </c>
      <c r="N425">
        <v>0.42266669248808297</v>
      </c>
      <c r="O425">
        <v>15.305598356445801</v>
      </c>
      <c r="P425">
        <v>179.821787870077</v>
      </c>
      <c r="Q425">
        <v>0.170059970938536</v>
      </c>
    </row>
    <row r="426" spans="1:17" x14ac:dyDescent="0.3">
      <c r="A426" t="s">
        <v>967</v>
      </c>
      <c r="B426" t="s">
        <v>968</v>
      </c>
      <c r="C426" t="str">
        <f>IFERROR(VLOOKUP(Table1[[#This Row],[Ticker]],[1]!Table1[[Symbol]:[Industry]],2,FALSE),"-")</f>
        <v>-</v>
      </c>
      <c r="D426" t="s">
        <v>602</v>
      </c>
      <c r="E426">
        <v>14486.553892439901</v>
      </c>
      <c r="F426">
        <v>150.82</v>
      </c>
      <c r="G426">
        <v>-42.3558133364509</v>
      </c>
      <c r="H426">
        <v>-5.6391513238222899</v>
      </c>
      <c r="I426">
        <v>-60.090486275289102</v>
      </c>
      <c r="J426">
        <v>0.44028768525081402</v>
      </c>
      <c r="K426">
        <v>152.330321533025</v>
      </c>
      <c r="L426">
        <v>184.86862865108901</v>
      </c>
      <c r="M426">
        <v>42.353527884585802</v>
      </c>
      <c r="N426">
        <v>1.2522052615182599</v>
      </c>
      <c r="O426">
        <v>98.713698448481594</v>
      </c>
      <c r="P426">
        <v>20.175298804780802</v>
      </c>
      <c r="Q426">
        <v>-4.2892969873204997E-2</v>
      </c>
    </row>
    <row r="427" spans="1:17" x14ac:dyDescent="0.3">
      <c r="A427" t="s">
        <v>969</v>
      </c>
      <c r="B427" t="s">
        <v>970</v>
      </c>
      <c r="C427" t="str">
        <f>IFERROR(VLOOKUP(Table1[[#This Row],[Ticker]],[1]!Table1[[Symbol]:[Industry]],2,FALSE),"-")</f>
        <v>-</v>
      </c>
      <c r="D427" t="s">
        <v>234</v>
      </c>
      <c r="E427">
        <v>14357.284240000001</v>
      </c>
      <c r="F427">
        <v>4548.05</v>
      </c>
      <c r="G427">
        <v>37.062256133318698</v>
      </c>
      <c r="H427">
        <v>-3.5221112105213002</v>
      </c>
      <c r="I427">
        <v>33.8953166406801</v>
      </c>
      <c r="J427">
        <v>-4.9417723784120797</v>
      </c>
      <c r="K427">
        <v>4408.6112055242702</v>
      </c>
      <c r="L427">
        <v>3682.5734546549602</v>
      </c>
      <c r="M427">
        <v>42.4538631330106</v>
      </c>
      <c r="N427">
        <v>0.78785993287393197</v>
      </c>
      <c r="O427">
        <v>9.9372258440430397</v>
      </c>
      <c r="P427">
        <v>67.3276797704236</v>
      </c>
      <c r="Q427">
        <v>0.187670332104761</v>
      </c>
    </row>
    <row r="428" spans="1:17" x14ac:dyDescent="0.3">
      <c r="A428" t="s">
        <v>971</v>
      </c>
      <c r="B428" t="s">
        <v>972</v>
      </c>
      <c r="C428" t="str">
        <f>IFERROR(VLOOKUP(Table1[[#This Row],[Ticker]],[1]!Table1[[Symbol]:[Industry]],2,FALSE),"-")</f>
        <v>-</v>
      </c>
      <c r="D428" t="s">
        <v>973</v>
      </c>
      <c r="E428">
        <v>14337.4425606</v>
      </c>
      <c r="F428">
        <v>1461</v>
      </c>
      <c r="G428">
        <v>-19.903207849990299</v>
      </c>
      <c r="H428">
        <v>7.1289950580685799</v>
      </c>
      <c r="I428">
        <v>-27.640212096286401</v>
      </c>
      <c r="J428">
        <v>0.54941000853029198</v>
      </c>
      <c r="K428">
        <v>1387.6592339152301</v>
      </c>
      <c r="L428">
        <v>1462.44942927169</v>
      </c>
      <c r="M428">
        <v>58.775441364565502</v>
      </c>
      <c r="N428">
        <v>1.4516482596590301</v>
      </c>
      <c r="O428">
        <v>28.367556468172399</v>
      </c>
      <c r="P428">
        <v>21.3253612356751</v>
      </c>
      <c r="Q428">
        <v>-3.7292070693310003E-2</v>
      </c>
    </row>
    <row r="429" spans="1:17" x14ac:dyDescent="0.3">
      <c r="A429" t="s">
        <v>974</v>
      </c>
      <c r="B429" t="s">
        <v>975</v>
      </c>
      <c r="C429" t="str">
        <f>IFERROR(VLOOKUP(Table1[[#This Row],[Ticker]],[1]!Table1[[Symbol]:[Industry]],2,FALSE),"-")</f>
        <v>-</v>
      </c>
      <c r="D429" t="s">
        <v>59</v>
      </c>
      <c r="E429">
        <v>14196.0252096</v>
      </c>
      <c r="F429">
        <v>1043.25</v>
      </c>
      <c r="G429">
        <v>26.033431826316502</v>
      </c>
      <c r="H429">
        <v>9.2331550046010396</v>
      </c>
      <c r="I429">
        <v>1.29549688926142</v>
      </c>
      <c r="J429">
        <v>0.27261771788921602</v>
      </c>
      <c r="K429">
        <v>961.38675639939197</v>
      </c>
      <c r="L429">
        <v>883.20517982501303</v>
      </c>
      <c r="M429">
        <v>59.8476564139064</v>
      </c>
      <c r="N429">
        <v>0.67127686838018596</v>
      </c>
      <c r="O429">
        <v>4.4811885933381204</v>
      </c>
      <c r="P429">
        <v>52.778794757267299</v>
      </c>
      <c r="Q429">
        <v>-7.3612193010480003E-3</v>
      </c>
    </row>
    <row r="430" spans="1:17" x14ac:dyDescent="0.3">
      <c r="A430" t="s">
        <v>976</v>
      </c>
      <c r="B430" t="s">
        <v>977</v>
      </c>
      <c r="C430" t="str">
        <f>IFERROR(VLOOKUP(Table1[[#This Row],[Ticker]],[1]!Table1[[Symbol]:[Industry]],2,FALSE),"-")</f>
        <v>-</v>
      </c>
      <c r="D430" t="s">
        <v>620</v>
      </c>
      <c r="E430">
        <v>14180.726585255999</v>
      </c>
      <c r="F430">
        <v>28.56</v>
      </c>
      <c r="G430">
        <v>46.179705870895702</v>
      </c>
      <c r="H430">
        <v>4.4705528855480896</v>
      </c>
      <c r="I430">
        <v>-9.5982267827260799</v>
      </c>
      <c r="J430">
        <v>0.43214355343633698</v>
      </c>
      <c r="K430">
        <v>27.408042196510401</v>
      </c>
      <c r="L430">
        <v>25.1936394074616</v>
      </c>
      <c r="M430">
        <v>55.570850220637602</v>
      </c>
      <c r="N430">
        <v>2.6163591738920799</v>
      </c>
      <c r="O430">
        <v>36.729691876750699</v>
      </c>
      <c r="P430">
        <v>96.288659793814404</v>
      </c>
      <c r="Q430">
        <v>-2.8622556573709998E-3</v>
      </c>
    </row>
    <row r="431" spans="1:17" hidden="1" x14ac:dyDescent="0.3">
      <c r="A431" t="s">
        <v>978</v>
      </c>
      <c r="B431" t="s">
        <v>979</v>
      </c>
      <c r="C431" t="str">
        <f>IFERROR(VLOOKUP(Table1[[#This Row],[Ticker]],[1]!Table1[[Symbol]:[Industry]],2,FALSE),"-")</f>
        <v>-</v>
      </c>
      <c r="D431" t="s">
        <v>184</v>
      </c>
      <c r="E431">
        <v>14106.242050285</v>
      </c>
      <c r="F431">
        <v>435.05</v>
      </c>
      <c r="G431">
        <v>3.03299345097057</v>
      </c>
      <c r="H431">
        <v>-7.1729869867148803</v>
      </c>
      <c r="I431">
        <v>-14.394912774421</v>
      </c>
      <c r="J431">
        <v>-5.2812423233785797</v>
      </c>
      <c r="K431">
        <v>430.15715007562</v>
      </c>
      <c r="M431">
        <v>46.504071656122498</v>
      </c>
      <c r="N431">
        <v>1.38602735760855</v>
      </c>
      <c r="O431">
        <v>17.4577634754625</v>
      </c>
      <c r="P431">
        <v>69.742489270386201</v>
      </c>
    </row>
    <row r="432" spans="1:17" x14ac:dyDescent="0.3">
      <c r="A432" t="s">
        <v>980</v>
      </c>
      <c r="B432" t="s">
        <v>981</v>
      </c>
      <c r="C432" t="str">
        <f>IFERROR(VLOOKUP(Table1[[#This Row],[Ticker]],[1]!Table1[[Symbol]:[Industry]],2,FALSE),"-")</f>
        <v>-</v>
      </c>
      <c r="D432" t="s">
        <v>287</v>
      </c>
      <c r="E432">
        <v>13981.426382975</v>
      </c>
      <c r="F432">
        <v>1000.25</v>
      </c>
      <c r="G432">
        <v>175.810503561394</v>
      </c>
      <c r="H432">
        <v>-0.28407785789604301</v>
      </c>
      <c r="I432">
        <v>13.9332534772113</v>
      </c>
      <c r="J432">
        <v>-4.8101773947813999</v>
      </c>
      <c r="K432">
        <v>922.68922670726397</v>
      </c>
      <c r="L432">
        <v>756.36807934943499</v>
      </c>
      <c r="M432">
        <v>62.150274435546699</v>
      </c>
      <c r="N432">
        <v>0.98450873128773597</v>
      </c>
      <c r="O432">
        <v>5.7835541114721298</v>
      </c>
      <c r="P432">
        <v>230.63383191471701</v>
      </c>
      <c r="Q432">
        <v>9.8880157463514001E-2</v>
      </c>
    </row>
    <row r="433" spans="1:17" x14ac:dyDescent="0.3">
      <c r="A433" t="s">
        <v>982</v>
      </c>
      <c r="B433" t="s">
        <v>983</v>
      </c>
      <c r="C433" t="str">
        <f>IFERROR(VLOOKUP(Table1[[#This Row],[Ticker]],[1]!Table1[[Symbol]:[Industry]],2,FALSE),"-")</f>
        <v>-</v>
      </c>
      <c r="D433" t="s">
        <v>620</v>
      </c>
      <c r="E433">
        <v>13944.008856</v>
      </c>
      <c r="F433">
        <v>482.2</v>
      </c>
      <c r="G433">
        <v>4.2959133310556501</v>
      </c>
      <c r="H433">
        <v>1.89968932539172</v>
      </c>
      <c r="I433">
        <v>13.093651612299899</v>
      </c>
      <c r="J433">
        <v>-1.93298086181774</v>
      </c>
      <c r="K433">
        <v>462.96217872791198</v>
      </c>
      <c r="L433">
        <v>423.899755581519</v>
      </c>
      <c r="M433">
        <v>53.930274150286202</v>
      </c>
      <c r="N433">
        <v>0.62032558666013105</v>
      </c>
      <c r="O433">
        <v>4.6661136457901202</v>
      </c>
      <c r="P433">
        <v>44.198564593301398</v>
      </c>
      <c r="Q433">
        <v>3.4950836259288999E-2</v>
      </c>
    </row>
    <row r="434" spans="1:17" x14ac:dyDescent="0.3">
      <c r="A434" t="s">
        <v>984</v>
      </c>
      <c r="B434" t="s">
        <v>985</v>
      </c>
      <c r="C434" t="str">
        <f>IFERROR(VLOOKUP(Table1[[#This Row],[Ticker]],[1]!Table1[[Symbol]:[Industry]],2,FALSE),"-")</f>
        <v>-</v>
      </c>
      <c r="D434" t="s">
        <v>234</v>
      </c>
      <c r="E434">
        <v>13751.431542435001</v>
      </c>
      <c r="F434">
        <v>5764.45</v>
      </c>
      <c r="G434">
        <v>19.306872260865099</v>
      </c>
      <c r="H434">
        <v>28.116377785374699</v>
      </c>
      <c r="I434">
        <v>-0.81139975676666498</v>
      </c>
      <c r="J434">
        <v>4.7887805642378298</v>
      </c>
      <c r="K434">
        <v>4720.2152927744401</v>
      </c>
      <c r="L434">
        <v>4481.1128449078496</v>
      </c>
      <c r="M434">
        <v>92.193452068059301</v>
      </c>
      <c r="N434">
        <v>3.2053361686094202</v>
      </c>
      <c r="O434">
        <v>1.31061939994274</v>
      </c>
      <c r="P434">
        <v>52.4160177681416</v>
      </c>
      <c r="Q434">
        <v>0.121808071537686</v>
      </c>
    </row>
    <row r="435" spans="1:17" x14ac:dyDescent="0.3">
      <c r="A435" t="s">
        <v>986</v>
      </c>
      <c r="B435" t="s">
        <v>987</v>
      </c>
      <c r="C435" t="str">
        <f>IFERROR(VLOOKUP(Table1[[#This Row],[Ticker]],[1]!Table1[[Symbol]:[Industry]],2,FALSE),"-")</f>
        <v>-</v>
      </c>
      <c r="D435" t="s">
        <v>59</v>
      </c>
      <c r="E435">
        <v>13625.8381402</v>
      </c>
      <c r="F435">
        <v>888.25</v>
      </c>
      <c r="G435">
        <v>247.390680758093</v>
      </c>
      <c r="H435">
        <v>48.694955703901698</v>
      </c>
      <c r="I435">
        <v>66.791022365560906</v>
      </c>
      <c r="J435">
        <v>31.0553454573751</v>
      </c>
      <c r="K435">
        <v>601.27255801267495</v>
      </c>
      <c r="L435">
        <v>474.47260097022098</v>
      </c>
      <c r="M435">
        <v>96.624792236759305</v>
      </c>
      <c r="N435">
        <v>3.4912621687632401</v>
      </c>
      <c r="O435">
        <v>6.1638052350126697</v>
      </c>
      <c r="P435">
        <v>316.52989449003502</v>
      </c>
      <c r="Q435">
        <v>4.8273224914127E-2</v>
      </c>
    </row>
    <row r="436" spans="1:17" x14ac:dyDescent="0.3">
      <c r="A436" t="s">
        <v>988</v>
      </c>
      <c r="B436" t="s">
        <v>989</v>
      </c>
      <c r="C436" t="str">
        <f>IFERROR(VLOOKUP(Table1[[#This Row],[Ticker]],[1]!Table1[[Symbol]:[Industry]],2,FALSE),"-")</f>
        <v>-</v>
      </c>
      <c r="D436" t="s">
        <v>46</v>
      </c>
      <c r="E436">
        <v>13499.23318272</v>
      </c>
      <c r="F436">
        <v>734.4</v>
      </c>
      <c r="G436">
        <v>69.192272577729895</v>
      </c>
      <c r="H436">
        <v>33.312297327158298</v>
      </c>
      <c r="I436">
        <v>20.3351237726859</v>
      </c>
      <c r="J436">
        <v>7.1966111437464901</v>
      </c>
      <c r="K436">
        <v>607.15721609936202</v>
      </c>
      <c r="L436">
        <v>537.75466017034296</v>
      </c>
      <c r="M436">
        <v>73.122253475170297</v>
      </c>
      <c r="N436">
        <v>1.06911525670601</v>
      </c>
      <c r="O436">
        <v>3.20669934640522</v>
      </c>
      <c r="P436">
        <v>100.68315343626099</v>
      </c>
      <c r="Q436">
        <v>6.2557854692417994E-2</v>
      </c>
    </row>
    <row r="437" spans="1:17" x14ac:dyDescent="0.3">
      <c r="A437" t="s">
        <v>990</v>
      </c>
      <c r="B437" t="s">
        <v>991</v>
      </c>
      <c r="C437" t="str">
        <f>IFERROR(VLOOKUP(Table1[[#This Row],[Ticker]],[1]!Table1[[Symbol]:[Industry]],2,FALSE),"-")</f>
        <v>-</v>
      </c>
      <c r="D437" t="s">
        <v>103</v>
      </c>
      <c r="E437">
        <v>13480.753512709</v>
      </c>
      <c r="F437">
        <v>19.670000000000002</v>
      </c>
      <c r="G437">
        <v>184.36655413648401</v>
      </c>
      <c r="H437">
        <v>-5.2641352051891497</v>
      </c>
      <c r="I437">
        <v>11.211580349007299</v>
      </c>
      <c r="J437">
        <v>-2.6179983912052598</v>
      </c>
      <c r="K437">
        <v>19.011194272992999</v>
      </c>
      <c r="L437">
        <v>15.984689865621201</v>
      </c>
      <c r="M437">
        <v>53.4991617185823</v>
      </c>
      <c r="N437">
        <v>1.0480045335346</v>
      </c>
      <c r="O437">
        <v>22.013218098627299</v>
      </c>
      <c r="P437">
        <v>233.38983050847401</v>
      </c>
      <c r="Q437">
        <v>9.7449904085881001E-2</v>
      </c>
    </row>
    <row r="438" spans="1:17" x14ac:dyDescent="0.3">
      <c r="A438" t="s">
        <v>992</v>
      </c>
      <c r="B438" t="s">
        <v>993</v>
      </c>
      <c r="C438" t="str">
        <f>IFERROR(VLOOKUP(Table1[[#This Row],[Ticker]],[1]!Table1[[Symbol]:[Industry]],2,FALSE),"-")</f>
        <v>-</v>
      </c>
      <c r="D438" t="s">
        <v>994</v>
      </c>
      <c r="E438">
        <v>13370.62495412</v>
      </c>
      <c r="F438">
        <v>753.2</v>
      </c>
      <c r="G438">
        <v>38.453937049236401</v>
      </c>
      <c r="H438">
        <v>7.3501395144472896</v>
      </c>
      <c r="I438">
        <v>19.227806402657698</v>
      </c>
      <c r="J438">
        <v>-2.9283017554368</v>
      </c>
      <c r="K438">
        <v>693.91430973475804</v>
      </c>
      <c r="L438">
        <v>607.07408488449596</v>
      </c>
      <c r="M438">
        <v>50.255475383953303</v>
      </c>
      <c r="N438">
        <v>1.9616680944117799</v>
      </c>
      <c r="O438">
        <v>10.594795539033401</v>
      </c>
      <c r="P438">
        <v>66.508234773958193</v>
      </c>
      <c r="Q438">
        <v>4.7834405441905002E-2</v>
      </c>
    </row>
    <row r="439" spans="1:17" x14ac:dyDescent="0.3">
      <c r="A439" t="s">
        <v>995</v>
      </c>
      <c r="B439" t="s">
        <v>996</v>
      </c>
      <c r="C439" t="str">
        <f>IFERROR(VLOOKUP(Table1[[#This Row],[Ticker]],[1]!Table1[[Symbol]:[Industry]],2,FALSE),"-")</f>
        <v>-</v>
      </c>
      <c r="D439" t="s">
        <v>260</v>
      </c>
      <c r="E439">
        <v>13209.724183425</v>
      </c>
      <c r="F439">
        <v>1037.8499999999999</v>
      </c>
      <c r="G439">
        <v>6.4455035835019201</v>
      </c>
      <c r="H439">
        <v>6.2062870266074901</v>
      </c>
      <c r="I439">
        <v>6.5960127472027503</v>
      </c>
      <c r="J439">
        <v>-1.1014624178666901</v>
      </c>
      <c r="K439">
        <v>959.84571083400203</v>
      </c>
      <c r="L439">
        <v>880.87168399350799</v>
      </c>
      <c r="M439">
        <v>69.779873122944693</v>
      </c>
      <c r="N439">
        <v>0.78372982900174004</v>
      </c>
      <c r="O439">
        <v>2.9050440815146801</v>
      </c>
      <c r="P439">
        <v>41.937910284463797</v>
      </c>
      <c r="Q439">
        <v>-4.9486287265940003E-3</v>
      </c>
    </row>
    <row r="440" spans="1:17" x14ac:dyDescent="0.3">
      <c r="A440" t="s">
        <v>997</v>
      </c>
      <c r="B440" t="s">
        <v>998</v>
      </c>
      <c r="C440" t="str">
        <f>IFERROR(VLOOKUP(Table1[[#This Row],[Ticker]],[1]!Table1[[Symbol]:[Industry]],2,FALSE),"-")</f>
        <v>-</v>
      </c>
      <c r="D440" t="s">
        <v>119</v>
      </c>
      <c r="E440">
        <v>13175.989897359999</v>
      </c>
      <c r="F440">
        <v>2070.65</v>
      </c>
      <c r="G440">
        <v>13.5791977733767</v>
      </c>
      <c r="H440">
        <v>4.74295727575727</v>
      </c>
      <c r="I440">
        <v>9.6669359506659607</v>
      </c>
      <c r="J440">
        <v>1.76547520214857</v>
      </c>
      <c r="K440">
        <v>1778.0245097223101</v>
      </c>
      <c r="L440">
        <v>1648.7834222639401</v>
      </c>
      <c r="M440">
        <v>80.567011320339006</v>
      </c>
      <c r="N440">
        <v>1.1728220762147199</v>
      </c>
      <c r="O440">
        <v>0.93448917006737597</v>
      </c>
      <c r="P440">
        <v>45.3036735553138</v>
      </c>
      <c r="Q440">
        <v>-8.2622539981918999E-2</v>
      </c>
    </row>
    <row r="441" spans="1:17" x14ac:dyDescent="0.3">
      <c r="A441" t="s">
        <v>999</v>
      </c>
      <c r="B441" t="s">
        <v>1000</v>
      </c>
      <c r="C441" t="str">
        <f>IFERROR(VLOOKUP(Table1[[#This Row],[Ticker]],[1]!Table1[[Symbol]:[Industry]],2,FALSE),"-")</f>
        <v>-</v>
      </c>
      <c r="D441" t="s">
        <v>293</v>
      </c>
      <c r="E441">
        <v>13153.096109894999</v>
      </c>
      <c r="F441">
        <v>1295.8499999999999</v>
      </c>
      <c r="G441">
        <v>9.9147093047384107</v>
      </c>
      <c r="H441">
        <v>-9.9295874948349905</v>
      </c>
      <c r="I441">
        <v>-5.0591184675844101</v>
      </c>
      <c r="J441">
        <v>-3.03307519944005</v>
      </c>
      <c r="K441">
        <v>1294.7606854441101</v>
      </c>
      <c r="L441">
        <v>1203.8224136234101</v>
      </c>
      <c r="M441">
        <v>58.924675861744497</v>
      </c>
      <c r="N441">
        <v>0.48748225960154501</v>
      </c>
      <c r="O441">
        <v>27.252382606011501</v>
      </c>
      <c r="P441">
        <v>37.673306772908298</v>
      </c>
      <c r="Q441">
        <v>0.13579066336856899</v>
      </c>
    </row>
    <row r="442" spans="1:17" hidden="1" x14ac:dyDescent="0.3">
      <c r="A442" t="s">
        <v>1001</v>
      </c>
      <c r="B442" t="s">
        <v>1002</v>
      </c>
      <c r="C442" t="str">
        <f>IFERROR(VLOOKUP(Table1[[#This Row],[Ticker]],[1]!Table1[[Symbol]:[Industry]],2,FALSE),"-")</f>
        <v>-</v>
      </c>
      <c r="D442" t="s">
        <v>659</v>
      </c>
      <c r="E442">
        <v>13127.34624495</v>
      </c>
      <c r="F442">
        <v>549.5</v>
      </c>
      <c r="G442">
        <v>-29.548234365715</v>
      </c>
      <c r="H442">
        <v>-0.75559861982329202</v>
      </c>
      <c r="I442">
        <v>-16.637833355514701</v>
      </c>
      <c r="J442">
        <v>-5.8894734454351898</v>
      </c>
      <c r="M442">
        <v>40.321329883360299</v>
      </c>
      <c r="O442">
        <v>20.1091901728844</v>
      </c>
      <c r="P442">
        <v>16.8900233992767</v>
      </c>
    </row>
    <row r="443" spans="1:17" x14ac:dyDescent="0.3">
      <c r="A443" t="s">
        <v>1003</v>
      </c>
      <c r="B443" t="s">
        <v>1004</v>
      </c>
      <c r="C443" t="str">
        <f>IFERROR(VLOOKUP(Table1[[#This Row],[Ticker]],[1]!Table1[[Symbol]:[Industry]],2,FALSE),"-")</f>
        <v>-</v>
      </c>
      <c r="D443" t="s">
        <v>80</v>
      </c>
      <c r="E443">
        <v>13108.71052248</v>
      </c>
      <c r="F443">
        <v>634.79999999999995</v>
      </c>
      <c r="G443">
        <v>-24.686014674245701</v>
      </c>
      <c r="H443">
        <v>-16.6600176392047</v>
      </c>
      <c r="I443">
        <v>-31.728463383073802</v>
      </c>
      <c r="J443">
        <v>-4.1146241580764098</v>
      </c>
      <c r="K443">
        <v>652.50490214675699</v>
      </c>
      <c r="L443">
        <v>664.01537502152701</v>
      </c>
      <c r="M443">
        <v>36.037619511929698</v>
      </c>
      <c r="N443">
        <v>0.65259103586280798</v>
      </c>
      <c r="O443">
        <v>29.8046628859483</v>
      </c>
      <c r="P443">
        <v>25.889935547843301</v>
      </c>
      <c r="Q443">
        <v>5.3969005555596999E-2</v>
      </c>
    </row>
    <row r="444" spans="1:17" hidden="1" x14ac:dyDescent="0.3">
      <c r="A444" t="s">
        <v>1005</v>
      </c>
      <c r="B444" t="s">
        <v>1006</v>
      </c>
      <c r="C444" t="str">
        <f>IFERROR(VLOOKUP(Table1[[#This Row],[Ticker]],[1]!Table1[[Symbol]:[Industry]],2,FALSE),"-")</f>
        <v>-</v>
      </c>
      <c r="D444" t="s">
        <v>1007</v>
      </c>
      <c r="E444">
        <v>13052.3072827</v>
      </c>
      <c r="F444">
        <v>2150.75</v>
      </c>
      <c r="G444">
        <v>36.423480054943603</v>
      </c>
      <c r="H444">
        <v>7.7664930670621599</v>
      </c>
      <c r="I444">
        <v>53.262281394589799</v>
      </c>
      <c r="J444">
        <v>5.2735163212891196</v>
      </c>
      <c r="K444">
        <v>1887.8456437314801</v>
      </c>
      <c r="M444">
        <v>80.433558000984405</v>
      </c>
      <c r="N444">
        <v>0.55569657653165305</v>
      </c>
      <c r="O444">
        <v>2.8478437754271702</v>
      </c>
      <c r="P444">
        <v>75.485476501305499</v>
      </c>
    </row>
    <row r="445" spans="1:17" x14ac:dyDescent="0.3">
      <c r="A445" t="s">
        <v>1008</v>
      </c>
      <c r="B445" t="s">
        <v>1009</v>
      </c>
      <c r="C445" t="str">
        <f>IFERROR(VLOOKUP(Table1[[#This Row],[Ticker]],[1]!Table1[[Symbol]:[Industry]],2,FALSE),"-")</f>
        <v>-</v>
      </c>
      <c r="D445" t="s">
        <v>659</v>
      </c>
      <c r="E445">
        <v>13050.297267425</v>
      </c>
      <c r="F445">
        <v>761.75</v>
      </c>
      <c r="G445">
        <v>80.632472186126193</v>
      </c>
      <c r="H445">
        <v>4.43529559598504</v>
      </c>
      <c r="I445">
        <v>43.095071367982797</v>
      </c>
      <c r="J445">
        <v>7.9692616059074801</v>
      </c>
      <c r="K445">
        <v>706.99953244129597</v>
      </c>
      <c r="L445">
        <v>599.98083797162997</v>
      </c>
      <c r="M445">
        <v>75.224863866303295</v>
      </c>
      <c r="N445">
        <v>0.62604725178296805</v>
      </c>
      <c r="O445">
        <v>7.9094191007548398</v>
      </c>
      <c r="P445">
        <v>117.30138354015099</v>
      </c>
    </row>
    <row r="446" spans="1:17" x14ac:dyDescent="0.3">
      <c r="A446" t="s">
        <v>1010</v>
      </c>
      <c r="B446" t="s">
        <v>1011</v>
      </c>
      <c r="C446" t="str">
        <f>IFERROR(VLOOKUP(Table1[[#This Row],[Ticker]],[1]!Table1[[Symbol]:[Industry]],2,FALSE),"-")</f>
        <v>-</v>
      </c>
      <c r="D446" t="s">
        <v>140</v>
      </c>
      <c r="E446">
        <v>13036.11823942</v>
      </c>
      <c r="F446">
        <v>549.70000000000005</v>
      </c>
      <c r="G446">
        <v>456.298395989585</v>
      </c>
      <c r="H446">
        <v>23.262965289044701</v>
      </c>
      <c r="I446">
        <v>176.57877510367601</v>
      </c>
      <c r="J446">
        <v>13.657533523688301</v>
      </c>
      <c r="K446">
        <v>414.92963328961099</v>
      </c>
      <c r="L446">
        <v>281.69885193631899</v>
      </c>
      <c r="M446">
        <v>88.145233372643503</v>
      </c>
      <c r="N446">
        <v>0.357948401152274</v>
      </c>
      <c r="O446">
        <v>3.6201564489721498</v>
      </c>
      <c r="P446">
        <v>494.91341991341898</v>
      </c>
      <c r="Q446">
        <v>0.156559395486634</v>
      </c>
    </row>
    <row r="447" spans="1:17" hidden="1" x14ac:dyDescent="0.3">
      <c r="A447" t="s">
        <v>1012</v>
      </c>
      <c r="B447" t="s">
        <v>1013</v>
      </c>
      <c r="C447" t="str">
        <f>IFERROR(VLOOKUP(Table1[[#This Row],[Ticker]],[1]!Table1[[Symbol]:[Industry]],2,FALSE),"-")</f>
        <v>-</v>
      </c>
      <c r="D447" t="s">
        <v>541</v>
      </c>
      <c r="E447">
        <v>13035.459479360001</v>
      </c>
      <c r="F447">
        <v>2862.4</v>
      </c>
      <c r="G447">
        <v>-8.5879174339017901</v>
      </c>
      <c r="H447">
        <v>7.0711826330058498</v>
      </c>
      <c r="I447">
        <v>-4.9536960445374802</v>
      </c>
      <c r="J447">
        <v>-3.6275802846599299</v>
      </c>
      <c r="K447">
        <v>2689.87263307595</v>
      </c>
      <c r="L447">
        <v>2575.9126697008101</v>
      </c>
      <c r="M447">
        <v>58.547484483303499</v>
      </c>
      <c r="N447">
        <v>1.0481141673640699</v>
      </c>
      <c r="O447">
        <v>6.83342649524874</v>
      </c>
      <c r="P447">
        <v>26.2637847375386</v>
      </c>
      <c r="Q447">
        <v>-3.4812677443161001E-2</v>
      </c>
    </row>
    <row r="448" spans="1:17" x14ac:dyDescent="0.3">
      <c r="A448" t="s">
        <v>1014</v>
      </c>
      <c r="B448" t="s">
        <v>1015</v>
      </c>
      <c r="C448" t="str">
        <f>IFERROR(VLOOKUP(Table1[[#This Row],[Ticker]],[1]!Table1[[Symbol]:[Industry]],2,FALSE),"-")</f>
        <v>-</v>
      </c>
      <c r="D448" t="s">
        <v>287</v>
      </c>
      <c r="E448">
        <v>13000.251564100001</v>
      </c>
      <c r="F448">
        <v>966.85</v>
      </c>
      <c r="G448">
        <v>-30.574557837884399</v>
      </c>
      <c r="H448">
        <v>-1.2866205868746601</v>
      </c>
      <c r="I448">
        <v>-23.897695904957299</v>
      </c>
      <c r="J448">
        <v>-0.33814559745228001</v>
      </c>
      <c r="K448">
        <v>929.75263716384904</v>
      </c>
      <c r="L448">
        <v>946.366242922933</v>
      </c>
      <c r="M448">
        <v>64.236729256686601</v>
      </c>
      <c r="N448">
        <v>0.67744038952672903</v>
      </c>
      <c r="O448">
        <v>36.313802554687904</v>
      </c>
      <c r="P448">
        <v>23.630202672463401</v>
      </c>
      <c r="Q448">
        <v>6.5213277645479999E-3</v>
      </c>
    </row>
    <row r="449" spans="1:17" x14ac:dyDescent="0.3">
      <c r="A449" t="s">
        <v>1016</v>
      </c>
      <c r="B449" t="s">
        <v>1017</v>
      </c>
      <c r="C449" t="str">
        <f>IFERROR(VLOOKUP(Table1[[#This Row],[Ticker]],[1]!Table1[[Symbol]:[Industry]],2,FALSE),"-")</f>
        <v>-</v>
      </c>
      <c r="D449" t="s">
        <v>524</v>
      </c>
      <c r="E449">
        <v>12979.8511344</v>
      </c>
      <c r="F449">
        <v>835.2</v>
      </c>
      <c r="G449">
        <v>-26.942518447353699</v>
      </c>
      <c r="H449">
        <v>-5.8073240596783</v>
      </c>
      <c r="I449">
        <v>-10.530152836149799</v>
      </c>
      <c r="J449">
        <v>-7.8737867012001503</v>
      </c>
      <c r="K449">
        <v>829.06595733659401</v>
      </c>
      <c r="L449">
        <v>824.39562972548697</v>
      </c>
      <c r="M449">
        <v>51.675878530718101</v>
      </c>
      <c r="N449">
        <v>1.37264331179037</v>
      </c>
      <c r="O449">
        <v>22.719109195402201</v>
      </c>
      <c r="P449">
        <v>17.808025953875401</v>
      </c>
      <c r="Q449">
        <v>1.8614139975126998E-2</v>
      </c>
    </row>
    <row r="450" spans="1:17" hidden="1" x14ac:dyDescent="0.3">
      <c r="A450" t="s">
        <v>1018</v>
      </c>
      <c r="B450" t="s">
        <v>1019</v>
      </c>
      <c r="C450" t="str">
        <f>IFERROR(VLOOKUP(Table1[[#This Row],[Ticker]],[1]!Table1[[Symbol]:[Industry]],2,FALSE),"-")</f>
        <v>-</v>
      </c>
      <c r="D450" t="s">
        <v>1020</v>
      </c>
      <c r="E450">
        <v>12906.893384999599</v>
      </c>
      <c r="F450">
        <v>100</v>
      </c>
      <c r="G450">
        <v>-25.7121860209961</v>
      </c>
      <c r="I450">
        <v>-12.8893660232324</v>
      </c>
      <c r="M450">
        <v>50</v>
      </c>
      <c r="N450">
        <v>1.8823529411764699</v>
      </c>
      <c r="O450">
        <v>0</v>
      </c>
      <c r="P450">
        <v>0</v>
      </c>
    </row>
    <row r="451" spans="1:17" hidden="1" x14ac:dyDescent="0.3">
      <c r="A451" t="s">
        <v>1021</v>
      </c>
      <c r="B451" t="s">
        <v>1022</v>
      </c>
      <c r="C451" t="str">
        <f>IFERROR(VLOOKUP(Table1[[#This Row],[Ticker]],[1]!Table1[[Symbol]:[Industry]],2,FALSE),"-")</f>
        <v>-</v>
      </c>
      <c r="D451" t="s">
        <v>1023</v>
      </c>
      <c r="E451">
        <v>12864.81849</v>
      </c>
      <c r="F451">
        <v>1417.4</v>
      </c>
      <c r="G451">
        <v>25.040513590685201</v>
      </c>
      <c r="H451">
        <v>2.3514205644120798</v>
      </c>
      <c r="I451">
        <v>49.117720500941701</v>
      </c>
      <c r="J451">
        <v>4.4451100794731602</v>
      </c>
      <c r="K451">
        <v>1299.6471750831499</v>
      </c>
      <c r="M451">
        <v>76.822726362919099</v>
      </c>
      <c r="N451">
        <v>0.69292802988247004</v>
      </c>
      <c r="O451">
        <v>3.9226753210102898</v>
      </c>
      <c r="P451">
        <v>76.8323872497037</v>
      </c>
    </row>
    <row r="452" spans="1:17" x14ac:dyDescent="0.3">
      <c r="A452" t="s">
        <v>1024</v>
      </c>
      <c r="B452" t="s">
        <v>1025</v>
      </c>
      <c r="C452" t="str">
        <f>IFERROR(VLOOKUP(Table1[[#This Row],[Ticker]],[1]!Table1[[Symbol]:[Industry]],2,FALSE),"-")</f>
        <v>-</v>
      </c>
      <c r="D452" t="s">
        <v>65</v>
      </c>
      <c r="E452">
        <v>12849</v>
      </c>
      <c r="F452">
        <v>85.66</v>
      </c>
      <c r="G452">
        <v>143.46762470455499</v>
      </c>
      <c r="H452">
        <v>3.8645533194010202</v>
      </c>
      <c r="I452">
        <v>30.8354661915326</v>
      </c>
      <c r="J452">
        <v>-6.1011305577713202</v>
      </c>
      <c r="K452">
        <v>76.103855383944307</v>
      </c>
      <c r="L452">
        <v>67.146390937405798</v>
      </c>
      <c r="M452">
        <v>70.737097645028996</v>
      </c>
      <c r="N452">
        <v>2.4827871569623898</v>
      </c>
      <c r="O452">
        <v>18.9586738267569</v>
      </c>
      <c r="P452">
        <v>173.67412140574999</v>
      </c>
      <c r="Q452">
        <v>3.9560522056672001E-2</v>
      </c>
    </row>
    <row r="453" spans="1:17" hidden="1" x14ac:dyDescent="0.3">
      <c r="A453" t="s">
        <v>1026</v>
      </c>
      <c r="B453" t="s">
        <v>1027</v>
      </c>
      <c r="C453" t="str">
        <f>IFERROR(VLOOKUP(Table1[[#This Row],[Ticker]],[1]!Table1[[Symbol]:[Industry]],2,FALSE),"-")</f>
        <v>-</v>
      </c>
      <c r="D453" t="s">
        <v>390</v>
      </c>
      <c r="E453">
        <v>12807.169765500001</v>
      </c>
      <c r="F453">
        <v>1135.8499999999999</v>
      </c>
      <c r="G453">
        <v>212.489392064458</v>
      </c>
      <c r="H453">
        <v>30.183324890348501</v>
      </c>
      <c r="I453">
        <v>2.0461260081361501</v>
      </c>
      <c r="J453">
        <v>-2.7748535754383301</v>
      </c>
      <c r="K453">
        <v>975.33877785923403</v>
      </c>
      <c r="L453">
        <v>791.18276923513804</v>
      </c>
      <c r="M453">
        <v>42.733290448262601</v>
      </c>
      <c r="N453">
        <v>1.0599344789165599</v>
      </c>
      <c r="O453">
        <v>3.8869569045208499</v>
      </c>
      <c r="P453">
        <v>272.10483210483198</v>
      </c>
      <c r="Q453">
        <v>0.21837596722927899</v>
      </c>
    </row>
    <row r="454" spans="1:17" x14ac:dyDescent="0.3">
      <c r="A454" t="s">
        <v>1028</v>
      </c>
      <c r="B454" t="s">
        <v>1029</v>
      </c>
      <c r="C454" t="str">
        <f>IFERROR(VLOOKUP(Table1[[#This Row],[Ticker]],[1]!Table1[[Symbol]:[Industry]],2,FALSE),"-")</f>
        <v>-</v>
      </c>
      <c r="D454" t="s">
        <v>80</v>
      </c>
      <c r="E454">
        <v>12736.188415979999</v>
      </c>
      <c r="F454">
        <v>356.6</v>
      </c>
      <c r="G454">
        <v>-24.673335871572501</v>
      </c>
      <c r="H454">
        <v>8.0001950128793897</v>
      </c>
      <c r="I454">
        <v>-15.110369587806</v>
      </c>
      <c r="J454">
        <v>0.29677321111408</v>
      </c>
      <c r="K454">
        <v>339.08354256760703</v>
      </c>
      <c r="L454">
        <v>341.18891434965002</v>
      </c>
      <c r="M454">
        <v>52.914248516109801</v>
      </c>
      <c r="N454">
        <v>1.1888583170454099</v>
      </c>
      <c r="O454">
        <v>11.609646662927601</v>
      </c>
      <c r="P454">
        <v>22.416752488843098</v>
      </c>
      <c r="Q454">
        <v>-0.10661332606584301</v>
      </c>
    </row>
    <row r="455" spans="1:17" x14ac:dyDescent="0.3">
      <c r="A455" t="s">
        <v>1030</v>
      </c>
      <c r="B455" t="s">
        <v>1031</v>
      </c>
      <c r="C455" t="str">
        <f>IFERROR(VLOOKUP(Table1[[#This Row],[Ticker]],[1]!Table1[[Symbol]:[Industry]],2,FALSE),"-")</f>
        <v>-</v>
      </c>
      <c r="D455" t="s">
        <v>24</v>
      </c>
      <c r="E455">
        <v>12610.741566276</v>
      </c>
      <c r="F455">
        <v>114.52</v>
      </c>
      <c r="G455">
        <v>59.921389443087698</v>
      </c>
      <c r="H455">
        <v>-17.106872635356702</v>
      </c>
      <c r="I455">
        <v>-21.236704958806602</v>
      </c>
      <c r="J455">
        <v>-2.0148069018435502</v>
      </c>
      <c r="K455">
        <v>124.244204186508</v>
      </c>
      <c r="L455">
        <v>118.20018743225801</v>
      </c>
      <c r="M455">
        <v>32.492790326192697</v>
      </c>
      <c r="N455">
        <v>0.72902166647798705</v>
      </c>
      <c r="O455">
        <v>33.164512748864801</v>
      </c>
      <c r="P455">
        <v>89.602649006622499</v>
      </c>
      <c r="Q455">
        <v>0.10577567864859599</v>
      </c>
    </row>
    <row r="456" spans="1:17" x14ac:dyDescent="0.3">
      <c r="A456" t="s">
        <v>1032</v>
      </c>
      <c r="B456" t="s">
        <v>1033</v>
      </c>
      <c r="C456" t="str">
        <f>IFERROR(VLOOKUP(Table1[[#This Row],[Ticker]],[1]!Table1[[Symbol]:[Industry]],2,FALSE),"-")</f>
        <v>-</v>
      </c>
      <c r="D456" t="s">
        <v>24</v>
      </c>
      <c r="E456">
        <v>12596.607071328001</v>
      </c>
      <c r="F456">
        <v>170.07</v>
      </c>
      <c r="G456">
        <v>7.7255586931776499</v>
      </c>
      <c r="H456">
        <v>9.5366508508600596</v>
      </c>
      <c r="I456">
        <v>-1.6961656309473501</v>
      </c>
      <c r="J456">
        <v>-3.1871929982657501</v>
      </c>
      <c r="K456">
        <v>154.330314271931</v>
      </c>
      <c r="L456">
        <v>146.47580228728</v>
      </c>
      <c r="M456">
        <v>75.793265256068295</v>
      </c>
      <c r="N456">
        <v>1.7482491340372299</v>
      </c>
      <c r="O456">
        <v>1.0289880637384501</v>
      </c>
      <c r="P456">
        <v>41.665972511453496</v>
      </c>
      <c r="Q456">
        <v>-3.7535924233355E-2</v>
      </c>
    </row>
    <row r="457" spans="1:17" x14ac:dyDescent="0.3">
      <c r="A457" t="s">
        <v>1034</v>
      </c>
      <c r="B457" t="s">
        <v>1035</v>
      </c>
      <c r="C457" t="str">
        <f>IFERROR(VLOOKUP(Table1[[#This Row],[Ticker]],[1]!Table1[[Symbol]:[Industry]],2,FALSE),"-")</f>
        <v>-</v>
      </c>
      <c r="D457" t="s">
        <v>287</v>
      </c>
      <c r="E457">
        <v>12557.407668710001</v>
      </c>
      <c r="F457">
        <v>2322.35</v>
      </c>
      <c r="G457">
        <v>69.356399353067502</v>
      </c>
      <c r="H457">
        <v>14.091437236553499</v>
      </c>
      <c r="I457">
        <v>6.81939686336551</v>
      </c>
      <c r="J457">
        <v>-3.1382656987353998</v>
      </c>
      <c r="K457">
        <v>2076.8147416453298</v>
      </c>
      <c r="L457">
        <v>1897.76965514738</v>
      </c>
      <c r="M457">
        <v>60.142253291270002</v>
      </c>
      <c r="N457">
        <v>4.0469011380678497</v>
      </c>
      <c r="O457">
        <v>18.321958361142801</v>
      </c>
      <c r="P457">
        <v>97.478741496598602</v>
      </c>
      <c r="Q457">
        <v>4.6350385929382003E-2</v>
      </c>
    </row>
    <row r="458" spans="1:17" x14ac:dyDescent="0.3">
      <c r="A458" t="s">
        <v>1036</v>
      </c>
      <c r="B458" t="s">
        <v>1037</v>
      </c>
      <c r="C458" t="str">
        <f>IFERROR(VLOOKUP(Table1[[#This Row],[Ticker]],[1]!Table1[[Symbol]:[Industry]],2,FALSE),"-")</f>
        <v>-</v>
      </c>
      <c r="D458" t="s">
        <v>46</v>
      </c>
      <c r="E458">
        <v>12499.870814624999</v>
      </c>
      <c r="F458">
        <v>487.25</v>
      </c>
      <c r="G458">
        <v>22.0043971985456</v>
      </c>
      <c r="H458">
        <v>-16.548449832604</v>
      </c>
      <c r="I458">
        <v>26.763829734864402</v>
      </c>
      <c r="J458">
        <v>-4.5568024624520698</v>
      </c>
      <c r="K458">
        <v>474.24619935883499</v>
      </c>
      <c r="L458">
        <v>417.39578828736802</v>
      </c>
      <c r="M458">
        <v>54.6023959683694</v>
      </c>
      <c r="N458">
        <v>0.57398951021120104</v>
      </c>
      <c r="O458">
        <v>17.968188814776799</v>
      </c>
      <c r="P458">
        <v>57.126733311834798</v>
      </c>
      <c r="Q458">
        <v>3.2504312969415999E-2</v>
      </c>
    </row>
    <row r="459" spans="1:17" x14ac:dyDescent="0.3">
      <c r="A459" t="s">
        <v>1038</v>
      </c>
      <c r="B459" t="s">
        <v>1039</v>
      </c>
      <c r="C459" t="str">
        <f>IFERROR(VLOOKUP(Table1[[#This Row],[Ticker]],[1]!Table1[[Symbol]:[Industry]],2,FALSE),"-")</f>
        <v>-</v>
      </c>
      <c r="D459" t="s">
        <v>98</v>
      </c>
      <c r="E459">
        <v>12456.06</v>
      </c>
      <c r="F459">
        <v>391.7</v>
      </c>
      <c r="G459">
        <v>108.73958150446801</v>
      </c>
      <c r="H459">
        <v>-7.3801317303814997</v>
      </c>
      <c r="I459">
        <v>-22.291470799455301</v>
      </c>
      <c r="J459">
        <v>-5.2132935258063799</v>
      </c>
      <c r="K459">
        <v>396.595021480512</v>
      </c>
      <c r="L459">
        <v>367.973124639844</v>
      </c>
      <c r="M459">
        <v>44.8090619914258</v>
      </c>
      <c r="N459">
        <v>0.56209435472763103</v>
      </c>
      <c r="O459">
        <v>29.1804952769977</v>
      </c>
      <c r="P459">
        <v>138.69591712370499</v>
      </c>
      <c r="Q459">
        <v>0.14591302544569401</v>
      </c>
    </row>
    <row r="460" spans="1:17" hidden="1" x14ac:dyDescent="0.3">
      <c r="A460" t="s">
        <v>1040</v>
      </c>
      <c r="B460" t="s">
        <v>1041</v>
      </c>
      <c r="C460" t="str">
        <f>IFERROR(VLOOKUP(Table1[[#This Row],[Ticker]],[1]!Table1[[Symbol]:[Industry]],2,FALSE),"-")</f>
        <v>-</v>
      </c>
      <c r="D460" t="s">
        <v>325</v>
      </c>
      <c r="E460">
        <v>12339.720772004999</v>
      </c>
      <c r="F460">
        <v>1070.8499999999999</v>
      </c>
      <c r="G460">
        <v>-28.7794439663029</v>
      </c>
      <c r="H460">
        <v>10.5801666345026</v>
      </c>
      <c r="I460">
        <v>-7.0636915494701897</v>
      </c>
      <c r="J460">
        <v>-0.37558727105597001</v>
      </c>
      <c r="K460">
        <v>996.83563670663102</v>
      </c>
      <c r="L460">
        <v>998.80755554654297</v>
      </c>
      <c r="M460">
        <v>72.745495741420299</v>
      </c>
      <c r="N460">
        <v>0.44561537423188402</v>
      </c>
      <c r="O460">
        <v>9.9401006733811794</v>
      </c>
      <c r="P460">
        <v>30.567579101383799</v>
      </c>
      <c r="Q460">
        <v>-1.8941732825278002E-2</v>
      </c>
    </row>
    <row r="461" spans="1:17" x14ac:dyDescent="0.3">
      <c r="A461" t="s">
        <v>1042</v>
      </c>
      <c r="B461" t="s">
        <v>1043</v>
      </c>
      <c r="C461" t="str">
        <f>IFERROR(VLOOKUP(Table1[[#This Row],[Ticker]],[1]!Table1[[Symbol]:[Industry]],2,FALSE),"-")</f>
        <v>-</v>
      </c>
      <c r="D461" t="s">
        <v>21</v>
      </c>
      <c r="E461">
        <v>12332.941726950001</v>
      </c>
      <c r="F461">
        <v>825.75</v>
      </c>
      <c r="G461">
        <v>-41.769096590101803</v>
      </c>
      <c r="H461">
        <v>-0.22630999046905401</v>
      </c>
      <c r="I461">
        <v>-21.5200714174232</v>
      </c>
      <c r="J461">
        <v>-2.1993685907139602</v>
      </c>
      <c r="K461">
        <v>835.60440232091798</v>
      </c>
      <c r="L461">
        <v>848.54902842282399</v>
      </c>
      <c r="M461">
        <v>39.543110870088299</v>
      </c>
      <c r="N461">
        <v>3.3387515767591802</v>
      </c>
      <c r="O461">
        <v>23.524069028156202</v>
      </c>
      <c r="P461">
        <v>11.4372469635627</v>
      </c>
      <c r="Q461">
        <v>-0.107382498478041</v>
      </c>
    </row>
    <row r="462" spans="1:17" x14ac:dyDescent="0.3">
      <c r="A462" t="s">
        <v>1044</v>
      </c>
      <c r="B462" t="s">
        <v>1045</v>
      </c>
      <c r="C462" t="str">
        <f>IFERROR(VLOOKUP(Table1[[#This Row],[Ticker]],[1]!Table1[[Symbol]:[Industry]],2,FALSE),"-")</f>
        <v>-</v>
      </c>
      <c r="D462" t="s">
        <v>80</v>
      </c>
      <c r="E462">
        <v>12304.68439713</v>
      </c>
      <c r="F462">
        <v>1597.9</v>
      </c>
      <c r="G462">
        <v>3.5883352543099098</v>
      </c>
      <c r="H462">
        <v>3.0593918108303901</v>
      </c>
      <c r="I462">
        <v>-0.92888396045214705</v>
      </c>
      <c r="J462">
        <v>1.63118528226412</v>
      </c>
      <c r="K462">
        <v>1514.6169800510299</v>
      </c>
      <c r="L462">
        <v>1425.5807462274499</v>
      </c>
      <c r="M462">
        <v>63.298404113250498</v>
      </c>
      <c r="N462">
        <v>0.942709303220304</v>
      </c>
      <c r="O462">
        <v>12.7730145816383</v>
      </c>
      <c r="P462">
        <v>50.667106689924999</v>
      </c>
      <c r="Q462">
        <v>1.4188600639219999E-3</v>
      </c>
    </row>
    <row r="463" spans="1:17" x14ac:dyDescent="0.3">
      <c r="A463" t="s">
        <v>1046</v>
      </c>
      <c r="B463" t="s">
        <v>1047</v>
      </c>
      <c r="C463" t="str">
        <f>IFERROR(VLOOKUP(Table1[[#This Row],[Ticker]],[1]!Table1[[Symbol]:[Industry]],2,FALSE),"-")</f>
        <v>-</v>
      </c>
      <c r="D463" t="s">
        <v>124</v>
      </c>
      <c r="E463">
        <v>12296.340103500001</v>
      </c>
      <c r="F463">
        <v>403.5</v>
      </c>
      <c r="G463">
        <v>22.1043277404717</v>
      </c>
      <c r="H463">
        <v>4.2926682505343896</v>
      </c>
      <c r="I463">
        <v>21.947726708597099</v>
      </c>
      <c r="J463">
        <v>0.42743308087595699</v>
      </c>
      <c r="K463">
        <v>367.10828097038399</v>
      </c>
      <c r="L463">
        <v>329.55472500094402</v>
      </c>
      <c r="M463">
        <v>62.801240554317999</v>
      </c>
      <c r="N463">
        <v>0.70487069243688505</v>
      </c>
      <c r="O463">
        <v>5.0681536555142497</v>
      </c>
      <c r="P463">
        <v>59.612341772151801</v>
      </c>
      <c r="Q463">
        <v>0.20613306340609999</v>
      </c>
    </row>
    <row r="464" spans="1:17" x14ac:dyDescent="0.3">
      <c r="A464" t="s">
        <v>1048</v>
      </c>
      <c r="B464" t="s">
        <v>1049</v>
      </c>
      <c r="C464" t="str">
        <f>IFERROR(VLOOKUP(Table1[[#This Row],[Ticker]],[1]!Table1[[Symbol]:[Industry]],2,FALSE),"-")</f>
        <v>-</v>
      </c>
      <c r="D464" t="s">
        <v>387</v>
      </c>
      <c r="E464">
        <v>12264.487933300001</v>
      </c>
      <c r="F464">
        <v>263.3</v>
      </c>
      <c r="G464">
        <v>132.01977274188999</v>
      </c>
      <c r="H464">
        <v>-6.8939506607831502</v>
      </c>
      <c r="I464">
        <v>38.172022387553497</v>
      </c>
      <c r="J464">
        <v>-4.8069892168933297</v>
      </c>
      <c r="K464">
        <v>244.52497925576699</v>
      </c>
      <c r="L464">
        <v>200.60060407954001</v>
      </c>
      <c r="M464">
        <v>57.258463960593097</v>
      </c>
      <c r="N464">
        <v>0.77824018703539899</v>
      </c>
      <c r="O464">
        <v>10.425370300037899</v>
      </c>
      <c r="P464">
        <v>172.00413223140399</v>
      </c>
      <c r="Q464">
        <v>0.108582031357025</v>
      </c>
    </row>
    <row r="465" spans="1:17" x14ac:dyDescent="0.3">
      <c r="A465" t="s">
        <v>1050</v>
      </c>
      <c r="B465" t="s">
        <v>1051</v>
      </c>
      <c r="C465" t="str">
        <f>IFERROR(VLOOKUP(Table1[[#This Row],[Ticker]],[1]!Table1[[Symbol]:[Industry]],2,FALSE),"-")</f>
        <v>-</v>
      </c>
      <c r="D465" t="s">
        <v>541</v>
      </c>
      <c r="E465">
        <v>12207.217391935001</v>
      </c>
      <c r="F465">
        <v>920.95</v>
      </c>
      <c r="G465">
        <v>-39.391364989082803</v>
      </c>
      <c r="H465">
        <v>8.4288808640321093</v>
      </c>
      <c r="I465">
        <v>-10.8167697361722</v>
      </c>
      <c r="J465">
        <v>0.92041555705121003</v>
      </c>
      <c r="K465">
        <v>853.457181378874</v>
      </c>
      <c r="L465">
        <v>867.889699711444</v>
      </c>
      <c r="M465">
        <v>68.356503572497502</v>
      </c>
      <c r="N465">
        <v>2.0693647898934802</v>
      </c>
      <c r="O465">
        <v>20.527715945491</v>
      </c>
      <c r="P465">
        <v>20.9309959950101</v>
      </c>
      <c r="Q465">
        <v>-1.8127503971935001E-2</v>
      </c>
    </row>
    <row r="466" spans="1:17" x14ac:dyDescent="0.3">
      <c r="A466" t="s">
        <v>1052</v>
      </c>
      <c r="B466" t="s">
        <v>1053</v>
      </c>
      <c r="C466" t="str">
        <f>IFERROR(VLOOKUP(Table1[[#This Row],[Ticker]],[1]!Table1[[Symbol]:[Industry]],2,FALSE),"-")</f>
        <v>-</v>
      </c>
      <c r="D466" t="s">
        <v>924</v>
      </c>
      <c r="E466">
        <v>12142.00104585</v>
      </c>
      <c r="F466">
        <v>2518.5</v>
      </c>
      <c r="G466">
        <v>27.742603157653502</v>
      </c>
      <c r="H466">
        <v>11.2725896455228</v>
      </c>
      <c r="I466">
        <v>-14.3275814620348</v>
      </c>
      <c r="J466">
        <v>2.3022495426790401</v>
      </c>
      <c r="K466">
        <v>2366.5019981292799</v>
      </c>
      <c r="L466">
        <v>2273.3692141238198</v>
      </c>
      <c r="M466">
        <v>78.655903398186595</v>
      </c>
      <c r="N466">
        <v>1.3703907805257201</v>
      </c>
      <c r="O466">
        <v>12.2890609489775</v>
      </c>
      <c r="P466">
        <v>59.197218710492997</v>
      </c>
      <c r="Q466">
        <v>4.5689784338512E-2</v>
      </c>
    </row>
    <row r="467" spans="1:17" x14ac:dyDescent="0.3">
      <c r="A467" t="s">
        <v>1054</v>
      </c>
      <c r="B467" t="s">
        <v>1055</v>
      </c>
      <c r="C467" t="str">
        <f>IFERROR(VLOOKUP(Table1[[#This Row],[Ticker]],[1]!Table1[[Symbol]:[Industry]],2,FALSE),"-")</f>
        <v>-</v>
      </c>
      <c r="D467" t="s">
        <v>148</v>
      </c>
      <c r="E467">
        <v>12124.356608</v>
      </c>
      <c r="F467">
        <v>11984</v>
      </c>
      <c r="G467">
        <v>166.377491973459</v>
      </c>
      <c r="H467">
        <v>-3.5560401251896598</v>
      </c>
      <c r="I467">
        <v>74.3840431529146</v>
      </c>
      <c r="J467">
        <v>4.3019673645189096</v>
      </c>
      <c r="K467">
        <v>10744.115323383099</v>
      </c>
      <c r="L467">
        <v>8254.1183252740193</v>
      </c>
      <c r="M467">
        <v>67.490882795318001</v>
      </c>
      <c r="N467">
        <v>1.16761362515696</v>
      </c>
      <c r="O467">
        <v>4.3057409879839703</v>
      </c>
      <c r="P467">
        <v>207.51860405439999</v>
      </c>
      <c r="Q467">
        <v>0.21069178249245701</v>
      </c>
    </row>
    <row r="468" spans="1:17" x14ac:dyDescent="0.3">
      <c r="A468" t="s">
        <v>1056</v>
      </c>
      <c r="B468" t="s">
        <v>1057</v>
      </c>
      <c r="C468" t="str">
        <f>IFERROR(VLOOKUP(Table1[[#This Row],[Ticker]],[1]!Table1[[Symbol]:[Industry]],2,FALSE),"-")</f>
        <v>-</v>
      </c>
      <c r="D468" t="s">
        <v>59</v>
      </c>
      <c r="E468">
        <v>12123.28317432</v>
      </c>
      <c r="F468">
        <v>500.2</v>
      </c>
      <c r="G468">
        <v>41.758096918900002</v>
      </c>
      <c r="H468">
        <v>11.763726668036901</v>
      </c>
      <c r="I468">
        <v>6.22005176459946</v>
      </c>
      <c r="J468">
        <v>-1.72726519364924</v>
      </c>
      <c r="K468">
        <v>455.09800234837797</v>
      </c>
      <c r="L468">
        <v>410.59199614686599</v>
      </c>
      <c r="M468">
        <v>67.534277584376497</v>
      </c>
      <c r="N468">
        <v>1.8569223828424899</v>
      </c>
      <c r="O468">
        <v>2.0591763294682099</v>
      </c>
      <c r="P468">
        <v>73.861661452902297</v>
      </c>
      <c r="Q468">
        <v>2.0593931347629999E-3</v>
      </c>
    </row>
    <row r="469" spans="1:17" x14ac:dyDescent="0.3">
      <c r="A469" t="s">
        <v>1058</v>
      </c>
      <c r="B469" t="s">
        <v>1059</v>
      </c>
      <c r="C469" t="str">
        <f>IFERROR(VLOOKUP(Table1[[#This Row],[Ticker]],[1]!Table1[[Symbol]:[Industry]],2,FALSE),"-")</f>
        <v>-</v>
      </c>
      <c r="D469" t="s">
        <v>484</v>
      </c>
      <c r="E469">
        <v>12021.820175625</v>
      </c>
      <c r="F469">
        <v>902.85</v>
      </c>
      <c r="G469">
        <v>-9.9179795851300607</v>
      </c>
      <c r="H469">
        <v>15.764146804535301</v>
      </c>
      <c r="I469">
        <v>4.98386329983044</v>
      </c>
      <c r="J469">
        <v>-2.45996267691954</v>
      </c>
      <c r="K469">
        <v>812.36318686099196</v>
      </c>
      <c r="L469">
        <v>767.99051323028198</v>
      </c>
      <c r="M469">
        <v>63.5947048041347</v>
      </c>
      <c r="N469">
        <v>1.42476444244574</v>
      </c>
      <c r="O469">
        <v>3.8932270033781902</v>
      </c>
      <c r="P469">
        <v>32.772058823529399</v>
      </c>
      <c r="Q469">
        <v>4.8550169173025001E-2</v>
      </c>
    </row>
    <row r="470" spans="1:17" x14ac:dyDescent="0.3">
      <c r="A470" t="s">
        <v>1060</v>
      </c>
      <c r="B470" t="s">
        <v>1061</v>
      </c>
      <c r="C470" t="str">
        <f>IFERROR(VLOOKUP(Table1[[#This Row],[Ticker]],[1]!Table1[[Symbol]:[Industry]],2,FALSE),"-")</f>
        <v>-</v>
      </c>
      <c r="D470" t="s">
        <v>130</v>
      </c>
      <c r="E470">
        <v>11942.626119</v>
      </c>
      <c r="F470">
        <v>1429.8</v>
      </c>
      <c r="G470">
        <v>213.464661328072</v>
      </c>
      <c r="H470">
        <v>24.969232136671099</v>
      </c>
      <c r="I470">
        <v>71.934832528990896</v>
      </c>
      <c r="J470">
        <v>8.3048274196169807</v>
      </c>
      <c r="K470">
        <v>1058.9772379901001</v>
      </c>
      <c r="L470">
        <v>862.38346774442402</v>
      </c>
      <c r="M470">
        <v>84.629098366318502</v>
      </c>
      <c r="N470">
        <v>1.41813309624702</v>
      </c>
      <c r="O470">
        <v>0</v>
      </c>
      <c r="P470">
        <v>247.544968400583</v>
      </c>
      <c r="Q470">
        <v>0.215832315259848</v>
      </c>
    </row>
    <row r="471" spans="1:17" hidden="1" x14ac:dyDescent="0.3">
      <c r="A471" t="s">
        <v>1062</v>
      </c>
      <c r="B471" t="s">
        <v>1063</v>
      </c>
      <c r="C471" t="str">
        <f>IFERROR(VLOOKUP(Table1[[#This Row],[Ticker]],[1]!Table1[[Symbol]:[Industry]],2,FALSE),"-")</f>
        <v>-</v>
      </c>
      <c r="D471" t="s">
        <v>1064</v>
      </c>
      <c r="E471">
        <v>11928.693183249999</v>
      </c>
      <c r="F471">
        <v>1266.25</v>
      </c>
      <c r="G471">
        <v>-2.0218484191335602</v>
      </c>
      <c r="H471">
        <v>6.1184143649108602</v>
      </c>
      <c r="I471">
        <v>11.7599424376623</v>
      </c>
      <c r="J471">
        <v>0.946933735491573</v>
      </c>
      <c r="K471">
        <v>1114.1940455707399</v>
      </c>
      <c r="M471">
        <v>84.877025249029401</v>
      </c>
      <c r="N471">
        <v>0.45469033471261999</v>
      </c>
      <c r="O471">
        <v>1.24383020730503</v>
      </c>
      <c r="P471">
        <v>55.712001967535599</v>
      </c>
    </row>
    <row r="472" spans="1:17" hidden="1" x14ac:dyDescent="0.3">
      <c r="A472" t="s">
        <v>1065</v>
      </c>
      <c r="B472" t="s">
        <v>1066</v>
      </c>
      <c r="C472" t="str">
        <f>IFERROR(VLOOKUP(Table1[[#This Row],[Ticker]],[1]!Table1[[Symbol]:[Industry]],2,FALSE),"-")</f>
        <v>-</v>
      </c>
      <c r="D472" t="s">
        <v>148</v>
      </c>
      <c r="E472">
        <v>11859.552101339999</v>
      </c>
      <c r="F472">
        <v>790.2</v>
      </c>
      <c r="G472">
        <v>664.98548839760804</v>
      </c>
      <c r="H472">
        <v>3.9872253390285399</v>
      </c>
      <c r="I472">
        <v>215.06249120855799</v>
      </c>
      <c r="J472">
        <v>4.7493812879391299</v>
      </c>
      <c r="K472">
        <v>674.03574316628897</v>
      </c>
      <c r="L472">
        <v>429.194894729081</v>
      </c>
      <c r="M472">
        <v>64.0561652666279</v>
      </c>
      <c r="N472">
        <v>1.19042264060859</v>
      </c>
      <c r="O472">
        <v>7.0235383447228399</v>
      </c>
      <c r="P472">
        <v>939.73684210526301</v>
      </c>
      <c r="Q472">
        <v>0.244074513154903</v>
      </c>
    </row>
    <row r="473" spans="1:17" x14ac:dyDescent="0.3">
      <c r="A473" t="s">
        <v>1067</v>
      </c>
      <c r="B473" t="s">
        <v>1068</v>
      </c>
      <c r="C473" t="str">
        <f>IFERROR(VLOOKUP(Table1[[#This Row],[Ticker]],[1]!Table1[[Symbol]:[Industry]],2,FALSE),"-")</f>
        <v>-</v>
      </c>
      <c r="D473" t="s">
        <v>395</v>
      </c>
      <c r="E473">
        <v>11815.99486628</v>
      </c>
      <c r="F473">
        <v>453.2</v>
      </c>
      <c r="G473">
        <v>67.151025533804102</v>
      </c>
      <c r="H473">
        <v>5.1223206132560497</v>
      </c>
      <c r="I473">
        <v>1.32434365418693</v>
      </c>
      <c r="J473">
        <v>10.812646770084999</v>
      </c>
      <c r="K473">
        <v>413.185111787474</v>
      </c>
      <c r="L473">
        <v>384.73526359936898</v>
      </c>
      <c r="M473">
        <v>80.103530553112293</v>
      </c>
      <c r="N473">
        <v>2.6479361082134298</v>
      </c>
      <c r="O473">
        <v>22.2308031774051</v>
      </c>
      <c r="P473">
        <v>98.990120746432495</v>
      </c>
      <c r="Q473">
        <v>0.113366105803327</v>
      </c>
    </row>
    <row r="474" spans="1:17" hidden="1" x14ac:dyDescent="0.3">
      <c r="A474" t="s">
        <v>1069</v>
      </c>
      <c r="B474" t="s">
        <v>1070</v>
      </c>
      <c r="C474" t="str">
        <f>IFERROR(VLOOKUP(Table1[[#This Row],[Ticker]],[1]!Table1[[Symbol]:[Industry]],2,FALSE),"-")</f>
        <v>-</v>
      </c>
      <c r="D474" t="s">
        <v>56</v>
      </c>
      <c r="E474">
        <v>11760.40676679</v>
      </c>
      <c r="F474">
        <v>8925.4500000000007</v>
      </c>
      <c r="G474">
        <v>202.82577429820699</v>
      </c>
      <c r="H474">
        <v>-2.1976314785949902</v>
      </c>
      <c r="I474">
        <v>126.816555824491</v>
      </c>
      <c r="J474">
        <v>-1.58714981920084</v>
      </c>
      <c r="K474">
        <v>8656.05974809484</v>
      </c>
      <c r="L474">
        <v>6337.4904906781603</v>
      </c>
      <c r="M474">
        <v>47.453766291660997</v>
      </c>
      <c r="N474">
        <v>0.38633039578622003</v>
      </c>
      <c r="O474">
        <v>15.152177201149501</v>
      </c>
      <c r="P474">
        <v>271.87825507270497</v>
      </c>
      <c r="Q474">
        <v>0.15926442842916999</v>
      </c>
    </row>
    <row r="475" spans="1:17" x14ac:dyDescent="0.3">
      <c r="A475" t="s">
        <v>1071</v>
      </c>
      <c r="B475" t="s">
        <v>1072</v>
      </c>
      <c r="C475" t="str">
        <f>IFERROR(VLOOKUP(Table1[[#This Row],[Ticker]],[1]!Table1[[Symbol]:[Industry]],2,FALSE),"-")</f>
        <v>-</v>
      </c>
      <c r="D475" t="s">
        <v>797</v>
      </c>
      <c r="E475">
        <v>11758.905646488</v>
      </c>
      <c r="F475">
        <v>252.72</v>
      </c>
      <c r="G475">
        <v>192.46963216082199</v>
      </c>
      <c r="H475">
        <v>11.6407612823661</v>
      </c>
      <c r="I475">
        <v>54.975130821669502</v>
      </c>
      <c r="J475">
        <v>0.53679163504146499</v>
      </c>
      <c r="K475">
        <v>216.63153614911201</v>
      </c>
      <c r="L475">
        <v>171.542699495992</v>
      </c>
      <c r="M475">
        <v>78.432673345512896</v>
      </c>
      <c r="N475">
        <v>1.3114418142755799</v>
      </c>
      <c r="O475">
        <v>1.59069325735992</v>
      </c>
      <c r="P475">
        <v>240.134589502018</v>
      </c>
      <c r="Q475">
        <v>0.14174200439124501</v>
      </c>
    </row>
    <row r="476" spans="1:17" x14ac:dyDescent="0.3">
      <c r="A476" t="s">
        <v>1073</v>
      </c>
      <c r="B476" t="s">
        <v>1074</v>
      </c>
      <c r="C476" t="str">
        <f>IFERROR(VLOOKUP(Table1[[#This Row],[Ticker]],[1]!Table1[[Symbol]:[Industry]],2,FALSE),"-")</f>
        <v>-</v>
      </c>
      <c r="D476" t="s">
        <v>705</v>
      </c>
      <c r="E476">
        <v>11688.76914002</v>
      </c>
      <c r="F476">
        <v>8987.2999999999993</v>
      </c>
      <c r="G476">
        <v>-7.6296768413099603</v>
      </c>
      <c r="H476">
        <v>23.392184732878199</v>
      </c>
      <c r="I476">
        <v>2.6739332136149199</v>
      </c>
      <c r="J476">
        <v>-1.00170848836483</v>
      </c>
      <c r="K476">
        <v>7808.43673119697</v>
      </c>
      <c r="L476">
        <v>7622.9493999578299</v>
      </c>
      <c r="M476">
        <v>69.782451790539994</v>
      </c>
      <c r="N476">
        <v>2.4480868101284901</v>
      </c>
      <c r="O476">
        <v>8.3751516028173203</v>
      </c>
      <c r="P476">
        <v>36.353016142735697</v>
      </c>
      <c r="Q476">
        <v>6.2695572289039006E-2</v>
      </c>
    </row>
    <row r="477" spans="1:17" x14ac:dyDescent="0.3">
      <c r="A477" t="s">
        <v>1075</v>
      </c>
      <c r="B477" t="s">
        <v>1076</v>
      </c>
      <c r="C477" t="str">
        <f>IFERROR(VLOOKUP(Table1[[#This Row],[Ticker]],[1]!Table1[[Symbol]:[Industry]],2,FALSE),"-")</f>
        <v>-</v>
      </c>
      <c r="D477" t="s">
        <v>59</v>
      </c>
      <c r="E477">
        <v>11641.94618424</v>
      </c>
      <c r="F477">
        <v>735.2</v>
      </c>
      <c r="G477">
        <v>56.867898409100597</v>
      </c>
      <c r="H477">
        <v>0.304119608994048</v>
      </c>
      <c r="I477">
        <v>13.9020455487258</v>
      </c>
      <c r="J477">
        <v>0.11240257664818699</v>
      </c>
      <c r="K477">
        <v>704.08244837407904</v>
      </c>
      <c r="L477">
        <v>588.56573137190605</v>
      </c>
      <c r="M477">
        <v>51.637174404765801</v>
      </c>
      <c r="N477">
        <v>0.40019410047863202</v>
      </c>
      <c r="O477">
        <v>5.4134929270946497</v>
      </c>
      <c r="P477">
        <v>130.65098039215599</v>
      </c>
      <c r="Q477">
        <v>-3.7196200781355999E-2</v>
      </c>
    </row>
    <row r="478" spans="1:17" x14ac:dyDescent="0.3">
      <c r="A478" t="s">
        <v>1077</v>
      </c>
      <c r="B478" t="s">
        <v>1078</v>
      </c>
      <c r="C478" t="str">
        <f>IFERROR(VLOOKUP(Table1[[#This Row],[Ticker]],[1]!Table1[[Symbol]:[Industry]],2,FALSE),"-")</f>
        <v>-</v>
      </c>
      <c r="D478" t="s">
        <v>187</v>
      </c>
      <c r="E478">
        <v>11591.114080415</v>
      </c>
      <c r="F478">
        <v>492.65</v>
      </c>
      <c r="G478">
        <v>42.429406899357701</v>
      </c>
      <c r="H478">
        <v>13.041520850255401</v>
      </c>
      <c r="I478">
        <v>15.2880764120479</v>
      </c>
      <c r="J478">
        <v>2.3231946131669998</v>
      </c>
      <c r="K478">
        <v>447.316347504595</v>
      </c>
      <c r="L478">
        <v>394.39636462319999</v>
      </c>
      <c r="M478">
        <v>62.3398892533015</v>
      </c>
      <c r="N478">
        <v>1.44295239031236</v>
      </c>
      <c r="O478">
        <v>3.5217700192834598</v>
      </c>
      <c r="P478">
        <v>77.531531531531499</v>
      </c>
      <c r="Q478">
        <v>0.13659886788452</v>
      </c>
    </row>
    <row r="479" spans="1:17" x14ac:dyDescent="0.3">
      <c r="A479" t="s">
        <v>1079</v>
      </c>
      <c r="B479" t="s">
        <v>1080</v>
      </c>
      <c r="C479" t="str">
        <f>IFERROR(VLOOKUP(Table1[[#This Row],[Ticker]],[1]!Table1[[Symbol]:[Industry]],2,FALSE),"-")</f>
        <v>-</v>
      </c>
      <c r="D479" t="s">
        <v>325</v>
      </c>
      <c r="E479">
        <v>11573.5775999</v>
      </c>
      <c r="F479">
        <v>834.95</v>
      </c>
      <c r="G479">
        <v>-14.015382124285701</v>
      </c>
      <c r="H479">
        <v>17.585572439891902</v>
      </c>
      <c r="I479">
        <v>-1.13804433414721</v>
      </c>
      <c r="J479">
        <v>5.4794958262195603</v>
      </c>
      <c r="K479">
        <v>742.25919409277606</v>
      </c>
      <c r="L479">
        <v>744.93800824156597</v>
      </c>
      <c r="M479">
        <v>86.053671991465606</v>
      </c>
      <c r="N479">
        <v>1.2851172864763001</v>
      </c>
      <c r="O479">
        <v>2.3654111024612199</v>
      </c>
      <c r="P479">
        <v>29.0195472456153</v>
      </c>
      <c r="Q479">
        <v>-8.3424532229594006E-2</v>
      </c>
    </row>
    <row r="480" spans="1:17" x14ac:dyDescent="0.3">
      <c r="A480" t="s">
        <v>1081</v>
      </c>
      <c r="B480" t="s">
        <v>1082</v>
      </c>
      <c r="C480" t="str">
        <f>IFERROR(VLOOKUP(Table1[[#This Row],[Ticker]],[1]!Table1[[Symbol]:[Industry]],2,FALSE),"-")</f>
        <v>-</v>
      </c>
      <c r="D480" t="s">
        <v>306</v>
      </c>
      <c r="E480">
        <v>11529.168760613</v>
      </c>
      <c r="F480">
        <v>145.61000000000001</v>
      </c>
      <c r="G480">
        <v>29.4878139790038</v>
      </c>
      <c r="H480">
        <v>-2.07692999575585</v>
      </c>
      <c r="I480">
        <v>7.4171602834306599E-2</v>
      </c>
      <c r="J480">
        <v>-6.0605785478975802</v>
      </c>
      <c r="K480">
        <v>143.50277479008801</v>
      </c>
      <c r="L480">
        <v>130.30423943048999</v>
      </c>
      <c r="M480">
        <v>50.9214163452164</v>
      </c>
      <c r="N480">
        <v>0.95036251120897597</v>
      </c>
      <c r="O480">
        <v>8.5090309731474303</v>
      </c>
      <c r="P480">
        <v>61.9688542825361</v>
      </c>
      <c r="Q480">
        <v>0.12800309058054099</v>
      </c>
    </row>
    <row r="481" spans="1:17" hidden="1" x14ac:dyDescent="0.3">
      <c r="A481" t="s">
        <v>1083</v>
      </c>
      <c r="B481" t="s">
        <v>1084</v>
      </c>
      <c r="C481" t="str">
        <f>IFERROR(VLOOKUP(Table1[[#This Row],[Ticker]],[1]!Table1[[Symbol]:[Industry]],2,FALSE),"-")</f>
        <v>-</v>
      </c>
      <c r="D481" t="s">
        <v>89</v>
      </c>
      <c r="E481">
        <v>11516.9498752</v>
      </c>
      <c r="F481">
        <v>95.99</v>
      </c>
      <c r="G481">
        <v>-42.365828462604199</v>
      </c>
      <c r="H481">
        <v>-4.3202874471078196</v>
      </c>
      <c r="I481">
        <v>-16.4073075248908</v>
      </c>
      <c r="J481">
        <v>-1.9655446586205301</v>
      </c>
      <c r="K481">
        <v>96.456976310249601</v>
      </c>
      <c r="L481">
        <v>100.331795730835</v>
      </c>
      <c r="M481">
        <v>13.715137464591701</v>
      </c>
      <c r="N481">
        <v>1.15669061615577</v>
      </c>
      <c r="O481">
        <v>24.2837795603708</v>
      </c>
      <c r="P481">
        <v>5.5995599559955904</v>
      </c>
    </row>
    <row r="482" spans="1:17" x14ac:dyDescent="0.3">
      <c r="A482" t="s">
        <v>1085</v>
      </c>
      <c r="B482" t="s">
        <v>1086</v>
      </c>
      <c r="C482" t="str">
        <f>IFERROR(VLOOKUP(Table1[[#This Row],[Ticker]],[1]!Table1[[Symbol]:[Industry]],2,FALSE),"-")</f>
        <v>-</v>
      </c>
      <c r="D482" t="s">
        <v>380</v>
      </c>
      <c r="E482">
        <v>11482.778777825</v>
      </c>
      <c r="F482">
        <v>185.75</v>
      </c>
      <c r="G482">
        <v>176.57539567834999</v>
      </c>
      <c r="H482">
        <v>5.3389870718947803</v>
      </c>
      <c r="I482">
        <v>52.442187158788002</v>
      </c>
      <c r="J482">
        <v>4.2291965597063799</v>
      </c>
      <c r="K482">
        <v>173.62482637023899</v>
      </c>
      <c r="L482">
        <v>143.65095596076401</v>
      </c>
      <c r="M482">
        <v>65.254514099217502</v>
      </c>
      <c r="N482">
        <v>0.95492279579632799</v>
      </c>
      <c r="O482">
        <v>11.9784656796769</v>
      </c>
      <c r="P482">
        <v>243.028624192059</v>
      </c>
      <c r="Q482">
        <v>0.162222232927797</v>
      </c>
    </row>
    <row r="483" spans="1:17" x14ac:dyDescent="0.3">
      <c r="A483" t="s">
        <v>1087</v>
      </c>
      <c r="B483" t="s">
        <v>1088</v>
      </c>
      <c r="C483" t="str">
        <f>IFERROR(VLOOKUP(Table1[[#This Row],[Ticker]],[1]!Table1[[Symbol]:[Industry]],2,FALSE),"-")</f>
        <v>-</v>
      </c>
      <c r="D483" t="s">
        <v>68</v>
      </c>
      <c r="E483">
        <v>11400.163601508</v>
      </c>
      <c r="F483">
        <v>28.38</v>
      </c>
      <c r="G483">
        <v>63.887813979003802</v>
      </c>
      <c r="H483">
        <v>7.9537708613470501</v>
      </c>
      <c r="I483">
        <v>-3.5252041735214301</v>
      </c>
      <c r="J483">
        <v>-4.7091748617934801</v>
      </c>
      <c r="K483">
        <v>27.698976171832399</v>
      </c>
      <c r="L483">
        <v>24.5539131349658</v>
      </c>
      <c r="M483">
        <v>39.6396953400209</v>
      </c>
      <c r="N483">
        <v>0.842510469900276</v>
      </c>
      <c r="O483">
        <v>21.3883016208597</v>
      </c>
      <c r="P483">
        <v>101.27659574467999</v>
      </c>
      <c r="Q483">
        <v>6.2255854375637E-2</v>
      </c>
    </row>
    <row r="484" spans="1:17" x14ac:dyDescent="0.3">
      <c r="A484" t="s">
        <v>1089</v>
      </c>
      <c r="B484" t="s">
        <v>1090</v>
      </c>
      <c r="C484" t="str">
        <f>IFERROR(VLOOKUP(Table1[[#This Row],[Ticker]],[1]!Table1[[Symbol]:[Industry]],2,FALSE),"-")</f>
        <v>-</v>
      </c>
      <c r="D484" t="s">
        <v>902</v>
      </c>
      <c r="E484">
        <v>11364.70498092</v>
      </c>
      <c r="F484">
        <v>82.3</v>
      </c>
      <c r="G484">
        <v>70.699297232592301</v>
      </c>
      <c r="H484">
        <v>5.1115828976832702</v>
      </c>
      <c r="I484">
        <v>-4.45721846065008</v>
      </c>
      <c r="J484">
        <v>-6.4424169958564104</v>
      </c>
      <c r="K484">
        <v>77.724257205595293</v>
      </c>
      <c r="L484">
        <v>71.421254310039998</v>
      </c>
      <c r="M484">
        <v>54.467536342417503</v>
      </c>
      <c r="N484">
        <v>2.0351568553403001</v>
      </c>
      <c r="O484">
        <v>15.249088699878399</v>
      </c>
      <c r="P484">
        <v>110.21711366538899</v>
      </c>
      <c r="Q484">
        <v>6.0782344919092998E-2</v>
      </c>
    </row>
    <row r="485" spans="1:17" x14ac:dyDescent="0.3">
      <c r="A485" t="s">
        <v>1091</v>
      </c>
      <c r="B485" t="s">
        <v>1092</v>
      </c>
      <c r="C485" t="str">
        <f>IFERROR(VLOOKUP(Table1[[#This Row],[Ticker]],[1]!Table1[[Symbol]:[Industry]],2,FALSE),"-")</f>
        <v>-</v>
      </c>
      <c r="D485" t="s">
        <v>59</v>
      </c>
      <c r="E485">
        <v>11338.05186102</v>
      </c>
      <c r="F485">
        <v>925.35</v>
      </c>
      <c r="G485">
        <v>36.160636278655303</v>
      </c>
      <c r="H485">
        <v>1.59473131769606</v>
      </c>
      <c r="I485">
        <v>13.8882747494761</v>
      </c>
      <c r="J485">
        <v>2.9361436206290601</v>
      </c>
      <c r="K485">
        <v>839.99036749697495</v>
      </c>
      <c r="L485">
        <v>755.81390901379098</v>
      </c>
      <c r="M485">
        <v>79.414136843840694</v>
      </c>
      <c r="N485">
        <v>1.08617041366402</v>
      </c>
      <c r="O485">
        <v>5.0413357108121097</v>
      </c>
      <c r="P485">
        <v>63.981924508240297</v>
      </c>
      <c r="Q485">
        <v>-1.6844821327758001E-2</v>
      </c>
    </row>
    <row r="486" spans="1:17" x14ac:dyDescent="0.3">
      <c r="A486" t="s">
        <v>1093</v>
      </c>
      <c r="B486" t="s">
        <v>1094</v>
      </c>
      <c r="C486" t="str">
        <f>IFERROR(VLOOKUP(Table1[[#This Row],[Ticker]],[1]!Table1[[Symbol]:[Industry]],2,FALSE),"-")</f>
        <v>-</v>
      </c>
      <c r="D486" t="s">
        <v>218</v>
      </c>
      <c r="E486">
        <v>11294.66308914</v>
      </c>
      <c r="F486">
        <v>578.1</v>
      </c>
      <c r="G486">
        <v>18.682264672666999</v>
      </c>
      <c r="H486">
        <v>-4.5264559240417599</v>
      </c>
      <c r="I486">
        <v>-5.13540516582328</v>
      </c>
      <c r="J486">
        <v>-3.26752978764388</v>
      </c>
      <c r="K486">
        <v>588.03724049532605</v>
      </c>
      <c r="L486">
        <v>553.31058520108502</v>
      </c>
      <c r="M486">
        <v>52.136229379279797</v>
      </c>
      <c r="N486">
        <v>0.64695783495516301</v>
      </c>
      <c r="O486">
        <v>22.712333506313701</v>
      </c>
      <c r="P486">
        <v>47.1366759989819</v>
      </c>
      <c r="Q486">
        <v>-4.5354371398863003E-2</v>
      </c>
    </row>
    <row r="487" spans="1:17" x14ac:dyDescent="0.3">
      <c r="A487" t="s">
        <v>1095</v>
      </c>
      <c r="B487" t="s">
        <v>1096</v>
      </c>
      <c r="C487" t="str">
        <f>IFERROR(VLOOKUP(Table1[[#This Row],[Ticker]],[1]!Table1[[Symbol]:[Industry]],2,FALSE),"-")</f>
        <v>-</v>
      </c>
      <c r="D487" t="s">
        <v>46</v>
      </c>
      <c r="E487">
        <v>11244.949347495</v>
      </c>
      <c r="F487">
        <v>1725.45</v>
      </c>
      <c r="G487">
        <v>73.577488268678096</v>
      </c>
      <c r="H487">
        <v>4.72836164222573</v>
      </c>
      <c r="I487">
        <v>88.929453790791797</v>
      </c>
      <c r="J487">
        <v>-6.0797728522334404</v>
      </c>
      <c r="K487">
        <v>1506.5283920966799</v>
      </c>
      <c r="L487">
        <v>1139.89873236839</v>
      </c>
      <c r="M487">
        <v>51.051523070794303</v>
      </c>
      <c r="N487">
        <v>0.471095884938734</v>
      </c>
      <c r="O487">
        <v>8.3717291141441397</v>
      </c>
      <c r="P487">
        <v>114.314991926468</v>
      </c>
      <c r="Q487">
        <v>0.13479269345761699</v>
      </c>
    </row>
    <row r="488" spans="1:17" x14ac:dyDescent="0.3">
      <c r="A488" t="s">
        <v>1097</v>
      </c>
      <c r="B488" t="s">
        <v>1098</v>
      </c>
      <c r="C488" t="str">
        <f>IFERROR(VLOOKUP(Table1[[#This Row],[Ticker]],[1]!Table1[[Symbol]:[Industry]],2,FALSE),"-")</f>
        <v>-</v>
      </c>
      <c r="D488" t="s">
        <v>83</v>
      </c>
      <c r="E488">
        <v>11143.289925499999</v>
      </c>
      <c r="F488">
        <v>230.5</v>
      </c>
      <c r="G488">
        <v>63.317695272495399</v>
      </c>
      <c r="H488">
        <v>2.5271003548309401</v>
      </c>
      <c r="I488">
        <v>34.206996452836499</v>
      </c>
      <c r="J488">
        <v>-0.73834240069517798</v>
      </c>
      <c r="K488">
        <v>204.07301891594</v>
      </c>
      <c r="L488">
        <v>178.32999114591499</v>
      </c>
      <c r="M488">
        <v>85.257981961362006</v>
      </c>
      <c r="N488">
        <v>1.8378868408617599</v>
      </c>
      <c r="O488">
        <v>1.0629067245119199</v>
      </c>
      <c r="P488">
        <v>99.480744266551199</v>
      </c>
      <c r="Q488">
        <v>6.7317179571414004E-2</v>
      </c>
    </row>
    <row r="489" spans="1:17" x14ac:dyDescent="0.3">
      <c r="A489" t="s">
        <v>1099</v>
      </c>
      <c r="B489" t="s">
        <v>1100</v>
      </c>
      <c r="C489" t="str">
        <f>IFERROR(VLOOKUP(Table1[[#This Row],[Ticker]],[1]!Table1[[Symbol]:[Industry]],2,FALSE),"-")</f>
        <v>-</v>
      </c>
      <c r="D489" t="s">
        <v>21</v>
      </c>
      <c r="E489">
        <v>11123.616329119999</v>
      </c>
      <c r="F489">
        <v>1771.6</v>
      </c>
      <c r="G489">
        <v>-15.353843355822599</v>
      </c>
      <c r="H489">
        <v>16.8528029164315</v>
      </c>
      <c r="I489">
        <v>-7.4495374313981202</v>
      </c>
      <c r="J489">
        <v>6.3045774565044397</v>
      </c>
      <c r="K489">
        <v>1581.34310911592</v>
      </c>
      <c r="L489">
        <v>1549.42844361984</v>
      </c>
      <c r="M489">
        <v>59.8833045237497</v>
      </c>
      <c r="N489">
        <v>4.2718762046568202</v>
      </c>
      <c r="O489">
        <v>8.9410702190110705</v>
      </c>
      <c r="P489">
        <v>27.8164568377764</v>
      </c>
      <c r="Q489">
        <v>-7.0957904694329998E-2</v>
      </c>
    </row>
    <row r="490" spans="1:17" x14ac:dyDescent="0.3">
      <c r="A490" t="s">
        <v>1101</v>
      </c>
      <c r="B490" t="s">
        <v>1102</v>
      </c>
      <c r="C490" t="str">
        <f>IFERROR(VLOOKUP(Table1[[#This Row],[Ticker]],[1]!Table1[[Symbol]:[Industry]],2,FALSE),"-")</f>
        <v>-</v>
      </c>
      <c r="D490" t="s">
        <v>140</v>
      </c>
      <c r="E490">
        <v>10985.772947382</v>
      </c>
      <c r="F490">
        <v>204.02</v>
      </c>
      <c r="G490">
        <v>144.678801387883</v>
      </c>
      <c r="H490">
        <v>-9.2919525242876002</v>
      </c>
      <c r="I490">
        <v>1.0882876080524999</v>
      </c>
      <c r="J490">
        <v>1.79125359763655</v>
      </c>
      <c r="K490">
        <v>203.56725954559801</v>
      </c>
      <c r="L490">
        <v>195.810571758214</v>
      </c>
      <c r="M490">
        <v>60.034825631599297</v>
      </c>
      <c r="N490">
        <v>0.80341293617600695</v>
      </c>
      <c r="O490">
        <v>39.643172238015801</v>
      </c>
      <c r="P490">
        <v>195.03976861894401</v>
      </c>
      <c r="Q490">
        <v>0.15505371441127599</v>
      </c>
    </row>
    <row r="491" spans="1:17" x14ac:dyDescent="0.3">
      <c r="A491" t="s">
        <v>1103</v>
      </c>
      <c r="B491" t="s">
        <v>1104</v>
      </c>
      <c r="C491" t="str">
        <f>IFERROR(VLOOKUP(Table1[[#This Row],[Ticker]],[1]!Table1[[Symbol]:[Industry]],2,FALSE),"-")</f>
        <v>-</v>
      </c>
      <c r="D491" t="s">
        <v>234</v>
      </c>
      <c r="E491">
        <v>10973.0333406399</v>
      </c>
      <c r="F491">
        <v>1649.2</v>
      </c>
      <c r="G491">
        <v>45.276552485047802</v>
      </c>
      <c r="H491">
        <v>2.6327671283752299</v>
      </c>
      <c r="I491">
        <v>26.4600213869915</v>
      </c>
      <c r="J491">
        <v>-0.56979569524920004</v>
      </c>
      <c r="K491">
        <v>1540.86862807838</v>
      </c>
      <c r="L491">
        <v>1269.47070637107</v>
      </c>
      <c r="M491">
        <v>58.9923930168247</v>
      </c>
      <c r="N491">
        <v>0.98361032745760302</v>
      </c>
      <c r="O491">
        <v>5.0175842832888602</v>
      </c>
      <c r="P491">
        <v>95.936794582392693</v>
      </c>
      <c r="Q491">
        <v>0.12766711993892499</v>
      </c>
    </row>
    <row r="492" spans="1:17" x14ac:dyDescent="0.3">
      <c r="A492" t="s">
        <v>1105</v>
      </c>
      <c r="B492" t="s">
        <v>1106</v>
      </c>
      <c r="C492" t="str">
        <f>IFERROR(VLOOKUP(Table1[[#This Row],[Ticker]],[1]!Table1[[Symbol]:[Industry]],2,FALSE),"-")</f>
        <v>-</v>
      </c>
      <c r="D492" t="s">
        <v>371</v>
      </c>
      <c r="E492">
        <v>10929.4929491</v>
      </c>
      <c r="F492">
        <v>198.11</v>
      </c>
      <c r="G492">
        <v>54.424488238684802</v>
      </c>
      <c r="H492">
        <v>18.8177443053223</v>
      </c>
      <c r="I492">
        <v>2.52572282034463</v>
      </c>
      <c r="J492">
        <v>1.17826635322462</v>
      </c>
      <c r="K492">
        <v>168.044637528415</v>
      </c>
      <c r="L492">
        <v>147.936062959221</v>
      </c>
      <c r="M492">
        <v>61.780630222645797</v>
      </c>
      <c r="N492">
        <v>3.3393038028029198</v>
      </c>
      <c r="O492">
        <v>14.9361465852304</v>
      </c>
      <c r="P492">
        <v>88.228028503562896</v>
      </c>
      <c r="Q492">
        <v>7.8830342987633001E-2</v>
      </c>
    </row>
    <row r="493" spans="1:17" x14ac:dyDescent="0.3">
      <c r="A493" t="s">
        <v>1107</v>
      </c>
      <c r="B493" t="s">
        <v>1108</v>
      </c>
      <c r="C493" t="str">
        <f>IFERROR(VLOOKUP(Table1[[#This Row],[Ticker]],[1]!Table1[[Symbol]:[Industry]],2,FALSE),"-")</f>
        <v>-</v>
      </c>
      <c r="D493" t="s">
        <v>124</v>
      </c>
      <c r="E493">
        <v>10926.0780414</v>
      </c>
      <c r="F493">
        <v>753</v>
      </c>
      <c r="G493">
        <v>117.425700576941</v>
      </c>
      <c r="H493">
        <v>46.6178719739912</v>
      </c>
      <c r="I493">
        <v>50.185891150562902</v>
      </c>
      <c r="J493">
        <v>0.91656536718401505</v>
      </c>
      <c r="K493">
        <v>609.75293300914802</v>
      </c>
      <c r="L493">
        <v>491.90856411593199</v>
      </c>
      <c r="M493">
        <v>74.198071578541104</v>
      </c>
      <c r="N493">
        <v>0.66954203885409203</v>
      </c>
      <c r="O493">
        <v>3.1872509960159299</v>
      </c>
      <c r="P493">
        <v>146.683046683046</v>
      </c>
      <c r="Q493">
        <v>0.15855092150272701</v>
      </c>
    </row>
    <row r="494" spans="1:17" x14ac:dyDescent="0.3">
      <c r="A494" t="s">
        <v>1109</v>
      </c>
      <c r="B494" t="s">
        <v>1110</v>
      </c>
      <c r="C494" t="str">
        <f>IFERROR(VLOOKUP(Table1[[#This Row],[Ticker]],[1]!Table1[[Symbol]:[Industry]],2,FALSE),"-")</f>
        <v>-</v>
      </c>
      <c r="D494" t="s">
        <v>143</v>
      </c>
      <c r="E494">
        <v>10906.202938500001</v>
      </c>
      <c r="F494">
        <v>789.15</v>
      </c>
      <c r="G494">
        <v>33.040471668585603</v>
      </c>
      <c r="H494">
        <v>0.64070504278413498</v>
      </c>
      <c r="I494">
        <v>41.997778235845097</v>
      </c>
      <c r="J494">
        <v>-2.9217705852953699</v>
      </c>
      <c r="K494">
        <v>740.692341600806</v>
      </c>
      <c r="L494">
        <v>603.89527270137899</v>
      </c>
      <c r="M494">
        <v>59.935489644606903</v>
      </c>
      <c r="N494">
        <v>1.2014922017726699</v>
      </c>
      <c r="O494">
        <v>2.64841918519926</v>
      </c>
      <c r="P494">
        <v>91.983943559177604</v>
      </c>
    </row>
    <row r="495" spans="1:17" x14ac:dyDescent="0.3">
      <c r="A495" t="s">
        <v>1111</v>
      </c>
      <c r="B495" t="s">
        <v>1112</v>
      </c>
      <c r="C495" t="str">
        <f>IFERROR(VLOOKUP(Table1[[#This Row],[Ticker]],[1]!Table1[[Symbol]:[Industry]],2,FALSE),"-")</f>
        <v>-</v>
      </c>
      <c r="D495" t="s">
        <v>395</v>
      </c>
      <c r="E495">
        <v>10883.29950306</v>
      </c>
      <c r="F495">
        <v>2690.55</v>
      </c>
      <c r="G495">
        <v>4.3353514419028496</v>
      </c>
      <c r="H495">
        <v>10.776161043166701</v>
      </c>
      <c r="I495">
        <v>-2.9565788365687302</v>
      </c>
      <c r="J495">
        <v>9.2570338045448892</v>
      </c>
      <c r="K495">
        <v>2525.5381061773701</v>
      </c>
      <c r="L495">
        <v>2418.5540941271802</v>
      </c>
      <c r="M495">
        <v>59.650797340857999</v>
      </c>
      <c r="N495">
        <v>2.1702185066121098</v>
      </c>
      <c r="O495">
        <v>11.4437568526881</v>
      </c>
      <c r="P495">
        <v>32.860105673793797</v>
      </c>
      <c r="Q495">
        <v>6.1350540812135E-2</v>
      </c>
    </row>
    <row r="496" spans="1:17" hidden="1" x14ac:dyDescent="0.3">
      <c r="A496" t="s">
        <v>1113</v>
      </c>
      <c r="B496" t="s">
        <v>1114</v>
      </c>
      <c r="C496" t="str">
        <f>IFERROR(VLOOKUP(Table1[[#This Row],[Ticker]],[1]!Table1[[Symbol]:[Industry]],2,FALSE),"-")</f>
        <v>-</v>
      </c>
      <c r="D496" t="s">
        <v>337</v>
      </c>
      <c r="E496">
        <v>10871.174977664999</v>
      </c>
      <c r="F496">
        <v>1839.05</v>
      </c>
      <c r="G496">
        <v>148.82655936645699</v>
      </c>
      <c r="H496">
        <v>12.9418682335347</v>
      </c>
      <c r="I496">
        <v>162.912973508861</v>
      </c>
      <c r="J496">
        <v>-6.1546232063755504</v>
      </c>
      <c r="K496">
        <v>1596.6568834873101</v>
      </c>
      <c r="M496">
        <v>52.0662050692465</v>
      </c>
      <c r="N496">
        <v>0.90364455451278902</v>
      </c>
      <c r="O496">
        <v>13.101873249775601</v>
      </c>
      <c r="P496">
        <v>186.27801992528001</v>
      </c>
    </row>
    <row r="497" spans="1:17" x14ac:dyDescent="0.3">
      <c r="A497" t="s">
        <v>1115</v>
      </c>
      <c r="B497" t="s">
        <v>1116</v>
      </c>
      <c r="C497" t="str">
        <f>IFERROR(VLOOKUP(Table1[[#This Row],[Ticker]],[1]!Table1[[Symbol]:[Industry]],2,FALSE),"-")</f>
        <v>-</v>
      </c>
      <c r="D497" t="s">
        <v>59</v>
      </c>
      <c r="E497">
        <v>10865.671813200001</v>
      </c>
      <c r="F497">
        <v>1429.5</v>
      </c>
      <c r="G497">
        <v>51.3540190850185</v>
      </c>
      <c r="H497">
        <v>6.9016946735149904</v>
      </c>
      <c r="I497">
        <v>-10.7603383744505</v>
      </c>
      <c r="J497">
        <v>1.5819659708759899</v>
      </c>
      <c r="K497">
        <v>1373.8639525465901</v>
      </c>
      <c r="L497">
        <v>1269.41556304036</v>
      </c>
      <c r="M497">
        <v>52.235705022064899</v>
      </c>
      <c r="N497">
        <v>1.4299408813471199</v>
      </c>
      <c r="O497">
        <v>13.259881077299699</v>
      </c>
      <c r="P497">
        <v>82.555392375965695</v>
      </c>
      <c r="Q497">
        <v>6.9781919047082003E-2</v>
      </c>
    </row>
    <row r="498" spans="1:17" hidden="1" x14ac:dyDescent="0.3">
      <c r="A498" t="s">
        <v>1117</v>
      </c>
      <c r="B498" t="s">
        <v>1118</v>
      </c>
      <c r="C498" t="str">
        <f>IFERROR(VLOOKUP(Table1[[#This Row],[Ticker]],[1]!Table1[[Symbol]:[Industry]],2,FALSE),"-")</f>
        <v>-</v>
      </c>
      <c r="D498" t="s">
        <v>130</v>
      </c>
      <c r="E498">
        <v>10856.18643758</v>
      </c>
      <c r="F498">
        <v>357.4</v>
      </c>
      <c r="G498">
        <v>150.69926022803699</v>
      </c>
      <c r="H498">
        <v>3.04270892127611E-3</v>
      </c>
      <c r="I498">
        <v>29.2745162361152</v>
      </c>
      <c r="J498">
        <v>7.6853778145825196</v>
      </c>
      <c r="K498">
        <v>305.20244319144399</v>
      </c>
      <c r="L498">
        <v>260.004056157913</v>
      </c>
      <c r="M498">
        <v>80.196967839288703</v>
      </c>
      <c r="N498">
        <v>0.98970811721942697</v>
      </c>
      <c r="O498">
        <v>0</v>
      </c>
      <c r="P498">
        <v>189.04164981803399</v>
      </c>
      <c r="Q498">
        <v>0.141660469198611</v>
      </c>
    </row>
    <row r="499" spans="1:17" x14ac:dyDescent="0.3">
      <c r="A499" t="s">
        <v>1119</v>
      </c>
      <c r="B499" t="s">
        <v>1120</v>
      </c>
      <c r="C499" t="str">
        <f>IFERROR(VLOOKUP(Table1[[#This Row],[Ticker]],[1]!Table1[[Symbol]:[Industry]],2,FALSE),"-")</f>
        <v>-</v>
      </c>
      <c r="D499" t="s">
        <v>103</v>
      </c>
      <c r="E499">
        <v>10846.649657439901</v>
      </c>
      <c r="F499">
        <v>1799.3</v>
      </c>
      <c r="G499">
        <v>183.56616449446699</v>
      </c>
      <c r="H499">
        <v>-12.188310196036801</v>
      </c>
      <c r="I499">
        <v>79.975433176424502</v>
      </c>
      <c r="J499">
        <v>-1.0569761182183799</v>
      </c>
      <c r="K499">
        <v>1781.5380415334801</v>
      </c>
      <c r="L499">
        <v>1362.71508273005</v>
      </c>
      <c r="M499">
        <v>54.751619711247002</v>
      </c>
      <c r="N499">
        <v>0.43400519345459798</v>
      </c>
      <c r="O499">
        <v>17.2205857833602</v>
      </c>
      <c r="P499">
        <v>261.78954423592398</v>
      </c>
      <c r="Q499">
        <v>0.29348031814414299</v>
      </c>
    </row>
    <row r="500" spans="1:17" x14ac:dyDescent="0.3">
      <c r="A500" t="s">
        <v>1121</v>
      </c>
      <c r="B500" t="s">
        <v>1122</v>
      </c>
      <c r="C500" t="str">
        <f>IFERROR(VLOOKUP(Table1[[#This Row],[Ticker]],[1]!Table1[[Symbol]:[Industry]],2,FALSE),"-")</f>
        <v>-</v>
      </c>
      <c r="D500" t="s">
        <v>541</v>
      </c>
      <c r="E500">
        <v>10822.649888280001</v>
      </c>
      <c r="F500">
        <v>2116.65</v>
      </c>
      <c r="G500">
        <v>-48.120457592045597</v>
      </c>
      <c r="H500">
        <v>6.1583022287653399</v>
      </c>
      <c r="I500">
        <v>-32.950925401595903</v>
      </c>
      <c r="J500">
        <v>-0.61740777040502404</v>
      </c>
      <c r="K500">
        <v>2044.08445364042</v>
      </c>
      <c r="L500">
        <v>2175.9486916585201</v>
      </c>
      <c r="M500">
        <v>57.578997770411199</v>
      </c>
      <c r="N500">
        <v>1.39378656908245</v>
      </c>
      <c r="O500">
        <v>29.9695273191127</v>
      </c>
      <c r="P500">
        <v>17.071349557522101</v>
      </c>
      <c r="Q500">
        <v>-0.14093444458489701</v>
      </c>
    </row>
    <row r="501" spans="1:17" x14ac:dyDescent="0.3">
      <c r="A501" t="s">
        <v>1123</v>
      </c>
      <c r="B501" t="s">
        <v>1124</v>
      </c>
      <c r="C501" t="str">
        <f>IFERROR(VLOOKUP(Table1[[#This Row],[Ticker]],[1]!Table1[[Symbol]:[Industry]],2,FALSE),"-")</f>
        <v>-</v>
      </c>
      <c r="D501" t="s">
        <v>24</v>
      </c>
      <c r="E501">
        <v>10744.964407785999</v>
      </c>
      <c r="F501">
        <v>94.58</v>
      </c>
      <c r="G501">
        <v>-21.8770211858313</v>
      </c>
      <c r="H501">
        <v>-5.8209593521707701</v>
      </c>
      <c r="I501">
        <v>-27.451244975355198</v>
      </c>
      <c r="J501">
        <v>-11.858951000109</v>
      </c>
      <c r="K501">
        <v>97.944031568535905</v>
      </c>
      <c r="L501">
        <v>95.571795989540902</v>
      </c>
      <c r="M501">
        <v>32.003717672868099</v>
      </c>
      <c r="N501">
        <v>1.50468987564254</v>
      </c>
      <c r="O501">
        <v>23.176147176992998</v>
      </c>
      <c r="P501">
        <v>15.2009744214372</v>
      </c>
      <c r="Q501">
        <v>1.4379090743932E-2</v>
      </c>
    </row>
    <row r="502" spans="1:17" hidden="1" x14ac:dyDescent="0.3">
      <c r="A502" t="s">
        <v>1125</v>
      </c>
      <c r="B502" t="s">
        <v>1126</v>
      </c>
      <c r="C502" t="str">
        <f>IFERROR(VLOOKUP(Table1[[#This Row],[Ticker]],[1]!Table1[[Symbol]:[Industry]],2,FALSE),"-")</f>
        <v>-</v>
      </c>
      <c r="D502" t="s">
        <v>716</v>
      </c>
      <c r="E502">
        <v>10739.054693185</v>
      </c>
      <c r="F502">
        <v>112.57</v>
      </c>
      <c r="G502">
        <v>41.823182556814601</v>
      </c>
      <c r="H502">
        <v>-6.2476293713440603</v>
      </c>
      <c r="I502">
        <v>10.124512241438</v>
      </c>
      <c r="J502">
        <v>-0.50103006541339501</v>
      </c>
      <c r="K502">
        <v>108.321893597497</v>
      </c>
      <c r="L502">
        <v>95.372874522135902</v>
      </c>
      <c r="M502">
        <v>54.041415573722702</v>
      </c>
      <c r="N502">
        <v>0.70636480821375103</v>
      </c>
      <c r="O502">
        <v>8.0572088478280293</v>
      </c>
      <c r="P502">
        <v>72.785878741366005</v>
      </c>
      <c r="Q502">
        <v>2.1133606920337E-2</v>
      </c>
    </row>
    <row r="503" spans="1:17" x14ac:dyDescent="0.3">
      <c r="A503" t="s">
        <v>1127</v>
      </c>
      <c r="B503" t="s">
        <v>1128</v>
      </c>
      <c r="C503" t="str">
        <f>IFERROR(VLOOKUP(Table1[[#This Row],[Ticker]],[1]!Table1[[Symbol]:[Industry]],2,FALSE),"-")</f>
        <v>-</v>
      </c>
      <c r="D503" t="s">
        <v>1129</v>
      </c>
      <c r="E503">
        <v>10645.328813464999</v>
      </c>
      <c r="F503">
        <v>523.15</v>
      </c>
      <c r="G503">
        <v>193.04919831415799</v>
      </c>
      <c r="H503">
        <v>-11.3886785949875</v>
      </c>
      <c r="I503">
        <v>52.848001314008101</v>
      </c>
      <c r="J503">
        <v>-10.529832436128199</v>
      </c>
      <c r="K503">
        <v>470.759220460596</v>
      </c>
      <c r="L503">
        <v>353.59866316271899</v>
      </c>
      <c r="M503">
        <v>57.8299306853188</v>
      </c>
      <c r="N503">
        <v>0.82552806872586604</v>
      </c>
      <c r="O503">
        <v>8.1907674663098593</v>
      </c>
      <c r="P503">
        <v>219.09118633729699</v>
      </c>
      <c r="Q503">
        <v>9.3905691742295003E-2</v>
      </c>
    </row>
    <row r="504" spans="1:17" x14ac:dyDescent="0.3">
      <c r="A504" t="s">
        <v>1130</v>
      </c>
      <c r="B504" t="s">
        <v>1131</v>
      </c>
      <c r="C504" t="str">
        <f>IFERROR(VLOOKUP(Table1[[#This Row],[Ticker]],[1]!Table1[[Symbol]:[Industry]],2,FALSE),"-")</f>
        <v>-</v>
      </c>
      <c r="D504" t="s">
        <v>371</v>
      </c>
      <c r="E504">
        <v>10631.15841505</v>
      </c>
      <c r="F504">
        <v>723.5</v>
      </c>
      <c r="G504">
        <v>-5.1400922242225304</v>
      </c>
      <c r="H504">
        <v>6.0345480908182596</v>
      </c>
      <c r="I504">
        <v>-21.951708909104699</v>
      </c>
      <c r="J504">
        <v>0.84356711317127497</v>
      </c>
      <c r="K504">
        <v>682.92917433189302</v>
      </c>
      <c r="L504">
        <v>668.707242444744</v>
      </c>
      <c r="M504">
        <v>59.362488816134601</v>
      </c>
      <c r="N504">
        <v>3.1485705056829301</v>
      </c>
      <c r="O504">
        <v>12.6330338631651</v>
      </c>
      <c r="P504">
        <v>35.9962406015037</v>
      </c>
      <c r="Q504">
        <v>5.9572917295113E-2</v>
      </c>
    </row>
    <row r="505" spans="1:17" hidden="1" x14ac:dyDescent="0.3">
      <c r="A505" t="s">
        <v>1132</v>
      </c>
      <c r="B505" t="s">
        <v>1133</v>
      </c>
      <c r="C505" t="str">
        <f>IFERROR(VLOOKUP(Table1[[#This Row],[Ticker]],[1]!Table1[[Symbol]:[Industry]],2,FALSE),"-")</f>
        <v>-</v>
      </c>
      <c r="D505" t="s">
        <v>716</v>
      </c>
      <c r="E505">
        <v>10625.948094249999</v>
      </c>
      <c r="F505">
        <v>542.83000000000004</v>
      </c>
      <c r="G505">
        <v>-7.6537604233628</v>
      </c>
      <c r="H505">
        <v>-0.19623637250433101</v>
      </c>
      <c r="I505">
        <v>-1.23500643707942</v>
      </c>
      <c r="J505">
        <v>-2.1028945733887898</v>
      </c>
      <c r="K505">
        <v>511.133102581049</v>
      </c>
      <c r="L505">
        <v>482.08913861376101</v>
      </c>
      <c r="M505">
        <v>77.9215973242584</v>
      </c>
      <c r="N505">
        <v>1.0331816370546201</v>
      </c>
      <c r="O505">
        <v>0.31685794816054202</v>
      </c>
      <c r="P505">
        <v>26.2101836782143</v>
      </c>
      <c r="Q505">
        <v>-1.3416788414562999E-2</v>
      </c>
    </row>
    <row r="506" spans="1:17" x14ac:dyDescent="0.3">
      <c r="A506" t="s">
        <v>1134</v>
      </c>
      <c r="B506" t="s">
        <v>1135</v>
      </c>
      <c r="C506" t="str">
        <f>IFERROR(VLOOKUP(Table1[[#This Row],[Ticker]],[1]!Table1[[Symbol]:[Industry]],2,FALSE),"-")</f>
        <v>-</v>
      </c>
      <c r="D506" t="s">
        <v>1136</v>
      </c>
      <c r="E506">
        <v>10544.225159699999</v>
      </c>
      <c r="F506">
        <v>548.29999999999995</v>
      </c>
      <c r="G506">
        <v>20.1938366596995</v>
      </c>
      <c r="H506">
        <v>0.67159008858854097</v>
      </c>
      <c r="I506">
        <v>33.304474797991297</v>
      </c>
      <c r="J506">
        <v>-3.8589972245535402</v>
      </c>
      <c r="K506">
        <v>498.60982646261903</v>
      </c>
      <c r="L506">
        <v>418.87929938009898</v>
      </c>
      <c r="M506">
        <v>51.474591714912897</v>
      </c>
      <c r="N506">
        <v>0.86986474675672898</v>
      </c>
      <c r="O506">
        <v>6.0368411453583803</v>
      </c>
      <c r="P506">
        <v>77.099483204134302</v>
      </c>
      <c r="Q506">
        <v>3.4947475965744997E-2</v>
      </c>
    </row>
    <row r="507" spans="1:17" x14ac:dyDescent="0.3">
      <c r="A507" t="s">
        <v>1137</v>
      </c>
      <c r="B507" t="s">
        <v>1138</v>
      </c>
      <c r="C507" t="str">
        <f>IFERROR(VLOOKUP(Table1[[#This Row],[Ticker]],[1]!Table1[[Symbol]:[Industry]],2,FALSE),"-")</f>
        <v>-</v>
      </c>
      <c r="D507" t="s">
        <v>1139</v>
      </c>
      <c r="E507">
        <v>10532.228856194901</v>
      </c>
      <c r="F507">
        <v>968.95</v>
      </c>
      <c r="G507">
        <v>-44.687661035644197</v>
      </c>
      <c r="H507">
        <v>0.20338142452260299</v>
      </c>
      <c r="I507">
        <v>-34.0328044769455</v>
      </c>
      <c r="J507">
        <v>0.61902488227165997</v>
      </c>
      <c r="K507">
        <v>933.24422801506796</v>
      </c>
      <c r="L507">
        <v>1028.48872488857</v>
      </c>
      <c r="M507">
        <v>72.213987031013403</v>
      </c>
      <c r="N507">
        <v>1.3700029328768599</v>
      </c>
      <c r="O507">
        <v>41.385004386191198</v>
      </c>
      <c r="P507">
        <v>13.4601873536299</v>
      </c>
      <c r="Q507">
        <v>-8.0851872152386997E-2</v>
      </c>
    </row>
    <row r="508" spans="1:17" hidden="1" x14ac:dyDescent="0.3">
      <c r="A508" t="s">
        <v>1140</v>
      </c>
      <c r="B508" t="s">
        <v>1141</v>
      </c>
      <c r="C508" t="str">
        <f>IFERROR(VLOOKUP(Table1[[#This Row],[Ticker]],[1]!Table1[[Symbol]:[Industry]],2,FALSE),"-")</f>
        <v>-</v>
      </c>
      <c r="E508">
        <v>10509.54686061</v>
      </c>
      <c r="F508">
        <v>753.9</v>
      </c>
      <c r="G508">
        <v>36.940368250523399</v>
      </c>
      <c r="H508">
        <v>9.2907048331980394E-2</v>
      </c>
      <c r="I508">
        <v>24.583281679174501</v>
      </c>
      <c r="J508">
        <v>2.7832204336503099</v>
      </c>
      <c r="K508">
        <v>670.94127053686498</v>
      </c>
      <c r="L508">
        <v>579.87228692378699</v>
      </c>
      <c r="M508">
        <v>73.995229820496903</v>
      </c>
      <c r="N508">
        <v>1.7688829199763201</v>
      </c>
      <c r="O508">
        <v>2.1355617455895901</v>
      </c>
      <c r="P508">
        <v>88.474999999999994</v>
      </c>
      <c r="Q508">
        <v>9.7850025430262E-2</v>
      </c>
    </row>
    <row r="509" spans="1:17" x14ac:dyDescent="0.3">
      <c r="A509" t="s">
        <v>1142</v>
      </c>
      <c r="B509" t="s">
        <v>1143</v>
      </c>
      <c r="C509" t="str">
        <f>IFERROR(VLOOKUP(Table1[[#This Row],[Ticker]],[1]!Table1[[Symbol]:[Industry]],2,FALSE),"-")</f>
        <v>-</v>
      </c>
      <c r="D509" t="s">
        <v>994</v>
      </c>
      <c r="E509">
        <v>10474.298172933</v>
      </c>
      <c r="F509">
        <v>49.21</v>
      </c>
      <c r="G509">
        <v>-11.714503518099299</v>
      </c>
      <c r="H509">
        <v>15.92608350684</v>
      </c>
      <c r="I509">
        <v>-8.0757345003357202</v>
      </c>
      <c r="J509">
        <v>-5.79900614314323</v>
      </c>
      <c r="K509">
        <v>45.745073837157399</v>
      </c>
      <c r="L509">
        <v>46.037906597389203</v>
      </c>
      <c r="M509">
        <v>54.5415739453789</v>
      </c>
      <c r="N509">
        <v>2.2154880308785501</v>
      </c>
      <c r="O509">
        <v>16.338142653932099</v>
      </c>
      <c r="P509">
        <v>34.637482900136803</v>
      </c>
      <c r="Q509">
        <v>2.051739790324E-2</v>
      </c>
    </row>
    <row r="510" spans="1:17" x14ac:dyDescent="0.3">
      <c r="A510" t="s">
        <v>1144</v>
      </c>
      <c r="B510" t="s">
        <v>1145</v>
      </c>
      <c r="C510" t="str">
        <f>IFERROR(VLOOKUP(Table1[[#This Row],[Ticker]],[1]!Table1[[Symbol]:[Industry]],2,FALSE),"-")</f>
        <v>-</v>
      </c>
      <c r="D510" t="s">
        <v>21</v>
      </c>
      <c r="E510">
        <v>10369.92985608</v>
      </c>
      <c r="F510">
        <v>503.4</v>
      </c>
      <c r="G510">
        <v>8.5902946405135392</v>
      </c>
      <c r="H510">
        <v>-0.74337855897237903</v>
      </c>
      <c r="I510">
        <v>-2.4098312926277798</v>
      </c>
      <c r="J510">
        <v>-1.3818597773438701</v>
      </c>
      <c r="K510">
        <v>496.65131320790402</v>
      </c>
      <c r="L510">
        <v>470.25550753137202</v>
      </c>
      <c r="M510">
        <v>49.8319556165495</v>
      </c>
      <c r="N510">
        <v>0.516197367365549</v>
      </c>
      <c r="O510">
        <v>12.653953118792201</v>
      </c>
      <c r="P510">
        <v>43.828571428571401</v>
      </c>
      <c r="Q510">
        <v>-7.8067667217615003E-2</v>
      </c>
    </row>
    <row r="511" spans="1:17" x14ac:dyDescent="0.3">
      <c r="A511" t="s">
        <v>1146</v>
      </c>
      <c r="B511" t="s">
        <v>1147</v>
      </c>
      <c r="C511" t="str">
        <f>IFERROR(VLOOKUP(Table1[[#This Row],[Ticker]],[1]!Table1[[Symbol]:[Industry]],2,FALSE),"-")</f>
        <v>-</v>
      </c>
      <c r="D511" t="s">
        <v>496</v>
      </c>
      <c r="E511">
        <v>10369.86038496</v>
      </c>
      <c r="F511">
        <v>2126.4</v>
      </c>
      <c r="G511">
        <v>15.653062793776799</v>
      </c>
      <c r="H511">
        <v>5.8863813473948801</v>
      </c>
      <c r="I511">
        <v>0.15688597038800001</v>
      </c>
      <c r="J511">
        <v>4.4382053624086897</v>
      </c>
      <c r="K511">
        <v>2038.3830648711801</v>
      </c>
      <c r="L511">
        <v>1914.1871273117899</v>
      </c>
      <c r="M511">
        <v>58.481088665936497</v>
      </c>
      <c r="N511">
        <v>1.2585019108575699</v>
      </c>
      <c r="O511">
        <v>8.8694507148231594</v>
      </c>
      <c r="P511">
        <v>55.095640123265397</v>
      </c>
      <c r="Q511">
        <v>0.20075858952827899</v>
      </c>
    </row>
    <row r="512" spans="1:17" x14ac:dyDescent="0.3">
      <c r="A512" t="s">
        <v>1148</v>
      </c>
      <c r="B512" t="s">
        <v>1149</v>
      </c>
      <c r="C512" t="str">
        <f>IFERROR(VLOOKUP(Table1[[#This Row],[Ticker]],[1]!Table1[[Symbol]:[Industry]],2,FALSE),"-")</f>
        <v>-</v>
      </c>
      <c r="D512" t="s">
        <v>293</v>
      </c>
      <c r="E512">
        <v>10369.734910519999</v>
      </c>
      <c r="F512">
        <v>2024.2</v>
      </c>
      <c r="G512">
        <v>11.9046761241678</v>
      </c>
      <c r="H512">
        <v>0.27360854188589301</v>
      </c>
      <c r="I512">
        <v>5.6200452937665002</v>
      </c>
      <c r="J512">
        <v>2.16581849529741</v>
      </c>
      <c r="K512">
        <v>1907.0550149450501</v>
      </c>
      <c r="L512">
        <v>1719.3774761058401</v>
      </c>
      <c r="M512">
        <v>63.991251677472498</v>
      </c>
      <c r="N512">
        <v>0.450061672284012</v>
      </c>
      <c r="O512">
        <v>2.75664460033593</v>
      </c>
      <c r="P512">
        <v>56.188271604938201</v>
      </c>
      <c r="Q512">
        <v>-8.2831396821187994E-2</v>
      </c>
    </row>
    <row r="513" spans="1:17" x14ac:dyDescent="0.3">
      <c r="A513" t="s">
        <v>1150</v>
      </c>
      <c r="B513" t="s">
        <v>1151</v>
      </c>
      <c r="C513" t="str">
        <f>IFERROR(VLOOKUP(Table1[[#This Row],[Ticker]],[1]!Table1[[Symbol]:[Industry]],2,FALSE),"-")</f>
        <v>-</v>
      </c>
      <c r="D513" t="s">
        <v>187</v>
      </c>
      <c r="E513">
        <v>10368.085104</v>
      </c>
      <c r="F513">
        <v>678.6</v>
      </c>
      <c r="G513">
        <v>75.590745575094999</v>
      </c>
      <c r="H513">
        <v>14.409812842137599</v>
      </c>
      <c r="I513">
        <v>9.5353137530620202</v>
      </c>
      <c r="J513">
        <v>-2.4742130804707898</v>
      </c>
      <c r="K513">
        <v>597.18843047447206</v>
      </c>
      <c r="L513">
        <v>519.27884102384098</v>
      </c>
      <c r="M513">
        <v>63.904210785926701</v>
      </c>
      <c r="N513">
        <v>0.70066610786266004</v>
      </c>
      <c r="O513">
        <v>4.3029767167698001</v>
      </c>
      <c r="P513">
        <v>112.0625</v>
      </c>
      <c r="Q513">
        <v>5.4615846231119002E-2</v>
      </c>
    </row>
    <row r="514" spans="1:17" x14ac:dyDescent="0.3">
      <c r="A514" t="s">
        <v>1152</v>
      </c>
      <c r="B514" t="s">
        <v>1153</v>
      </c>
      <c r="C514" t="str">
        <f>IFERROR(VLOOKUP(Table1[[#This Row],[Ticker]],[1]!Table1[[Symbol]:[Industry]],2,FALSE),"-")</f>
        <v>-</v>
      </c>
      <c r="D514" t="s">
        <v>80</v>
      </c>
      <c r="E514">
        <v>10346.728903380001</v>
      </c>
      <c r="F514">
        <v>879.3</v>
      </c>
      <c r="G514">
        <v>-0.72102306588838505</v>
      </c>
      <c r="H514">
        <v>7.2027802176964197</v>
      </c>
      <c r="I514">
        <v>-13.110642618977099</v>
      </c>
      <c r="J514">
        <v>3.6968035831748098</v>
      </c>
      <c r="K514">
        <v>830.68607000797999</v>
      </c>
      <c r="L514">
        <v>810.58107106265504</v>
      </c>
      <c r="M514">
        <v>61.922453960192101</v>
      </c>
      <c r="N514">
        <v>1.8957525346533</v>
      </c>
      <c r="O514">
        <v>13.715455475946699</v>
      </c>
      <c r="P514">
        <v>44.812252964426797</v>
      </c>
      <c r="Q514">
        <v>1.185842298163E-2</v>
      </c>
    </row>
    <row r="515" spans="1:17" hidden="1" x14ac:dyDescent="0.3">
      <c r="A515" t="s">
        <v>1154</v>
      </c>
      <c r="B515" t="s">
        <v>1155</v>
      </c>
      <c r="C515" t="str">
        <f>IFERROR(VLOOKUP(Table1[[#This Row],[Ticker]],[1]!Table1[[Symbol]:[Industry]],2,FALSE),"-")</f>
        <v>-</v>
      </c>
      <c r="D515" t="s">
        <v>114</v>
      </c>
      <c r="E515">
        <v>10323.254045879999</v>
      </c>
      <c r="F515">
        <v>9032.85</v>
      </c>
      <c r="G515">
        <v>39.1088124462689</v>
      </c>
      <c r="H515">
        <v>10.1072539962679</v>
      </c>
      <c r="I515">
        <v>8.4807565178833499</v>
      </c>
      <c r="J515">
        <v>-0.46559434228075902</v>
      </c>
      <c r="K515">
        <v>8051.9996213003096</v>
      </c>
      <c r="L515">
        <v>7425.1881714573701</v>
      </c>
      <c r="M515">
        <v>76.498341067357302</v>
      </c>
      <c r="N515">
        <v>2.4173225911787002</v>
      </c>
      <c r="O515">
        <v>2.3486496509960801</v>
      </c>
      <c r="P515">
        <v>66.614712066993704</v>
      </c>
      <c r="Q515">
        <v>0.109462709687879</v>
      </c>
    </row>
    <row r="516" spans="1:17" hidden="1" x14ac:dyDescent="0.3">
      <c r="A516" t="s">
        <v>1156</v>
      </c>
      <c r="B516" t="s">
        <v>1157</v>
      </c>
      <c r="C516" t="str">
        <f>IFERROR(VLOOKUP(Table1[[#This Row],[Ticker]],[1]!Table1[[Symbol]:[Industry]],2,FALSE),"-")</f>
        <v>-</v>
      </c>
      <c r="D516" t="s">
        <v>234</v>
      </c>
      <c r="E516">
        <v>10262.205449999999</v>
      </c>
      <c r="F516">
        <v>5056.25</v>
      </c>
      <c r="G516">
        <v>75.680848804874401</v>
      </c>
      <c r="H516">
        <v>-11.403420919474801</v>
      </c>
      <c r="I516">
        <v>30.174933333066601</v>
      </c>
      <c r="J516">
        <v>-4.6270595449007601</v>
      </c>
      <c r="K516">
        <v>4889.3097954035602</v>
      </c>
      <c r="L516">
        <v>3901.29285409466</v>
      </c>
      <c r="M516">
        <v>36.888980763073597</v>
      </c>
      <c r="N516">
        <v>0.56530421140296905</v>
      </c>
      <c r="O516">
        <v>13.589122373300301</v>
      </c>
      <c r="P516">
        <v>115.159574468085</v>
      </c>
      <c r="Q516">
        <v>0.15747123965718701</v>
      </c>
    </row>
    <row r="517" spans="1:17" x14ac:dyDescent="0.3">
      <c r="A517" t="s">
        <v>1158</v>
      </c>
      <c r="B517" t="s">
        <v>1159</v>
      </c>
      <c r="C517" t="str">
        <f>IFERROR(VLOOKUP(Table1[[#This Row],[Ticker]],[1]!Table1[[Symbol]:[Industry]],2,FALSE),"-")</f>
        <v>-</v>
      </c>
      <c r="D517" t="s">
        <v>46</v>
      </c>
      <c r="E517">
        <v>10217.253017999999</v>
      </c>
      <c r="F517">
        <v>363.3</v>
      </c>
      <c r="G517">
        <v>21.1976417398953</v>
      </c>
      <c r="H517">
        <v>-2.4850190095857401</v>
      </c>
      <c r="I517">
        <v>27.056704855041801</v>
      </c>
      <c r="J517">
        <v>-3.2424129618904098</v>
      </c>
      <c r="K517">
        <v>318.72547749393902</v>
      </c>
      <c r="L517">
        <v>282.12562458421098</v>
      </c>
      <c r="M517">
        <v>62.359785344923601</v>
      </c>
      <c r="N517">
        <v>0.88093192274619503</v>
      </c>
      <c r="O517">
        <v>12.0286264794935</v>
      </c>
      <c r="P517">
        <v>53.453009503695803</v>
      </c>
      <c r="Q517">
        <v>1.7445925120369001E-2</v>
      </c>
    </row>
    <row r="518" spans="1:17" x14ac:dyDescent="0.3">
      <c r="A518" t="s">
        <v>1160</v>
      </c>
      <c r="B518" t="s">
        <v>1161</v>
      </c>
      <c r="C518" t="str">
        <f>IFERROR(VLOOKUP(Table1[[#This Row],[Ticker]],[1]!Table1[[Symbol]:[Industry]],2,FALSE),"-")</f>
        <v>-</v>
      </c>
      <c r="D518" t="s">
        <v>668</v>
      </c>
      <c r="E518">
        <v>10178.53983924</v>
      </c>
      <c r="F518">
        <v>600.85</v>
      </c>
      <c r="G518">
        <v>62.946312251074097</v>
      </c>
      <c r="H518">
        <v>58.734275143633099</v>
      </c>
      <c r="I518">
        <v>38.134889349395401</v>
      </c>
      <c r="J518">
        <v>20.224301897533898</v>
      </c>
      <c r="K518">
        <v>447.27380672722802</v>
      </c>
      <c r="L518">
        <v>395.45868986441599</v>
      </c>
      <c r="M518">
        <v>69.618032877487906</v>
      </c>
      <c r="N518">
        <v>2.8837408869968901</v>
      </c>
      <c r="O518">
        <v>6.3077307148206696</v>
      </c>
      <c r="P518">
        <v>96.099869451697103</v>
      </c>
      <c r="Q518">
        <v>9.8385724045111006E-2</v>
      </c>
    </row>
    <row r="519" spans="1:17" x14ac:dyDescent="0.3">
      <c r="A519" t="s">
        <v>1162</v>
      </c>
      <c r="B519" t="s">
        <v>1163</v>
      </c>
      <c r="C519" t="str">
        <f>IFERROR(VLOOKUP(Table1[[#This Row],[Ticker]],[1]!Table1[[Symbol]:[Industry]],2,FALSE),"-")</f>
        <v>-</v>
      </c>
      <c r="D519" t="s">
        <v>524</v>
      </c>
      <c r="E519">
        <v>10114.749774</v>
      </c>
      <c r="F519">
        <v>1586.25</v>
      </c>
      <c r="G519">
        <v>-9.9488188899144294</v>
      </c>
      <c r="H519">
        <v>2.1490047265514698</v>
      </c>
      <c r="I519">
        <v>-0.29353978813871701</v>
      </c>
      <c r="J519">
        <v>-2.64736347057032</v>
      </c>
      <c r="K519">
        <v>1492.31893861044</v>
      </c>
      <c r="L519">
        <v>1438.34797447087</v>
      </c>
      <c r="M519">
        <v>70.031317148985906</v>
      </c>
      <c r="N519">
        <v>1.44782673793339</v>
      </c>
      <c r="O519">
        <v>5.9101654846335601</v>
      </c>
      <c r="P519">
        <v>30.7708161582852</v>
      </c>
      <c r="Q519">
        <v>1.7161988177673001E-2</v>
      </c>
    </row>
    <row r="520" spans="1:17" x14ac:dyDescent="0.3">
      <c r="A520" t="s">
        <v>1164</v>
      </c>
      <c r="B520" t="s">
        <v>1165</v>
      </c>
      <c r="C520" t="str">
        <f>IFERROR(VLOOKUP(Table1[[#This Row],[Ticker]],[1]!Table1[[Symbol]:[Industry]],2,FALSE),"-")</f>
        <v>-</v>
      </c>
      <c r="D520" t="s">
        <v>484</v>
      </c>
      <c r="E520">
        <v>10104.114078969</v>
      </c>
      <c r="F520">
        <v>169.71</v>
      </c>
      <c r="G520">
        <v>24.256164955758099</v>
      </c>
      <c r="H520">
        <v>-1.57277282409063</v>
      </c>
      <c r="I520">
        <v>-23.2312781589367</v>
      </c>
      <c r="J520">
        <v>-5.3745557682544201</v>
      </c>
      <c r="K520">
        <v>168.075918621353</v>
      </c>
      <c r="L520">
        <v>164.83932348034</v>
      </c>
      <c r="M520">
        <v>51.211631547992802</v>
      </c>
      <c r="N520">
        <v>1.2403128675610899</v>
      </c>
      <c r="O520">
        <v>23.326485343912299</v>
      </c>
      <c r="P520">
        <v>59.856380839489397</v>
      </c>
      <c r="Q520">
        <v>-5.0338402511271002E-2</v>
      </c>
    </row>
    <row r="521" spans="1:17" x14ac:dyDescent="0.3">
      <c r="A521" t="s">
        <v>1166</v>
      </c>
      <c r="B521" t="s">
        <v>1167</v>
      </c>
      <c r="C521" t="str">
        <f>IFERROR(VLOOKUP(Table1[[#This Row],[Ticker]],[1]!Table1[[Symbol]:[Industry]],2,FALSE),"-")</f>
        <v>-</v>
      </c>
      <c r="D521" t="s">
        <v>496</v>
      </c>
      <c r="E521">
        <v>9996.9004115400003</v>
      </c>
      <c r="F521">
        <v>382.1</v>
      </c>
      <c r="G521">
        <v>145.47305173627799</v>
      </c>
      <c r="H521">
        <v>-6.4552151690181097</v>
      </c>
      <c r="I521">
        <v>35.240116434608197</v>
      </c>
      <c r="J521">
        <v>2.7818430537140801</v>
      </c>
      <c r="K521">
        <v>354.96411713827098</v>
      </c>
      <c r="L521">
        <v>283.03756280406401</v>
      </c>
      <c r="M521">
        <v>61.964203578373301</v>
      </c>
      <c r="N521">
        <v>1.06797471734644</v>
      </c>
      <c r="O521">
        <v>3.0096833289714602</v>
      </c>
      <c r="P521">
        <v>206.538307260328</v>
      </c>
      <c r="Q521">
        <v>0.15639052760376801</v>
      </c>
    </row>
    <row r="522" spans="1:17" x14ac:dyDescent="0.3">
      <c r="A522" t="s">
        <v>1168</v>
      </c>
      <c r="B522" t="s">
        <v>1169</v>
      </c>
      <c r="C522" t="str">
        <f>IFERROR(VLOOKUP(Table1[[#This Row],[Ticker]],[1]!Table1[[Symbol]:[Industry]],2,FALSE),"-")</f>
        <v>-</v>
      </c>
      <c r="D522" t="s">
        <v>484</v>
      </c>
      <c r="E522">
        <v>9971.3286124499991</v>
      </c>
      <c r="F522">
        <v>1121.5</v>
      </c>
      <c r="G522">
        <v>15.2653051272081</v>
      </c>
      <c r="H522">
        <v>28.190886523444298</v>
      </c>
      <c r="I522">
        <v>4.5021658760714898</v>
      </c>
      <c r="J522">
        <v>5.4027333161118101</v>
      </c>
      <c r="K522">
        <v>947.42207921334796</v>
      </c>
      <c r="L522">
        <v>901.37326205776901</v>
      </c>
      <c r="M522">
        <v>70.630507390184306</v>
      </c>
      <c r="N522">
        <v>0.85382459587672399</v>
      </c>
      <c r="O522">
        <v>6.5537226928220997</v>
      </c>
      <c r="P522">
        <v>45.460440985732802</v>
      </c>
      <c r="Q522">
        <v>4.7586611495315997E-2</v>
      </c>
    </row>
    <row r="523" spans="1:17" x14ac:dyDescent="0.3">
      <c r="A523" t="s">
        <v>1170</v>
      </c>
      <c r="B523" t="s">
        <v>1171</v>
      </c>
      <c r="C523" t="str">
        <f>IFERROR(VLOOKUP(Table1[[#This Row],[Ticker]],[1]!Table1[[Symbol]:[Industry]],2,FALSE),"-")</f>
        <v>-</v>
      </c>
      <c r="D523" t="s">
        <v>1172</v>
      </c>
      <c r="E523">
        <v>9875.0228379599994</v>
      </c>
      <c r="F523">
        <v>1451.4</v>
      </c>
      <c r="G523">
        <v>115.39910883595699</v>
      </c>
      <c r="H523">
        <v>25.484307584248899</v>
      </c>
      <c r="I523">
        <v>23.0667952806877</v>
      </c>
      <c r="J523">
        <v>-5.2103738315676003</v>
      </c>
      <c r="K523">
        <v>1202.1952090622499</v>
      </c>
      <c r="L523">
        <v>991.61752326864496</v>
      </c>
      <c r="M523">
        <v>61.278813812023003</v>
      </c>
      <c r="N523">
        <v>2.0874991748191598</v>
      </c>
      <c r="O523">
        <v>12.6498553121124</v>
      </c>
      <c r="P523">
        <v>143.912276279304</v>
      </c>
      <c r="Q523">
        <v>0.23813904447670201</v>
      </c>
    </row>
    <row r="524" spans="1:17" x14ac:dyDescent="0.3">
      <c r="A524" t="s">
        <v>1173</v>
      </c>
      <c r="B524" t="s">
        <v>1174</v>
      </c>
      <c r="C524" t="str">
        <f>IFERROR(VLOOKUP(Table1[[#This Row],[Ticker]],[1]!Table1[[Symbol]:[Industry]],2,FALSE),"-")</f>
        <v>-</v>
      </c>
      <c r="D524" t="s">
        <v>46</v>
      </c>
      <c r="E524">
        <v>9858.8894457599999</v>
      </c>
      <c r="F524">
        <v>573.9</v>
      </c>
      <c r="G524">
        <v>226.469743911394</v>
      </c>
      <c r="H524">
        <v>36.550745096184002</v>
      </c>
      <c r="I524">
        <v>85.7263114296141</v>
      </c>
      <c r="J524">
        <v>15.2382553913245</v>
      </c>
      <c r="K524">
        <v>439.910956324219</v>
      </c>
      <c r="L524">
        <v>333.59093816118099</v>
      </c>
      <c r="M524">
        <v>84.034147606902593</v>
      </c>
      <c r="N524">
        <v>1.47529987915203</v>
      </c>
      <c r="O524">
        <v>2.7966544694197601</v>
      </c>
      <c r="P524">
        <v>257.57009345794302</v>
      </c>
      <c r="Q524">
        <v>0.21173018062830901</v>
      </c>
    </row>
    <row r="525" spans="1:17" x14ac:dyDescent="0.3">
      <c r="A525" t="s">
        <v>1175</v>
      </c>
      <c r="B525" t="s">
        <v>1176</v>
      </c>
      <c r="C525" t="str">
        <f>IFERROR(VLOOKUP(Table1[[#This Row],[Ticker]],[1]!Table1[[Symbol]:[Industry]],2,FALSE),"-")</f>
        <v>-</v>
      </c>
      <c r="D525" t="s">
        <v>130</v>
      </c>
      <c r="E525">
        <v>9839.2579598600005</v>
      </c>
      <c r="F525">
        <v>3770.2</v>
      </c>
      <c r="G525">
        <v>116.046055737245</v>
      </c>
      <c r="H525">
        <v>38.481574853982401</v>
      </c>
      <c r="I525">
        <v>52.731790188329597</v>
      </c>
      <c r="J525">
        <v>15.319880396673501</v>
      </c>
      <c r="K525">
        <v>2776.9748363874801</v>
      </c>
      <c r="L525">
        <v>2179.31694576172</v>
      </c>
      <c r="M525">
        <v>76.780986453770197</v>
      </c>
      <c r="N525">
        <v>1.2573527502603901</v>
      </c>
      <c r="O525">
        <v>7.4213569571905902</v>
      </c>
      <c r="P525">
        <v>159.80773869000399</v>
      </c>
      <c r="Q525">
        <v>0.22034442324431999</v>
      </c>
    </row>
    <row r="526" spans="1:17" x14ac:dyDescent="0.3">
      <c r="A526" t="s">
        <v>1177</v>
      </c>
      <c r="B526" t="s">
        <v>1178</v>
      </c>
      <c r="C526" t="str">
        <f>IFERROR(VLOOKUP(Table1[[#This Row],[Ticker]],[1]!Table1[[Symbol]:[Industry]],2,FALSE),"-")</f>
        <v>-</v>
      </c>
      <c r="D526" t="s">
        <v>541</v>
      </c>
      <c r="E526">
        <v>9829.1208969599993</v>
      </c>
      <c r="F526">
        <v>2772.3</v>
      </c>
      <c r="G526">
        <v>-20.759865972846001</v>
      </c>
      <c r="H526">
        <v>6.9257818637798101</v>
      </c>
      <c r="I526">
        <v>-12.681525933590001</v>
      </c>
      <c r="J526">
        <v>1.79451325403416</v>
      </c>
      <c r="K526">
        <v>2614.8264423128999</v>
      </c>
      <c r="L526">
        <v>2608.2470849621</v>
      </c>
      <c r="M526">
        <v>69.5722839709385</v>
      </c>
      <c r="N526">
        <v>1.0929113621859701</v>
      </c>
      <c r="O526">
        <v>7.2755473794322301</v>
      </c>
      <c r="P526">
        <v>23.377837116154801</v>
      </c>
      <c r="Q526">
        <v>-9.5522797940306006E-2</v>
      </c>
    </row>
    <row r="527" spans="1:17" x14ac:dyDescent="0.3">
      <c r="A527" t="s">
        <v>1179</v>
      </c>
      <c r="B527" t="s">
        <v>1180</v>
      </c>
      <c r="C527" t="str">
        <f>IFERROR(VLOOKUP(Table1[[#This Row],[Ticker]],[1]!Table1[[Symbol]:[Industry]],2,FALSE),"-")</f>
        <v>-</v>
      </c>
      <c r="D527" t="s">
        <v>59</v>
      </c>
      <c r="E527">
        <v>9811.4651644149999</v>
      </c>
      <c r="F527">
        <v>7647.35</v>
      </c>
      <c r="G527">
        <v>143.45756543325999</v>
      </c>
      <c r="H527">
        <v>17.745864794810799</v>
      </c>
      <c r="I527">
        <v>23.8584836987066</v>
      </c>
      <c r="J527">
        <v>1.10392707212261</v>
      </c>
      <c r="K527">
        <v>6747.6101410946603</v>
      </c>
      <c r="L527">
        <v>5771.5978799665399</v>
      </c>
      <c r="M527">
        <v>78.520754790128507</v>
      </c>
      <c r="N527">
        <v>1.1093682726306</v>
      </c>
      <c r="O527">
        <v>5.6444389232871401</v>
      </c>
      <c r="P527">
        <v>174.48225117547801</v>
      </c>
      <c r="Q527">
        <v>0.105089095287054</v>
      </c>
    </row>
    <row r="528" spans="1:17" x14ac:dyDescent="0.3">
      <c r="A528" t="s">
        <v>1181</v>
      </c>
      <c r="B528" t="s">
        <v>1182</v>
      </c>
      <c r="C528" t="str">
        <f>IFERROR(VLOOKUP(Table1[[#This Row],[Ticker]],[1]!Table1[[Symbol]:[Industry]],2,FALSE),"-")</f>
        <v>-</v>
      </c>
      <c r="D528" t="s">
        <v>371</v>
      </c>
      <c r="E528">
        <v>9756.72232205</v>
      </c>
      <c r="F528">
        <v>244.85</v>
      </c>
      <c r="G528">
        <v>23.863127147350799</v>
      </c>
      <c r="H528">
        <v>6.3392894523451</v>
      </c>
      <c r="I528">
        <v>-26.946930080796399</v>
      </c>
      <c r="J528">
        <v>-0.28264274266968498</v>
      </c>
      <c r="K528">
        <v>231.69627234474501</v>
      </c>
      <c r="L528">
        <v>218.791611752264</v>
      </c>
      <c r="M528">
        <v>58.669237272152202</v>
      </c>
      <c r="N528">
        <v>2.5475944694279899</v>
      </c>
      <c r="O528">
        <v>31.6111905248111</v>
      </c>
      <c r="P528">
        <v>67.533356140951</v>
      </c>
      <c r="Q528">
        <v>6.9312645345735002E-2</v>
      </c>
    </row>
    <row r="529" spans="1:17" hidden="1" x14ac:dyDescent="0.3">
      <c r="A529" t="s">
        <v>1183</v>
      </c>
      <c r="B529" t="s">
        <v>1184</v>
      </c>
      <c r="C529" t="str">
        <f>IFERROR(VLOOKUP(Table1[[#This Row],[Ticker]],[1]!Table1[[Symbol]:[Industry]],2,FALSE),"-")</f>
        <v>-</v>
      </c>
      <c r="D529" t="s">
        <v>390</v>
      </c>
      <c r="E529">
        <v>9749.7477335200001</v>
      </c>
      <c r="F529">
        <v>8630.9</v>
      </c>
      <c r="G529">
        <v>45.061245273682097</v>
      </c>
      <c r="H529">
        <v>-1.31717231444364</v>
      </c>
      <c r="I529">
        <v>-7.8273152749107302</v>
      </c>
      <c r="J529">
        <v>-5.5819138575679599</v>
      </c>
      <c r="K529">
        <v>8424.1402702565902</v>
      </c>
      <c r="L529">
        <v>7745.7381386615198</v>
      </c>
      <c r="M529">
        <v>57.020775711121402</v>
      </c>
      <c r="N529">
        <v>1.9376856305210099</v>
      </c>
      <c r="O529">
        <v>20.369254654786801</v>
      </c>
      <c r="P529">
        <v>89.315639394604005</v>
      </c>
      <c r="Q529">
        <v>0.162635307122274</v>
      </c>
    </row>
    <row r="530" spans="1:17" hidden="1" x14ac:dyDescent="0.3">
      <c r="A530" t="s">
        <v>1185</v>
      </c>
      <c r="B530" t="s">
        <v>1186</v>
      </c>
      <c r="C530" t="str">
        <f>IFERROR(VLOOKUP(Table1[[#This Row],[Ticker]],[1]!Table1[[Symbol]:[Industry]],2,FALSE),"-")</f>
        <v>-</v>
      </c>
      <c r="D530" t="s">
        <v>306</v>
      </c>
      <c r="E530">
        <v>9727.8042284799994</v>
      </c>
      <c r="F530">
        <v>437.2</v>
      </c>
      <c r="G530">
        <v>-17.1194089350684</v>
      </c>
      <c r="H530">
        <v>-6.07668294726958</v>
      </c>
      <c r="I530">
        <v>-3.9977097343158499</v>
      </c>
      <c r="J530">
        <v>-3.6289849382904502</v>
      </c>
      <c r="K530">
        <v>446.93090030228802</v>
      </c>
      <c r="M530">
        <v>48.963305282424102</v>
      </c>
      <c r="N530">
        <v>0.55284942948338101</v>
      </c>
      <c r="O530">
        <v>23.112991765782201</v>
      </c>
      <c r="P530">
        <v>19.780821917808201</v>
      </c>
    </row>
    <row r="531" spans="1:17" hidden="1" x14ac:dyDescent="0.3">
      <c r="A531" t="s">
        <v>1187</v>
      </c>
      <c r="B531" t="s">
        <v>1188</v>
      </c>
      <c r="C531" t="str">
        <f>IFERROR(VLOOKUP(Table1[[#This Row],[Ticker]],[1]!Table1[[Symbol]:[Industry]],2,FALSE),"-")</f>
        <v>-</v>
      </c>
      <c r="D531" t="s">
        <v>140</v>
      </c>
      <c r="E531">
        <v>9717.1900299270001</v>
      </c>
      <c r="F531">
        <v>269.49</v>
      </c>
      <c r="G531">
        <v>-24.879727643915</v>
      </c>
      <c r="H531">
        <v>-2.8259246145733399</v>
      </c>
      <c r="I531">
        <v>-1.94704170558389</v>
      </c>
      <c r="J531">
        <v>-2.7209111029119302</v>
      </c>
      <c r="K531">
        <v>260.578657137449</v>
      </c>
      <c r="L531">
        <v>256.49013089832698</v>
      </c>
      <c r="M531">
        <v>22.227502817667499</v>
      </c>
      <c r="N531">
        <v>1.1250581380287299</v>
      </c>
      <c r="O531">
        <v>0.69390329882370505</v>
      </c>
      <c r="P531">
        <v>16.1094355881085</v>
      </c>
    </row>
    <row r="532" spans="1:17" x14ac:dyDescent="0.3">
      <c r="A532" t="s">
        <v>1189</v>
      </c>
      <c r="B532" t="s">
        <v>1190</v>
      </c>
      <c r="C532" t="str">
        <f>IFERROR(VLOOKUP(Table1[[#This Row],[Ticker]],[1]!Table1[[Symbol]:[Industry]],2,FALSE),"-")</f>
        <v>-</v>
      </c>
      <c r="D532" t="s">
        <v>257</v>
      </c>
      <c r="E532">
        <v>9715.8874269600001</v>
      </c>
      <c r="F532">
        <v>257.39999999999998</v>
      </c>
      <c r="G532">
        <v>30.1123222997299</v>
      </c>
      <c r="H532">
        <v>2.3124158706412201</v>
      </c>
      <c r="I532">
        <v>-11.789601687018701</v>
      </c>
      <c r="J532">
        <v>-7.4259368629709499</v>
      </c>
      <c r="K532">
        <v>256.39569686696899</v>
      </c>
      <c r="L532">
        <v>243.65215979732099</v>
      </c>
      <c r="M532">
        <v>51.660891958001599</v>
      </c>
      <c r="N532">
        <v>1.33521917348931</v>
      </c>
      <c r="O532">
        <v>33.449883449883401</v>
      </c>
      <c r="P532">
        <v>70.181818181818102</v>
      </c>
      <c r="Q532">
        <v>6.7835108317824994E-2</v>
      </c>
    </row>
    <row r="533" spans="1:17" hidden="1" x14ac:dyDescent="0.3">
      <c r="A533" t="s">
        <v>1191</v>
      </c>
      <c r="B533" t="s">
        <v>1192</v>
      </c>
      <c r="C533" t="str">
        <f>IFERROR(VLOOKUP(Table1[[#This Row],[Ticker]],[1]!Table1[[Symbol]:[Industry]],2,FALSE),"-")</f>
        <v>-</v>
      </c>
      <c r="E533">
        <v>9691.3751315999998</v>
      </c>
      <c r="F533">
        <v>500.9</v>
      </c>
      <c r="G533">
        <v>-36.598669606290002</v>
      </c>
      <c r="H533">
        <v>6.6072797516445796</v>
      </c>
      <c r="I533">
        <v>-13.6619492245002</v>
      </c>
      <c r="J533">
        <v>9.0174122151943905</v>
      </c>
      <c r="K533">
        <v>455.63159391161201</v>
      </c>
      <c r="L533">
        <v>471.55184556924303</v>
      </c>
      <c r="M533">
        <v>81.033706397407997</v>
      </c>
      <c r="N533">
        <v>1.92735577507287</v>
      </c>
      <c r="O533">
        <v>17.3887003393891</v>
      </c>
      <c r="P533">
        <v>26.1236308699483</v>
      </c>
      <c r="Q533">
        <v>-6.1364169499410004E-3</v>
      </c>
    </row>
    <row r="534" spans="1:17" x14ac:dyDescent="0.3">
      <c r="A534" t="s">
        <v>1193</v>
      </c>
      <c r="B534" t="s">
        <v>1194</v>
      </c>
      <c r="C534" t="str">
        <f>IFERROR(VLOOKUP(Table1[[#This Row],[Ticker]],[1]!Table1[[Symbol]:[Industry]],2,FALSE),"-")</f>
        <v>-</v>
      </c>
      <c r="D534" t="s">
        <v>140</v>
      </c>
      <c r="E534">
        <v>9594.8897530619997</v>
      </c>
      <c r="F534">
        <v>151.26</v>
      </c>
      <c r="G534">
        <v>123.983287230032</v>
      </c>
      <c r="H534">
        <v>5.9722858854573104</v>
      </c>
      <c r="I534">
        <v>58.219231261835397</v>
      </c>
      <c r="J534">
        <v>-2.5277386509455</v>
      </c>
      <c r="K534">
        <v>136.68925502014099</v>
      </c>
      <c r="L534">
        <v>112.42155631572101</v>
      </c>
      <c r="M534">
        <v>58.303456332455603</v>
      </c>
      <c r="N534">
        <v>1.43472101389463</v>
      </c>
      <c r="O534">
        <v>8.6605844241703203</v>
      </c>
      <c r="P534">
        <v>153.36683417085399</v>
      </c>
      <c r="Q534">
        <v>2.1150795784602001E-2</v>
      </c>
    </row>
    <row r="535" spans="1:17" hidden="1" x14ac:dyDescent="0.3">
      <c r="A535" t="s">
        <v>1195</v>
      </c>
      <c r="B535" t="s">
        <v>1196</v>
      </c>
      <c r="C535" t="str">
        <f>IFERROR(VLOOKUP(Table1[[#This Row],[Ticker]],[1]!Table1[[Symbol]:[Industry]],2,FALSE),"-")</f>
        <v>-</v>
      </c>
      <c r="D535" t="s">
        <v>89</v>
      </c>
      <c r="E535">
        <v>9591.9028099999996</v>
      </c>
      <c r="F535">
        <v>136.62</v>
      </c>
      <c r="G535">
        <v>-25.865515460248499</v>
      </c>
      <c r="H535">
        <v>-3.4995690664427701</v>
      </c>
      <c r="I535">
        <v>-9.3893660232324105</v>
      </c>
      <c r="J535">
        <v>-1.79009783871906</v>
      </c>
      <c r="K535">
        <v>135.02716543274201</v>
      </c>
      <c r="L535">
        <v>134.65347933487399</v>
      </c>
      <c r="M535">
        <v>19.599037825510401</v>
      </c>
      <c r="N535">
        <v>0.60071070309778896</v>
      </c>
      <c r="O535">
        <v>2.0348411652759402</v>
      </c>
      <c r="P535">
        <v>8.4285714285714306</v>
      </c>
      <c r="Q535">
        <v>-1.3388827299693999E-2</v>
      </c>
    </row>
    <row r="536" spans="1:17" hidden="1" x14ac:dyDescent="0.3">
      <c r="A536" t="s">
        <v>1197</v>
      </c>
      <c r="B536" t="s">
        <v>1198</v>
      </c>
      <c r="C536" t="str">
        <f>IFERROR(VLOOKUP(Table1[[#This Row],[Ticker]],[1]!Table1[[Symbol]:[Industry]],2,FALSE),"-")</f>
        <v>-</v>
      </c>
      <c r="D536" t="s">
        <v>140</v>
      </c>
      <c r="E536">
        <v>9521.1</v>
      </c>
      <c r="F536">
        <v>4760.55</v>
      </c>
      <c r="G536">
        <v>-25.694400431508502</v>
      </c>
      <c r="H536">
        <v>-4.7154696864633596</v>
      </c>
      <c r="I536">
        <v>-10.506442210124099</v>
      </c>
      <c r="J536">
        <v>-3.7362523594592201</v>
      </c>
      <c r="K536">
        <v>4753.3585760658398</v>
      </c>
      <c r="L536">
        <v>4853.87399895408</v>
      </c>
      <c r="M536">
        <v>56.393661883489202</v>
      </c>
      <c r="N536">
        <v>0.97813762248908698</v>
      </c>
      <c r="O536">
        <v>46.495678020396802</v>
      </c>
      <c r="P536">
        <v>22.6313755795981</v>
      </c>
      <c r="Q536">
        <v>0.131468245820867</v>
      </c>
    </row>
    <row r="537" spans="1:17" hidden="1" x14ac:dyDescent="0.3">
      <c r="A537" t="s">
        <v>1199</v>
      </c>
      <c r="B537" t="s">
        <v>1200</v>
      </c>
      <c r="C537" t="str">
        <f>IFERROR(VLOOKUP(Table1[[#This Row],[Ticker]],[1]!Table1[[Symbol]:[Industry]],2,FALSE),"-")</f>
        <v>-</v>
      </c>
      <c r="D537" t="s">
        <v>109</v>
      </c>
      <c r="E537">
        <v>9498.3288413749997</v>
      </c>
      <c r="F537">
        <v>2959.85</v>
      </c>
      <c r="G537">
        <v>-7.4269528221277703</v>
      </c>
      <c r="H537">
        <v>13.945864794810801</v>
      </c>
      <c r="I537">
        <v>-9.0003503864412107</v>
      </c>
      <c r="J537">
        <v>-2.0376310167529401</v>
      </c>
      <c r="K537">
        <v>2660.8188334200199</v>
      </c>
      <c r="L537">
        <v>2665.5295781546301</v>
      </c>
      <c r="M537">
        <v>69.504721014681706</v>
      </c>
      <c r="N537">
        <v>2.7205443248302301</v>
      </c>
      <c r="O537">
        <v>18.249235603155501</v>
      </c>
      <c r="P537">
        <v>26.004682843763199</v>
      </c>
      <c r="Q537">
        <v>1.6658429178359999E-2</v>
      </c>
    </row>
    <row r="538" spans="1:17" x14ac:dyDescent="0.3">
      <c r="A538" t="s">
        <v>1201</v>
      </c>
      <c r="B538" t="s">
        <v>1202</v>
      </c>
      <c r="C538" t="str">
        <f>IFERROR(VLOOKUP(Table1[[#This Row],[Ticker]],[1]!Table1[[Symbol]:[Industry]],2,FALSE),"-")</f>
        <v>-</v>
      </c>
      <c r="D538" t="s">
        <v>1203</v>
      </c>
      <c r="E538">
        <v>9488.2645437600004</v>
      </c>
      <c r="F538">
        <v>638.9</v>
      </c>
      <c r="G538">
        <v>18.623509782806199</v>
      </c>
      <c r="H538">
        <v>5.3741565579033397</v>
      </c>
      <c r="I538">
        <v>11.5676321261783</v>
      </c>
      <c r="J538">
        <v>3.90810094053306</v>
      </c>
      <c r="K538">
        <v>600.80126131936004</v>
      </c>
      <c r="L538">
        <v>538.73868427148705</v>
      </c>
      <c r="M538">
        <v>74.237560982875394</v>
      </c>
      <c r="N538">
        <v>0.49650854234261099</v>
      </c>
      <c r="O538">
        <v>4.9303490374080496</v>
      </c>
      <c r="P538">
        <v>60.648730198642099</v>
      </c>
      <c r="Q538">
        <v>-7.9782920832526E-2</v>
      </c>
    </row>
    <row r="539" spans="1:17" x14ac:dyDescent="0.3">
      <c r="A539" t="s">
        <v>1204</v>
      </c>
      <c r="B539" t="s">
        <v>1205</v>
      </c>
      <c r="C539" t="str">
        <f>IFERROR(VLOOKUP(Table1[[#This Row],[Ticker]],[1]!Table1[[Symbol]:[Industry]],2,FALSE),"-")</f>
        <v>-</v>
      </c>
      <c r="D539" t="s">
        <v>838</v>
      </c>
      <c r="E539">
        <v>9442.6596742000002</v>
      </c>
      <c r="F539">
        <v>1284.2</v>
      </c>
      <c r="G539">
        <v>65.053847233160496</v>
      </c>
      <c r="H539">
        <v>10.1911098230568</v>
      </c>
      <c r="I539">
        <v>21.469286414515999</v>
      </c>
      <c r="J539">
        <v>-3.52784091089028</v>
      </c>
      <c r="K539">
        <v>1140.9264529213599</v>
      </c>
      <c r="L539">
        <v>957.42001127945605</v>
      </c>
      <c r="M539">
        <v>63.091993623844097</v>
      </c>
      <c r="N539">
        <v>0.49763020245982598</v>
      </c>
      <c r="O539">
        <v>1.2225510045164201</v>
      </c>
      <c r="P539">
        <v>95.762195121951194</v>
      </c>
      <c r="Q539">
        <v>3.2627059744114E-2</v>
      </c>
    </row>
    <row r="540" spans="1:17" x14ac:dyDescent="0.3">
      <c r="A540" t="s">
        <v>1206</v>
      </c>
      <c r="B540" t="s">
        <v>1207</v>
      </c>
      <c r="C540" t="str">
        <f>IFERROR(VLOOKUP(Table1[[#This Row],[Ticker]],[1]!Table1[[Symbol]:[Industry]],2,FALSE),"-")</f>
        <v>-</v>
      </c>
      <c r="D540" t="s">
        <v>371</v>
      </c>
      <c r="E540">
        <v>9358.00996725</v>
      </c>
      <c r="F540">
        <v>741.3</v>
      </c>
      <c r="G540">
        <v>4.6116436164553898</v>
      </c>
      <c r="H540">
        <v>20.863861467606501</v>
      </c>
      <c r="I540">
        <v>-4.9540136644671202</v>
      </c>
      <c r="J540">
        <v>4.3193449764821397</v>
      </c>
      <c r="K540">
        <v>610.56900827846698</v>
      </c>
      <c r="L540">
        <v>592.61225318098695</v>
      </c>
      <c r="M540">
        <v>72.555270143383197</v>
      </c>
      <c r="N540">
        <v>3.10761435619944</v>
      </c>
      <c r="O540">
        <v>2.44165654930528</v>
      </c>
      <c r="P540">
        <v>64.733333333333306</v>
      </c>
      <c r="Q540">
        <v>4.3614692594997E-2</v>
      </c>
    </row>
    <row r="541" spans="1:17" hidden="1" x14ac:dyDescent="0.3">
      <c r="A541" t="s">
        <v>1208</v>
      </c>
      <c r="B541" t="s">
        <v>1209</v>
      </c>
      <c r="C541" t="str">
        <f>IFERROR(VLOOKUP(Table1[[#This Row],[Ticker]],[1]!Table1[[Symbol]:[Industry]],2,FALSE),"-")</f>
        <v>-</v>
      </c>
      <c r="D541" t="s">
        <v>234</v>
      </c>
      <c r="E541">
        <v>9311.7765536999996</v>
      </c>
      <c r="F541">
        <v>6049.35</v>
      </c>
      <c r="G541">
        <v>24.7086192897284</v>
      </c>
      <c r="H541">
        <v>6.1423340930564603</v>
      </c>
      <c r="I541">
        <v>-8.9861352302195794</v>
      </c>
      <c r="J541">
        <v>-2.1270559474727002</v>
      </c>
      <c r="K541">
        <v>5745.23094180515</v>
      </c>
      <c r="L541">
        <v>5362.3630896938903</v>
      </c>
      <c r="M541">
        <v>52.074106621229902</v>
      </c>
      <c r="N541">
        <v>0.94883883774897304</v>
      </c>
      <c r="O541">
        <v>9.92916594344846</v>
      </c>
      <c r="P541">
        <v>52.915824064711799</v>
      </c>
      <c r="Q541">
        <v>0.117843987237309</v>
      </c>
    </row>
    <row r="542" spans="1:17" x14ac:dyDescent="0.3">
      <c r="A542" t="s">
        <v>1210</v>
      </c>
      <c r="B542" t="s">
        <v>1211</v>
      </c>
      <c r="C542" t="str">
        <f>IFERROR(VLOOKUP(Table1[[#This Row],[Ticker]],[1]!Table1[[Symbol]:[Industry]],2,FALSE),"-")</f>
        <v>-</v>
      </c>
      <c r="D542" t="s">
        <v>68</v>
      </c>
      <c r="E542">
        <v>9263.4326084999993</v>
      </c>
      <c r="F542">
        <v>17.25</v>
      </c>
      <c r="G542">
        <v>200.70290831862599</v>
      </c>
      <c r="H542">
        <v>-18.394234707676699</v>
      </c>
      <c r="I542">
        <v>68.6895813451886</v>
      </c>
      <c r="J542">
        <v>-3.2494798726867402</v>
      </c>
      <c r="K542">
        <v>15.4531403481875</v>
      </c>
      <c r="L542">
        <v>10.9685821229284</v>
      </c>
      <c r="M542">
        <v>43.518339546502197</v>
      </c>
      <c r="N542">
        <v>0.74186465703930105</v>
      </c>
      <c r="O542">
        <v>22.318840579710098</v>
      </c>
      <c r="P542">
        <v>301.16279069767398</v>
      </c>
      <c r="Q542">
        <v>6.9275206728814001E-2</v>
      </c>
    </row>
    <row r="543" spans="1:17" x14ac:dyDescent="0.3">
      <c r="A543" t="s">
        <v>1212</v>
      </c>
      <c r="B543" t="s">
        <v>1213</v>
      </c>
      <c r="C543" t="str">
        <f>IFERROR(VLOOKUP(Table1[[#This Row],[Ticker]],[1]!Table1[[Symbol]:[Industry]],2,FALSE),"-")</f>
        <v>-</v>
      </c>
      <c r="D543" t="s">
        <v>1136</v>
      </c>
      <c r="E543">
        <v>9256.0718564789895</v>
      </c>
      <c r="F543">
        <v>88.41</v>
      </c>
      <c r="G543">
        <v>16.223297849971502</v>
      </c>
      <c r="H543">
        <v>3.1564169420501198</v>
      </c>
      <c r="I543">
        <v>-14.3274931135334</v>
      </c>
      <c r="J543">
        <v>6.1069862279654101</v>
      </c>
      <c r="K543">
        <v>83.8575770428846</v>
      </c>
      <c r="L543">
        <v>85.290242480953793</v>
      </c>
      <c r="M543">
        <v>74.4499819333018</v>
      </c>
      <c r="N543">
        <v>1.74578496919923</v>
      </c>
      <c r="O543">
        <v>53.489424273272199</v>
      </c>
      <c r="P543">
        <v>54.698162729658797</v>
      </c>
      <c r="Q543">
        <v>4.5010796003085003E-2</v>
      </c>
    </row>
    <row r="544" spans="1:17" x14ac:dyDescent="0.3">
      <c r="A544" t="s">
        <v>1214</v>
      </c>
      <c r="B544" t="s">
        <v>1215</v>
      </c>
      <c r="C544" t="str">
        <f>IFERROR(VLOOKUP(Table1[[#This Row],[Ticker]],[1]!Table1[[Symbol]:[Industry]],2,FALSE),"-")</f>
        <v>-</v>
      </c>
      <c r="D544" t="s">
        <v>140</v>
      </c>
      <c r="E544">
        <v>9206.1228309199996</v>
      </c>
      <c r="F544">
        <v>593.79999999999995</v>
      </c>
      <c r="G544">
        <v>1.3457571049392301</v>
      </c>
      <c r="H544">
        <v>-2.4832408962460599</v>
      </c>
      <c r="I544">
        <v>-4.1646566942934804</v>
      </c>
      <c r="J544">
        <v>-5.9399729134982504</v>
      </c>
      <c r="K544">
        <v>603.87385035065097</v>
      </c>
      <c r="L544">
        <v>566.51236977347605</v>
      </c>
      <c r="M544">
        <v>35.354034187068301</v>
      </c>
      <c r="N544">
        <v>0.54808217651410496</v>
      </c>
      <c r="O544">
        <v>14.3145840350286</v>
      </c>
      <c r="P544">
        <v>27.671468501397499</v>
      </c>
      <c r="Q544">
        <v>0.11803278259698501</v>
      </c>
    </row>
    <row r="545" spans="1:17" x14ac:dyDescent="0.3">
      <c r="A545" t="s">
        <v>1216</v>
      </c>
      <c r="B545" t="s">
        <v>1217</v>
      </c>
      <c r="C545" t="str">
        <f>IFERROR(VLOOKUP(Table1[[#This Row],[Ticker]],[1]!Table1[[Symbol]:[Industry]],2,FALSE),"-")</f>
        <v>-</v>
      </c>
      <c r="D545" t="s">
        <v>496</v>
      </c>
      <c r="E545">
        <v>9159.1490699999995</v>
      </c>
      <c r="F545">
        <v>300</v>
      </c>
      <c r="G545">
        <v>-29.252578682727702</v>
      </c>
      <c r="H545">
        <v>-0.53064005955807803</v>
      </c>
      <c r="I545">
        <v>-10.622449370769401</v>
      </c>
      <c r="J545">
        <v>-0.96292816167458595</v>
      </c>
      <c r="K545">
        <v>273.08069620444599</v>
      </c>
      <c r="L545">
        <v>275.706030396156</v>
      </c>
      <c r="M545">
        <v>72.394362675709502</v>
      </c>
      <c r="N545">
        <v>0.76666220391130602</v>
      </c>
      <c r="O545">
        <v>12.966666666666599</v>
      </c>
      <c r="P545">
        <v>40.845070422535201</v>
      </c>
      <c r="Q545">
        <v>-6.7590383465120002E-2</v>
      </c>
    </row>
    <row r="546" spans="1:17" x14ac:dyDescent="0.3">
      <c r="A546" t="s">
        <v>1218</v>
      </c>
      <c r="B546" t="s">
        <v>1219</v>
      </c>
      <c r="C546" t="str">
        <f>IFERROR(VLOOKUP(Table1[[#This Row],[Ticker]],[1]!Table1[[Symbol]:[Industry]],2,FALSE),"-")</f>
        <v>-</v>
      </c>
      <c r="D546" t="s">
        <v>306</v>
      </c>
      <c r="E546">
        <v>9151.0240450500005</v>
      </c>
      <c r="F546">
        <v>454.05</v>
      </c>
      <c r="G546">
        <v>24.942546284656</v>
      </c>
      <c r="H546">
        <v>7.0448350773105304</v>
      </c>
      <c r="I546">
        <v>3.3251207952984299</v>
      </c>
      <c r="J546">
        <v>-7.6928538825347301</v>
      </c>
      <c r="K546">
        <v>427.74534171572498</v>
      </c>
      <c r="L546">
        <v>397.87746894131698</v>
      </c>
      <c r="M546">
        <v>52.077382373773197</v>
      </c>
      <c r="N546">
        <v>2.1044765150672302</v>
      </c>
      <c r="O546">
        <v>11.221231141944701</v>
      </c>
      <c r="P546">
        <v>53.993556045446802</v>
      </c>
      <c r="Q546">
        <v>8.5377884430164003E-2</v>
      </c>
    </row>
    <row r="547" spans="1:17" x14ac:dyDescent="0.3">
      <c r="A547" t="s">
        <v>1220</v>
      </c>
      <c r="B547" t="s">
        <v>1221</v>
      </c>
      <c r="C547" t="str">
        <f>IFERROR(VLOOKUP(Table1[[#This Row],[Ticker]],[1]!Table1[[Symbol]:[Industry]],2,FALSE),"-")</f>
        <v>-</v>
      </c>
      <c r="D547" t="s">
        <v>287</v>
      </c>
      <c r="E547">
        <v>9080.1376665299995</v>
      </c>
      <c r="F547">
        <v>770.1</v>
      </c>
      <c r="G547">
        <v>45.526801377241704</v>
      </c>
      <c r="H547">
        <v>1.0467831263916501</v>
      </c>
      <c r="I547">
        <v>-9.1442494935274308</v>
      </c>
      <c r="J547">
        <v>-0.80155543818511499</v>
      </c>
      <c r="K547">
        <v>731.88292433504705</v>
      </c>
      <c r="L547">
        <v>683.55500935494501</v>
      </c>
      <c r="M547">
        <v>65.155628644707804</v>
      </c>
      <c r="N547">
        <v>0.92052641949856695</v>
      </c>
      <c r="O547">
        <v>19.6857550967406</v>
      </c>
      <c r="P547">
        <v>85.566265060240895</v>
      </c>
      <c r="Q547">
        <v>9.4680489894570993E-2</v>
      </c>
    </row>
    <row r="548" spans="1:17" hidden="1" x14ac:dyDescent="0.3">
      <c r="A548" t="s">
        <v>1222</v>
      </c>
      <c r="B548" t="s">
        <v>1223</v>
      </c>
      <c r="C548" t="str">
        <f>IFERROR(VLOOKUP(Table1[[#This Row],[Ticker]],[1]!Table1[[Symbol]:[Industry]],2,FALSE),"-")</f>
        <v>-</v>
      </c>
      <c r="D548" t="s">
        <v>124</v>
      </c>
      <c r="E548">
        <v>9050.4482469499999</v>
      </c>
      <c r="F548">
        <v>375.1</v>
      </c>
      <c r="G548">
        <v>489.42206947127301</v>
      </c>
      <c r="H548">
        <v>31.890797530236799</v>
      </c>
      <c r="I548">
        <v>96.3714429028485</v>
      </c>
      <c r="J548">
        <v>2.9014230963980401</v>
      </c>
      <c r="K548">
        <v>303.098967148317</v>
      </c>
      <c r="L548">
        <v>211.48549606023599</v>
      </c>
      <c r="M548">
        <v>77.328598886082403</v>
      </c>
      <c r="N548">
        <v>0.82013146450113195</v>
      </c>
      <c r="O548">
        <v>2.3727006131697999</v>
      </c>
      <c r="P548">
        <v>532.54637436762198</v>
      </c>
      <c r="Q548">
        <v>0.13786421516201999</v>
      </c>
    </row>
    <row r="549" spans="1:17" x14ac:dyDescent="0.3">
      <c r="A549" t="s">
        <v>1224</v>
      </c>
      <c r="B549" t="s">
        <v>1225</v>
      </c>
      <c r="C549" t="str">
        <f>IFERROR(VLOOKUP(Table1[[#This Row],[Ticker]],[1]!Table1[[Symbol]:[Industry]],2,FALSE),"-")</f>
        <v>-</v>
      </c>
      <c r="D549" t="s">
        <v>98</v>
      </c>
      <c r="E549">
        <v>9009.9527274899992</v>
      </c>
      <c r="F549">
        <v>556.04999999999995</v>
      </c>
      <c r="G549">
        <v>146.52180452813201</v>
      </c>
      <c r="H549">
        <v>-2.5800415453809298</v>
      </c>
      <c r="I549">
        <v>6.8758635420473997</v>
      </c>
      <c r="J549">
        <v>-7.6857689055696001</v>
      </c>
      <c r="K549">
        <v>528.51415824416301</v>
      </c>
      <c r="L549">
        <v>423.15313419058901</v>
      </c>
      <c r="M549">
        <v>48.098672555531799</v>
      </c>
      <c r="N549">
        <v>1.2193957077172899</v>
      </c>
      <c r="O549">
        <v>14.162395468033401</v>
      </c>
      <c r="P549">
        <v>183.205296888926</v>
      </c>
    </row>
    <row r="550" spans="1:17" x14ac:dyDescent="0.3">
      <c r="A550" t="s">
        <v>1226</v>
      </c>
      <c r="B550" t="s">
        <v>1227</v>
      </c>
      <c r="C550" t="str">
        <f>IFERROR(VLOOKUP(Table1[[#This Row],[Ticker]],[1]!Table1[[Symbol]:[Industry]],2,FALSE),"-")</f>
        <v>-</v>
      </c>
      <c r="D550" t="s">
        <v>936</v>
      </c>
      <c r="E550">
        <v>9005.0592837599997</v>
      </c>
      <c r="F550">
        <v>948.45</v>
      </c>
      <c r="G550">
        <v>125.351643766237</v>
      </c>
      <c r="H550">
        <v>0.64185769868046405</v>
      </c>
      <c r="I550">
        <v>47.919382705150099</v>
      </c>
      <c r="J550">
        <v>-3.3775518699176099</v>
      </c>
      <c r="K550">
        <v>837.85908081831599</v>
      </c>
      <c r="L550">
        <v>646.90573495879596</v>
      </c>
      <c r="M550">
        <v>52.987844739877197</v>
      </c>
      <c r="N550">
        <v>0.86402459425429401</v>
      </c>
      <c r="O550">
        <v>11.6558595603352</v>
      </c>
      <c r="P550">
        <v>177.689942907334</v>
      </c>
      <c r="Q550">
        <v>0.167985399304762</v>
      </c>
    </row>
    <row r="551" spans="1:17" x14ac:dyDescent="0.3">
      <c r="A551" t="s">
        <v>1228</v>
      </c>
      <c r="B551" t="s">
        <v>1229</v>
      </c>
      <c r="C551" t="str">
        <f>IFERROR(VLOOKUP(Table1[[#This Row],[Ticker]],[1]!Table1[[Symbol]:[Industry]],2,FALSE),"-")</f>
        <v>-</v>
      </c>
      <c r="D551" t="s">
        <v>257</v>
      </c>
      <c r="E551">
        <v>8972.8106008350005</v>
      </c>
      <c r="F551">
        <v>727.15</v>
      </c>
      <c r="G551">
        <v>7.5172003864145998</v>
      </c>
      <c r="H551">
        <v>11.1022855468337</v>
      </c>
      <c r="I551">
        <v>-0.47535968482321</v>
      </c>
      <c r="J551">
        <v>3.7996397123180099</v>
      </c>
      <c r="K551">
        <v>655.60212586315197</v>
      </c>
      <c r="L551">
        <v>633.04659123595104</v>
      </c>
      <c r="M551">
        <v>73.036951935555805</v>
      </c>
      <c r="N551">
        <v>2.7296680509620601</v>
      </c>
      <c r="O551">
        <v>15.2031905384033</v>
      </c>
      <c r="P551">
        <v>47.151674592734899</v>
      </c>
    </row>
    <row r="552" spans="1:17" x14ac:dyDescent="0.3">
      <c r="A552" t="s">
        <v>1230</v>
      </c>
      <c r="B552" t="s">
        <v>1231</v>
      </c>
      <c r="C552" t="str">
        <f>IFERROR(VLOOKUP(Table1[[#This Row],[Ticker]],[1]!Table1[[Symbol]:[Industry]],2,FALSE),"-")</f>
        <v>-</v>
      </c>
      <c r="D552" t="s">
        <v>127</v>
      </c>
      <c r="E552">
        <v>8968.0621551589993</v>
      </c>
      <c r="F552">
        <v>83.63</v>
      </c>
      <c r="G552">
        <v>-35.072272788892001</v>
      </c>
      <c r="H552">
        <v>-5.4667667841365004</v>
      </c>
      <c r="I552">
        <v>-21.340378612176</v>
      </c>
      <c r="J552">
        <v>-4.6787965132709797</v>
      </c>
      <c r="K552">
        <v>84.128491284813705</v>
      </c>
      <c r="L552">
        <v>85.756572173637096</v>
      </c>
      <c r="M552">
        <v>46.994917863492503</v>
      </c>
      <c r="N552">
        <v>0.52177188849164802</v>
      </c>
      <c r="O552">
        <v>17.182829128303201</v>
      </c>
      <c r="P552">
        <v>15.5110497237568</v>
      </c>
    </row>
    <row r="553" spans="1:17" x14ac:dyDescent="0.3">
      <c r="A553" t="s">
        <v>1232</v>
      </c>
      <c r="B553" t="s">
        <v>1233</v>
      </c>
      <c r="C553" t="str">
        <f>IFERROR(VLOOKUP(Table1[[#This Row],[Ticker]],[1]!Table1[[Symbol]:[Industry]],2,FALSE),"-")</f>
        <v>-</v>
      </c>
      <c r="D553" t="s">
        <v>80</v>
      </c>
      <c r="E553">
        <v>8914.1929867649997</v>
      </c>
      <c r="F553">
        <v>287.64999999999998</v>
      </c>
      <c r="G553">
        <v>9.9292652476782202</v>
      </c>
      <c r="H553">
        <v>31.1027776104373</v>
      </c>
      <c r="I553">
        <v>-3.49594522079849</v>
      </c>
      <c r="J553">
        <v>21.637641522026801</v>
      </c>
      <c r="K553">
        <v>232.131703837347</v>
      </c>
      <c r="L553">
        <v>227.65215232057</v>
      </c>
      <c r="M553">
        <v>77.402655810386804</v>
      </c>
      <c r="N553">
        <v>4.1008853410848696</v>
      </c>
      <c r="O553">
        <v>7.03980531896402</v>
      </c>
      <c r="P553">
        <v>66.705302810779401</v>
      </c>
      <c r="Q553">
        <v>2.8069229439891E-2</v>
      </c>
    </row>
    <row r="554" spans="1:17" x14ac:dyDescent="0.3">
      <c r="A554" t="s">
        <v>1234</v>
      </c>
      <c r="B554" t="s">
        <v>1235</v>
      </c>
      <c r="C554" t="str">
        <f>IFERROR(VLOOKUP(Table1[[#This Row],[Ticker]],[1]!Table1[[Symbol]:[Industry]],2,FALSE),"-")</f>
        <v>-</v>
      </c>
      <c r="D554" t="s">
        <v>380</v>
      </c>
      <c r="E554">
        <v>8909.4744948999996</v>
      </c>
      <c r="F554">
        <v>563.5</v>
      </c>
      <c r="G554">
        <v>-0.46190793423312398</v>
      </c>
      <c r="H554">
        <v>9.3225863111615901</v>
      </c>
      <c r="I554">
        <v>-2.4100012550724301</v>
      </c>
      <c r="J554">
        <v>-5.1818128424301699</v>
      </c>
      <c r="K554">
        <v>516.13240239603397</v>
      </c>
      <c r="L554">
        <v>483.21518661219801</v>
      </c>
      <c r="M554">
        <v>60.307522713394803</v>
      </c>
      <c r="N554">
        <v>0.85543187880807103</v>
      </c>
      <c r="O554">
        <v>12.493345164152601</v>
      </c>
      <c r="P554">
        <v>39.895729890764599</v>
      </c>
      <c r="Q554">
        <v>-4.3117041723809996E-3</v>
      </c>
    </row>
    <row r="555" spans="1:17" x14ac:dyDescent="0.3">
      <c r="A555" t="s">
        <v>1236</v>
      </c>
      <c r="B555" t="s">
        <v>1237</v>
      </c>
      <c r="C555" t="str">
        <f>IFERROR(VLOOKUP(Table1[[#This Row],[Ticker]],[1]!Table1[[Symbol]:[Industry]],2,FALSE),"-")</f>
        <v>-</v>
      </c>
      <c r="D555" t="s">
        <v>410</v>
      </c>
      <c r="E555">
        <v>8854.9500719999996</v>
      </c>
      <c r="F555">
        <v>255</v>
      </c>
      <c r="G555">
        <v>68.7958231323218</v>
      </c>
      <c r="H555">
        <v>20.805736437311399</v>
      </c>
      <c r="I555">
        <v>13.7557792461989</v>
      </c>
      <c r="J555">
        <v>-1.19142043862975</v>
      </c>
      <c r="K555">
        <v>234.143317590988</v>
      </c>
      <c r="L555">
        <v>199.782790228718</v>
      </c>
      <c r="M555">
        <v>48.152117461885503</v>
      </c>
      <c r="N555">
        <v>0.66046956301441295</v>
      </c>
      <c r="O555">
        <v>7.8431372549019498</v>
      </c>
      <c r="P555">
        <v>105.56227327690399</v>
      </c>
      <c r="Q555">
        <v>0.113634617108818</v>
      </c>
    </row>
    <row r="556" spans="1:17" x14ac:dyDescent="0.3">
      <c r="A556" t="s">
        <v>1238</v>
      </c>
      <c r="B556" t="s">
        <v>1239</v>
      </c>
      <c r="C556" t="str">
        <f>IFERROR(VLOOKUP(Table1[[#This Row],[Ticker]],[1]!Table1[[Symbol]:[Industry]],2,FALSE),"-")</f>
        <v>-</v>
      </c>
      <c r="D556" t="s">
        <v>46</v>
      </c>
      <c r="E556">
        <v>8819.5821496000008</v>
      </c>
      <c r="F556">
        <v>1316.6</v>
      </c>
      <c r="G556">
        <v>89.444025741790298</v>
      </c>
      <c r="H556">
        <v>-2.0827937993077099</v>
      </c>
      <c r="I556">
        <v>61.229525731049101</v>
      </c>
      <c r="J556">
        <v>0.547253181121792</v>
      </c>
      <c r="K556">
        <v>1186.48589892576</v>
      </c>
      <c r="L556">
        <v>987.87386415675996</v>
      </c>
      <c r="M556">
        <v>74.555666630820696</v>
      </c>
      <c r="N556">
        <v>0.90746035377276602</v>
      </c>
      <c r="O556">
        <v>5.4990126082333299</v>
      </c>
      <c r="P556">
        <v>117.52994630318</v>
      </c>
      <c r="Q556">
        <v>0.13481116308174401</v>
      </c>
    </row>
    <row r="557" spans="1:17" x14ac:dyDescent="0.3">
      <c r="A557" t="s">
        <v>1240</v>
      </c>
      <c r="B557" t="s">
        <v>1241</v>
      </c>
      <c r="C557" t="str">
        <f>IFERROR(VLOOKUP(Table1[[#This Row],[Ticker]],[1]!Table1[[Symbol]:[Industry]],2,FALSE),"-")</f>
        <v>-</v>
      </c>
      <c r="D557" t="s">
        <v>130</v>
      </c>
      <c r="E557">
        <v>8813.5475700299994</v>
      </c>
      <c r="F557">
        <v>496.3</v>
      </c>
      <c r="G557">
        <v>-14.502481427038999</v>
      </c>
      <c r="H557">
        <v>-6.2525190435729803</v>
      </c>
      <c r="I557">
        <v>-38.151018007269698</v>
      </c>
      <c r="J557">
        <v>-3.8635051411548802</v>
      </c>
      <c r="K557">
        <v>477.59441483738698</v>
      </c>
      <c r="L557">
        <v>493.87462860242402</v>
      </c>
      <c r="M557">
        <v>58.455259706457703</v>
      </c>
      <c r="N557">
        <v>1.5056269607251</v>
      </c>
      <c r="O557">
        <v>42.091476929276602</v>
      </c>
      <c r="P557">
        <v>28.541828541828501</v>
      </c>
    </row>
    <row r="558" spans="1:17" hidden="1" x14ac:dyDescent="0.3">
      <c r="A558" t="s">
        <v>1242</v>
      </c>
      <c r="B558" t="s">
        <v>1243</v>
      </c>
      <c r="C558" t="str">
        <f>IFERROR(VLOOKUP(Table1[[#This Row],[Ticker]],[1]!Table1[[Symbol]:[Industry]],2,FALSE),"-")</f>
        <v>-</v>
      </c>
      <c r="D558" t="s">
        <v>218</v>
      </c>
      <c r="E558">
        <v>8800.4405113800003</v>
      </c>
      <c r="F558">
        <v>11100.9</v>
      </c>
      <c r="G558">
        <v>45.051187435912603</v>
      </c>
      <c r="H558">
        <v>-6.4163281876452798</v>
      </c>
      <c r="I558">
        <v>20.361942374520499</v>
      </c>
      <c r="J558">
        <v>-8.6491299791458705</v>
      </c>
      <c r="K558">
        <v>11106.8279070236</v>
      </c>
      <c r="L558">
        <v>9182.5286945788594</v>
      </c>
      <c r="M558">
        <v>28.560776468064201</v>
      </c>
      <c r="N558">
        <v>0.81064501664774502</v>
      </c>
      <c r="O558">
        <v>16.6387410029817</v>
      </c>
      <c r="P558">
        <v>88.470288624787699</v>
      </c>
      <c r="Q558">
        <v>0.10645264691391</v>
      </c>
    </row>
    <row r="559" spans="1:17" x14ac:dyDescent="0.3">
      <c r="A559" t="s">
        <v>1244</v>
      </c>
      <c r="B559" t="s">
        <v>1245</v>
      </c>
      <c r="C559" t="str">
        <f>IFERROR(VLOOKUP(Table1[[#This Row],[Ticker]],[1]!Table1[[Symbol]:[Industry]],2,FALSE),"-")</f>
        <v>-</v>
      </c>
      <c r="D559" t="s">
        <v>325</v>
      </c>
      <c r="E559">
        <v>8797.6651918919997</v>
      </c>
      <c r="F559">
        <v>228.66</v>
      </c>
      <c r="G559">
        <v>145.98817069719601</v>
      </c>
      <c r="H559">
        <v>9.0524327691508404</v>
      </c>
      <c r="I559">
        <v>-9.5168524608454295</v>
      </c>
      <c r="J559">
        <v>6.5482565393498199E-2</v>
      </c>
      <c r="K559">
        <v>221.14672358793601</v>
      </c>
      <c r="L559">
        <v>194.016536153869</v>
      </c>
      <c r="M559">
        <v>47.912799559341998</v>
      </c>
      <c r="N559">
        <v>0.910614480267667</v>
      </c>
      <c r="O559">
        <v>9.3326336044782607</v>
      </c>
      <c r="P559">
        <v>175.992757996379</v>
      </c>
    </row>
    <row r="560" spans="1:17" x14ac:dyDescent="0.3">
      <c r="A560" t="s">
        <v>1246</v>
      </c>
      <c r="B560" t="s">
        <v>1247</v>
      </c>
      <c r="C560" t="str">
        <f>IFERROR(VLOOKUP(Table1[[#This Row],[Ticker]],[1]!Table1[[Symbol]:[Industry]],2,FALSE),"-")</f>
        <v>-</v>
      </c>
      <c r="D560" t="s">
        <v>156</v>
      </c>
      <c r="E560">
        <v>8788.1193999999996</v>
      </c>
      <c r="F560">
        <v>469.1</v>
      </c>
      <c r="G560">
        <v>33.498564106576502</v>
      </c>
      <c r="H560">
        <v>-2.2883601830456599</v>
      </c>
      <c r="I560">
        <v>2.1848397905784598</v>
      </c>
      <c r="J560">
        <v>-4.2627129789431004</v>
      </c>
      <c r="K560">
        <v>443.799045272</v>
      </c>
      <c r="L560">
        <v>407.364712964452</v>
      </c>
      <c r="M560">
        <v>63.856902445769698</v>
      </c>
      <c r="N560">
        <v>1.2871580993815299</v>
      </c>
      <c r="O560">
        <v>16.7128544020464</v>
      </c>
      <c r="P560">
        <v>64.308231173379994</v>
      </c>
      <c r="Q560">
        <v>7.9000729547754001E-2</v>
      </c>
    </row>
    <row r="561" spans="1:17" x14ac:dyDescent="0.3">
      <c r="A561" t="s">
        <v>1248</v>
      </c>
      <c r="B561" t="s">
        <v>1249</v>
      </c>
      <c r="C561" t="str">
        <f>IFERROR(VLOOKUP(Table1[[#This Row],[Ticker]],[1]!Table1[[Symbol]:[Industry]],2,FALSE),"-")</f>
        <v>-</v>
      </c>
      <c r="D561" t="s">
        <v>59</v>
      </c>
      <c r="E561">
        <v>8785.3995241199991</v>
      </c>
      <c r="F561">
        <v>955.8</v>
      </c>
      <c r="G561">
        <v>78.452256050546694</v>
      </c>
      <c r="H561">
        <v>3.0232685477339101</v>
      </c>
      <c r="I561">
        <v>26.095656515665301</v>
      </c>
      <c r="J561">
        <v>-2.4219723377270501</v>
      </c>
      <c r="K561">
        <v>893.94236095708004</v>
      </c>
      <c r="L561">
        <v>731.86646310741401</v>
      </c>
      <c r="M561">
        <v>61.928022113084701</v>
      </c>
      <c r="N561">
        <v>0.55936401972666905</v>
      </c>
      <c r="O561">
        <v>3.98095835948943</v>
      </c>
      <c r="P561">
        <v>131.933996602766</v>
      </c>
      <c r="Q561">
        <v>-7.9706800507469994E-3</v>
      </c>
    </row>
    <row r="562" spans="1:17" x14ac:dyDescent="0.3">
      <c r="A562" t="s">
        <v>1250</v>
      </c>
      <c r="B562" t="s">
        <v>1251</v>
      </c>
      <c r="C562" t="str">
        <f>IFERROR(VLOOKUP(Table1[[#This Row],[Ticker]],[1]!Table1[[Symbol]:[Industry]],2,FALSE),"-")</f>
        <v>-</v>
      </c>
      <c r="D562" t="s">
        <v>151</v>
      </c>
      <c r="E562">
        <v>8686.8648063000001</v>
      </c>
      <c r="F562">
        <v>1021.5</v>
      </c>
      <c r="G562">
        <v>12.1814152196484</v>
      </c>
      <c r="H562">
        <v>3.1636087771906301</v>
      </c>
      <c r="I562">
        <v>13.698402735674501</v>
      </c>
      <c r="J562">
        <v>-2.4746779652613902</v>
      </c>
      <c r="K562">
        <v>990.36788470812803</v>
      </c>
      <c r="L562">
        <v>882.53764534797995</v>
      </c>
      <c r="M562">
        <v>49.557351565275397</v>
      </c>
      <c r="N562">
        <v>0.406560721595907</v>
      </c>
      <c r="O562">
        <v>13.7542829172785</v>
      </c>
      <c r="P562">
        <v>47.3919630618281</v>
      </c>
      <c r="Q562">
        <v>-4.8380475087530003E-2</v>
      </c>
    </row>
    <row r="563" spans="1:17" hidden="1" x14ac:dyDescent="0.3">
      <c r="A563" t="s">
        <v>1252</v>
      </c>
      <c r="B563" t="s">
        <v>1253</v>
      </c>
      <c r="C563" t="str">
        <f>IFERROR(VLOOKUP(Table1[[#This Row],[Ticker]],[1]!Table1[[Symbol]:[Industry]],2,FALSE),"-")</f>
        <v>-</v>
      </c>
      <c r="D563" t="s">
        <v>148</v>
      </c>
      <c r="E563">
        <v>8665.8192588999991</v>
      </c>
      <c r="F563">
        <v>7193</v>
      </c>
      <c r="G563">
        <v>208.76086773194001</v>
      </c>
      <c r="H563">
        <v>-7.2278436996550699</v>
      </c>
      <c r="I563">
        <v>3.0043269301797002</v>
      </c>
      <c r="J563">
        <v>4.6261621927363503</v>
      </c>
      <c r="K563">
        <v>6900.7695752816799</v>
      </c>
      <c r="L563">
        <v>5460.5555830453104</v>
      </c>
      <c r="M563">
        <v>59.811909119192698</v>
      </c>
      <c r="N563">
        <v>0.70140152571153402</v>
      </c>
      <c r="O563">
        <v>11.2053385235645</v>
      </c>
      <c r="P563">
        <v>242.52380952380901</v>
      </c>
      <c r="Q563">
        <v>0.20641850073271101</v>
      </c>
    </row>
    <row r="564" spans="1:17" x14ac:dyDescent="0.3">
      <c r="A564" t="s">
        <v>1254</v>
      </c>
      <c r="B564" t="s">
        <v>1255</v>
      </c>
      <c r="C564" t="str">
        <f>IFERROR(VLOOKUP(Table1[[#This Row],[Ticker]],[1]!Table1[[Symbol]:[Industry]],2,FALSE),"-")</f>
        <v>-</v>
      </c>
      <c r="D564" t="s">
        <v>552</v>
      </c>
      <c r="E564">
        <v>8664.7319679720003</v>
      </c>
      <c r="F564">
        <v>90.66</v>
      </c>
      <c r="G564">
        <v>-2.9633708551194</v>
      </c>
      <c r="H564">
        <v>8.3459894054027401</v>
      </c>
      <c r="I564">
        <v>-23.2157755187813</v>
      </c>
      <c r="J564">
        <v>6.66819094372583</v>
      </c>
      <c r="K564">
        <v>83.499570931056795</v>
      </c>
      <c r="L564">
        <v>84.868196891842203</v>
      </c>
      <c r="M564">
        <v>74.808195797715598</v>
      </c>
      <c r="N564">
        <v>1.14321041317595</v>
      </c>
      <c r="O564">
        <v>26.682108978601299</v>
      </c>
      <c r="P564">
        <v>31.391304347826001</v>
      </c>
      <c r="Q564">
        <v>-3.6920421550700001E-2</v>
      </c>
    </row>
    <row r="565" spans="1:17" x14ac:dyDescent="0.3">
      <c r="A565" t="s">
        <v>1256</v>
      </c>
      <c r="B565" t="s">
        <v>1257</v>
      </c>
      <c r="C565" t="str">
        <f>IFERROR(VLOOKUP(Table1[[#This Row],[Ticker]],[1]!Table1[[Symbol]:[Industry]],2,FALSE),"-")</f>
        <v>-</v>
      </c>
      <c r="D565" t="s">
        <v>994</v>
      </c>
      <c r="E565">
        <v>8654.0338642749994</v>
      </c>
      <c r="F565">
        <v>428.95</v>
      </c>
      <c r="G565">
        <v>-13.7621730035528</v>
      </c>
      <c r="H565">
        <v>9.0068489135299199</v>
      </c>
      <c r="I565">
        <v>-7.3406455507914696</v>
      </c>
      <c r="J565">
        <v>-2.89146638938956</v>
      </c>
      <c r="K565">
        <v>406.16101615506398</v>
      </c>
      <c r="L565">
        <v>396.18587660641498</v>
      </c>
      <c r="M565">
        <v>50.675131170299103</v>
      </c>
      <c r="N565">
        <v>1.28861638003604</v>
      </c>
      <c r="O565">
        <v>13.2766056649959</v>
      </c>
      <c r="P565">
        <v>24.876273653566201</v>
      </c>
      <c r="Q565">
        <v>-3.6855541523270001E-3</v>
      </c>
    </row>
    <row r="566" spans="1:17" hidden="1" x14ac:dyDescent="0.3">
      <c r="A566" t="s">
        <v>1258</v>
      </c>
      <c r="B566" t="s">
        <v>1259</v>
      </c>
      <c r="C566" t="str">
        <f>IFERROR(VLOOKUP(Table1[[#This Row],[Ticker]],[1]!Table1[[Symbol]:[Industry]],2,FALSE),"-")</f>
        <v>-</v>
      </c>
      <c r="D566" t="s">
        <v>716</v>
      </c>
      <c r="E566">
        <v>8642.3479203879997</v>
      </c>
      <c r="F566">
        <v>545.78</v>
      </c>
      <c r="G566">
        <v>-7.0648010041428702</v>
      </c>
      <c r="H566">
        <v>0.84122541859253697</v>
      </c>
      <c r="I566">
        <v>-0.57739977156043798</v>
      </c>
      <c r="J566">
        <v>-1.2242772531149599</v>
      </c>
      <c r="K566">
        <v>511.45911555721699</v>
      </c>
      <c r="L566">
        <v>482.53663657378701</v>
      </c>
      <c r="M566">
        <v>73.886051750125603</v>
      </c>
      <c r="N566">
        <v>1.5774767312281599</v>
      </c>
      <c r="O566">
        <v>0.40675730147679001</v>
      </c>
      <c r="P566">
        <v>27.182904947218699</v>
      </c>
      <c r="Q566">
        <v>-1.0545973830429E-2</v>
      </c>
    </row>
    <row r="567" spans="1:17" x14ac:dyDescent="0.3">
      <c r="A567" t="s">
        <v>1260</v>
      </c>
      <c r="B567" t="s">
        <v>1261</v>
      </c>
      <c r="C567" t="str">
        <f>IFERROR(VLOOKUP(Table1[[#This Row],[Ticker]],[1]!Table1[[Symbol]:[Industry]],2,FALSE),"-")</f>
        <v>-</v>
      </c>
      <c r="D567" t="s">
        <v>380</v>
      </c>
      <c r="E567">
        <v>8628.8818325399898</v>
      </c>
      <c r="F567">
        <v>643.95000000000005</v>
      </c>
      <c r="G567">
        <v>15.3594378171667</v>
      </c>
      <c r="H567">
        <v>-7.0077301533172403</v>
      </c>
      <c r="I567">
        <v>-40.983833110497201</v>
      </c>
      <c r="J567">
        <v>-4.3322937739695702</v>
      </c>
      <c r="K567">
        <v>732.58512703683698</v>
      </c>
      <c r="L567">
        <v>768.38164607136002</v>
      </c>
      <c r="M567">
        <v>28.675891095999599</v>
      </c>
      <c r="N567">
        <v>1.2172389428985799</v>
      </c>
      <c r="O567">
        <v>70.354841214379903</v>
      </c>
      <c r="P567">
        <v>44.903240324032403</v>
      </c>
      <c r="Q567">
        <v>0.147573972685352</v>
      </c>
    </row>
    <row r="568" spans="1:17" x14ac:dyDescent="0.3">
      <c r="A568" t="s">
        <v>1262</v>
      </c>
      <c r="B568" t="s">
        <v>1263</v>
      </c>
      <c r="C568" t="str">
        <f>IFERROR(VLOOKUP(Table1[[#This Row],[Ticker]],[1]!Table1[[Symbol]:[Industry]],2,FALSE),"-")</f>
        <v>-</v>
      </c>
      <c r="D568" t="s">
        <v>994</v>
      </c>
      <c r="E568">
        <v>8579.7058557599994</v>
      </c>
      <c r="F568">
        <v>391.95</v>
      </c>
      <c r="G568">
        <v>14.2165127312319</v>
      </c>
      <c r="H568">
        <v>12.7808408713658</v>
      </c>
      <c r="I568">
        <v>2.8495975084374501</v>
      </c>
      <c r="J568">
        <v>-4.28043620215053</v>
      </c>
      <c r="K568">
        <v>364.80771761022902</v>
      </c>
      <c r="L568">
        <v>343.18200842029302</v>
      </c>
      <c r="M568">
        <v>53.3963980309181</v>
      </c>
      <c r="N568">
        <v>1.7226341456908101</v>
      </c>
      <c r="O568">
        <v>8.9424671514223704</v>
      </c>
      <c r="P568">
        <v>46.523364485981297</v>
      </c>
      <c r="Q568">
        <v>5.6910339484600003E-2</v>
      </c>
    </row>
    <row r="569" spans="1:17" x14ac:dyDescent="0.3">
      <c r="A569" t="s">
        <v>1264</v>
      </c>
      <c r="B569" t="s">
        <v>1265</v>
      </c>
      <c r="C569" t="str">
        <f>IFERROR(VLOOKUP(Table1[[#This Row],[Ticker]],[1]!Table1[[Symbol]:[Industry]],2,FALSE),"-")</f>
        <v>-</v>
      </c>
      <c r="D569" t="s">
        <v>218</v>
      </c>
      <c r="E569">
        <v>8571.8689050699995</v>
      </c>
      <c r="F569">
        <v>2220.9499999999998</v>
      </c>
      <c r="G569">
        <v>10.0200213102564</v>
      </c>
      <c r="H569">
        <v>-9.5538814328983399</v>
      </c>
      <c r="I569">
        <v>6.1581254004382497</v>
      </c>
      <c r="J569">
        <v>-1.3619093238489</v>
      </c>
      <c r="K569">
        <v>2223.2011435642198</v>
      </c>
      <c r="L569">
        <v>1953.97815220237</v>
      </c>
      <c r="M569">
        <v>50.815997271963603</v>
      </c>
      <c r="N569">
        <v>0.40230923008695202</v>
      </c>
      <c r="O569">
        <v>23.505707017267301</v>
      </c>
      <c r="P569">
        <v>51.922156098228299</v>
      </c>
      <c r="Q569">
        <v>-2.3674660053456999E-2</v>
      </c>
    </row>
    <row r="570" spans="1:17" x14ac:dyDescent="0.3">
      <c r="A570" t="s">
        <v>1266</v>
      </c>
      <c r="B570" t="s">
        <v>1267</v>
      </c>
      <c r="C570" t="str">
        <f>IFERROR(VLOOKUP(Table1[[#This Row],[Ticker]],[1]!Table1[[Symbol]:[Industry]],2,FALSE),"-")</f>
        <v>-</v>
      </c>
      <c r="D570" t="s">
        <v>24</v>
      </c>
      <c r="E570">
        <v>8549.6838580160002</v>
      </c>
      <c r="F570">
        <v>44.24</v>
      </c>
      <c r="G570">
        <v>-11.6657942684188</v>
      </c>
      <c r="H570">
        <v>-18.462915692993999</v>
      </c>
      <c r="I570">
        <v>-35.070544563250003</v>
      </c>
      <c r="J570">
        <v>-3.7484167267637698</v>
      </c>
      <c r="K570">
        <v>49.363101485794601</v>
      </c>
      <c r="L570">
        <v>50.027022873628901</v>
      </c>
      <c r="M570">
        <v>30.333005154969999</v>
      </c>
      <c r="N570">
        <v>2.39835717384303</v>
      </c>
      <c r="O570">
        <v>42.4050632911392</v>
      </c>
      <c r="P570">
        <v>16.268068331143201</v>
      </c>
      <c r="Q570">
        <v>2.2053940710841002E-2</v>
      </c>
    </row>
    <row r="571" spans="1:17" x14ac:dyDescent="0.3">
      <c r="A571" t="s">
        <v>1268</v>
      </c>
      <c r="B571" t="s">
        <v>1269</v>
      </c>
      <c r="C571" t="str">
        <f>IFERROR(VLOOKUP(Table1[[#This Row],[Ticker]],[1]!Table1[[Symbol]:[Industry]],2,FALSE),"-")</f>
        <v>-</v>
      </c>
      <c r="D571" t="s">
        <v>95</v>
      </c>
      <c r="E571">
        <v>8496.1053202250005</v>
      </c>
      <c r="F571">
        <v>287.75</v>
      </c>
      <c r="G571">
        <v>-72.736378827545707</v>
      </c>
      <c r="H571">
        <v>-9.2676916905447904</v>
      </c>
      <c r="I571">
        <v>-35.661776114482997</v>
      </c>
      <c r="J571">
        <v>-2.0836217473335998</v>
      </c>
      <c r="K571">
        <v>293.12658362824698</v>
      </c>
      <c r="L571">
        <v>360.55078797139402</v>
      </c>
      <c r="M571">
        <v>55.3361806326593</v>
      </c>
      <c r="N571">
        <v>0.65706889165266302</v>
      </c>
      <c r="O571">
        <v>96.003475238922604</v>
      </c>
      <c r="P571">
        <v>10.249042145593799</v>
      </c>
      <c r="Q571">
        <v>-0.100885869152784</v>
      </c>
    </row>
    <row r="572" spans="1:17" hidden="1" x14ac:dyDescent="0.3">
      <c r="A572" t="s">
        <v>1270</v>
      </c>
      <c r="B572" t="s">
        <v>1271</v>
      </c>
      <c r="C572" t="str">
        <f>IFERROR(VLOOKUP(Table1[[#This Row],[Ticker]],[1]!Table1[[Symbol]:[Industry]],2,FALSE),"-")</f>
        <v>-</v>
      </c>
      <c r="D572" t="s">
        <v>234</v>
      </c>
      <c r="E572">
        <v>8495.1829264999997</v>
      </c>
      <c r="F572">
        <v>4240.1499999999996</v>
      </c>
      <c r="G572">
        <v>590.76307153684797</v>
      </c>
      <c r="H572">
        <v>50.559877567868497</v>
      </c>
      <c r="I572">
        <v>313.64217003953701</v>
      </c>
      <c r="J572">
        <v>17.943112719905798</v>
      </c>
      <c r="K572">
        <v>2720.3938493421701</v>
      </c>
      <c r="L572">
        <v>1724.1330457812101</v>
      </c>
      <c r="M572">
        <v>91.842169516510495</v>
      </c>
      <c r="N572">
        <v>1.0200657352008899</v>
      </c>
      <c r="O572">
        <v>4.9526549768286098E-2</v>
      </c>
      <c r="P572">
        <v>635.43491457809296</v>
      </c>
      <c r="Q572">
        <v>0.147154050141375</v>
      </c>
    </row>
    <row r="573" spans="1:17" x14ac:dyDescent="0.3">
      <c r="A573" t="s">
        <v>1272</v>
      </c>
      <c r="B573" t="s">
        <v>1273</v>
      </c>
      <c r="C573" t="str">
        <f>IFERROR(VLOOKUP(Table1[[#This Row],[Ticker]],[1]!Table1[[Symbol]:[Industry]],2,FALSE),"-")</f>
        <v>-</v>
      </c>
      <c r="D573" t="s">
        <v>80</v>
      </c>
      <c r="E573">
        <v>8489.0012982509998</v>
      </c>
      <c r="F573">
        <v>210.03</v>
      </c>
      <c r="G573">
        <v>21.1082192899751</v>
      </c>
      <c r="H573">
        <v>-7.45100156463615</v>
      </c>
      <c r="I573">
        <v>5.3374845255995496</v>
      </c>
      <c r="J573">
        <v>-1.08372238393182</v>
      </c>
      <c r="K573">
        <v>216.54614979016901</v>
      </c>
      <c r="L573">
        <v>195.22544192271499</v>
      </c>
      <c r="M573">
        <v>36.706615664389602</v>
      </c>
      <c r="N573">
        <v>0.75839156722872803</v>
      </c>
      <c r="O573">
        <v>21.887349426272401</v>
      </c>
      <c r="P573">
        <v>49.9143468950749</v>
      </c>
      <c r="Q573">
        <v>5.297010192617E-2</v>
      </c>
    </row>
    <row r="574" spans="1:17" x14ac:dyDescent="0.3">
      <c r="A574" t="s">
        <v>1274</v>
      </c>
      <c r="B574" t="s">
        <v>1275</v>
      </c>
      <c r="C574" t="str">
        <f>IFERROR(VLOOKUP(Table1[[#This Row],[Ticker]],[1]!Table1[[Symbol]:[Industry]],2,FALSE),"-")</f>
        <v>-</v>
      </c>
      <c r="D574" t="s">
        <v>80</v>
      </c>
      <c r="E574">
        <v>8484.5785124800004</v>
      </c>
      <c r="F574">
        <v>168.56</v>
      </c>
      <c r="G574">
        <v>3.3077220953897202</v>
      </c>
      <c r="H574">
        <v>7.0894760883105103</v>
      </c>
      <c r="I574">
        <v>-19.916393050259401</v>
      </c>
      <c r="J574">
        <v>1.24686360454845</v>
      </c>
      <c r="K574">
        <v>163.59518476647099</v>
      </c>
      <c r="L574">
        <v>159.07233712047801</v>
      </c>
      <c r="M574">
        <v>50.139868254594298</v>
      </c>
      <c r="N574">
        <v>2.09468275380994</v>
      </c>
      <c r="O574">
        <v>18.0588514475557</v>
      </c>
      <c r="P574">
        <v>40.525218841183801</v>
      </c>
      <c r="Q574">
        <v>-1.0096099123844E-2</v>
      </c>
    </row>
    <row r="575" spans="1:17" x14ac:dyDescent="0.3">
      <c r="A575" t="s">
        <v>1276</v>
      </c>
      <c r="B575" t="s">
        <v>1277</v>
      </c>
      <c r="C575" t="str">
        <f>IFERROR(VLOOKUP(Table1[[#This Row],[Ticker]],[1]!Table1[[Symbol]:[Industry]],2,FALSE),"-")</f>
        <v>-</v>
      </c>
      <c r="D575" t="s">
        <v>95</v>
      </c>
      <c r="E575">
        <v>8482.5760455449999</v>
      </c>
      <c r="F575">
        <v>1091.6500000000001</v>
      </c>
      <c r="G575">
        <v>143.224404159117</v>
      </c>
      <c r="H575">
        <v>19.188314683452202</v>
      </c>
      <c r="I575">
        <v>39.682262208773103</v>
      </c>
      <c r="J575">
        <v>2.7470675221657399</v>
      </c>
      <c r="K575">
        <v>959.97345610452203</v>
      </c>
      <c r="L575">
        <v>767.60877261401595</v>
      </c>
      <c r="M575">
        <v>61.179366343424597</v>
      </c>
      <c r="N575">
        <v>1.0114411546556199</v>
      </c>
      <c r="O575">
        <v>7.8184399761828303</v>
      </c>
      <c r="P575">
        <v>204.54735667457101</v>
      </c>
    </row>
    <row r="576" spans="1:17" x14ac:dyDescent="0.3">
      <c r="A576" t="s">
        <v>1278</v>
      </c>
      <c r="B576" t="s">
        <v>1279</v>
      </c>
      <c r="C576" t="str">
        <f>IFERROR(VLOOKUP(Table1[[#This Row],[Ticker]],[1]!Table1[[Symbol]:[Industry]],2,FALSE),"-")</f>
        <v>-</v>
      </c>
      <c r="D576" t="s">
        <v>86</v>
      </c>
      <c r="E576">
        <v>8479.1167683200001</v>
      </c>
      <c r="F576">
        <v>771.1</v>
      </c>
      <c r="G576">
        <v>-31.532744257116601</v>
      </c>
      <c r="H576">
        <v>-2.60646098974662</v>
      </c>
      <c r="I576">
        <v>1.34475928717492E-3</v>
      </c>
      <c r="J576">
        <v>-3.12876406605388</v>
      </c>
      <c r="K576">
        <v>743.63092460095697</v>
      </c>
      <c r="L576">
        <v>725.83148912266995</v>
      </c>
      <c r="M576">
        <v>67.408425786220604</v>
      </c>
      <c r="N576">
        <v>1.21844004500797</v>
      </c>
      <c r="O576">
        <v>15.2250032421216</v>
      </c>
      <c r="P576">
        <v>25.178571428571399</v>
      </c>
      <c r="Q576">
        <v>0.12532264009012301</v>
      </c>
    </row>
    <row r="577" spans="1:17" x14ac:dyDescent="0.3">
      <c r="A577" t="s">
        <v>1280</v>
      </c>
      <c r="B577" t="s">
        <v>1281</v>
      </c>
      <c r="C577" t="str">
        <f>IFERROR(VLOOKUP(Table1[[#This Row],[Ticker]],[1]!Table1[[Symbol]:[Industry]],2,FALSE),"-")</f>
        <v>-</v>
      </c>
      <c r="D577" t="s">
        <v>21</v>
      </c>
      <c r="E577">
        <v>8475.9400144299998</v>
      </c>
      <c r="F577">
        <v>2747.3</v>
      </c>
      <c r="G577">
        <v>16.754207293998299</v>
      </c>
      <c r="H577">
        <v>7.6633460444297601</v>
      </c>
      <c r="I577">
        <v>-9.6908234918198293</v>
      </c>
      <c r="J577">
        <v>0.84090761746630005</v>
      </c>
      <c r="K577">
        <v>2641.6313356543601</v>
      </c>
      <c r="L577">
        <v>2543.88095033429</v>
      </c>
      <c r="M577">
        <v>57.0326194017929</v>
      </c>
      <c r="N577">
        <v>1.00977175641408</v>
      </c>
      <c r="O577">
        <v>14.4760310122665</v>
      </c>
      <c r="P577">
        <v>44.625184249315602</v>
      </c>
      <c r="Q577">
        <v>2.4247841017399998E-3</v>
      </c>
    </row>
    <row r="578" spans="1:17" hidden="1" x14ac:dyDescent="0.3">
      <c r="A578" t="s">
        <v>1282</v>
      </c>
      <c r="B578" t="s">
        <v>1283</v>
      </c>
      <c r="C578" t="str">
        <f>IFERROR(VLOOKUP(Table1[[#This Row],[Ticker]],[1]!Table1[[Symbol]:[Industry]],2,FALSE),"-")</f>
        <v>-</v>
      </c>
      <c r="D578" t="s">
        <v>59</v>
      </c>
      <c r="E578">
        <v>8459.5430486599998</v>
      </c>
      <c r="F578">
        <v>5096.3</v>
      </c>
      <c r="G578">
        <v>-28.585732796005001</v>
      </c>
      <c r="H578">
        <v>3.40625037666782</v>
      </c>
      <c r="I578">
        <v>-10.7949101710763</v>
      </c>
      <c r="J578">
        <v>-0.55187057389202798</v>
      </c>
      <c r="K578">
        <v>4930.6615261829002</v>
      </c>
      <c r="L578">
        <v>4949.0136689824303</v>
      </c>
      <c r="M578">
        <v>68.174751494102594</v>
      </c>
      <c r="N578">
        <v>1.2852976912248</v>
      </c>
      <c r="O578">
        <v>10.7244471479308</v>
      </c>
      <c r="P578">
        <v>9.9157778952022593</v>
      </c>
      <c r="Q578">
        <v>-8.9505476581550003E-2</v>
      </c>
    </row>
    <row r="579" spans="1:17" x14ac:dyDescent="0.3">
      <c r="A579" t="s">
        <v>1284</v>
      </c>
      <c r="B579" t="s">
        <v>1285</v>
      </c>
      <c r="C579" t="str">
        <f>IFERROR(VLOOKUP(Table1[[#This Row],[Ticker]],[1]!Table1[[Symbol]:[Industry]],2,FALSE),"-")</f>
        <v>-</v>
      </c>
      <c r="D579" t="s">
        <v>541</v>
      </c>
      <c r="E579">
        <v>8422.1238758399995</v>
      </c>
      <c r="F579">
        <v>766.8</v>
      </c>
      <c r="G579">
        <v>-49.467909692108996</v>
      </c>
      <c r="H579">
        <v>-5.20603446521769</v>
      </c>
      <c r="I579">
        <v>-42.608443975663498</v>
      </c>
      <c r="J579">
        <v>-2.7783610855057601</v>
      </c>
      <c r="K579">
        <v>795.39423572754902</v>
      </c>
      <c r="L579">
        <v>871.92249938109001</v>
      </c>
      <c r="M579">
        <v>41.092998645249999</v>
      </c>
      <c r="N579">
        <v>0.68043076780191003</v>
      </c>
      <c r="O579">
        <v>44.274908711528397</v>
      </c>
      <c r="P579">
        <v>6.4408661854525198</v>
      </c>
      <c r="Q579">
        <v>-5.2812476417142998E-2</v>
      </c>
    </row>
    <row r="580" spans="1:17" hidden="1" x14ac:dyDescent="0.3">
      <c r="A580" t="s">
        <v>1286</v>
      </c>
      <c r="B580" t="s">
        <v>1287</v>
      </c>
      <c r="C580" t="str">
        <f>IFERROR(VLOOKUP(Table1[[#This Row],[Ticker]],[1]!Table1[[Symbol]:[Industry]],2,FALSE),"-")</f>
        <v>-</v>
      </c>
      <c r="D580" t="s">
        <v>293</v>
      </c>
      <c r="E580">
        <v>8416.7102441400002</v>
      </c>
      <c r="F580">
        <v>1283.7</v>
      </c>
      <c r="G580">
        <v>-5.4060875985803802</v>
      </c>
      <c r="H580">
        <v>4.5815912905373404</v>
      </c>
      <c r="I580">
        <v>3.8583944242233601</v>
      </c>
      <c r="J580">
        <v>1.5747892911286101</v>
      </c>
      <c r="K580">
        <v>1232.1260237776501</v>
      </c>
      <c r="M580">
        <v>58.510710626054703</v>
      </c>
      <c r="N580">
        <v>1.8574882467846501</v>
      </c>
      <c r="O580">
        <v>28.842408662459999</v>
      </c>
      <c r="P580">
        <v>31.405466270856799</v>
      </c>
    </row>
    <row r="581" spans="1:17" x14ac:dyDescent="0.3">
      <c r="A581" t="s">
        <v>1288</v>
      </c>
      <c r="B581" t="s">
        <v>1289</v>
      </c>
      <c r="C581" t="str">
        <f>IFERROR(VLOOKUP(Table1[[#This Row],[Ticker]],[1]!Table1[[Symbol]:[Industry]],2,FALSE),"-")</f>
        <v>-</v>
      </c>
      <c r="D581" t="s">
        <v>410</v>
      </c>
      <c r="E581">
        <v>8413.1676525000003</v>
      </c>
      <c r="F581">
        <v>617.5</v>
      </c>
      <c r="G581">
        <v>32.243085544499003</v>
      </c>
      <c r="H581">
        <v>12.5043804795851</v>
      </c>
      <c r="I581">
        <v>24.577241278637501</v>
      </c>
      <c r="J581">
        <v>-2.62762048187105</v>
      </c>
      <c r="K581">
        <v>568.26833308020605</v>
      </c>
      <c r="L581">
        <v>501.53341345670401</v>
      </c>
      <c r="M581">
        <v>57.576330455172901</v>
      </c>
      <c r="N581">
        <v>0.89632897595187799</v>
      </c>
      <c r="O581">
        <v>8.8259109311740804</v>
      </c>
      <c r="P581">
        <v>60.015548069448002</v>
      </c>
      <c r="Q581">
        <v>-4.5916529684252999E-2</v>
      </c>
    </row>
    <row r="582" spans="1:17" hidden="1" x14ac:dyDescent="0.3">
      <c r="A582" t="s">
        <v>1290</v>
      </c>
      <c r="B582" t="s">
        <v>1291</v>
      </c>
      <c r="C582" t="str">
        <f>IFERROR(VLOOKUP(Table1[[#This Row],[Ticker]],[1]!Table1[[Symbol]:[Industry]],2,FALSE),"-")</f>
        <v>-</v>
      </c>
      <c r="D582" t="s">
        <v>140</v>
      </c>
      <c r="E582">
        <v>8401.0907002000004</v>
      </c>
      <c r="F582">
        <v>666.7</v>
      </c>
      <c r="G582">
        <v>-10.8431301974262</v>
      </c>
      <c r="H582">
        <v>-9.1893757624202195</v>
      </c>
      <c r="I582">
        <v>-7.56551136288485</v>
      </c>
      <c r="J582">
        <v>-3.5383687615756299</v>
      </c>
      <c r="K582">
        <v>682.37853219402302</v>
      </c>
      <c r="L582">
        <v>640.69439941621999</v>
      </c>
      <c r="M582">
        <v>36.321207818038502</v>
      </c>
      <c r="N582">
        <v>0.499429472965848</v>
      </c>
      <c r="O582">
        <v>12.4943752812359</v>
      </c>
      <c r="P582">
        <v>28.706563706563699</v>
      </c>
    </row>
    <row r="583" spans="1:17" x14ac:dyDescent="0.3">
      <c r="A583" t="s">
        <v>1292</v>
      </c>
      <c r="B583" t="s">
        <v>1293</v>
      </c>
      <c r="C583" t="str">
        <f>IFERROR(VLOOKUP(Table1[[#This Row],[Ticker]],[1]!Table1[[Symbol]:[Industry]],2,FALSE),"-")</f>
        <v>-</v>
      </c>
      <c r="D583" t="s">
        <v>140</v>
      </c>
      <c r="E583">
        <v>8394.5783503000002</v>
      </c>
      <c r="F583">
        <v>1006.7</v>
      </c>
      <c r="G583">
        <v>138.265815812184</v>
      </c>
      <c r="H583">
        <v>19.078435100594898</v>
      </c>
      <c r="I583">
        <v>128.61237321150401</v>
      </c>
      <c r="J583">
        <v>1.6941138573671899</v>
      </c>
      <c r="K583">
        <v>882.05570868574102</v>
      </c>
      <c r="L583">
        <v>683.66128620996005</v>
      </c>
      <c r="M583">
        <v>65.585866013427193</v>
      </c>
      <c r="N583">
        <v>1.0947207420948999</v>
      </c>
      <c r="O583">
        <v>6.2878712625409703</v>
      </c>
      <c r="P583">
        <v>178.24765063570999</v>
      </c>
      <c r="Q583">
        <v>0.186663785241591</v>
      </c>
    </row>
    <row r="584" spans="1:17" hidden="1" x14ac:dyDescent="0.3">
      <c r="A584" t="s">
        <v>1294</v>
      </c>
      <c r="B584" t="s">
        <v>1295</v>
      </c>
      <c r="C584" t="str">
        <f>IFERROR(VLOOKUP(Table1[[#This Row],[Ticker]],[1]!Table1[[Symbol]:[Industry]],2,FALSE),"-")</f>
        <v>-</v>
      </c>
      <c r="D584" t="s">
        <v>716</v>
      </c>
      <c r="E584">
        <v>8375.5088797930002</v>
      </c>
      <c r="F584">
        <v>255.64</v>
      </c>
      <c r="G584">
        <v>1.8692070088686801</v>
      </c>
      <c r="H584">
        <v>-7.5722688337965999E-2</v>
      </c>
      <c r="I584">
        <v>0.925691187043158</v>
      </c>
      <c r="J584">
        <v>0.62125797279554895</v>
      </c>
      <c r="K584">
        <v>242.55130710256401</v>
      </c>
      <c r="L584">
        <v>226.78622977500399</v>
      </c>
      <c r="M584">
        <v>59.785019392106697</v>
      </c>
      <c r="N584">
        <v>0.72613485867009797</v>
      </c>
      <c r="O584">
        <v>1.6351118760757199</v>
      </c>
      <c r="P584">
        <v>29.832402234636799</v>
      </c>
      <c r="Q584">
        <v>1.1816369177710001E-3</v>
      </c>
    </row>
    <row r="585" spans="1:17" x14ac:dyDescent="0.3">
      <c r="A585" t="s">
        <v>1296</v>
      </c>
      <c r="B585" t="s">
        <v>1297</v>
      </c>
      <c r="C585" t="str">
        <f>IFERROR(VLOOKUP(Table1[[#This Row],[Ticker]],[1]!Table1[[Symbol]:[Industry]],2,FALSE),"-")</f>
        <v>-</v>
      </c>
      <c r="D585" t="s">
        <v>620</v>
      </c>
      <c r="E585">
        <v>8369.7764083999991</v>
      </c>
      <c r="F585">
        <v>422.6</v>
      </c>
      <c r="G585">
        <v>80.342501479003801</v>
      </c>
      <c r="H585">
        <v>20.2356842893956</v>
      </c>
      <c r="I585">
        <v>31.712858099949699</v>
      </c>
      <c r="J585">
        <v>13.6330711275113</v>
      </c>
      <c r="K585">
        <v>373.05624816867999</v>
      </c>
      <c r="L585">
        <v>316.98711246136298</v>
      </c>
      <c r="M585">
        <v>66.808987249236907</v>
      </c>
      <c r="N585">
        <v>2.1807601173040001</v>
      </c>
      <c r="O585">
        <v>6.6374822527212203</v>
      </c>
      <c r="P585">
        <v>112.308465209746</v>
      </c>
      <c r="Q585">
        <v>7.8570631459931997E-2</v>
      </c>
    </row>
    <row r="586" spans="1:17" hidden="1" x14ac:dyDescent="0.3">
      <c r="A586" t="s">
        <v>1298</v>
      </c>
      <c r="B586" t="s">
        <v>1299</v>
      </c>
      <c r="C586" t="str">
        <f>IFERROR(VLOOKUP(Table1[[#This Row],[Ticker]],[1]!Table1[[Symbol]:[Industry]],2,FALSE),"-")</f>
        <v>-</v>
      </c>
      <c r="D586" t="s">
        <v>1300</v>
      </c>
      <c r="E586">
        <v>8369.7008711939998</v>
      </c>
      <c r="F586">
        <v>1230.3900000000001</v>
      </c>
      <c r="K586">
        <v>1221.0284065276701</v>
      </c>
      <c r="L586">
        <v>1201.49851616978</v>
      </c>
      <c r="M586">
        <v>68.273684852772604</v>
      </c>
      <c r="N586">
        <v>1</v>
      </c>
      <c r="Q586">
        <v>-6.1080809493942997E-2</v>
      </c>
    </row>
    <row r="587" spans="1:17" x14ac:dyDescent="0.3">
      <c r="A587" t="s">
        <v>1301</v>
      </c>
      <c r="B587" t="s">
        <v>1302</v>
      </c>
      <c r="C587" t="str">
        <f>IFERROR(VLOOKUP(Table1[[#This Row],[Ticker]],[1]!Table1[[Symbol]:[Industry]],2,FALSE),"-")</f>
        <v>-</v>
      </c>
      <c r="D587" t="s">
        <v>1303</v>
      </c>
      <c r="E587">
        <v>8360.8439398399896</v>
      </c>
      <c r="F587">
        <v>313.60000000000002</v>
      </c>
      <c r="G587">
        <v>64.794335058773299</v>
      </c>
      <c r="H587">
        <v>-5.1873717524512699</v>
      </c>
      <c r="I587">
        <v>-9.3226553231003102</v>
      </c>
      <c r="J587">
        <v>-4.4003923212145404</v>
      </c>
      <c r="K587">
        <v>308.28437230139701</v>
      </c>
      <c r="L587">
        <v>287.34572904050901</v>
      </c>
      <c r="M587">
        <v>46.143338104219303</v>
      </c>
      <c r="N587">
        <v>2.0080331421369801</v>
      </c>
      <c r="O587">
        <v>16.374362244897899</v>
      </c>
      <c r="P587">
        <v>104.90035935968599</v>
      </c>
      <c r="Q587">
        <v>6.7020243946628005E-2</v>
      </c>
    </row>
    <row r="588" spans="1:17" x14ac:dyDescent="0.3">
      <c r="A588" t="s">
        <v>1304</v>
      </c>
      <c r="B588" t="s">
        <v>1305</v>
      </c>
      <c r="C588" t="str">
        <f>IFERROR(VLOOKUP(Table1[[#This Row],[Ticker]],[1]!Table1[[Symbol]:[Industry]],2,FALSE),"-")</f>
        <v>-</v>
      </c>
      <c r="D588" t="s">
        <v>287</v>
      </c>
      <c r="E588">
        <v>8336.6845450199999</v>
      </c>
      <c r="F588">
        <v>512.20000000000005</v>
      </c>
      <c r="G588">
        <v>10.570529536330699</v>
      </c>
      <c r="H588">
        <v>9.6203630026961608</v>
      </c>
      <c r="I588">
        <v>22.077695900351198</v>
      </c>
      <c r="J588">
        <v>4.5720893464174699</v>
      </c>
      <c r="K588">
        <v>450.68927588639701</v>
      </c>
      <c r="L588">
        <v>400.71350292444902</v>
      </c>
      <c r="M588">
        <v>80.935015566025996</v>
      </c>
      <c r="N588">
        <v>1.10715403796254</v>
      </c>
      <c r="O588">
        <v>2.3037875829753802</v>
      </c>
      <c r="P588">
        <v>50.073249340755901</v>
      </c>
      <c r="Q588">
        <v>0.116309606020417</v>
      </c>
    </row>
    <row r="589" spans="1:17" x14ac:dyDescent="0.3">
      <c r="A589" t="s">
        <v>1306</v>
      </c>
      <c r="B589" t="s">
        <v>1307</v>
      </c>
      <c r="C589" t="str">
        <f>IFERROR(VLOOKUP(Table1[[#This Row],[Ticker]],[1]!Table1[[Symbol]:[Industry]],2,FALSE),"-")</f>
        <v>-</v>
      </c>
      <c r="D589" t="s">
        <v>541</v>
      </c>
      <c r="E589">
        <v>8320.6991330700002</v>
      </c>
      <c r="F589">
        <v>526.65</v>
      </c>
      <c r="G589">
        <v>-1.8611372347600399</v>
      </c>
      <c r="H589">
        <v>-2.0906057934244302</v>
      </c>
      <c r="I589">
        <v>-6.0746413502783598</v>
      </c>
      <c r="J589">
        <v>-4.6434869450857503</v>
      </c>
      <c r="K589">
        <v>516.33499584049605</v>
      </c>
      <c r="L589">
        <v>488.27349481997999</v>
      </c>
      <c r="M589">
        <v>51.422884548643196</v>
      </c>
      <c r="N589">
        <v>0.52609437478938703</v>
      </c>
      <c r="O589">
        <v>10.452862432355399</v>
      </c>
      <c r="P589">
        <v>31.9924812030075</v>
      </c>
      <c r="Q589">
        <v>-4.2028516664472E-2</v>
      </c>
    </row>
    <row r="590" spans="1:17" x14ac:dyDescent="0.3">
      <c r="A590" t="s">
        <v>1308</v>
      </c>
      <c r="B590" t="s">
        <v>1309</v>
      </c>
      <c r="C590" t="str">
        <f>IFERROR(VLOOKUP(Table1[[#This Row],[Ticker]],[1]!Table1[[Symbol]:[Industry]],2,FALSE),"-")</f>
        <v>-</v>
      </c>
      <c r="D590" t="s">
        <v>124</v>
      </c>
      <c r="E590">
        <v>8306.3312964399993</v>
      </c>
      <c r="F590">
        <v>235.72</v>
      </c>
      <c r="G590">
        <v>33.486406100297899</v>
      </c>
      <c r="H590">
        <v>-3.54985724644864</v>
      </c>
      <c r="I590">
        <v>-18.2986758145646</v>
      </c>
      <c r="J590">
        <v>-2.1283896731685301</v>
      </c>
      <c r="K590">
        <v>234.916317989433</v>
      </c>
      <c r="L590">
        <v>220.501278990907</v>
      </c>
      <c r="M590">
        <v>58.149326623693398</v>
      </c>
      <c r="N590">
        <v>0.53161301200021804</v>
      </c>
      <c r="O590">
        <v>20.460716103852</v>
      </c>
      <c r="P590">
        <v>64.839160839160797</v>
      </c>
      <c r="Q590">
        <v>0.124398731180517</v>
      </c>
    </row>
    <row r="591" spans="1:17" x14ac:dyDescent="0.3">
      <c r="A591" t="s">
        <v>1310</v>
      </c>
      <c r="B591" t="s">
        <v>1311</v>
      </c>
      <c r="C591" t="str">
        <f>IFERROR(VLOOKUP(Table1[[#This Row],[Ticker]],[1]!Table1[[Symbol]:[Industry]],2,FALSE),"-")</f>
        <v>-</v>
      </c>
      <c r="D591" t="s">
        <v>21</v>
      </c>
      <c r="E591">
        <v>8295.2230115599996</v>
      </c>
      <c r="F591">
        <v>29.95</v>
      </c>
      <c r="G591">
        <v>63.562261928530603</v>
      </c>
      <c r="H591">
        <v>-7.2666473607807198</v>
      </c>
      <c r="I591">
        <v>22.938298375860501</v>
      </c>
      <c r="J591">
        <v>-7.0760552632431697</v>
      </c>
      <c r="K591">
        <v>31.7613734699638</v>
      </c>
      <c r="L591">
        <v>28.529417664259601</v>
      </c>
      <c r="M591">
        <v>30.575451553374901</v>
      </c>
      <c r="N591">
        <v>0.60339047733472595</v>
      </c>
      <c r="O591">
        <v>41.903171953255402</v>
      </c>
      <c r="P591">
        <v>118.61313868613099</v>
      </c>
      <c r="Q591">
        <v>7.2153875493999996E-3</v>
      </c>
    </row>
    <row r="592" spans="1:17" hidden="1" x14ac:dyDescent="0.3">
      <c r="A592" t="s">
        <v>1312</v>
      </c>
      <c r="B592" t="s">
        <v>1313</v>
      </c>
      <c r="C592" t="str">
        <f>IFERROR(VLOOKUP(Table1[[#This Row],[Ticker]],[1]!Table1[[Symbol]:[Industry]],2,FALSE),"-")</f>
        <v>-</v>
      </c>
      <c r="D592" t="s">
        <v>187</v>
      </c>
      <c r="E592">
        <v>8242.823316</v>
      </c>
      <c r="F592">
        <v>1871.25</v>
      </c>
      <c r="G592">
        <v>63.460253832889599</v>
      </c>
      <c r="H592">
        <v>-8.3207828688356908</v>
      </c>
      <c r="I592">
        <v>6.3630955005224701</v>
      </c>
      <c r="J592">
        <v>-6.5686842034641497</v>
      </c>
      <c r="K592">
        <v>1928.1588653051499</v>
      </c>
      <c r="L592">
        <v>1618.34994029978</v>
      </c>
      <c r="M592">
        <v>31.748286119354098</v>
      </c>
      <c r="N592">
        <v>0.55303482955277905</v>
      </c>
      <c r="O592">
        <v>17.889111556446199</v>
      </c>
      <c r="P592">
        <v>97.702060221869999</v>
      </c>
      <c r="Q592">
        <v>0.122419868944393</v>
      </c>
    </row>
    <row r="593" spans="1:17" x14ac:dyDescent="0.3">
      <c r="A593" t="s">
        <v>1314</v>
      </c>
      <c r="B593" t="s">
        <v>1315</v>
      </c>
      <c r="C593" t="str">
        <f>IFERROR(VLOOKUP(Table1[[#This Row],[Ticker]],[1]!Table1[[Symbol]:[Industry]],2,FALSE),"-")</f>
        <v>-</v>
      </c>
      <c r="D593" t="s">
        <v>151</v>
      </c>
      <c r="E593">
        <v>8240.5865099999992</v>
      </c>
      <c r="F593">
        <v>690</v>
      </c>
      <c r="G593">
        <v>-38.300175113519501</v>
      </c>
      <c r="H593">
        <v>-11.3057990593909</v>
      </c>
      <c r="I593">
        <v>-20.8218498447015</v>
      </c>
      <c r="J593">
        <v>-1.2359671981435101</v>
      </c>
      <c r="K593">
        <v>694.65463507799905</v>
      </c>
      <c r="L593">
        <v>720.44804830052499</v>
      </c>
      <c r="M593">
        <v>48.825598363959102</v>
      </c>
      <c r="N593">
        <v>1.0089084629745499</v>
      </c>
      <c r="O593">
        <v>41.739130434782602</v>
      </c>
      <c r="P593">
        <v>15.268960908787101</v>
      </c>
      <c r="Q593">
        <v>-0.10032263881781101</v>
      </c>
    </row>
    <row r="594" spans="1:17" x14ac:dyDescent="0.3">
      <c r="A594" t="s">
        <v>1316</v>
      </c>
      <c r="B594" t="s">
        <v>1317</v>
      </c>
      <c r="C594" t="str">
        <f>IFERROR(VLOOKUP(Table1[[#This Row],[Ticker]],[1]!Table1[[Symbol]:[Industry]],2,FALSE),"-")</f>
        <v>-</v>
      </c>
      <c r="D594" t="s">
        <v>119</v>
      </c>
      <c r="E594">
        <v>8230.0350494499999</v>
      </c>
      <c r="F594">
        <v>1399.25</v>
      </c>
      <c r="G594">
        <v>43.432459738348797</v>
      </c>
      <c r="H594">
        <v>4.5805322979476104</v>
      </c>
      <c r="I594">
        <v>5.9227253412916498</v>
      </c>
      <c r="J594">
        <v>-2.9833502035719799</v>
      </c>
      <c r="K594">
        <v>1318.69030633126</v>
      </c>
      <c r="L594">
        <v>1145.3080866570101</v>
      </c>
      <c r="M594">
        <v>51.238127929984401</v>
      </c>
      <c r="N594">
        <v>0.87369107573382598</v>
      </c>
      <c r="O594">
        <v>11.913525102733599</v>
      </c>
      <c r="P594">
        <v>77.908455181182404</v>
      </c>
      <c r="Q594">
        <v>0.125091370821966</v>
      </c>
    </row>
    <row r="595" spans="1:17" x14ac:dyDescent="0.3">
      <c r="A595" t="s">
        <v>1318</v>
      </c>
      <c r="B595" t="s">
        <v>1319</v>
      </c>
      <c r="C595" t="str">
        <f>IFERROR(VLOOKUP(Table1[[#This Row],[Ticker]],[1]!Table1[[Symbol]:[Industry]],2,FALSE),"-")</f>
        <v>-</v>
      </c>
      <c r="D595" t="s">
        <v>260</v>
      </c>
      <c r="E595">
        <v>8228.0786270399894</v>
      </c>
      <c r="F595">
        <v>7414.65</v>
      </c>
      <c r="G595">
        <v>36.759946481477897</v>
      </c>
      <c r="H595">
        <v>6.5437844866170396</v>
      </c>
      <c r="I595">
        <v>32.972122955492203</v>
      </c>
      <c r="J595">
        <v>0.55206992647194597</v>
      </c>
      <c r="K595">
        <v>6816.2525186294697</v>
      </c>
      <c r="L595">
        <v>6034.8731329829097</v>
      </c>
      <c r="M595">
        <v>65.302028081403606</v>
      </c>
      <c r="N595">
        <v>3.2313425777465601</v>
      </c>
      <c r="O595">
        <v>5.5343138246579402</v>
      </c>
      <c r="P595">
        <v>71.949862016186898</v>
      </c>
      <c r="Q595">
        <v>2.3905663892759998E-2</v>
      </c>
    </row>
    <row r="596" spans="1:17" x14ac:dyDescent="0.3">
      <c r="A596" t="s">
        <v>1320</v>
      </c>
      <c r="B596" t="s">
        <v>1321</v>
      </c>
      <c r="C596" t="str">
        <f>IFERROR(VLOOKUP(Table1[[#This Row],[Ticker]],[1]!Table1[[Symbol]:[Industry]],2,FALSE),"-")</f>
        <v>-</v>
      </c>
      <c r="D596" t="s">
        <v>387</v>
      </c>
      <c r="E596">
        <v>8167.5142895999998</v>
      </c>
      <c r="F596">
        <v>185.52</v>
      </c>
      <c r="G596">
        <v>-33.2246238319414</v>
      </c>
      <c r="H596">
        <v>-0.35011691424886898</v>
      </c>
      <c r="I596">
        <v>-19.733453394560499</v>
      </c>
      <c r="J596">
        <v>-2.1182994311614598</v>
      </c>
      <c r="K596">
        <v>176.020477920095</v>
      </c>
      <c r="L596">
        <v>191.308418291305</v>
      </c>
      <c r="M596">
        <v>67.816830198491104</v>
      </c>
      <c r="N596">
        <v>1.32093656159015</v>
      </c>
      <c r="O596">
        <v>39.068564036222497</v>
      </c>
      <c r="P596">
        <v>27.944827586206902</v>
      </c>
    </row>
    <row r="597" spans="1:17" hidden="1" x14ac:dyDescent="0.3">
      <c r="A597" t="s">
        <v>1322</v>
      </c>
      <c r="B597" t="s">
        <v>1323</v>
      </c>
      <c r="C597" t="str">
        <f>IFERROR(VLOOKUP(Table1[[#This Row],[Ticker]],[1]!Table1[[Symbol]:[Industry]],2,FALSE),"-")</f>
        <v>-</v>
      </c>
      <c r="D597" t="s">
        <v>260</v>
      </c>
      <c r="E597">
        <v>8160.4284944000001</v>
      </c>
      <c r="F597">
        <v>1970.8</v>
      </c>
      <c r="G597">
        <v>76.375197586903099</v>
      </c>
      <c r="H597">
        <v>15.399579455825201</v>
      </c>
      <c r="I597">
        <v>52.328389771712402</v>
      </c>
      <c r="J597">
        <v>1.42546041780431</v>
      </c>
      <c r="K597">
        <v>1707.2198850443899</v>
      </c>
      <c r="L597">
        <v>1404.7719030814001</v>
      </c>
      <c r="M597">
        <v>67.565156086944796</v>
      </c>
      <c r="N597">
        <v>0.40217913262020999</v>
      </c>
      <c r="O597">
        <v>4.1201542520803596</v>
      </c>
      <c r="P597">
        <v>103.10197351471101</v>
      </c>
      <c r="Q597">
        <v>0.16470569963314799</v>
      </c>
    </row>
    <row r="598" spans="1:17" x14ac:dyDescent="0.3">
      <c r="A598" t="s">
        <v>1324</v>
      </c>
      <c r="B598" t="s">
        <v>1325</v>
      </c>
      <c r="C598" t="str">
        <f>IFERROR(VLOOKUP(Table1[[#This Row],[Ticker]],[1]!Table1[[Symbol]:[Industry]],2,FALSE),"-")</f>
        <v>-</v>
      </c>
      <c r="D598" t="s">
        <v>640</v>
      </c>
      <c r="E598">
        <v>8146.8489123449999</v>
      </c>
      <c r="F598">
        <v>253.11</v>
      </c>
      <c r="G598">
        <v>204.105522312337</v>
      </c>
      <c r="H598">
        <v>17.527797207947401</v>
      </c>
      <c r="I598">
        <v>33.332471065155801</v>
      </c>
      <c r="J598">
        <v>17.622467147729399</v>
      </c>
      <c r="K598">
        <v>203.92533623446701</v>
      </c>
      <c r="L598">
        <v>168.993428686513</v>
      </c>
      <c r="M598">
        <v>79.532436788310704</v>
      </c>
      <c r="N598">
        <v>2.4274556738435802</v>
      </c>
      <c r="O598">
        <v>5.3652562127138399</v>
      </c>
      <c r="P598">
        <v>239.744966442953</v>
      </c>
      <c r="Q598">
        <v>0.166100192503739</v>
      </c>
    </row>
    <row r="599" spans="1:17" x14ac:dyDescent="0.3">
      <c r="A599" t="s">
        <v>1326</v>
      </c>
      <c r="B599" t="s">
        <v>1327</v>
      </c>
      <c r="C599" t="str">
        <f>IFERROR(VLOOKUP(Table1[[#This Row],[Ticker]],[1]!Table1[[Symbol]:[Industry]],2,FALSE),"-")</f>
        <v>-</v>
      </c>
      <c r="D599" t="s">
        <v>1328</v>
      </c>
      <c r="E599">
        <v>8140.1051209199904</v>
      </c>
      <c r="F599">
        <v>1308.9000000000001</v>
      </c>
      <c r="G599">
        <v>147.41829360767801</v>
      </c>
      <c r="H599">
        <v>26.591781954574099</v>
      </c>
      <c r="I599">
        <v>88.309619450597395</v>
      </c>
      <c r="J599">
        <v>7.3946279544270803</v>
      </c>
      <c r="K599">
        <v>1056.41050508128</v>
      </c>
      <c r="L599">
        <v>784.29467875516298</v>
      </c>
      <c r="M599">
        <v>69.506179357583093</v>
      </c>
      <c r="N599">
        <v>1.08673896058192</v>
      </c>
      <c r="O599">
        <v>5.3556421422568503</v>
      </c>
      <c r="P599">
        <v>200.58560110230701</v>
      </c>
      <c r="Q599">
        <v>0.13745905878499301</v>
      </c>
    </row>
    <row r="600" spans="1:17" x14ac:dyDescent="0.3">
      <c r="A600" t="s">
        <v>1329</v>
      </c>
      <c r="B600" t="s">
        <v>1330</v>
      </c>
      <c r="C600" t="str">
        <f>IFERROR(VLOOKUP(Table1[[#This Row],[Ticker]],[1]!Table1[[Symbol]:[Industry]],2,FALSE),"-")</f>
        <v>-</v>
      </c>
      <c r="D600" t="s">
        <v>552</v>
      </c>
      <c r="E600">
        <v>8133.8159432109996</v>
      </c>
      <c r="F600">
        <v>246.47</v>
      </c>
      <c r="G600">
        <v>13.701587456522301</v>
      </c>
      <c r="H600">
        <v>11.905637737100299</v>
      </c>
      <c r="I600">
        <v>2.4182363159488598</v>
      </c>
      <c r="J600">
        <v>1.3909561752250801</v>
      </c>
      <c r="K600">
        <v>226.55251535444401</v>
      </c>
      <c r="L600">
        <v>218.248474581773</v>
      </c>
      <c r="M600">
        <v>64.433688691003596</v>
      </c>
      <c r="N600">
        <v>2.6049558155119299</v>
      </c>
      <c r="O600">
        <v>13.8475270824035</v>
      </c>
      <c r="P600">
        <v>51.394348894348802</v>
      </c>
      <c r="Q600">
        <v>4.3037742990583001E-2</v>
      </c>
    </row>
    <row r="601" spans="1:17" x14ac:dyDescent="0.3">
      <c r="A601" t="s">
        <v>1331</v>
      </c>
      <c r="B601" t="s">
        <v>1332</v>
      </c>
      <c r="C601" t="str">
        <f>IFERROR(VLOOKUP(Table1[[#This Row],[Ticker]],[1]!Table1[[Symbol]:[Industry]],2,FALSE),"-")</f>
        <v>-</v>
      </c>
      <c r="D601" t="s">
        <v>293</v>
      </c>
      <c r="E601">
        <v>8093.9128305000004</v>
      </c>
      <c r="F601">
        <v>788.9</v>
      </c>
      <c r="G601">
        <v>39.542494451757598</v>
      </c>
      <c r="H601">
        <v>-9.2763027947954093</v>
      </c>
      <c r="I601">
        <v>6.2258385668325102</v>
      </c>
      <c r="J601">
        <v>-0.32756236732775401</v>
      </c>
      <c r="K601">
        <v>757.935293807373</v>
      </c>
      <c r="L601">
        <v>655.27266287799102</v>
      </c>
      <c r="M601">
        <v>58.679594022794703</v>
      </c>
      <c r="N601">
        <v>0.34783027990566501</v>
      </c>
      <c r="O601">
        <v>11.547724679933999</v>
      </c>
      <c r="P601">
        <v>80.423098913664901</v>
      </c>
      <c r="Q601">
        <v>1.1700159384712999E-2</v>
      </c>
    </row>
    <row r="602" spans="1:17" x14ac:dyDescent="0.3">
      <c r="A602" t="s">
        <v>1333</v>
      </c>
      <c r="B602" t="s">
        <v>1334</v>
      </c>
      <c r="C602" t="str">
        <f>IFERROR(VLOOKUP(Table1[[#This Row],[Ticker]],[1]!Table1[[Symbol]:[Industry]],2,FALSE),"-")</f>
        <v>-</v>
      </c>
      <c r="D602" t="s">
        <v>59</v>
      </c>
      <c r="E602">
        <v>8092.4752252199996</v>
      </c>
      <c r="F602">
        <v>497.05</v>
      </c>
      <c r="G602">
        <v>34.500614236943498</v>
      </c>
      <c r="H602">
        <v>3.25001487488406</v>
      </c>
      <c r="I602">
        <v>7.8417488662502102</v>
      </c>
      <c r="J602">
        <v>-0.34558459810180198</v>
      </c>
      <c r="K602">
        <v>456.69067303557699</v>
      </c>
      <c r="L602">
        <v>421.41577271783302</v>
      </c>
      <c r="M602">
        <v>83.7835106196015</v>
      </c>
      <c r="N602">
        <v>2.24688293984683</v>
      </c>
      <c r="O602">
        <v>2.5852529926566601</v>
      </c>
      <c r="P602">
        <v>62.143206654705502</v>
      </c>
      <c r="Q602">
        <v>-4.8184906306849998E-3</v>
      </c>
    </row>
    <row r="603" spans="1:17" hidden="1" x14ac:dyDescent="0.3">
      <c r="A603" t="s">
        <v>1335</v>
      </c>
      <c r="B603" t="s">
        <v>1336</v>
      </c>
      <c r="C603" t="str">
        <f>IFERROR(VLOOKUP(Table1[[#This Row],[Ticker]],[1]!Table1[[Symbol]:[Industry]],2,FALSE),"-")</f>
        <v>-</v>
      </c>
      <c r="D603" t="s">
        <v>325</v>
      </c>
      <c r="E603">
        <v>8077.2781949999999</v>
      </c>
      <c r="F603">
        <v>1171.3499999999999</v>
      </c>
      <c r="G603">
        <v>5.7136577483080098</v>
      </c>
      <c r="H603">
        <v>2.52729646509284</v>
      </c>
      <c r="I603">
        <v>15.288124812243799</v>
      </c>
      <c r="J603">
        <v>-2.9910229769213101</v>
      </c>
      <c r="K603">
        <v>1093.7850257950699</v>
      </c>
      <c r="L603">
        <v>975.65173008529905</v>
      </c>
      <c r="M603">
        <v>47.700061883853401</v>
      </c>
      <c r="N603">
        <v>0.57346240195296605</v>
      </c>
      <c r="O603">
        <v>10.1293379433986</v>
      </c>
      <c r="P603">
        <v>42.847560975609703</v>
      </c>
      <c r="Q603">
        <v>-5.0185506464881999E-2</v>
      </c>
    </row>
    <row r="604" spans="1:17" hidden="1" x14ac:dyDescent="0.3">
      <c r="A604" t="s">
        <v>1337</v>
      </c>
      <c r="B604" t="s">
        <v>1338</v>
      </c>
      <c r="C604" t="str">
        <f>IFERROR(VLOOKUP(Table1[[#This Row],[Ticker]],[1]!Table1[[Symbol]:[Industry]],2,FALSE),"-")</f>
        <v>-</v>
      </c>
      <c r="D604" t="s">
        <v>21</v>
      </c>
      <c r="E604">
        <v>8062.8317858999999</v>
      </c>
      <c r="F604">
        <v>1460.3</v>
      </c>
      <c r="G604">
        <v>184.85778420443901</v>
      </c>
      <c r="H604">
        <v>16.4750627347921</v>
      </c>
      <c r="I604">
        <v>20.782655579586901</v>
      </c>
      <c r="J604">
        <v>-3.4435021027641102</v>
      </c>
      <c r="K604">
        <v>1255.57310965688</v>
      </c>
      <c r="L604">
        <v>1024.84863921328</v>
      </c>
      <c r="M604">
        <v>68.124661491756299</v>
      </c>
      <c r="N604">
        <v>1.3201047485850499</v>
      </c>
      <c r="O604">
        <v>4.0847771005957796</v>
      </c>
      <c r="P604">
        <v>227.58678705624999</v>
      </c>
      <c r="Q604">
        <v>0.25008592184171702</v>
      </c>
    </row>
    <row r="605" spans="1:17" x14ac:dyDescent="0.3">
      <c r="A605" t="s">
        <v>1339</v>
      </c>
      <c r="B605" t="s">
        <v>1340</v>
      </c>
      <c r="C605" t="str">
        <f>IFERROR(VLOOKUP(Table1[[#This Row],[Ticker]],[1]!Table1[[Symbol]:[Industry]],2,FALSE),"-")</f>
        <v>-</v>
      </c>
      <c r="D605" t="s">
        <v>234</v>
      </c>
      <c r="E605">
        <v>8054.8014565920002</v>
      </c>
      <c r="F605">
        <v>70.510000000000005</v>
      </c>
      <c r="G605">
        <v>154.42349438421999</v>
      </c>
      <c r="H605">
        <v>1.77669875423986</v>
      </c>
      <c r="I605">
        <v>51.853624630973201</v>
      </c>
      <c r="J605">
        <v>-4.99954706983047</v>
      </c>
      <c r="K605">
        <v>65.198532790186803</v>
      </c>
      <c r="L605">
        <v>52.685177644784297</v>
      </c>
      <c r="M605">
        <v>52.171558294373199</v>
      </c>
      <c r="N605">
        <v>0.95463257147402303</v>
      </c>
      <c r="O605">
        <v>8.1406892639341795</v>
      </c>
      <c r="P605">
        <v>210.60162939017999</v>
      </c>
      <c r="Q605">
        <v>0.207596733056258</v>
      </c>
    </row>
    <row r="606" spans="1:17" x14ac:dyDescent="0.3">
      <c r="A606" t="s">
        <v>1341</v>
      </c>
      <c r="B606" t="s">
        <v>1342</v>
      </c>
      <c r="C606" t="str">
        <f>IFERROR(VLOOKUP(Table1[[#This Row],[Ticker]],[1]!Table1[[Symbol]:[Industry]],2,FALSE),"-")</f>
        <v>-</v>
      </c>
      <c r="D606" t="s">
        <v>46</v>
      </c>
      <c r="E606">
        <v>8052.4573985399902</v>
      </c>
      <c r="F606">
        <v>47.94</v>
      </c>
      <c r="G606">
        <v>112.661154061151</v>
      </c>
      <c r="H606">
        <v>14.949732479289199</v>
      </c>
      <c r="I606">
        <v>56.971908627141801</v>
      </c>
      <c r="J606">
        <v>-10.057343454743799</v>
      </c>
      <c r="K606">
        <v>42.5429014113313</v>
      </c>
      <c r="L606">
        <v>34.763975080004698</v>
      </c>
      <c r="M606">
        <v>53.290862782665201</v>
      </c>
      <c r="N606">
        <v>1.2841870146526</v>
      </c>
      <c r="O606">
        <v>11.389236545682101</v>
      </c>
      <c r="P606">
        <v>169.21409567229099</v>
      </c>
      <c r="Q606">
        <v>0.102275141998225</v>
      </c>
    </row>
    <row r="607" spans="1:17" x14ac:dyDescent="0.3">
      <c r="A607" t="s">
        <v>1343</v>
      </c>
      <c r="B607" t="s">
        <v>1344</v>
      </c>
      <c r="C607" t="str">
        <f>IFERROR(VLOOKUP(Table1[[#This Row],[Ticker]],[1]!Table1[[Symbol]:[Industry]],2,FALSE),"-")</f>
        <v>-</v>
      </c>
      <c r="D607" t="s">
        <v>1345</v>
      </c>
      <c r="E607">
        <v>8025.5144282499996</v>
      </c>
      <c r="F607">
        <v>652.85</v>
      </c>
      <c r="G607">
        <v>29.5606709520153</v>
      </c>
      <c r="H607">
        <v>14.288942872888899</v>
      </c>
      <c r="I607">
        <v>4.2452890409104</v>
      </c>
      <c r="J607">
        <v>23.618599546938999</v>
      </c>
      <c r="K607">
        <v>539.34367745435395</v>
      </c>
      <c r="L607">
        <v>513.76028923367198</v>
      </c>
      <c r="M607">
        <v>75.7205055789385</v>
      </c>
      <c r="N607">
        <v>2.8728994139461799</v>
      </c>
      <c r="O607">
        <v>5.2232518955349603</v>
      </c>
      <c r="P607">
        <v>60.425113650325599</v>
      </c>
      <c r="Q607">
        <v>0.15024909139536999</v>
      </c>
    </row>
    <row r="608" spans="1:17" x14ac:dyDescent="0.3">
      <c r="A608" t="s">
        <v>1346</v>
      </c>
      <c r="B608" t="s">
        <v>1347</v>
      </c>
      <c r="C608" t="str">
        <f>IFERROR(VLOOKUP(Table1[[#This Row],[Ticker]],[1]!Table1[[Symbol]:[Industry]],2,FALSE),"-")</f>
        <v>-</v>
      </c>
      <c r="D608" t="s">
        <v>140</v>
      </c>
      <c r="E608">
        <v>7973.9882182649899</v>
      </c>
      <c r="F608">
        <v>544.35</v>
      </c>
      <c r="G608">
        <v>66.731316803862498</v>
      </c>
      <c r="H608">
        <v>13.147717194895399</v>
      </c>
      <c r="I608">
        <v>11.6758513680719</v>
      </c>
      <c r="J608">
        <v>-10.0724681256601</v>
      </c>
      <c r="K608">
        <v>508.63447628947</v>
      </c>
      <c r="L608">
        <v>453.92440619823799</v>
      </c>
      <c r="M608">
        <v>39.452593323546601</v>
      </c>
      <c r="N608">
        <v>1.43393850162161</v>
      </c>
      <c r="O608">
        <v>13.7870855148342</v>
      </c>
      <c r="P608">
        <v>96.658236994219607</v>
      </c>
      <c r="Q608">
        <v>3.6409594508115997E-2</v>
      </c>
    </row>
    <row r="609" spans="1:17" hidden="1" x14ac:dyDescent="0.3">
      <c r="A609" t="s">
        <v>1348</v>
      </c>
      <c r="B609" t="s">
        <v>1349</v>
      </c>
      <c r="C609" t="str">
        <f>IFERROR(VLOOKUP(Table1[[#This Row],[Ticker]],[1]!Table1[[Symbol]:[Industry]],2,FALSE),"-")</f>
        <v>-</v>
      </c>
      <c r="D609" t="s">
        <v>620</v>
      </c>
      <c r="E609">
        <v>7944.6426387299998</v>
      </c>
      <c r="F609">
        <v>4001.7</v>
      </c>
      <c r="G609">
        <v>2.6039531083276302</v>
      </c>
      <c r="H609">
        <v>10.745752016584399</v>
      </c>
      <c r="I609">
        <v>4.7921173098558496</v>
      </c>
      <c r="J609">
        <v>0.53659569312451605</v>
      </c>
      <c r="K609">
        <v>3693.87766686231</v>
      </c>
      <c r="L609">
        <v>3424.7388775607301</v>
      </c>
      <c r="M609">
        <v>56.128185789141902</v>
      </c>
      <c r="N609">
        <v>0.81739366870224806</v>
      </c>
      <c r="O609">
        <v>7.1744508583851898</v>
      </c>
      <c r="P609">
        <v>33.079481210508803</v>
      </c>
      <c r="Q609">
        <v>-3.1051899621698999E-2</v>
      </c>
    </row>
    <row r="610" spans="1:17" x14ac:dyDescent="0.3">
      <c r="A610" t="s">
        <v>1350</v>
      </c>
      <c r="B610" t="s">
        <v>1351</v>
      </c>
      <c r="C610" t="str">
        <f>IFERROR(VLOOKUP(Table1[[#This Row],[Ticker]],[1]!Table1[[Symbol]:[Industry]],2,FALSE),"-")</f>
        <v>-</v>
      </c>
      <c r="D610" t="s">
        <v>552</v>
      </c>
      <c r="E610">
        <v>7915.3463000000002</v>
      </c>
      <c r="F610">
        <v>397</v>
      </c>
      <c r="G610">
        <v>99.089625983533793</v>
      </c>
      <c r="H610">
        <v>3.0776320835046</v>
      </c>
      <c r="I610">
        <v>55.4379606674608</v>
      </c>
      <c r="J610">
        <v>-12.4611128462896</v>
      </c>
      <c r="K610">
        <v>351.87582045154699</v>
      </c>
      <c r="L610">
        <v>281.81006469949699</v>
      </c>
      <c r="M610">
        <v>88.642105374134999</v>
      </c>
      <c r="N610">
        <v>0.80099385904893405</v>
      </c>
      <c r="O610">
        <v>13.6523929471032</v>
      </c>
      <c r="P610">
        <v>138.97667419112099</v>
      </c>
      <c r="Q610">
        <v>0.33971905000506403</v>
      </c>
    </row>
    <row r="611" spans="1:17" x14ac:dyDescent="0.3">
      <c r="A611" t="s">
        <v>1352</v>
      </c>
      <c r="B611" t="s">
        <v>1353</v>
      </c>
      <c r="C611" t="str">
        <f>IFERROR(VLOOKUP(Table1[[#This Row],[Ticker]],[1]!Table1[[Symbol]:[Industry]],2,FALSE),"-")</f>
        <v>-</v>
      </c>
      <c r="D611" t="s">
        <v>541</v>
      </c>
      <c r="E611">
        <v>7867.772825</v>
      </c>
      <c r="F611">
        <v>2428.25</v>
      </c>
      <c r="G611">
        <v>-20.109823474309799</v>
      </c>
      <c r="H611">
        <v>8.4666124235134692</v>
      </c>
      <c r="I611">
        <v>-19.196037320064601</v>
      </c>
      <c r="J611">
        <v>2.1830693199225499</v>
      </c>
      <c r="K611">
        <v>2245.4884746948001</v>
      </c>
      <c r="L611">
        <v>2251.5509633527199</v>
      </c>
      <c r="M611">
        <v>73.589387079676996</v>
      </c>
      <c r="N611">
        <v>1.6637796183272</v>
      </c>
      <c r="O611">
        <v>12.6325543086585</v>
      </c>
      <c r="P611">
        <v>23.890306122448902</v>
      </c>
      <c r="Q611">
        <v>-4.1958063779444998E-2</v>
      </c>
    </row>
    <row r="612" spans="1:17" x14ac:dyDescent="0.3">
      <c r="A612" t="s">
        <v>1354</v>
      </c>
      <c r="B612" t="s">
        <v>1355</v>
      </c>
      <c r="C612" t="str">
        <f>IFERROR(VLOOKUP(Table1[[#This Row],[Ticker]],[1]!Table1[[Symbol]:[Industry]],2,FALSE),"-")</f>
        <v>-</v>
      </c>
      <c r="D612" t="s">
        <v>24</v>
      </c>
      <c r="E612">
        <v>7838.3640572249997</v>
      </c>
      <c r="F612">
        <v>223.35</v>
      </c>
      <c r="G612">
        <v>-9.2899291307205907</v>
      </c>
      <c r="H612">
        <v>-3.4259749137501498</v>
      </c>
      <c r="I612">
        <v>-18.1290775208989</v>
      </c>
      <c r="J612">
        <v>-4.2695371232900099</v>
      </c>
      <c r="K612">
        <v>223.42210469059299</v>
      </c>
      <c r="L612">
        <v>221.14254813133701</v>
      </c>
      <c r="M612">
        <v>49.656709496715401</v>
      </c>
      <c r="N612">
        <v>0.98653194466198002</v>
      </c>
      <c r="O612">
        <v>28.296395791358801</v>
      </c>
      <c r="P612">
        <v>20.6971088894893</v>
      </c>
      <c r="Q612">
        <v>0.122381684870648</v>
      </c>
    </row>
    <row r="613" spans="1:17" x14ac:dyDescent="0.3">
      <c r="A613" t="s">
        <v>1356</v>
      </c>
      <c r="B613" t="s">
        <v>1357</v>
      </c>
      <c r="C613" t="str">
        <f>IFERROR(VLOOKUP(Table1[[#This Row],[Ticker]],[1]!Table1[[Symbol]:[Industry]],2,FALSE),"-")</f>
        <v>-</v>
      </c>
      <c r="D613" t="s">
        <v>237</v>
      </c>
      <c r="E613">
        <v>7832.0187900000001</v>
      </c>
      <c r="F613">
        <v>588.75</v>
      </c>
      <c r="G613">
        <v>-37.410639242200503</v>
      </c>
      <c r="H613">
        <v>-1.6635080968075</v>
      </c>
      <c r="I613">
        <v>-18.523281714849599</v>
      </c>
      <c r="J613">
        <v>-2.4037156643127302</v>
      </c>
      <c r="K613">
        <v>590.78603325383494</v>
      </c>
      <c r="L613">
        <v>603.04439279962003</v>
      </c>
      <c r="M613">
        <v>42.956495186571601</v>
      </c>
      <c r="N613">
        <v>0.85632425558576197</v>
      </c>
      <c r="O613">
        <v>27.303609341825801</v>
      </c>
      <c r="P613">
        <v>6.73495286439449</v>
      </c>
      <c r="Q613">
        <v>1.6946588183384001E-2</v>
      </c>
    </row>
    <row r="614" spans="1:17" x14ac:dyDescent="0.3">
      <c r="A614" t="s">
        <v>1358</v>
      </c>
      <c r="B614" t="s">
        <v>1359</v>
      </c>
      <c r="C614" t="str">
        <f>IFERROR(VLOOKUP(Table1[[#This Row],[Ticker]],[1]!Table1[[Symbol]:[Industry]],2,FALSE),"-")</f>
        <v>-</v>
      </c>
      <c r="D614" t="s">
        <v>602</v>
      </c>
      <c r="E614">
        <v>7810.6248889600001</v>
      </c>
      <c r="F614">
        <v>45.56</v>
      </c>
      <c r="G614">
        <v>-3.9207421707288099</v>
      </c>
      <c r="H614">
        <v>0.90378386995535498</v>
      </c>
      <c r="I614">
        <v>-26.601487235353598</v>
      </c>
      <c r="J614">
        <v>6.6327631509175298</v>
      </c>
      <c r="K614">
        <v>44.211604023995903</v>
      </c>
      <c r="L614">
        <v>46.856178668313497</v>
      </c>
      <c r="M614">
        <v>72.499535212411899</v>
      </c>
      <c r="N614">
        <v>2.1352553312232598</v>
      </c>
      <c r="O614">
        <v>50.790166812993803</v>
      </c>
      <c r="P614">
        <v>22.6379542395693</v>
      </c>
      <c r="Q614">
        <v>-1.846298724636E-3</v>
      </c>
    </row>
    <row r="615" spans="1:17" x14ac:dyDescent="0.3">
      <c r="A615" t="s">
        <v>1360</v>
      </c>
      <c r="B615" t="s">
        <v>1361</v>
      </c>
      <c r="C615" t="str">
        <f>IFERROR(VLOOKUP(Table1[[#This Row],[Ticker]],[1]!Table1[[Symbol]:[Industry]],2,FALSE),"-")</f>
        <v>-</v>
      </c>
      <c r="D615" t="s">
        <v>59</v>
      </c>
      <c r="E615">
        <v>7797.2801948759998</v>
      </c>
      <c r="F615">
        <v>240.27</v>
      </c>
      <c r="G615">
        <v>-9.0090496242055291</v>
      </c>
      <c r="H615">
        <v>5.8532193914337496</v>
      </c>
      <c r="I615">
        <v>-50.844175577783702</v>
      </c>
      <c r="J615">
        <v>-4.7836749588620204</v>
      </c>
      <c r="K615">
        <v>248.674465635611</v>
      </c>
      <c r="L615">
        <v>277.34286912506599</v>
      </c>
      <c r="M615">
        <v>56.949127033305899</v>
      </c>
      <c r="N615">
        <v>0.76595993668163298</v>
      </c>
      <c r="O615">
        <v>96.778624047945996</v>
      </c>
      <c r="P615">
        <v>22.524222335543001</v>
      </c>
      <c r="Q615">
        <v>-1.2562854054545E-2</v>
      </c>
    </row>
    <row r="616" spans="1:17" x14ac:dyDescent="0.3">
      <c r="A616" t="s">
        <v>1362</v>
      </c>
      <c r="B616" t="s">
        <v>1363</v>
      </c>
      <c r="C616" t="str">
        <f>IFERROR(VLOOKUP(Table1[[#This Row],[Ticker]],[1]!Table1[[Symbol]:[Industry]],2,FALSE),"-")</f>
        <v>-</v>
      </c>
      <c r="D616" t="s">
        <v>46</v>
      </c>
      <c r="E616">
        <v>7788.1404303149902</v>
      </c>
      <c r="F616">
        <v>532.65</v>
      </c>
      <c r="G616">
        <v>94.419827180323907</v>
      </c>
      <c r="H616">
        <v>23.486777441486101</v>
      </c>
      <c r="I616">
        <v>26.2927609691898</v>
      </c>
      <c r="J616">
        <v>-1.0399110207208</v>
      </c>
      <c r="K616">
        <v>474.92209786913497</v>
      </c>
      <c r="L616">
        <v>409.299467610406</v>
      </c>
      <c r="M616">
        <v>60.464650826924199</v>
      </c>
      <c r="N616">
        <v>1.5870177348760499</v>
      </c>
      <c r="O616">
        <v>5.8856660095747602</v>
      </c>
      <c r="P616">
        <v>125.4126110876</v>
      </c>
      <c r="Q616">
        <v>-3.2123619320091001E-2</v>
      </c>
    </row>
    <row r="617" spans="1:17" x14ac:dyDescent="0.3">
      <c r="A617" t="s">
        <v>1364</v>
      </c>
      <c r="B617" t="s">
        <v>1365</v>
      </c>
      <c r="C617" t="str">
        <f>IFERROR(VLOOKUP(Table1[[#This Row],[Ticker]],[1]!Table1[[Symbol]:[Industry]],2,FALSE),"-")</f>
        <v>-</v>
      </c>
      <c r="D617" t="s">
        <v>46</v>
      </c>
      <c r="E617">
        <v>7769.3085553499996</v>
      </c>
      <c r="F617">
        <v>4914.75</v>
      </c>
      <c r="G617">
        <v>18.947936497270799</v>
      </c>
      <c r="H617">
        <v>-3.3680950676333299</v>
      </c>
      <c r="I617">
        <v>-2.2267072823515699</v>
      </c>
      <c r="J617">
        <v>-3.9210799021396499</v>
      </c>
      <c r="K617">
        <v>4959.1263994051196</v>
      </c>
      <c r="L617">
        <v>4574.5402797079996</v>
      </c>
      <c r="M617">
        <v>43.261739127391799</v>
      </c>
      <c r="N617">
        <v>0.68178712314419099</v>
      </c>
      <c r="O617">
        <v>12.925377689607799</v>
      </c>
      <c r="P617">
        <v>49.384498480243103</v>
      </c>
      <c r="Q617">
        <v>0.19407632721374399</v>
      </c>
    </row>
    <row r="618" spans="1:17" hidden="1" x14ac:dyDescent="0.3">
      <c r="A618" t="s">
        <v>1366</v>
      </c>
      <c r="B618" t="s">
        <v>1367</v>
      </c>
      <c r="C618" t="str">
        <f>IFERROR(VLOOKUP(Table1[[#This Row],[Ticker]],[1]!Table1[[Symbol]:[Industry]],2,FALSE),"-")</f>
        <v>-</v>
      </c>
      <c r="D618" t="s">
        <v>484</v>
      </c>
      <c r="E618">
        <v>7768.9288932399904</v>
      </c>
      <c r="F618">
        <v>724.6</v>
      </c>
      <c r="G618">
        <v>6.51656374951967</v>
      </c>
      <c r="H618">
        <v>13.790782827597701</v>
      </c>
      <c r="I618">
        <v>20.0038022482027</v>
      </c>
      <c r="J618">
        <v>-5.3258128765928001</v>
      </c>
      <c r="K618">
        <v>646.480039559033</v>
      </c>
      <c r="M618">
        <v>62.7960004869703</v>
      </c>
      <c r="N618">
        <v>1.1910305517153801</v>
      </c>
      <c r="O618">
        <v>5.1614683963566002</v>
      </c>
      <c r="P618">
        <v>39.574304151016101</v>
      </c>
    </row>
    <row r="619" spans="1:17" hidden="1" x14ac:dyDescent="0.3">
      <c r="A619" t="s">
        <v>1368</v>
      </c>
      <c r="B619" t="s">
        <v>1369</v>
      </c>
      <c r="C619" t="str">
        <f>IFERROR(VLOOKUP(Table1[[#This Row],[Ticker]],[1]!Table1[[Symbol]:[Industry]],2,FALSE),"-")</f>
        <v>-</v>
      </c>
      <c r="D619" t="s">
        <v>1370</v>
      </c>
      <c r="E619">
        <v>7751.3871867600001</v>
      </c>
      <c r="F619">
        <v>607.6</v>
      </c>
      <c r="G619">
        <v>12.9765993443031</v>
      </c>
      <c r="H619">
        <v>3.8321928783358898</v>
      </c>
      <c r="I619">
        <v>-1.07486473504691</v>
      </c>
      <c r="J619">
        <v>-2.7072696462659702</v>
      </c>
      <c r="K619">
        <v>589.84554448389599</v>
      </c>
      <c r="L619">
        <v>532.82975874429201</v>
      </c>
      <c r="M619">
        <v>49.6984411852753</v>
      </c>
      <c r="N619">
        <v>0.32743802578860498</v>
      </c>
      <c r="O619">
        <v>8.9532587228439802</v>
      </c>
      <c r="P619">
        <v>56.517259144770698</v>
      </c>
      <c r="Q619">
        <v>7.0587262501887002E-2</v>
      </c>
    </row>
    <row r="620" spans="1:17" hidden="1" x14ac:dyDescent="0.3">
      <c r="A620" t="s">
        <v>1371</v>
      </c>
      <c r="B620" t="s">
        <v>1372</v>
      </c>
      <c r="C620" t="str">
        <f>IFERROR(VLOOKUP(Table1[[#This Row],[Ticker]],[1]!Table1[[Symbol]:[Industry]],2,FALSE),"-")</f>
        <v>-</v>
      </c>
      <c r="D620" t="s">
        <v>187</v>
      </c>
      <c r="E620">
        <v>7750.6613189999998</v>
      </c>
      <c r="F620">
        <v>393.15</v>
      </c>
      <c r="G620">
        <v>0.82763984162874804</v>
      </c>
      <c r="H620">
        <v>22.967011666236999</v>
      </c>
      <c r="I620">
        <v>23.290058985426999</v>
      </c>
      <c r="J620">
        <v>9.0478060431324394</v>
      </c>
      <c r="K620">
        <v>329.53739808096702</v>
      </c>
      <c r="M620">
        <v>85.201213718036797</v>
      </c>
      <c r="N620">
        <v>1.33084951965073</v>
      </c>
      <c r="O620">
        <v>1.7677731145873099</v>
      </c>
      <c r="P620">
        <v>63.744273219491802</v>
      </c>
    </row>
    <row r="621" spans="1:17" hidden="1" x14ac:dyDescent="0.3">
      <c r="A621" t="s">
        <v>1373</v>
      </c>
      <c r="B621" t="s">
        <v>1374</v>
      </c>
      <c r="C621" t="str">
        <f>IFERROR(VLOOKUP(Table1[[#This Row],[Ticker]],[1]!Table1[[Symbol]:[Industry]],2,FALSE),"-")</f>
        <v>-</v>
      </c>
      <c r="E621">
        <v>7745.7911231999997</v>
      </c>
      <c r="F621">
        <v>3524.3</v>
      </c>
      <c r="G621">
        <v>2.2061194674027398</v>
      </c>
      <c r="H621">
        <v>-15.8415563405285</v>
      </c>
      <c r="I621">
        <v>28.896484760264801</v>
      </c>
      <c r="J621">
        <v>-3.6088423872328201</v>
      </c>
      <c r="K621">
        <v>3183.64986470235</v>
      </c>
      <c r="L621">
        <v>2725.3826646512898</v>
      </c>
      <c r="M621">
        <v>56.386546950589</v>
      </c>
      <c r="N621">
        <v>0.469210101541428</v>
      </c>
      <c r="O621">
        <v>10.376528672360401</v>
      </c>
      <c r="P621">
        <v>67.903763696998496</v>
      </c>
      <c r="Q621">
        <v>0.115352736448009</v>
      </c>
    </row>
    <row r="622" spans="1:17" x14ac:dyDescent="0.3">
      <c r="A622" t="s">
        <v>1375</v>
      </c>
      <c r="B622" t="s">
        <v>1376</v>
      </c>
      <c r="C622" t="str">
        <f>IFERROR(VLOOKUP(Table1[[#This Row],[Ticker]],[1]!Table1[[Symbol]:[Industry]],2,FALSE),"-")</f>
        <v>-</v>
      </c>
      <c r="D622" t="s">
        <v>380</v>
      </c>
      <c r="E622">
        <v>7686.2062120800001</v>
      </c>
      <c r="F622">
        <v>695.2</v>
      </c>
      <c r="G622">
        <v>-20.837628648887399</v>
      </c>
      <c r="H622">
        <v>8.1171526430143199</v>
      </c>
      <c r="I622">
        <v>-18.586598795885699</v>
      </c>
      <c r="J622">
        <v>1.36208892565133</v>
      </c>
      <c r="K622">
        <v>652.42491323383297</v>
      </c>
      <c r="L622">
        <v>644.372319629412</v>
      </c>
      <c r="M622">
        <v>61.198955029935597</v>
      </c>
      <c r="N622">
        <v>1.37634567172803</v>
      </c>
      <c r="O622">
        <v>11.6225546605293</v>
      </c>
      <c r="P622">
        <v>33.346120648316798</v>
      </c>
      <c r="Q622">
        <v>-6.0689507730490998E-2</v>
      </c>
    </row>
    <row r="623" spans="1:17" x14ac:dyDescent="0.3">
      <c r="A623" t="s">
        <v>1377</v>
      </c>
      <c r="B623" t="s">
        <v>1378</v>
      </c>
      <c r="C623" t="str">
        <f>IFERROR(VLOOKUP(Table1[[#This Row],[Ticker]],[1]!Table1[[Symbol]:[Industry]],2,FALSE),"-")</f>
        <v>-</v>
      </c>
      <c r="D623" t="s">
        <v>24</v>
      </c>
      <c r="E623">
        <v>7616.7049373999998</v>
      </c>
      <c r="F623">
        <v>481</v>
      </c>
      <c r="G623">
        <v>-15.7590914093956</v>
      </c>
      <c r="H623">
        <v>-0.39338293540964597</v>
      </c>
      <c r="I623">
        <v>-16.8142636563094</v>
      </c>
      <c r="J623">
        <v>-1.5179983912052499</v>
      </c>
      <c r="K623">
        <v>475.46686826943198</v>
      </c>
      <c r="L623">
        <v>486.448536506864</v>
      </c>
      <c r="M623">
        <v>61.682397050072197</v>
      </c>
      <c r="N623">
        <v>1.63289304361364</v>
      </c>
      <c r="O623">
        <v>27.099792099792001</v>
      </c>
      <c r="P623">
        <v>19.547657512116299</v>
      </c>
    </row>
    <row r="624" spans="1:17" hidden="1" x14ac:dyDescent="0.3">
      <c r="A624" t="s">
        <v>1379</v>
      </c>
      <c r="B624" t="s">
        <v>1380</v>
      </c>
      <c r="C624" t="str">
        <f>IFERROR(VLOOKUP(Table1[[#This Row],[Ticker]],[1]!Table1[[Symbol]:[Industry]],2,FALSE),"-")</f>
        <v>-</v>
      </c>
      <c r="D624" t="s">
        <v>234</v>
      </c>
      <c r="E624">
        <v>7589.7868207499996</v>
      </c>
      <c r="F624">
        <v>1342.9</v>
      </c>
      <c r="G624">
        <v>76.007440147228095</v>
      </c>
      <c r="H624">
        <v>3.5917862159519198</v>
      </c>
      <c r="I624">
        <v>106.80797549006</v>
      </c>
      <c r="J624">
        <v>-1.7865169097237701</v>
      </c>
      <c r="K624">
        <v>1172.24930068044</v>
      </c>
      <c r="L624">
        <v>862.107344667284</v>
      </c>
      <c r="M624">
        <v>57.225187931976201</v>
      </c>
      <c r="N624">
        <v>0.46478474737354403</v>
      </c>
      <c r="O624">
        <v>8.3289895003350907</v>
      </c>
      <c r="P624">
        <v>148.20256907864299</v>
      </c>
    </row>
    <row r="625" spans="1:17" x14ac:dyDescent="0.3">
      <c r="A625" t="s">
        <v>1381</v>
      </c>
      <c r="B625" t="s">
        <v>1382</v>
      </c>
      <c r="C625" t="str">
        <f>IFERROR(VLOOKUP(Table1[[#This Row],[Ticker]],[1]!Table1[[Symbol]:[Industry]],2,FALSE),"-")</f>
        <v>-</v>
      </c>
      <c r="D625" t="s">
        <v>320</v>
      </c>
      <c r="E625">
        <v>7574.8922230799999</v>
      </c>
      <c r="F625">
        <v>333.8</v>
      </c>
      <c r="G625">
        <v>152.853285205025</v>
      </c>
      <c r="H625">
        <v>12.689747271201201</v>
      </c>
      <c r="I625">
        <v>71.174598685893599</v>
      </c>
      <c r="J625">
        <v>-4.8369040078815599</v>
      </c>
      <c r="K625">
        <v>290.78237260285198</v>
      </c>
      <c r="L625">
        <v>224.50316257167299</v>
      </c>
      <c r="M625">
        <v>67.038415562498798</v>
      </c>
      <c r="N625">
        <v>1.6015329196250701</v>
      </c>
      <c r="O625">
        <v>5.5272618334331902</v>
      </c>
      <c r="P625">
        <v>184.08510638297801</v>
      </c>
      <c r="Q625">
        <v>0.12797605180357999</v>
      </c>
    </row>
    <row r="626" spans="1:17" hidden="1" x14ac:dyDescent="0.3">
      <c r="A626" t="s">
        <v>1383</v>
      </c>
      <c r="B626" t="s">
        <v>1384</v>
      </c>
      <c r="C626" t="str">
        <f>IFERROR(VLOOKUP(Table1[[#This Row],[Ticker]],[1]!Table1[[Symbol]:[Industry]],2,FALSE),"-")</f>
        <v>-</v>
      </c>
      <c r="D626" t="s">
        <v>234</v>
      </c>
      <c r="E626">
        <v>7555.6750410000004</v>
      </c>
      <c r="F626">
        <v>62.75</v>
      </c>
      <c r="G626">
        <v>91.792146734636304</v>
      </c>
      <c r="H626">
        <v>8.0727299436725009</v>
      </c>
      <c r="I626">
        <v>11.245154253720999</v>
      </c>
      <c r="J626">
        <v>-3.93098392052742</v>
      </c>
      <c r="K626">
        <v>58.329263981553602</v>
      </c>
      <c r="L626">
        <v>52.275996553254899</v>
      </c>
      <c r="M626">
        <v>51.532125518240498</v>
      </c>
      <c r="N626">
        <v>2.1328436003622802</v>
      </c>
      <c r="O626">
        <v>16.972111553784799</v>
      </c>
      <c r="P626">
        <v>134.57943925233599</v>
      </c>
      <c r="Q626">
        <v>4.4094748074623998E-2</v>
      </c>
    </row>
    <row r="627" spans="1:17" x14ac:dyDescent="0.3">
      <c r="A627" t="s">
        <v>1385</v>
      </c>
      <c r="B627" t="s">
        <v>1386</v>
      </c>
      <c r="C627" t="str">
        <f>IFERROR(VLOOKUP(Table1[[#This Row],[Ticker]],[1]!Table1[[Symbol]:[Industry]],2,FALSE),"-")</f>
        <v>-</v>
      </c>
      <c r="D627" t="s">
        <v>59</v>
      </c>
      <c r="E627">
        <v>7542.4573884239999</v>
      </c>
      <c r="F627">
        <v>166.44</v>
      </c>
      <c r="G627">
        <v>53.910455488437698</v>
      </c>
      <c r="H627">
        <v>5.9402867888486304</v>
      </c>
      <c r="I627">
        <v>-17.970632062582201</v>
      </c>
      <c r="J627">
        <v>6.5966641194793202E-2</v>
      </c>
      <c r="K627">
        <v>160.102549391396</v>
      </c>
      <c r="L627">
        <v>145.44011049212699</v>
      </c>
      <c r="M627">
        <v>66.004665903853095</v>
      </c>
      <c r="N627">
        <v>0.53265840778883999</v>
      </c>
      <c r="O627">
        <v>11.4515741408315</v>
      </c>
      <c r="P627">
        <v>83.708609271523102</v>
      </c>
      <c r="Q627">
        <v>5.1592004833334003E-2</v>
      </c>
    </row>
    <row r="628" spans="1:17" x14ac:dyDescent="0.3">
      <c r="A628" t="s">
        <v>1387</v>
      </c>
      <c r="B628" t="s">
        <v>1388</v>
      </c>
      <c r="C628" t="str">
        <f>IFERROR(VLOOKUP(Table1[[#This Row],[Ticker]],[1]!Table1[[Symbol]:[Industry]],2,FALSE),"-")</f>
        <v>-</v>
      </c>
      <c r="D628" t="s">
        <v>371</v>
      </c>
      <c r="E628">
        <v>7491.9370074999997</v>
      </c>
      <c r="F628">
        <v>1643.75</v>
      </c>
      <c r="G628">
        <v>79.938520317296096</v>
      </c>
      <c r="H628">
        <v>23.598390406594199</v>
      </c>
      <c r="I628">
        <v>29.9336420574001</v>
      </c>
      <c r="J628">
        <v>-2.9232222718022598</v>
      </c>
      <c r="K628">
        <v>1444.8885408905301</v>
      </c>
      <c r="L628">
        <v>1160.4625132175099</v>
      </c>
      <c r="M628">
        <v>56.2181829873862</v>
      </c>
      <c r="N628">
        <v>0.98502878763476898</v>
      </c>
      <c r="O628">
        <v>5.4296577946768103</v>
      </c>
      <c r="P628">
        <v>133.702992820075</v>
      </c>
      <c r="Q628">
        <v>2.8641153432565999E-2</v>
      </c>
    </row>
    <row r="629" spans="1:17" x14ac:dyDescent="0.3">
      <c r="A629" t="s">
        <v>1389</v>
      </c>
      <c r="B629" t="s">
        <v>1390</v>
      </c>
      <c r="C629" t="str">
        <f>IFERROR(VLOOKUP(Table1[[#This Row],[Ticker]],[1]!Table1[[Symbol]:[Industry]],2,FALSE),"-")</f>
        <v>-</v>
      </c>
      <c r="D629" t="s">
        <v>797</v>
      </c>
      <c r="E629">
        <v>7424.8501894199999</v>
      </c>
      <c r="F629">
        <v>41.9</v>
      </c>
      <c r="G629">
        <v>-26.468687203029202</v>
      </c>
      <c r="H629">
        <v>-7.3908793912356598</v>
      </c>
      <c r="I629">
        <v>-10.569463703330101</v>
      </c>
      <c r="J629">
        <v>-3.3717719761109102</v>
      </c>
      <c r="K629">
        <v>43.117824203658998</v>
      </c>
      <c r="L629">
        <v>43.9479275504711</v>
      </c>
      <c r="M629">
        <v>47.527490601385402</v>
      </c>
      <c r="N629">
        <v>0.54256759330405002</v>
      </c>
      <c r="O629">
        <v>28.8782816229117</v>
      </c>
      <c r="P629">
        <v>13.243243243243199</v>
      </c>
      <c r="Q629">
        <v>3.6759274579506999E-2</v>
      </c>
    </row>
    <row r="630" spans="1:17" hidden="1" x14ac:dyDescent="0.3">
      <c r="A630" t="s">
        <v>1391</v>
      </c>
      <c r="B630" t="s">
        <v>1392</v>
      </c>
      <c r="C630" t="str">
        <f>IFERROR(VLOOKUP(Table1[[#This Row],[Ticker]],[1]!Table1[[Symbol]:[Industry]],2,FALSE),"-")</f>
        <v>-</v>
      </c>
      <c r="D630" t="s">
        <v>797</v>
      </c>
      <c r="E630">
        <v>7416.0511710000001</v>
      </c>
      <c r="F630">
        <v>864.65</v>
      </c>
      <c r="G630">
        <v>135.27151947085599</v>
      </c>
      <c r="H630">
        <v>26.036606242468999</v>
      </c>
      <c r="I630">
        <v>74.731334855578396</v>
      </c>
      <c r="J630">
        <v>-1.9140986384518199</v>
      </c>
      <c r="K630">
        <v>732.87348249280797</v>
      </c>
      <c r="L630">
        <v>604.61288159043795</v>
      </c>
      <c r="M630">
        <v>62.492587097144998</v>
      </c>
      <c r="N630">
        <v>2.5088273464249</v>
      </c>
      <c r="O630">
        <v>6.3956514196495702</v>
      </c>
      <c r="P630">
        <v>166.373998767714</v>
      </c>
      <c r="Q630">
        <v>6.5040674210866997E-2</v>
      </c>
    </row>
    <row r="631" spans="1:17" x14ac:dyDescent="0.3">
      <c r="A631" t="s">
        <v>1393</v>
      </c>
      <c r="B631" t="s">
        <v>1394</v>
      </c>
      <c r="C631" t="str">
        <f>IFERROR(VLOOKUP(Table1[[#This Row],[Ticker]],[1]!Table1[[Symbol]:[Industry]],2,FALSE),"-")</f>
        <v>-</v>
      </c>
      <c r="D631" t="s">
        <v>21</v>
      </c>
      <c r="E631">
        <v>7401.7103716600004</v>
      </c>
      <c r="F631">
        <v>893.8</v>
      </c>
      <c r="G631">
        <v>87.964054815441699</v>
      </c>
      <c r="H631">
        <v>9.9179011112829691</v>
      </c>
      <c r="I631">
        <v>86.530535806307896</v>
      </c>
      <c r="J631">
        <v>-3.1662086820329902</v>
      </c>
      <c r="K631">
        <v>800.09780511355598</v>
      </c>
      <c r="L631">
        <v>626.95311727542401</v>
      </c>
      <c r="M631">
        <v>61.554277530222599</v>
      </c>
      <c r="N631">
        <v>0.65507581748362997</v>
      </c>
      <c r="O631">
        <v>2.47258894607294</v>
      </c>
      <c r="P631">
        <v>120.691358024691</v>
      </c>
      <c r="Q631">
        <v>0.144094040282054</v>
      </c>
    </row>
    <row r="632" spans="1:17" x14ac:dyDescent="0.3">
      <c r="A632" t="s">
        <v>1395</v>
      </c>
      <c r="B632" t="s">
        <v>1396</v>
      </c>
      <c r="C632" t="str">
        <f>IFERROR(VLOOKUP(Table1[[#This Row],[Ticker]],[1]!Table1[[Symbol]:[Industry]],2,FALSE),"-")</f>
        <v>-</v>
      </c>
      <c r="D632" t="s">
        <v>46</v>
      </c>
      <c r="E632">
        <v>7356.6980254800001</v>
      </c>
      <c r="F632">
        <v>198.16</v>
      </c>
      <c r="G632">
        <v>46.254813544787503</v>
      </c>
      <c r="H632">
        <v>-4.9065209919911696</v>
      </c>
      <c r="I632">
        <v>-21.990283454425001</v>
      </c>
      <c r="J632">
        <v>-5.4813438403923396</v>
      </c>
      <c r="K632">
        <v>199.999185465322</v>
      </c>
      <c r="L632">
        <v>187.69984017788099</v>
      </c>
      <c r="M632">
        <v>49.3852724324367</v>
      </c>
      <c r="N632">
        <v>1.3813272589975101</v>
      </c>
      <c r="O632">
        <v>25.807428340734699</v>
      </c>
      <c r="P632">
        <v>83.226999537679106</v>
      </c>
      <c r="Q632">
        <v>0.16326594127400201</v>
      </c>
    </row>
    <row r="633" spans="1:17" x14ac:dyDescent="0.3">
      <c r="A633" t="s">
        <v>1397</v>
      </c>
      <c r="B633" t="s">
        <v>1398</v>
      </c>
      <c r="C633" t="str">
        <f>IFERROR(VLOOKUP(Table1[[#This Row],[Ticker]],[1]!Table1[[Symbol]:[Industry]],2,FALSE),"-")</f>
        <v>-</v>
      </c>
      <c r="D633" t="s">
        <v>187</v>
      </c>
      <c r="E633">
        <v>7354.5646549499997</v>
      </c>
      <c r="F633">
        <v>2473.65</v>
      </c>
      <c r="G633">
        <v>182.77398121555899</v>
      </c>
      <c r="H633">
        <v>49.199726180949398</v>
      </c>
      <c r="I633">
        <v>64.414149727762094</v>
      </c>
      <c r="J633">
        <v>21.7344891709838</v>
      </c>
      <c r="K633">
        <v>1761.69127069262</v>
      </c>
      <c r="L633">
        <v>1396.66879749346</v>
      </c>
      <c r="M633">
        <v>86.729057941577693</v>
      </c>
      <c r="N633">
        <v>1.94291194326744</v>
      </c>
      <c r="O633">
        <v>7.4464859620398904</v>
      </c>
      <c r="P633">
        <v>217.09396231252401</v>
      </c>
      <c r="Q633">
        <v>0.12768204165183</v>
      </c>
    </row>
    <row r="634" spans="1:17" x14ac:dyDescent="0.3">
      <c r="A634" t="s">
        <v>1399</v>
      </c>
      <c r="B634" t="s">
        <v>1400</v>
      </c>
      <c r="C634" t="str">
        <f>IFERROR(VLOOKUP(Table1[[#This Row],[Ticker]],[1]!Table1[[Symbol]:[Industry]],2,FALSE),"-")</f>
        <v>-</v>
      </c>
      <c r="D634" t="s">
        <v>221</v>
      </c>
      <c r="E634">
        <v>7349.3824973559904</v>
      </c>
      <c r="F634">
        <v>185.74</v>
      </c>
      <c r="G634">
        <v>7.0984119023836696</v>
      </c>
      <c r="H634">
        <v>2.97206576818617</v>
      </c>
      <c r="I634">
        <v>-26.558898907266801</v>
      </c>
      <c r="J634">
        <v>-12.317910157313801</v>
      </c>
      <c r="K634">
        <v>193.17157980027801</v>
      </c>
      <c r="L634">
        <v>194.979545943506</v>
      </c>
      <c r="M634">
        <v>33.148035031635999</v>
      </c>
      <c r="N634">
        <v>0.88548080811331398</v>
      </c>
      <c r="O634">
        <v>65.823193711639902</v>
      </c>
      <c r="P634">
        <v>37.840445269016698</v>
      </c>
      <c r="Q634">
        <v>7.0691659013917996E-2</v>
      </c>
    </row>
    <row r="635" spans="1:17" x14ac:dyDescent="0.3">
      <c r="A635" t="s">
        <v>1401</v>
      </c>
      <c r="B635" t="s">
        <v>1402</v>
      </c>
      <c r="C635" t="str">
        <f>IFERROR(VLOOKUP(Table1[[#This Row],[Ticker]],[1]!Table1[[Symbol]:[Industry]],2,FALSE),"-")</f>
        <v>-</v>
      </c>
      <c r="D635" t="s">
        <v>124</v>
      </c>
      <c r="E635">
        <v>7320.59716793999</v>
      </c>
      <c r="F635">
        <v>675.15</v>
      </c>
      <c r="G635">
        <v>45.240495367016401</v>
      </c>
      <c r="H635">
        <v>7.5153949961531303</v>
      </c>
      <c r="I635">
        <v>-25.773236990974301</v>
      </c>
      <c r="J635">
        <v>6.9864848171416698</v>
      </c>
      <c r="K635">
        <v>606.26419221275899</v>
      </c>
      <c r="L635">
        <v>569.12826742640596</v>
      </c>
      <c r="M635">
        <v>79.526157174713504</v>
      </c>
      <c r="N635">
        <v>1.4242196428790299</v>
      </c>
      <c r="O635">
        <v>24.6611864030215</v>
      </c>
      <c r="P635">
        <v>85.213634181469004</v>
      </c>
      <c r="Q635">
        <v>7.9364295864191997E-2</v>
      </c>
    </row>
    <row r="636" spans="1:17" hidden="1" x14ac:dyDescent="0.3">
      <c r="A636" t="s">
        <v>1403</v>
      </c>
      <c r="B636" t="s">
        <v>1404</v>
      </c>
      <c r="C636" t="str">
        <f>IFERROR(VLOOKUP(Table1[[#This Row],[Ticker]],[1]!Table1[[Symbol]:[Industry]],2,FALSE),"-")</f>
        <v>-</v>
      </c>
      <c r="D636" t="s">
        <v>387</v>
      </c>
      <c r="E636">
        <v>7309.8499823250004</v>
      </c>
      <c r="F636">
        <v>938.65</v>
      </c>
      <c r="G636">
        <v>2.39149747150039</v>
      </c>
      <c r="H636">
        <v>6.6270412653990904</v>
      </c>
      <c r="I636">
        <v>1.37808786927472</v>
      </c>
      <c r="J636">
        <v>1.61097203595794</v>
      </c>
      <c r="K636">
        <v>894.08319758711104</v>
      </c>
      <c r="L636">
        <v>843.84284161090898</v>
      </c>
      <c r="M636">
        <v>66.844170382707404</v>
      </c>
      <c r="N636">
        <v>0.56703899517641998</v>
      </c>
      <c r="O636">
        <v>15.0055931390827</v>
      </c>
      <c r="P636">
        <v>30.731197771587698</v>
      </c>
      <c r="Q636">
        <v>8.0880024844435003E-2</v>
      </c>
    </row>
    <row r="637" spans="1:17" x14ac:dyDescent="0.3">
      <c r="A637" t="s">
        <v>1405</v>
      </c>
      <c r="B637" t="s">
        <v>1406</v>
      </c>
      <c r="C637" t="str">
        <f>IFERROR(VLOOKUP(Table1[[#This Row],[Ticker]],[1]!Table1[[Symbol]:[Industry]],2,FALSE),"-")</f>
        <v>-</v>
      </c>
      <c r="D637" t="s">
        <v>187</v>
      </c>
      <c r="E637">
        <v>7294.6335891600002</v>
      </c>
      <c r="F637">
        <v>1350.9</v>
      </c>
      <c r="G637">
        <v>26.9423059787776</v>
      </c>
      <c r="H637">
        <v>17.6616244729016</v>
      </c>
      <c r="I637">
        <v>16.3709918372594</v>
      </c>
      <c r="J637">
        <v>-0.17446490390732999</v>
      </c>
      <c r="K637">
        <v>1143.3484821326599</v>
      </c>
      <c r="L637">
        <v>1014.66639730802</v>
      </c>
      <c r="M637">
        <v>85.286119680225298</v>
      </c>
      <c r="N637">
        <v>1.8214171507144301</v>
      </c>
      <c r="O637">
        <v>1.07705973795246</v>
      </c>
      <c r="P637">
        <v>64.643510054844597</v>
      </c>
      <c r="Q637">
        <v>5.5803277869796997E-2</v>
      </c>
    </row>
    <row r="638" spans="1:17" x14ac:dyDescent="0.3">
      <c r="A638" t="s">
        <v>1407</v>
      </c>
      <c r="B638" t="s">
        <v>1408</v>
      </c>
      <c r="C638" t="str">
        <f>IFERROR(VLOOKUP(Table1[[#This Row],[Ticker]],[1]!Table1[[Symbol]:[Industry]],2,FALSE),"-")</f>
        <v>-</v>
      </c>
      <c r="D638" t="s">
        <v>1409</v>
      </c>
      <c r="E638">
        <v>7244.7114599099996</v>
      </c>
      <c r="F638">
        <v>227.55</v>
      </c>
      <c r="G638">
        <v>-20.841815650625801</v>
      </c>
      <c r="H638">
        <v>15.4878522709883</v>
      </c>
      <c r="I638">
        <v>1.9768631539508299</v>
      </c>
      <c r="J638">
        <v>11.4744803951151</v>
      </c>
      <c r="K638">
        <v>192.58704119300799</v>
      </c>
      <c r="L638">
        <v>191.011883218142</v>
      </c>
      <c r="M638">
        <v>89.925951875821795</v>
      </c>
      <c r="N638">
        <v>2.71852819027362</v>
      </c>
      <c r="O638">
        <v>3.7793891452428001</v>
      </c>
      <c r="P638">
        <v>34.168632075471699</v>
      </c>
      <c r="Q638">
        <v>-6.9693791293823998E-2</v>
      </c>
    </row>
    <row r="639" spans="1:17" hidden="1" x14ac:dyDescent="0.3">
      <c r="A639" t="s">
        <v>1410</v>
      </c>
      <c r="B639" t="s">
        <v>1411</v>
      </c>
      <c r="C639" t="str">
        <f>IFERROR(VLOOKUP(Table1[[#This Row],[Ticker]],[1]!Table1[[Symbol]:[Industry]],2,FALSE),"-")</f>
        <v>-</v>
      </c>
      <c r="D639" t="s">
        <v>21</v>
      </c>
      <c r="E639">
        <v>7237.1491660800002</v>
      </c>
      <c r="F639">
        <v>619.20000000000005</v>
      </c>
      <c r="G639">
        <v>138.558291794703</v>
      </c>
      <c r="H639">
        <v>-4.1295823596606898</v>
      </c>
      <c r="I639">
        <v>24.634231977877999</v>
      </c>
      <c r="J639">
        <v>-1.3609979842048401</v>
      </c>
      <c r="K639">
        <v>592.64011726762101</v>
      </c>
      <c r="L639">
        <v>504.74991522351201</v>
      </c>
      <c r="M639">
        <v>66.520377455843303</v>
      </c>
      <c r="N639">
        <v>0.71953710392415404</v>
      </c>
      <c r="O639">
        <v>8.5352067183462399</v>
      </c>
      <c r="P639">
        <v>173.86112339672701</v>
      </c>
      <c r="Q639">
        <v>0.24903735145921799</v>
      </c>
    </row>
    <row r="640" spans="1:17" x14ac:dyDescent="0.3">
      <c r="A640" t="s">
        <v>1412</v>
      </c>
      <c r="B640" t="s">
        <v>1413</v>
      </c>
      <c r="C640" t="str">
        <f>IFERROR(VLOOKUP(Table1[[#This Row],[Ticker]],[1]!Table1[[Symbol]:[Industry]],2,FALSE),"-")</f>
        <v>-</v>
      </c>
      <c r="D640" t="s">
        <v>620</v>
      </c>
      <c r="E640">
        <v>7236.5328581100002</v>
      </c>
      <c r="F640">
        <v>548.70000000000005</v>
      </c>
      <c r="G640">
        <v>31.885394275705501</v>
      </c>
      <c r="H640">
        <v>25.382359324866101</v>
      </c>
      <c r="I640">
        <v>-15.4898808009017</v>
      </c>
      <c r="J640">
        <v>-0.75179405173806302</v>
      </c>
      <c r="K640">
        <v>493.02646672931098</v>
      </c>
      <c r="L640">
        <v>483.12904792782899</v>
      </c>
      <c r="M640">
        <v>69.544900208028807</v>
      </c>
      <c r="N640">
        <v>1.1756880232182401</v>
      </c>
      <c r="O640">
        <v>21.377802077638002</v>
      </c>
      <c r="P640">
        <v>73.666719417629395</v>
      </c>
      <c r="Q640">
        <v>9.1083606446706003E-2</v>
      </c>
    </row>
    <row r="641" spans="1:17" x14ac:dyDescent="0.3">
      <c r="A641" t="s">
        <v>1414</v>
      </c>
      <c r="B641" t="s">
        <v>1415</v>
      </c>
      <c r="C641" t="str">
        <f>IFERROR(VLOOKUP(Table1[[#This Row],[Ticker]],[1]!Table1[[Symbol]:[Industry]],2,FALSE),"-")</f>
        <v>-</v>
      </c>
      <c r="D641" t="s">
        <v>541</v>
      </c>
      <c r="E641">
        <v>7225.02759737</v>
      </c>
      <c r="F641">
        <v>261.35000000000002</v>
      </c>
      <c r="G641">
        <v>-25.616327125290599</v>
      </c>
      <c r="H641">
        <v>2.5468504210942098</v>
      </c>
      <c r="I641">
        <v>-21.3962800788949</v>
      </c>
      <c r="J641">
        <v>-0.79881831754756905</v>
      </c>
      <c r="K641">
        <v>250.88026009127299</v>
      </c>
      <c r="L641">
        <v>259.60457444458598</v>
      </c>
      <c r="M641">
        <v>62.859039581364101</v>
      </c>
      <c r="N641">
        <v>1.64524514351967</v>
      </c>
      <c r="O641">
        <v>22.804668069638399</v>
      </c>
      <c r="P641">
        <v>18.795454545454501</v>
      </c>
      <c r="Q641">
        <v>-2.8063219633708E-2</v>
      </c>
    </row>
    <row r="642" spans="1:17" x14ac:dyDescent="0.3">
      <c r="A642" t="s">
        <v>1416</v>
      </c>
      <c r="B642" t="s">
        <v>1417</v>
      </c>
      <c r="C642" t="str">
        <f>IFERROR(VLOOKUP(Table1[[#This Row],[Ticker]],[1]!Table1[[Symbol]:[Industry]],2,FALSE),"-")</f>
        <v>-</v>
      </c>
      <c r="D642" t="s">
        <v>187</v>
      </c>
      <c r="E642">
        <v>7217.9705224899899</v>
      </c>
      <c r="F642">
        <v>521.29999999999995</v>
      </c>
      <c r="G642">
        <v>-1.2756922821768599</v>
      </c>
      <c r="H642">
        <v>9.2053492858549593</v>
      </c>
      <c r="I642">
        <v>17.745892716273801</v>
      </c>
      <c r="J642">
        <v>-1.1684432224594801</v>
      </c>
      <c r="K642">
        <v>465.98302443703398</v>
      </c>
      <c r="L642">
        <v>420.11121479238898</v>
      </c>
      <c r="M642">
        <v>73.222812442520507</v>
      </c>
      <c r="N642">
        <v>0.78965243129775298</v>
      </c>
      <c r="O642">
        <v>2.1868405908306299</v>
      </c>
      <c r="P642">
        <v>47.363957597173098</v>
      </c>
      <c r="Q642">
        <v>4.8269944554284003E-2</v>
      </c>
    </row>
    <row r="643" spans="1:17" hidden="1" x14ac:dyDescent="0.3">
      <c r="A643" t="s">
        <v>1418</v>
      </c>
      <c r="B643" t="s">
        <v>1419</v>
      </c>
      <c r="C643" t="str">
        <f>IFERROR(VLOOKUP(Table1[[#This Row],[Ticker]],[1]!Table1[[Symbol]:[Industry]],2,FALSE),"-")</f>
        <v>-</v>
      </c>
      <c r="D643" t="s">
        <v>140</v>
      </c>
      <c r="E643">
        <v>7191.3437719200001</v>
      </c>
      <c r="F643">
        <v>487.85</v>
      </c>
      <c r="G643">
        <v>46.342221327528698</v>
      </c>
      <c r="H643">
        <v>30.503393450108501</v>
      </c>
      <c r="I643">
        <v>41.347118327067903</v>
      </c>
      <c r="J643">
        <v>-0.16799839120525001</v>
      </c>
      <c r="K643">
        <v>393.79303337966098</v>
      </c>
      <c r="M643">
        <v>73.257280139661503</v>
      </c>
      <c r="N643">
        <v>0.49208815995090399</v>
      </c>
      <c r="O643">
        <v>1.4553653787024501</v>
      </c>
      <c r="P643">
        <v>100.96807415036</v>
      </c>
    </row>
    <row r="644" spans="1:17" x14ac:dyDescent="0.3">
      <c r="A644" t="s">
        <v>1420</v>
      </c>
      <c r="B644" t="s">
        <v>1421</v>
      </c>
      <c r="C644" t="str">
        <f>IFERROR(VLOOKUP(Table1[[#This Row],[Ticker]],[1]!Table1[[Symbol]:[Industry]],2,FALSE),"-")</f>
        <v>-</v>
      </c>
      <c r="D644" t="s">
        <v>410</v>
      </c>
      <c r="E644">
        <v>7140.2201809399903</v>
      </c>
      <c r="F644">
        <v>311.95</v>
      </c>
      <c r="G644">
        <v>-35.358255066543002</v>
      </c>
      <c r="H644">
        <v>7.3257141425970103</v>
      </c>
      <c r="I644">
        <v>-29.491424571554798</v>
      </c>
      <c r="J644">
        <v>0.63981437188618495</v>
      </c>
      <c r="K644">
        <v>292.41605341071198</v>
      </c>
      <c r="L644">
        <v>323.29485039188501</v>
      </c>
      <c r="M644">
        <v>70.721561955791103</v>
      </c>
      <c r="N644">
        <v>1.6532167514377401</v>
      </c>
      <c r="O644">
        <v>50.953678474114398</v>
      </c>
      <c r="P644">
        <v>20.840596552392</v>
      </c>
      <c r="Q644">
        <v>-1.3531505327597001E-2</v>
      </c>
    </row>
    <row r="645" spans="1:17" hidden="1" x14ac:dyDescent="0.3">
      <c r="A645" t="s">
        <v>1422</v>
      </c>
      <c r="B645" t="s">
        <v>1423</v>
      </c>
      <c r="C645" t="str">
        <f>IFERROR(VLOOKUP(Table1[[#This Row],[Ticker]],[1]!Table1[[Symbol]:[Industry]],2,FALSE),"-")</f>
        <v>-</v>
      </c>
      <c r="D645" t="s">
        <v>59</v>
      </c>
      <c r="E645">
        <v>7123.3576776250002</v>
      </c>
      <c r="F645">
        <v>410.65</v>
      </c>
      <c r="G645">
        <v>-26.208073781034798</v>
      </c>
      <c r="H645">
        <v>2.1252688964489299</v>
      </c>
      <c r="I645">
        <v>-3.0017556405725299</v>
      </c>
      <c r="J645">
        <v>-0.30626150384498302</v>
      </c>
      <c r="K645">
        <v>389.784713058683</v>
      </c>
      <c r="M645">
        <v>55.0346604203624</v>
      </c>
      <c r="N645">
        <v>1.27602667641045</v>
      </c>
      <c r="O645">
        <v>7.8290515037136199</v>
      </c>
      <c r="P645">
        <v>28.528951486697899</v>
      </c>
    </row>
    <row r="646" spans="1:17" hidden="1" x14ac:dyDescent="0.3">
      <c r="A646" t="s">
        <v>1424</v>
      </c>
      <c r="B646" t="s">
        <v>1425</v>
      </c>
      <c r="C646" t="str">
        <f>IFERROR(VLOOKUP(Table1[[#This Row],[Ticker]],[1]!Table1[[Symbol]:[Industry]],2,FALSE),"-")</f>
        <v>-</v>
      </c>
      <c r="D646" t="s">
        <v>994</v>
      </c>
      <c r="E646">
        <v>7122.61564</v>
      </c>
      <c r="F646">
        <v>755</v>
      </c>
      <c r="G646">
        <v>981.97560740623305</v>
      </c>
      <c r="H646">
        <v>-15.9762508263453</v>
      </c>
      <c r="I646">
        <v>170.785253552195</v>
      </c>
      <c r="J646">
        <v>-6.7878134506504297</v>
      </c>
      <c r="K646">
        <v>694.19664747081094</v>
      </c>
      <c r="L646">
        <v>442.133790558074</v>
      </c>
      <c r="M646">
        <v>56.385926054013403</v>
      </c>
      <c r="N646">
        <v>0.42948394574721999</v>
      </c>
      <c r="O646">
        <v>19.609271523178698</v>
      </c>
      <c r="P646">
        <v>1064.2251349267499</v>
      </c>
      <c r="Q646">
        <v>0.23551127820178799</v>
      </c>
    </row>
    <row r="647" spans="1:17" x14ac:dyDescent="0.3">
      <c r="A647" t="s">
        <v>1426</v>
      </c>
      <c r="B647" t="s">
        <v>1427</v>
      </c>
      <c r="C647" t="str">
        <f>IFERROR(VLOOKUP(Table1[[#This Row],[Ticker]],[1]!Table1[[Symbol]:[Industry]],2,FALSE),"-")</f>
        <v>-</v>
      </c>
      <c r="D647" t="s">
        <v>620</v>
      </c>
      <c r="E647">
        <v>7121.9159530999996</v>
      </c>
      <c r="F647">
        <v>399.1</v>
      </c>
      <c r="G647">
        <v>109.256958851175</v>
      </c>
      <c r="H647">
        <v>35.480565881767298</v>
      </c>
      <c r="I647">
        <v>-12.208235851688499</v>
      </c>
      <c r="J647">
        <v>5.1504855132599596</v>
      </c>
      <c r="K647">
        <v>342.23563858852799</v>
      </c>
      <c r="L647">
        <v>304.295437849417</v>
      </c>
      <c r="M647">
        <v>64.844222046927598</v>
      </c>
      <c r="N647">
        <v>1.77885107718399</v>
      </c>
      <c r="O647">
        <v>9.8220997243798394</v>
      </c>
      <c r="P647">
        <v>139.77170321417799</v>
      </c>
      <c r="Q647">
        <v>8.8964583642223996E-2</v>
      </c>
    </row>
    <row r="648" spans="1:17" hidden="1" x14ac:dyDescent="0.3">
      <c r="A648" t="s">
        <v>1428</v>
      </c>
      <c r="B648" t="s">
        <v>1429</v>
      </c>
      <c r="C648" t="str">
        <f>IFERROR(VLOOKUP(Table1[[#This Row],[Ticker]],[1]!Table1[[Symbol]:[Industry]],2,FALSE),"-")</f>
        <v>-</v>
      </c>
      <c r="D648" t="s">
        <v>218</v>
      </c>
      <c r="E648">
        <v>7097.5097216100003</v>
      </c>
      <c r="F648">
        <v>1319.95</v>
      </c>
      <c r="G648">
        <v>5539.3092732064697</v>
      </c>
      <c r="H648">
        <v>38.679787446744498</v>
      </c>
      <c r="I648">
        <v>664.00880937405998</v>
      </c>
      <c r="J648">
        <v>6.4608669254131801</v>
      </c>
      <c r="K648">
        <v>989.56809435981802</v>
      </c>
      <c r="M648">
        <v>93.2450035243087</v>
      </c>
      <c r="N648">
        <v>2.1967635727102302</v>
      </c>
      <c r="O648">
        <v>2.03795598318117</v>
      </c>
    </row>
    <row r="649" spans="1:17" x14ac:dyDescent="0.3">
      <c r="A649" t="s">
        <v>1430</v>
      </c>
      <c r="B649" t="s">
        <v>1431</v>
      </c>
      <c r="C649" t="str">
        <f>IFERROR(VLOOKUP(Table1[[#This Row],[Ticker]],[1]!Table1[[Symbol]:[Industry]],2,FALSE),"-")</f>
        <v>-</v>
      </c>
      <c r="D649" t="s">
        <v>95</v>
      </c>
      <c r="E649">
        <v>7046.4507131199998</v>
      </c>
      <c r="F649">
        <v>2878.4</v>
      </c>
      <c r="G649">
        <v>74.405693533835105</v>
      </c>
      <c r="H649">
        <v>10.7552196335205</v>
      </c>
      <c r="I649">
        <v>15.090714898024901</v>
      </c>
      <c r="J649">
        <v>2.3949453917308499</v>
      </c>
      <c r="K649">
        <v>2568.1242693865702</v>
      </c>
      <c r="L649">
        <v>2242.92445273256</v>
      </c>
      <c r="M649">
        <v>76.674060654888095</v>
      </c>
      <c r="N649">
        <v>1.3473514204366599</v>
      </c>
      <c r="O649">
        <v>5.7531962201222901</v>
      </c>
      <c r="P649">
        <v>107.811710345823</v>
      </c>
      <c r="Q649">
        <v>0.19405692755576801</v>
      </c>
    </row>
    <row r="650" spans="1:17" x14ac:dyDescent="0.3">
      <c r="A650" t="s">
        <v>1432</v>
      </c>
      <c r="B650" t="s">
        <v>1433</v>
      </c>
      <c r="C650" t="str">
        <f>IFERROR(VLOOKUP(Table1[[#This Row],[Ticker]],[1]!Table1[[Symbol]:[Industry]],2,FALSE),"-")</f>
        <v>-</v>
      </c>
      <c r="D650" t="s">
        <v>24</v>
      </c>
      <c r="E650">
        <v>7003.4757769979997</v>
      </c>
      <c r="F650">
        <v>26.77</v>
      </c>
      <c r="G650">
        <v>16.551211436921999</v>
      </c>
      <c r="H650">
        <v>-8.9742788317600706</v>
      </c>
      <c r="I650">
        <v>-4.7549534874114299</v>
      </c>
      <c r="J650">
        <v>-5.1134529366598001</v>
      </c>
      <c r="K650">
        <v>27.693239520705401</v>
      </c>
      <c r="L650">
        <v>26.142957546624199</v>
      </c>
      <c r="M650">
        <v>38.4438260240752</v>
      </c>
      <c r="N650">
        <v>0.81160304198540401</v>
      </c>
      <c r="O650">
        <v>37.772600177009501</v>
      </c>
      <c r="P650">
        <v>49.447303478993597</v>
      </c>
      <c r="Q650">
        <v>7.5925941082179996E-2</v>
      </c>
    </row>
    <row r="651" spans="1:17" x14ac:dyDescent="0.3">
      <c r="A651" t="s">
        <v>1434</v>
      </c>
      <c r="B651" t="s">
        <v>1435</v>
      </c>
      <c r="C651" t="str">
        <f>IFERROR(VLOOKUP(Table1[[#This Row],[Ticker]],[1]!Table1[[Symbol]:[Industry]],2,FALSE),"-")</f>
        <v>-</v>
      </c>
      <c r="D651" t="s">
        <v>620</v>
      </c>
      <c r="E651">
        <v>7003.0357286500002</v>
      </c>
      <c r="F651">
        <v>525.65</v>
      </c>
      <c r="G651">
        <v>23.066916761513699</v>
      </c>
      <c r="H651">
        <v>9.6741098462318504</v>
      </c>
      <c r="I651">
        <v>11.2897031948162</v>
      </c>
      <c r="J651">
        <v>-3.7721777225122302</v>
      </c>
      <c r="K651">
        <v>480.710510550734</v>
      </c>
      <c r="L651">
        <v>434.87671467511001</v>
      </c>
      <c r="M651">
        <v>66.562759984751807</v>
      </c>
      <c r="N651">
        <v>2.9859804718607501</v>
      </c>
      <c r="O651">
        <v>6.4967183487111004</v>
      </c>
      <c r="P651">
        <v>76.511081262592299</v>
      </c>
      <c r="Q651">
        <v>0.121705325543138</v>
      </c>
    </row>
    <row r="652" spans="1:17" hidden="1" x14ac:dyDescent="0.3">
      <c r="A652" t="s">
        <v>1436</v>
      </c>
      <c r="B652" t="s">
        <v>1437</v>
      </c>
      <c r="C652" t="str">
        <f>IFERROR(VLOOKUP(Table1[[#This Row],[Ticker]],[1]!Table1[[Symbol]:[Industry]],2,FALSE),"-")</f>
        <v>-</v>
      </c>
      <c r="D652" t="s">
        <v>24</v>
      </c>
      <c r="E652">
        <v>7000.7500571250002</v>
      </c>
      <c r="F652">
        <v>691.5</v>
      </c>
      <c r="G652">
        <v>61.181743083988103</v>
      </c>
      <c r="H652">
        <v>7.8275314614775198</v>
      </c>
      <c r="I652">
        <v>74.941681104297103</v>
      </c>
      <c r="J652">
        <v>-3.5974444553451899</v>
      </c>
      <c r="K652">
        <v>623.67918052355003</v>
      </c>
      <c r="M652">
        <v>44.817081153697899</v>
      </c>
      <c r="N652">
        <v>0.38712721555901197</v>
      </c>
      <c r="O652">
        <v>10.036153289949301</v>
      </c>
      <c r="P652">
        <v>89.452054794520507</v>
      </c>
    </row>
    <row r="653" spans="1:17" x14ac:dyDescent="0.3">
      <c r="A653" t="s">
        <v>1438</v>
      </c>
      <c r="B653" t="s">
        <v>1439</v>
      </c>
      <c r="C653" t="str">
        <f>IFERROR(VLOOKUP(Table1[[#This Row],[Ticker]],[1]!Table1[[Symbol]:[Industry]],2,FALSE),"-")</f>
        <v>-</v>
      </c>
      <c r="D653" t="s">
        <v>629</v>
      </c>
      <c r="E653">
        <v>6998.1625165919904</v>
      </c>
      <c r="F653">
        <v>143.52000000000001</v>
      </c>
      <c r="G653">
        <v>-32.526518268553197</v>
      </c>
      <c r="H653">
        <v>6.6254303495044002</v>
      </c>
      <c r="I653">
        <v>-14.890048850135701</v>
      </c>
      <c r="J653">
        <v>-1.81688107276949</v>
      </c>
      <c r="K653">
        <v>133.15027788522499</v>
      </c>
      <c r="L653">
        <v>139.14673180810101</v>
      </c>
      <c r="M653">
        <v>66.7561815448841</v>
      </c>
      <c r="N653">
        <v>0.82384191351231895</v>
      </c>
      <c r="O653">
        <v>24.756131549609801</v>
      </c>
      <c r="P653">
        <v>31.068493150684901</v>
      </c>
      <c r="Q653">
        <v>-0.10262345938681</v>
      </c>
    </row>
    <row r="654" spans="1:17" x14ac:dyDescent="0.3">
      <c r="A654" t="s">
        <v>1440</v>
      </c>
      <c r="B654" t="s">
        <v>1441</v>
      </c>
      <c r="C654" t="str">
        <f>IFERROR(VLOOKUP(Table1[[#This Row],[Ticker]],[1]!Table1[[Symbol]:[Industry]],2,FALSE),"-")</f>
        <v>-</v>
      </c>
      <c r="D654" t="s">
        <v>1442</v>
      </c>
      <c r="E654">
        <v>6984.4246499999999</v>
      </c>
      <c r="F654">
        <v>912.5</v>
      </c>
      <c r="G654">
        <v>2.5802561673850701</v>
      </c>
      <c r="H654">
        <v>25.268215261117501</v>
      </c>
      <c r="I654">
        <v>-5.0097183315613201</v>
      </c>
      <c r="J654">
        <v>6.5297119794687504</v>
      </c>
      <c r="K654">
        <v>772.04531327444499</v>
      </c>
      <c r="L654">
        <v>749.28000029404802</v>
      </c>
      <c r="M654">
        <v>68.849451004217599</v>
      </c>
      <c r="N654">
        <v>1.2576261858276601</v>
      </c>
      <c r="O654">
        <v>8.4273972602739704</v>
      </c>
      <c r="P654">
        <v>54.268808114961899</v>
      </c>
      <c r="Q654">
        <v>-1.0764219470611E-2</v>
      </c>
    </row>
    <row r="655" spans="1:17" x14ac:dyDescent="0.3">
      <c r="A655" t="s">
        <v>1443</v>
      </c>
      <c r="B655" t="s">
        <v>1444</v>
      </c>
      <c r="C655" t="str">
        <f>IFERROR(VLOOKUP(Table1[[#This Row],[Ticker]],[1]!Table1[[Symbol]:[Industry]],2,FALSE),"-")</f>
        <v>-</v>
      </c>
      <c r="D655" t="s">
        <v>187</v>
      </c>
      <c r="E655">
        <v>6930.1018852999996</v>
      </c>
      <c r="F655">
        <v>482.45</v>
      </c>
      <c r="G655">
        <v>122.93157528099201</v>
      </c>
      <c r="H655">
        <v>21.75991626735</v>
      </c>
      <c r="I655">
        <v>7.7080592986023397</v>
      </c>
      <c r="J655">
        <v>-2.4882489131259198</v>
      </c>
      <c r="K655">
        <v>406.96849388361397</v>
      </c>
      <c r="L655">
        <v>354.98055273206</v>
      </c>
      <c r="M655">
        <v>76.292234544101703</v>
      </c>
      <c r="N655">
        <v>1.8731555710021901</v>
      </c>
      <c r="O655">
        <v>7.16136387190382</v>
      </c>
      <c r="P655">
        <v>151.86635343252399</v>
      </c>
      <c r="Q655">
        <v>0.146044268025874</v>
      </c>
    </row>
    <row r="656" spans="1:17" hidden="1" x14ac:dyDescent="0.3">
      <c r="A656" t="s">
        <v>1445</v>
      </c>
      <c r="B656" t="s">
        <v>1446</v>
      </c>
      <c r="C656" t="str">
        <f>IFERROR(VLOOKUP(Table1[[#This Row],[Ticker]],[1]!Table1[[Symbol]:[Industry]],2,FALSE),"-")</f>
        <v>-</v>
      </c>
      <c r="D656" t="s">
        <v>234</v>
      </c>
      <c r="E656">
        <v>6919.9845791999996</v>
      </c>
      <c r="F656">
        <v>2541</v>
      </c>
      <c r="G656">
        <v>-8.4708067106513596</v>
      </c>
      <c r="H656">
        <v>1.68679480177009</v>
      </c>
      <c r="I656">
        <v>-11.999983032682101</v>
      </c>
      <c r="J656">
        <v>-5.6536821110692399</v>
      </c>
      <c r="K656">
        <v>2332.6434819982101</v>
      </c>
      <c r="L656">
        <v>2190.3168943157302</v>
      </c>
      <c r="M656">
        <v>58.064179157595198</v>
      </c>
      <c r="N656">
        <v>0.67848569124987501</v>
      </c>
      <c r="O656">
        <v>5.36796536796537</v>
      </c>
      <c r="P656">
        <v>47.732558139534802</v>
      </c>
      <c r="Q656">
        <v>9.1721935513411998E-2</v>
      </c>
    </row>
    <row r="657" spans="1:17" x14ac:dyDescent="0.3">
      <c r="A657" t="s">
        <v>1447</v>
      </c>
      <c r="B657" t="s">
        <v>1448</v>
      </c>
      <c r="C657" t="str">
        <f>IFERROR(VLOOKUP(Table1[[#This Row],[Ticker]],[1]!Table1[[Symbol]:[Industry]],2,FALSE),"-")</f>
        <v>-</v>
      </c>
      <c r="D657" t="s">
        <v>620</v>
      </c>
      <c r="E657">
        <v>6863.8132919999998</v>
      </c>
      <c r="F657">
        <v>342.3</v>
      </c>
      <c r="G657">
        <v>-14.575932586375201</v>
      </c>
      <c r="H657">
        <v>-3.8052630683378701</v>
      </c>
      <c r="I657">
        <v>-2.02296926209881</v>
      </c>
      <c r="J657">
        <v>-4.2687008357121297</v>
      </c>
      <c r="K657">
        <v>345.83137192105198</v>
      </c>
      <c r="L657">
        <v>340.73221268945201</v>
      </c>
      <c r="M657">
        <v>38.308848402116901</v>
      </c>
      <c r="N657">
        <v>0.90623416481612096</v>
      </c>
      <c r="O657">
        <v>27.6511831726555</v>
      </c>
      <c r="P657">
        <v>27.843137254901901</v>
      </c>
      <c r="Q657">
        <v>0.12449123236903301</v>
      </c>
    </row>
    <row r="658" spans="1:17" x14ac:dyDescent="0.3">
      <c r="A658" t="s">
        <v>1449</v>
      </c>
      <c r="B658" t="s">
        <v>1450</v>
      </c>
      <c r="C658" t="str">
        <f>IFERROR(VLOOKUP(Table1[[#This Row],[Ticker]],[1]!Table1[[Symbol]:[Industry]],2,FALSE),"-")</f>
        <v>-</v>
      </c>
      <c r="D658" t="s">
        <v>371</v>
      </c>
      <c r="E658">
        <v>6830.2893894179997</v>
      </c>
      <c r="F658">
        <v>83.83</v>
      </c>
      <c r="G658">
        <v>7.8878139790038002</v>
      </c>
      <c r="H658">
        <v>14.139056284172501</v>
      </c>
      <c r="I658">
        <v>-7.8392407099492001</v>
      </c>
      <c r="J658">
        <v>-0.33595955625380802</v>
      </c>
      <c r="K658">
        <v>75.552334183772203</v>
      </c>
      <c r="L658">
        <v>70.977497888711</v>
      </c>
      <c r="M658">
        <v>58.362709785414197</v>
      </c>
      <c r="N658">
        <v>3.2957762657339802</v>
      </c>
      <c r="O658">
        <v>12.012406059883</v>
      </c>
      <c r="P658">
        <v>42.932651321398097</v>
      </c>
      <c r="Q658">
        <v>7.2967989130574007E-2</v>
      </c>
    </row>
    <row r="659" spans="1:17" x14ac:dyDescent="0.3">
      <c r="A659" t="s">
        <v>1451</v>
      </c>
      <c r="B659" t="s">
        <v>1452</v>
      </c>
      <c r="C659" t="str">
        <f>IFERROR(VLOOKUP(Table1[[#This Row],[Ticker]],[1]!Table1[[Symbol]:[Industry]],2,FALSE),"-")</f>
        <v>-</v>
      </c>
      <c r="D659" t="s">
        <v>496</v>
      </c>
      <c r="E659">
        <v>6827.79808435</v>
      </c>
      <c r="F659">
        <v>959.3</v>
      </c>
      <c r="G659">
        <v>71.048117444248803</v>
      </c>
      <c r="H659">
        <v>6.4836691401379101</v>
      </c>
      <c r="I659">
        <v>9.5734971997545701E-2</v>
      </c>
      <c r="J659">
        <v>3.09069726096866</v>
      </c>
      <c r="K659">
        <v>858.27804626306204</v>
      </c>
      <c r="L659">
        <v>793.56535559106806</v>
      </c>
      <c r="M659">
        <v>74.402284536460598</v>
      </c>
      <c r="N659">
        <v>1.71573469306355</v>
      </c>
      <c r="O659">
        <v>6.6350463879912596</v>
      </c>
      <c r="P659">
        <v>99.8541666666666</v>
      </c>
      <c r="Q659">
        <v>0.15560998527175901</v>
      </c>
    </row>
    <row r="660" spans="1:17" x14ac:dyDescent="0.3">
      <c r="A660" t="s">
        <v>1453</v>
      </c>
      <c r="B660" t="s">
        <v>1454</v>
      </c>
      <c r="C660" t="str">
        <f>IFERROR(VLOOKUP(Table1[[#This Row],[Ticker]],[1]!Table1[[Symbol]:[Industry]],2,FALSE),"-")</f>
        <v>-</v>
      </c>
      <c r="D660" t="s">
        <v>46</v>
      </c>
      <c r="E660">
        <v>6811.4088501199903</v>
      </c>
      <c r="F660">
        <v>900.2</v>
      </c>
      <c r="G660">
        <v>166.68937597054301</v>
      </c>
      <c r="H660">
        <v>9.5015117617465403</v>
      </c>
      <c r="I660">
        <v>41.983752256337397</v>
      </c>
      <c r="J660">
        <v>1.8431784972626499</v>
      </c>
      <c r="K660">
        <v>757.62597882105297</v>
      </c>
      <c r="L660">
        <v>602.07468032873703</v>
      </c>
      <c r="M660">
        <v>66.430377278482297</v>
      </c>
      <c r="N660">
        <v>0.82995938652327605</v>
      </c>
      <c r="O660">
        <v>4.06576316374138</v>
      </c>
      <c r="P660">
        <v>200.617799298714</v>
      </c>
      <c r="Q660">
        <v>0.16160830497418899</v>
      </c>
    </row>
    <row r="661" spans="1:17" x14ac:dyDescent="0.3">
      <c r="A661" t="s">
        <v>1455</v>
      </c>
      <c r="B661" t="s">
        <v>1456</v>
      </c>
      <c r="C661" t="str">
        <f>IFERROR(VLOOKUP(Table1[[#This Row],[Ticker]],[1]!Table1[[Symbol]:[Industry]],2,FALSE),"-")</f>
        <v>-</v>
      </c>
      <c r="D661" t="s">
        <v>496</v>
      </c>
      <c r="E661">
        <v>6782.7410127749999</v>
      </c>
      <c r="F661">
        <v>477.75</v>
      </c>
      <c r="G661">
        <v>-47.486181602372497</v>
      </c>
      <c r="H661">
        <v>-8.7309708642595201</v>
      </c>
      <c r="I661">
        <v>-32.222417943873999</v>
      </c>
      <c r="J661">
        <v>-1.61036913521534</v>
      </c>
      <c r="K661">
        <v>499.74842223089701</v>
      </c>
      <c r="L661">
        <v>550.424040611029</v>
      </c>
      <c r="M661">
        <v>43.6290124884055</v>
      </c>
      <c r="N661">
        <v>1.43736261706474</v>
      </c>
      <c r="O661">
        <v>51.302982731554103</v>
      </c>
      <c r="P661">
        <v>11.4935822637106</v>
      </c>
      <c r="Q661">
        <v>-1.5551284867731999E-2</v>
      </c>
    </row>
    <row r="662" spans="1:17" hidden="1" x14ac:dyDescent="0.3">
      <c r="A662" t="s">
        <v>1457</v>
      </c>
      <c r="B662" t="s">
        <v>1458</v>
      </c>
      <c r="C662" t="str">
        <f>IFERROR(VLOOKUP(Table1[[#This Row],[Ticker]],[1]!Table1[[Symbol]:[Industry]],2,FALSE),"-")</f>
        <v>-</v>
      </c>
      <c r="D662" t="s">
        <v>1020</v>
      </c>
      <c r="E662">
        <v>6746.8437323999997</v>
      </c>
      <c r="F662">
        <v>132.36000000000001</v>
      </c>
      <c r="G662">
        <v>-10.113932745887</v>
      </c>
      <c r="H662">
        <v>-0.49641517692502601</v>
      </c>
      <c r="I662">
        <v>-5.84529000220531</v>
      </c>
      <c r="J662">
        <v>-1.7679983912052499</v>
      </c>
      <c r="K662">
        <v>119.10037345569501</v>
      </c>
      <c r="M662">
        <v>1.05563603616817</v>
      </c>
      <c r="N662">
        <v>0.67999999999999905</v>
      </c>
      <c r="O662">
        <v>0</v>
      </c>
      <c r="P662">
        <v>15.5982532751091</v>
      </c>
    </row>
    <row r="663" spans="1:17" x14ac:dyDescent="0.3">
      <c r="A663" t="s">
        <v>1459</v>
      </c>
      <c r="B663" t="s">
        <v>1460</v>
      </c>
      <c r="C663" t="str">
        <f>IFERROR(VLOOKUP(Table1[[#This Row],[Ticker]],[1]!Table1[[Symbol]:[Industry]],2,FALSE),"-")</f>
        <v>-</v>
      </c>
      <c r="D663" t="s">
        <v>1461</v>
      </c>
      <c r="E663">
        <v>6735.0975330250003</v>
      </c>
      <c r="F663">
        <v>515.95000000000005</v>
      </c>
      <c r="G663">
        <v>-23.1506292298921</v>
      </c>
      <c r="H663">
        <v>0.130388848035007</v>
      </c>
      <c r="I663">
        <v>-2.1704819030607299</v>
      </c>
      <c r="J663">
        <v>-3.7731792412484202</v>
      </c>
      <c r="K663">
        <v>502.40387726092303</v>
      </c>
      <c r="L663">
        <v>499.05394164402003</v>
      </c>
      <c r="M663">
        <v>64.190813959809802</v>
      </c>
      <c r="N663">
        <v>1.41909270934397</v>
      </c>
      <c r="O663">
        <v>29.731563135962698</v>
      </c>
      <c r="P663">
        <v>31.939649661168598</v>
      </c>
      <c r="Q663">
        <v>5.0401728520957E-2</v>
      </c>
    </row>
    <row r="664" spans="1:17" x14ac:dyDescent="0.3">
      <c r="A664" t="s">
        <v>1462</v>
      </c>
      <c r="B664" t="s">
        <v>1463</v>
      </c>
      <c r="C664" t="str">
        <f>IFERROR(VLOOKUP(Table1[[#This Row],[Ticker]],[1]!Table1[[Symbol]:[Industry]],2,FALSE),"-")</f>
        <v>-</v>
      </c>
      <c r="D664" t="s">
        <v>187</v>
      </c>
      <c r="E664">
        <v>6696.5414149199996</v>
      </c>
      <c r="F664">
        <v>1652.7</v>
      </c>
      <c r="G664">
        <v>77.227001090852696</v>
      </c>
      <c r="H664">
        <v>33.901217491906202</v>
      </c>
      <c r="I664">
        <v>55.2815828447401</v>
      </c>
      <c r="J664">
        <v>-3.7239382717899701</v>
      </c>
      <c r="K664">
        <v>1497.5947952444201</v>
      </c>
      <c r="L664">
        <v>1271.70090899808</v>
      </c>
      <c r="M664">
        <v>57.570545397348504</v>
      </c>
      <c r="N664">
        <v>0.63663078375174198</v>
      </c>
      <c r="O664">
        <v>5.7935499485689901</v>
      </c>
      <c r="P664">
        <v>105.304347826086</v>
      </c>
      <c r="Q664">
        <v>2.7362943942846999E-2</v>
      </c>
    </row>
    <row r="665" spans="1:17" x14ac:dyDescent="0.3">
      <c r="A665" t="s">
        <v>1464</v>
      </c>
      <c r="B665" t="s">
        <v>1465</v>
      </c>
      <c r="C665" t="str">
        <f>IFERROR(VLOOKUP(Table1[[#This Row],[Ticker]],[1]!Table1[[Symbol]:[Industry]],2,FALSE),"-")</f>
        <v>-</v>
      </c>
      <c r="D665" t="s">
        <v>49</v>
      </c>
      <c r="E665">
        <v>6668.8745954799997</v>
      </c>
      <c r="F665">
        <v>74.260000000000005</v>
      </c>
      <c r="G665">
        <v>172.34587203706101</v>
      </c>
      <c r="H665">
        <v>12.7021438645783</v>
      </c>
      <c r="I665">
        <v>36.452011553439199</v>
      </c>
      <c r="J665">
        <v>-0.58932172364563895</v>
      </c>
      <c r="K665">
        <v>70.347152424510995</v>
      </c>
      <c r="L665">
        <v>59.735743672538597</v>
      </c>
      <c r="M665">
        <v>53.234885512754097</v>
      </c>
      <c r="N665">
        <v>1.82248792892887</v>
      </c>
      <c r="O665">
        <v>34.163748990035003</v>
      </c>
      <c r="P665">
        <v>211.36268343815499</v>
      </c>
      <c r="Q665">
        <v>7.7157862941403005E-2</v>
      </c>
    </row>
    <row r="666" spans="1:17" x14ac:dyDescent="0.3">
      <c r="A666" t="s">
        <v>1466</v>
      </c>
      <c r="B666" t="s">
        <v>1467</v>
      </c>
      <c r="C666" t="str">
        <f>IFERROR(VLOOKUP(Table1[[#This Row],[Ticker]],[1]!Table1[[Symbol]:[Industry]],2,FALSE),"-")</f>
        <v>-</v>
      </c>
      <c r="D666" t="s">
        <v>395</v>
      </c>
      <c r="E666">
        <v>6653.1730068079996</v>
      </c>
      <c r="F666">
        <v>214.16</v>
      </c>
      <c r="G666">
        <v>218.866127232015</v>
      </c>
      <c r="H666">
        <v>10.5428077442188</v>
      </c>
      <c r="I666">
        <v>11.513770776070499</v>
      </c>
      <c r="J666">
        <v>6.8739141215109196</v>
      </c>
      <c r="K666">
        <v>190.16154411902099</v>
      </c>
      <c r="L666">
        <v>156.270527033744</v>
      </c>
      <c r="M666">
        <v>78.506285035041998</v>
      </c>
      <c r="N666">
        <v>1.2100817238402299</v>
      </c>
      <c r="O666">
        <v>1.7790437056406301</v>
      </c>
      <c r="P666">
        <v>248.51098454027601</v>
      </c>
      <c r="Q666">
        <v>9.2574131867534007E-2</v>
      </c>
    </row>
    <row r="667" spans="1:17" x14ac:dyDescent="0.3">
      <c r="A667" t="s">
        <v>1468</v>
      </c>
      <c r="B667" t="s">
        <v>1469</v>
      </c>
      <c r="C667" t="str">
        <f>IFERROR(VLOOKUP(Table1[[#This Row],[Ticker]],[1]!Table1[[Symbol]:[Industry]],2,FALSE),"-")</f>
        <v>-</v>
      </c>
      <c r="D667" t="s">
        <v>140</v>
      </c>
      <c r="E667">
        <v>6645.0788276000003</v>
      </c>
      <c r="F667">
        <v>943.1</v>
      </c>
      <c r="G667">
        <v>24.427289550853601</v>
      </c>
      <c r="H667">
        <v>4.5912333799288998</v>
      </c>
      <c r="I667">
        <v>-5.3890810579981601</v>
      </c>
      <c r="J667">
        <v>-0.72454804873950196</v>
      </c>
      <c r="K667">
        <v>897.77788579838898</v>
      </c>
      <c r="L667">
        <v>821.82752956796401</v>
      </c>
      <c r="M667">
        <v>54.596579348210099</v>
      </c>
      <c r="N667">
        <v>1.18182616522832</v>
      </c>
      <c r="O667">
        <v>6.3513943378220796</v>
      </c>
      <c r="P667">
        <v>53.712003911661597</v>
      </c>
      <c r="Q667">
        <v>8.1741910294350004E-3</v>
      </c>
    </row>
    <row r="668" spans="1:17" hidden="1" x14ac:dyDescent="0.3">
      <c r="A668" t="s">
        <v>1470</v>
      </c>
      <c r="B668" t="s">
        <v>1471</v>
      </c>
      <c r="C668" t="str">
        <f>IFERROR(VLOOKUP(Table1[[#This Row],[Ticker]],[1]!Table1[[Symbol]:[Industry]],2,FALSE),"-")</f>
        <v>-</v>
      </c>
      <c r="D668" t="s">
        <v>1300</v>
      </c>
      <c r="E668">
        <v>6636.6662775300001</v>
      </c>
      <c r="F668">
        <v>1390.32</v>
      </c>
      <c r="G668">
        <v>-17.8295287989163</v>
      </c>
      <c r="H668">
        <v>-2.7357859830941602</v>
      </c>
      <c r="I668">
        <v>-7.8557101068169501</v>
      </c>
      <c r="J668">
        <v>-0.61423596467596897</v>
      </c>
      <c r="K668">
        <v>1368.8301186638701</v>
      </c>
      <c r="L668">
        <v>1337.26482268155</v>
      </c>
      <c r="M668">
        <v>77.088001342421407</v>
      </c>
      <c r="N668">
        <v>1.59774124968735</v>
      </c>
      <c r="O668">
        <v>2.93673398929743</v>
      </c>
      <c r="P668">
        <v>11.5244856214655</v>
      </c>
      <c r="Q668">
        <v>-5.5078309021881003E-2</v>
      </c>
    </row>
    <row r="669" spans="1:17" hidden="1" x14ac:dyDescent="0.3">
      <c r="A669" t="s">
        <v>1472</v>
      </c>
      <c r="B669" t="s">
        <v>1473</v>
      </c>
      <c r="C669" t="str">
        <f>IFERROR(VLOOKUP(Table1[[#This Row],[Ticker]],[1]!Table1[[Symbol]:[Industry]],2,FALSE),"-")</f>
        <v>-</v>
      </c>
      <c r="D669" t="s">
        <v>234</v>
      </c>
      <c r="E669">
        <v>6615.49164157</v>
      </c>
      <c r="F669">
        <v>2881.1</v>
      </c>
      <c r="G669">
        <v>56.879665619154899</v>
      </c>
      <c r="H669">
        <v>5.3890463470913401</v>
      </c>
      <c r="I669">
        <v>2.31546433444597</v>
      </c>
      <c r="J669">
        <v>-2.65204969684171</v>
      </c>
      <c r="K669">
        <v>2583.33215256124</v>
      </c>
      <c r="L669">
        <v>2219.40565199398</v>
      </c>
      <c r="M669">
        <v>53.225370477652902</v>
      </c>
      <c r="N669">
        <v>1.83332052430239</v>
      </c>
      <c r="O669">
        <v>9.9857693242164594</v>
      </c>
      <c r="P669">
        <v>87.999999999999901</v>
      </c>
      <c r="Q669">
        <v>0.158982179709521</v>
      </c>
    </row>
    <row r="670" spans="1:17" x14ac:dyDescent="0.3">
      <c r="A670" t="s">
        <v>1474</v>
      </c>
      <c r="B670" t="s">
        <v>1475</v>
      </c>
      <c r="C670" t="str">
        <f>IFERROR(VLOOKUP(Table1[[#This Row],[Ticker]],[1]!Table1[[Symbol]:[Industry]],2,FALSE),"-")</f>
        <v>-</v>
      </c>
      <c r="D670" t="s">
        <v>46</v>
      </c>
      <c r="E670">
        <v>6614.4004389539996</v>
      </c>
      <c r="F670">
        <v>235.62</v>
      </c>
      <c r="G670">
        <v>166.70074930238599</v>
      </c>
      <c r="H670">
        <v>15.642507431268101</v>
      </c>
      <c r="I670">
        <v>52.226261166676501</v>
      </c>
      <c r="J670">
        <v>-2.8666664152995902</v>
      </c>
      <c r="K670">
        <v>203.118580221537</v>
      </c>
      <c r="L670">
        <v>164.46581170623901</v>
      </c>
      <c r="M670">
        <v>61.939178756322903</v>
      </c>
      <c r="N670">
        <v>1.2965041590272699</v>
      </c>
      <c r="O670">
        <v>5.67863509039978</v>
      </c>
      <c r="P670">
        <v>194.70919324577801</v>
      </c>
      <c r="Q670">
        <v>6.3982577189229006E-2</v>
      </c>
    </row>
    <row r="671" spans="1:17" x14ac:dyDescent="0.3">
      <c r="A671" t="s">
        <v>1476</v>
      </c>
      <c r="B671" t="s">
        <v>1477</v>
      </c>
      <c r="C671" t="str">
        <f>IFERROR(VLOOKUP(Table1[[#This Row],[Ticker]],[1]!Table1[[Symbol]:[Industry]],2,FALSE),"-")</f>
        <v>-</v>
      </c>
      <c r="D671" t="s">
        <v>106</v>
      </c>
      <c r="E671">
        <v>6607.8881561199996</v>
      </c>
      <c r="F671">
        <v>1387.6</v>
      </c>
      <c r="G671">
        <v>-29.265485513381901</v>
      </c>
      <c r="H671">
        <v>-3.2873132067158002</v>
      </c>
      <c r="I671">
        <v>-19.7837196985435</v>
      </c>
      <c r="J671">
        <v>-1.1277147853595</v>
      </c>
      <c r="K671">
        <v>1370.0337708300101</v>
      </c>
      <c r="L671">
        <v>1399.96042827728</v>
      </c>
      <c r="M671">
        <v>59.245075318939598</v>
      </c>
      <c r="N671">
        <v>0.80257969307843802</v>
      </c>
      <c r="O671">
        <v>21.068751801671901</v>
      </c>
      <c r="P671">
        <v>11.0079999999999</v>
      </c>
      <c r="Q671">
        <v>-0.15333056198414799</v>
      </c>
    </row>
    <row r="672" spans="1:17" x14ac:dyDescent="0.3">
      <c r="A672" t="s">
        <v>1478</v>
      </c>
      <c r="B672" t="s">
        <v>1479</v>
      </c>
      <c r="C672" t="str">
        <f>IFERROR(VLOOKUP(Table1[[#This Row],[Ticker]],[1]!Table1[[Symbol]:[Industry]],2,FALSE),"-")</f>
        <v>-</v>
      </c>
      <c r="D672" t="s">
        <v>46</v>
      </c>
      <c r="E672">
        <v>6597.0298682499997</v>
      </c>
      <c r="F672">
        <v>483.25</v>
      </c>
      <c r="G672">
        <v>113.555742265856</v>
      </c>
      <c r="H672">
        <v>-3.6950196100405002</v>
      </c>
      <c r="I672">
        <v>33.794501027913398</v>
      </c>
      <c r="J672">
        <v>5.36751936196291</v>
      </c>
      <c r="K672">
        <v>419.938138342022</v>
      </c>
      <c r="L672">
        <v>340.81809621301198</v>
      </c>
      <c r="M672">
        <v>64.009181512737399</v>
      </c>
      <c r="N672">
        <v>0.71479650013968998</v>
      </c>
      <c r="O672">
        <v>2.8453181583031499</v>
      </c>
      <c r="P672">
        <v>147.63002818344799</v>
      </c>
      <c r="Q672">
        <v>0.16127938474714701</v>
      </c>
    </row>
    <row r="673" spans="1:17" x14ac:dyDescent="0.3">
      <c r="A673" t="s">
        <v>1480</v>
      </c>
      <c r="B673" t="s">
        <v>1481</v>
      </c>
      <c r="C673" t="str">
        <f>IFERROR(VLOOKUP(Table1[[#This Row],[Ticker]],[1]!Table1[[Symbol]:[Industry]],2,FALSE),"-")</f>
        <v>-</v>
      </c>
      <c r="D673" t="s">
        <v>371</v>
      </c>
      <c r="E673">
        <v>6553.6368456</v>
      </c>
      <c r="F673">
        <v>133.59</v>
      </c>
      <c r="G673">
        <v>65.527130218319996</v>
      </c>
      <c r="H673">
        <v>19.804320538690298</v>
      </c>
      <c r="I673">
        <v>18.2741096763257</v>
      </c>
      <c r="J673">
        <v>1.2945016087947301</v>
      </c>
      <c r="K673">
        <v>114.217095271662</v>
      </c>
      <c r="L673">
        <v>97.098535644039501</v>
      </c>
      <c r="M673">
        <v>59.674649331212102</v>
      </c>
      <c r="N673">
        <v>3.0819719089314801</v>
      </c>
      <c r="O673">
        <v>16.400928213189601</v>
      </c>
      <c r="P673">
        <v>105.36510376633299</v>
      </c>
      <c r="Q673">
        <v>6.4986140344463997E-2</v>
      </c>
    </row>
    <row r="674" spans="1:17" hidden="1" x14ac:dyDescent="0.3">
      <c r="A674" t="s">
        <v>1482</v>
      </c>
      <c r="B674" t="s">
        <v>1483</v>
      </c>
      <c r="C674" t="str">
        <f>IFERROR(VLOOKUP(Table1[[#This Row],[Ticker]],[1]!Table1[[Symbol]:[Industry]],2,FALSE),"-")</f>
        <v>-</v>
      </c>
      <c r="D674" t="s">
        <v>1300</v>
      </c>
      <c r="E674">
        <v>6496.9056107910001</v>
      </c>
      <c r="F674">
        <v>1156.54</v>
      </c>
      <c r="G674">
        <v>-18.458309620669699</v>
      </c>
      <c r="H674">
        <v>-3.89284936678775</v>
      </c>
      <c r="I674">
        <v>-8.4151516981585708</v>
      </c>
      <c r="J674">
        <v>-1.62085046425986</v>
      </c>
      <c r="K674">
        <v>1146.92176926753</v>
      </c>
      <c r="L674">
        <v>1120.57819979388</v>
      </c>
      <c r="M674">
        <v>63.340787818078198</v>
      </c>
      <c r="N674">
        <v>0.76240510749933998</v>
      </c>
      <c r="O674">
        <v>14.598716862365301</v>
      </c>
      <c r="P674">
        <v>33.578960741964103</v>
      </c>
    </row>
    <row r="675" spans="1:17" x14ac:dyDescent="0.3">
      <c r="A675" t="s">
        <v>1484</v>
      </c>
      <c r="B675" t="s">
        <v>1485</v>
      </c>
      <c r="C675" t="str">
        <f>IFERROR(VLOOKUP(Table1[[#This Row],[Ticker]],[1]!Table1[[Symbol]:[Industry]],2,FALSE),"-")</f>
        <v>-</v>
      </c>
      <c r="D675" t="s">
        <v>371</v>
      </c>
      <c r="E675">
        <v>6495.2609259999999</v>
      </c>
      <c r="F675">
        <v>334</v>
      </c>
      <c r="G675">
        <v>37.450854800318801</v>
      </c>
      <c r="H675">
        <v>14.480049732847</v>
      </c>
      <c r="I675">
        <v>15.473431824576901</v>
      </c>
      <c r="J675">
        <v>-3.0033484070430601</v>
      </c>
      <c r="K675">
        <v>292.57681969332799</v>
      </c>
      <c r="L675">
        <v>260.56627239333898</v>
      </c>
      <c r="M675">
        <v>67.420954828225803</v>
      </c>
      <c r="N675">
        <v>1.2950210942609901</v>
      </c>
      <c r="O675">
        <v>4.2664670658682597</v>
      </c>
      <c r="P675">
        <v>70.061099796334005</v>
      </c>
      <c r="Q675">
        <v>-3.3830103892034002E-2</v>
      </c>
    </row>
    <row r="676" spans="1:17" x14ac:dyDescent="0.3">
      <c r="A676" t="s">
        <v>1486</v>
      </c>
      <c r="B676" t="s">
        <v>1487</v>
      </c>
      <c r="C676" t="str">
        <f>IFERROR(VLOOKUP(Table1[[#This Row],[Ticker]],[1]!Table1[[Symbol]:[Industry]],2,FALSE),"-")</f>
        <v>-</v>
      </c>
      <c r="D676" t="s">
        <v>257</v>
      </c>
      <c r="E676">
        <v>6483.2789035300002</v>
      </c>
      <c r="F676">
        <v>1560.35</v>
      </c>
      <c r="G676">
        <v>17.427140544303001</v>
      </c>
      <c r="H676">
        <v>19.945996049938</v>
      </c>
      <c r="I676">
        <v>33.760070066993102</v>
      </c>
      <c r="J676">
        <v>10.180456359007</v>
      </c>
      <c r="K676">
        <v>1312.13919438976</v>
      </c>
      <c r="L676">
        <v>1162.2086793270801</v>
      </c>
      <c r="M676">
        <v>79.709938178672701</v>
      </c>
      <c r="N676">
        <v>1.5619700174834501</v>
      </c>
      <c r="O676">
        <v>1.5156855833627001</v>
      </c>
      <c r="P676">
        <v>81.004582100806203</v>
      </c>
      <c r="Q676">
        <v>0.120460666346</v>
      </c>
    </row>
    <row r="677" spans="1:17" hidden="1" x14ac:dyDescent="0.3">
      <c r="A677" t="s">
        <v>1488</v>
      </c>
      <c r="B677" t="s">
        <v>1489</v>
      </c>
      <c r="C677" t="str">
        <f>IFERROR(VLOOKUP(Table1[[#This Row],[Ticker]],[1]!Table1[[Symbol]:[Industry]],2,FALSE),"-")</f>
        <v>-</v>
      </c>
      <c r="D677" t="s">
        <v>659</v>
      </c>
      <c r="E677">
        <v>6482.9606080200001</v>
      </c>
      <c r="F677">
        <v>449.8</v>
      </c>
      <c r="G677">
        <v>-18.663358830953101</v>
      </c>
      <c r="H677">
        <v>6.6397863634382999</v>
      </c>
      <c r="I677">
        <v>-14.904397065602501</v>
      </c>
      <c r="J677">
        <v>0.63905325304834004</v>
      </c>
      <c r="K677">
        <v>438.17046228962801</v>
      </c>
      <c r="L677">
        <v>441.532535578948</v>
      </c>
      <c r="M677">
        <v>62.284027688071198</v>
      </c>
      <c r="N677">
        <v>0.90478691405616796</v>
      </c>
      <c r="O677">
        <v>25.511338372609998</v>
      </c>
      <c r="P677">
        <v>14.4529262086513</v>
      </c>
      <c r="Q677">
        <v>-5.5133017984138999E-2</v>
      </c>
    </row>
    <row r="678" spans="1:17" x14ac:dyDescent="0.3">
      <c r="A678" t="s">
        <v>1490</v>
      </c>
      <c r="B678" t="s">
        <v>1491</v>
      </c>
      <c r="C678" t="str">
        <f>IFERROR(VLOOKUP(Table1[[#This Row],[Ticker]],[1]!Table1[[Symbol]:[Industry]],2,FALSE),"-")</f>
        <v>-</v>
      </c>
      <c r="D678" t="s">
        <v>257</v>
      </c>
      <c r="E678">
        <v>6457.45882188</v>
      </c>
      <c r="F678">
        <v>1312.6</v>
      </c>
      <c r="G678">
        <v>154.84129987575699</v>
      </c>
      <c r="H678">
        <v>33.356794966639299</v>
      </c>
      <c r="I678">
        <v>70.166208901807593</v>
      </c>
      <c r="J678">
        <v>6.8993548528730102</v>
      </c>
      <c r="K678">
        <v>1032.61008830059</v>
      </c>
      <c r="L678">
        <v>855.48766909798803</v>
      </c>
      <c r="M678">
        <v>88.692553825468707</v>
      </c>
      <c r="N678">
        <v>2.5543168581548601</v>
      </c>
      <c r="O678">
        <v>1.2075270455584399</v>
      </c>
      <c r="P678">
        <v>184.728850325379</v>
      </c>
      <c r="Q678">
        <v>5.2592662075943999E-2</v>
      </c>
    </row>
    <row r="679" spans="1:17" x14ac:dyDescent="0.3">
      <c r="A679" t="s">
        <v>1492</v>
      </c>
      <c r="B679" t="s">
        <v>1493</v>
      </c>
      <c r="C679" t="str">
        <f>IFERROR(VLOOKUP(Table1[[#This Row],[Ticker]],[1]!Table1[[Symbol]:[Industry]],2,FALSE),"-")</f>
        <v>-</v>
      </c>
      <c r="D679" t="s">
        <v>390</v>
      </c>
      <c r="E679">
        <v>6420.7836626099997</v>
      </c>
      <c r="F679">
        <v>208.38</v>
      </c>
      <c r="G679">
        <v>216.07031602315701</v>
      </c>
      <c r="H679">
        <v>-3.6715609477634001</v>
      </c>
      <c r="I679">
        <v>29.301012687105299</v>
      </c>
      <c r="J679">
        <v>-11.2430873591767</v>
      </c>
      <c r="K679">
        <v>190.02533402624599</v>
      </c>
      <c r="L679">
        <v>145.81879348984501</v>
      </c>
      <c r="M679">
        <v>45.581193138381401</v>
      </c>
      <c r="N679">
        <v>0.94652771289330995</v>
      </c>
      <c r="O679">
        <v>15.1262117285728</v>
      </c>
      <c r="P679">
        <v>245.572139303482</v>
      </c>
      <c r="Q679">
        <v>6.3922348571980994E-2</v>
      </c>
    </row>
    <row r="680" spans="1:17" x14ac:dyDescent="0.3">
      <c r="A680" t="s">
        <v>1494</v>
      </c>
      <c r="B680" t="s">
        <v>1495</v>
      </c>
      <c r="C680" t="str">
        <f>IFERROR(VLOOKUP(Table1[[#This Row],[Ticker]],[1]!Table1[[Symbol]:[Industry]],2,FALSE),"-")</f>
        <v>-</v>
      </c>
      <c r="D680" t="s">
        <v>140</v>
      </c>
      <c r="E680">
        <v>6413.3286485549997</v>
      </c>
      <c r="F680">
        <v>217.33</v>
      </c>
      <c r="G680">
        <v>212.80575469663199</v>
      </c>
      <c r="H680">
        <v>16.0839823737277</v>
      </c>
      <c r="I680">
        <v>48.574229816292103</v>
      </c>
      <c r="J680">
        <v>4.6463238594341201</v>
      </c>
      <c r="K680">
        <v>176.12856227234801</v>
      </c>
      <c r="L680">
        <v>142.15595047145499</v>
      </c>
      <c r="M680">
        <v>82.530579196245199</v>
      </c>
      <c r="N680">
        <v>1.8748573219970399</v>
      </c>
      <c r="O680">
        <v>3.57520820871484</v>
      </c>
      <c r="P680">
        <v>246.342629482071</v>
      </c>
      <c r="Q680">
        <v>0.15166361025811101</v>
      </c>
    </row>
    <row r="681" spans="1:17" x14ac:dyDescent="0.3">
      <c r="A681" t="s">
        <v>1496</v>
      </c>
      <c r="B681" t="s">
        <v>1497</v>
      </c>
      <c r="C681" t="str">
        <f>IFERROR(VLOOKUP(Table1[[#This Row],[Ticker]],[1]!Table1[[Symbol]:[Industry]],2,FALSE),"-")</f>
        <v>-</v>
      </c>
      <c r="D681" t="s">
        <v>166</v>
      </c>
      <c r="E681">
        <v>6401.4438074999998</v>
      </c>
      <c r="F681">
        <v>924.7</v>
      </c>
      <c r="G681">
        <v>60.115217005965803</v>
      </c>
      <c r="H681">
        <v>11.062949693383301</v>
      </c>
      <c r="I681">
        <v>55.130984662694701</v>
      </c>
      <c r="J681">
        <v>3.0274561542492902</v>
      </c>
      <c r="K681">
        <v>796.66873783889605</v>
      </c>
      <c r="L681">
        <v>637.85283263572899</v>
      </c>
      <c r="M681">
        <v>82.078291310056997</v>
      </c>
      <c r="N681">
        <v>0.94337768839737601</v>
      </c>
      <c r="O681">
        <v>4.2500270357953696</v>
      </c>
      <c r="P681">
        <v>111.55342026996099</v>
      </c>
      <c r="Q681">
        <v>-9.3269555430390005E-3</v>
      </c>
    </row>
    <row r="682" spans="1:17" x14ac:dyDescent="0.3">
      <c r="A682" t="s">
        <v>1498</v>
      </c>
      <c r="B682" t="s">
        <v>1499</v>
      </c>
      <c r="C682" t="str">
        <f>IFERROR(VLOOKUP(Table1[[#This Row],[Ticker]],[1]!Table1[[Symbol]:[Industry]],2,FALSE),"-")</f>
        <v>-</v>
      </c>
      <c r="D682" t="s">
        <v>24</v>
      </c>
      <c r="E682">
        <v>6399.3992060399996</v>
      </c>
      <c r="F682">
        <v>378.8</v>
      </c>
      <c r="G682">
        <v>3.9906141851539401</v>
      </c>
      <c r="H682">
        <v>10.0319725792419</v>
      </c>
      <c r="I682">
        <v>-19.932310808508401</v>
      </c>
      <c r="J682">
        <v>5.1401263465936502</v>
      </c>
      <c r="K682">
        <v>356.65482134056901</v>
      </c>
      <c r="L682">
        <v>351.85923419881698</v>
      </c>
      <c r="M682">
        <v>72.017459252444496</v>
      </c>
      <c r="N682">
        <v>1.86265162546173</v>
      </c>
      <c r="O682">
        <v>11.470432946145699</v>
      </c>
      <c r="P682">
        <v>34.088495575221202</v>
      </c>
      <c r="Q682">
        <v>-3.3338690025504998E-2</v>
      </c>
    </row>
    <row r="683" spans="1:17" hidden="1" x14ac:dyDescent="0.3">
      <c r="A683" t="s">
        <v>1500</v>
      </c>
      <c r="B683" t="s">
        <v>1501</v>
      </c>
      <c r="C683" t="str">
        <f>IFERROR(VLOOKUP(Table1[[#This Row],[Ticker]],[1]!Table1[[Symbol]:[Industry]],2,FALSE),"-")</f>
        <v>-</v>
      </c>
      <c r="D683" t="s">
        <v>46</v>
      </c>
      <c r="E683">
        <v>6347.84</v>
      </c>
      <c r="F683">
        <v>92</v>
      </c>
      <c r="G683">
        <v>-33.712186020996199</v>
      </c>
      <c r="H683">
        <v>-4.4141352051891403</v>
      </c>
      <c r="I683">
        <v>-4.6540719055853597</v>
      </c>
      <c r="J683">
        <v>-1.7679983912052499</v>
      </c>
      <c r="K683">
        <v>92.087347868006404</v>
      </c>
      <c r="L683">
        <v>93.127563756312995</v>
      </c>
      <c r="M683">
        <v>53.081674366169402</v>
      </c>
      <c r="N683">
        <v>1.3409090909090899</v>
      </c>
      <c r="O683">
        <v>11.9565217391304</v>
      </c>
      <c r="P683">
        <v>8.2352941176470509</v>
      </c>
    </row>
    <row r="684" spans="1:17" x14ac:dyDescent="0.3">
      <c r="A684" t="s">
        <v>1502</v>
      </c>
      <c r="B684" t="s">
        <v>1503</v>
      </c>
      <c r="C684" t="str">
        <f>IFERROR(VLOOKUP(Table1[[#This Row],[Ticker]],[1]!Table1[[Symbol]:[Industry]],2,FALSE),"-")</f>
        <v>-</v>
      </c>
      <c r="D684" t="s">
        <v>234</v>
      </c>
      <c r="E684">
        <v>6338.2942256400001</v>
      </c>
      <c r="F684">
        <v>1409.85</v>
      </c>
      <c r="G684">
        <v>-31.261787467844599</v>
      </c>
      <c r="H684">
        <v>7.6338647948108402</v>
      </c>
      <c r="I684">
        <v>-22.372207665555301</v>
      </c>
      <c r="J684">
        <v>3.1733720055279502</v>
      </c>
      <c r="K684">
        <v>1336.9178368307901</v>
      </c>
      <c r="L684">
        <v>1429.84500354642</v>
      </c>
      <c r="M684">
        <v>77.374503053146498</v>
      </c>
      <c r="N684">
        <v>0.772985030916848</v>
      </c>
      <c r="O684">
        <v>34.620704330247897</v>
      </c>
      <c r="P684">
        <v>23.335666170938602</v>
      </c>
      <c r="Q684">
        <v>-6.8643200847145994E-2</v>
      </c>
    </row>
    <row r="685" spans="1:17" hidden="1" x14ac:dyDescent="0.3">
      <c r="A685" t="s">
        <v>1504</v>
      </c>
      <c r="B685" t="s">
        <v>1505</v>
      </c>
      <c r="C685" t="str">
        <f>IFERROR(VLOOKUP(Table1[[#This Row],[Ticker]],[1]!Table1[[Symbol]:[Industry]],2,FALSE),"-")</f>
        <v>-</v>
      </c>
      <c r="D685" t="s">
        <v>287</v>
      </c>
      <c r="E685">
        <v>6314.5811313000004</v>
      </c>
      <c r="F685">
        <v>375.7</v>
      </c>
      <c r="G685">
        <v>138.00089414778</v>
      </c>
      <c r="H685">
        <v>46.351376478936501</v>
      </c>
      <c r="I685">
        <v>17.043194931289399</v>
      </c>
      <c r="J685">
        <v>22.965334942127999</v>
      </c>
      <c r="K685">
        <v>275.11889464974701</v>
      </c>
      <c r="L685">
        <v>245.993132048597</v>
      </c>
      <c r="M685">
        <v>82.520297131894793</v>
      </c>
      <c r="N685">
        <v>4.4989901154608898</v>
      </c>
      <c r="O685">
        <v>5.6694170881022004</v>
      </c>
      <c r="P685">
        <v>181.21257485029901</v>
      </c>
      <c r="Q685">
        <v>3.1634822005567997E-2</v>
      </c>
    </row>
    <row r="686" spans="1:17" x14ac:dyDescent="0.3">
      <c r="A686" t="s">
        <v>1506</v>
      </c>
      <c r="B686" t="s">
        <v>1507</v>
      </c>
      <c r="C686" t="str">
        <f>IFERROR(VLOOKUP(Table1[[#This Row],[Ticker]],[1]!Table1[[Symbol]:[Industry]],2,FALSE),"-")</f>
        <v>-</v>
      </c>
      <c r="D686" t="s">
        <v>902</v>
      </c>
      <c r="E686">
        <v>6310.3053870779904</v>
      </c>
      <c r="F686">
        <v>213.18</v>
      </c>
      <c r="G686">
        <v>58.962010330002897</v>
      </c>
      <c r="H686">
        <v>-8.0283156840105008</v>
      </c>
      <c r="I686">
        <v>-1.4518333520353399</v>
      </c>
      <c r="J686">
        <v>-0.58385146032077495</v>
      </c>
      <c r="K686">
        <v>210.329622084687</v>
      </c>
      <c r="L686">
        <v>187.15702443634001</v>
      </c>
      <c r="M686">
        <v>61.025298621581697</v>
      </c>
      <c r="N686">
        <v>0.74967565359422506</v>
      </c>
      <c r="O686">
        <v>19.429590017825301</v>
      </c>
      <c r="P686">
        <v>95.219780219780205</v>
      </c>
      <c r="Q686">
        <v>6.6659135018771007E-2</v>
      </c>
    </row>
    <row r="687" spans="1:17" hidden="1" x14ac:dyDescent="0.3">
      <c r="A687" t="s">
        <v>1508</v>
      </c>
      <c r="B687" t="s">
        <v>1509</v>
      </c>
      <c r="C687" t="str">
        <f>IFERROR(VLOOKUP(Table1[[#This Row],[Ticker]],[1]!Table1[[Symbol]:[Industry]],2,FALSE),"-")</f>
        <v>-</v>
      </c>
      <c r="E687">
        <v>6309.7003199999999</v>
      </c>
      <c r="F687">
        <v>3028.85</v>
      </c>
      <c r="G687">
        <v>2197.91650596212</v>
      </c>
      <c r="H687">
        <v>34.507433422261798</v>
      </c>
      <c r="I687">
        <v>269.05893158080198</v>
      </c>
      <c r="J687">
        <v>-4.1186875183109199</v>
      </c>
      <c r="K687">
        <v>2386.3379867127901</v>
      </c>
      <c r="L687">
        <v>1461.34927253756</v>
      </c>
      <c r="M687">
        <v>55.207335769778403</v>
      </c>
      <c r="N687">
        <v>1.11939062758734</v>
      </c>
      <c r="O687">
        <v>14.2677914059791</v>
      </c>
      <c r="P687">
        <v>2288.6829652996798</v>
      </c>
    </row>
    <row r="688" spans="1:17" x14ac:dyDescent="0.3">
      <c r="A688" t="s">
        <v>1510</v>
      </c>
      <c r="B688" t="s">
        <v>1511</v>
      </c>
      <c r="C688" t="str">
        <f>IFERROR(VLOOKUP(Table1[[#This Row],[Ticker]],[1]!Table1[[Symbol]:[Industry]],2,FALSE),"-")</f>
        <v>-</v>
      </c>
      <c r="D688" t="s">
        <v>1512</v>
      </c>
      <c r="E688">
        <v>6282.1348412899997</v>
      </c>
      <c r="F688">
        <v>463.1</v>
      </c>
      <c r="G688">
        <v>-4.8244575614661596</v>
      </c>
      <c r="H688">
        <v>3.59853490274141</v>
      </c>
      <c r="I688">
        <v>-7.6513248915428296</v>
      </c>
      <c r="J688">
        <v>-1.6810324166427899</v>
      </c>
      <c r="K688">
        <v>458.51672458198101</v>
      </c>
      <c r="L688">
        <v>441.50569285240101</v>
      </c>
      <c r="M688">
        <v>60.963724832175103</v>
      </c>
      <c r="N688">
        <v>1.0850202073625199</v>
      </c>
      <c r="O688">
        <v>24.573526236233999</v>
      </c>
      <c r="P688">
        <v>35.290680689453602</v>
      </c>
    </row>
    <row r="689" spans="1:17" x14ac:dyDescent="0.3">
      <c r="A689" t="s">
        <v>1513</v>
      </c>
      <c r="B689" t="s">
        <v>1514</v>
      </c>
      <c r="C689" t="str">
        <f>IFERROR(VLOOKUP(Table1[[#This Row],[Ticker]],[1]!Table1[[Symbol]:[Industry]],2,FALSE),"-")</f>
        <v>-</v>
      </c>
      <c r="D689" t="s">
        <v>80</v>
      </c>
      <c r="E689">
        <v>6274.105775</v>
      </c>
      <c r="F689">
        <v>306.25</v>
      </c>
      <c r="G689">
        <v>109.762996741604</v>
      </c>
      <c r="H689">
        <v>37.147994972325598</v>
      </c>
      <c r="I689">
        <v>-1.5257296595960499</v>
      </c>
      <c r="J689">
        <v>24.413436207950799</v>
      </c>
      <c r="K689">
        <v>235.92919157095</v>
      </c>
      <c r="L689">
        <v>218.63957945012501</v>
      </c>
      <c r="M689">
        <v>79.352099596442201</v>
      </c>
      <c r="N689">
        <v>2.9423541269490499</v>
      </c>
      <c r="O689">
        <v>7.7551020408163298</v>
      </c>
      <c r="P689">
        <v>137.403100775193</v>
      </c>
      <c r="Q689">
        <v>6.9446491496809995E-2</v>
      </c>
    </row>
    <row r="690" spans="1:17" x14ac:dyDescent="0.3">
      <c r="A690" t="s">
        <v>1515</v>
      </c>
      <c r="B690" t="s">
        <v>1516</v>
      </c>
      <c r="C690" t="str">
        <f>IFERROR(VLOOKUP(Table1[[#This Row],[Ticker]],[1]!Table1[[Symbol]:[Industry]],2,FALSE),"-")</f>
        <v>-</v>
      </c>
      <c r="D690" t="s">
        <v>931</v>
      </c>
      <c r="E690">
        <v>6267.2758982400001</v>
      </c>
      <c r="F690">
        <v>136.63999999999999</v>
      </c>
      <c r="G690">
        <v>-12.8627014849137</v>
      </c>
      <c r="H690">
        <v>-10.840499777794699</v>
      </c>
      <c r="I690">
        <v>-36.650002095208897</v>
      </c>
      <c r="J690">
        <v>-4.3971332058083803</v>
      </c>
      <c r="K690">
        <v>149.470557604719</v>
      </c>
      <c r="L690">
        <v>159.956794948344</v>
      </c>
      <c r="M690">
        <v>32.589705994731901</v>
      </c>
      <c r="N690">
        <v>1.45757192621413</v>
      </c>
      <c r="O690">
        <v>54.127634660421499</v>
      </c>
      <c r="P690">
        <v>15.943996605854901</v>
      </c>
      <c r="Q690">
        <v>2.5166613118171002E-2</v>
      </c>
    </row>
    <row r="691" spans="1:17" hidden="1" x14ac:dyDescent="0.3">
      <c r="A691" t="s">
        <v>1517</v>
      </c>
      <c r="B691" t="s">
        <v>1518</v>
      </c>
      <c r="C691" t="str">
        <f>IFERROR(VLOOKUP(Table1[[#This Row],[Ticker]],[1]!Table1[[Symbol]:[Industry]],2,FALSE),"-")</f>
        <v>-</v>
      </c>
      <c r="D691" t="s">
        <v>43</v>
      </c>
      <c r="E691">
        <v>6266.8806215000004</v>
      </c>
      <c r="F691">
        <v>4073.45</v>
      </c>
      <c r="G691">
        <v>-11.207308485730501</v>
      </c>
      <c r="H691">
        <v>-3.8552554321954902</v>
      </c>
      <c r="I691">
        <v>-11.9264452875956</v>
      </c>
      <c r="J691">
        <v>-1.89787806871155</v>
      </c>
      <c r="K691">
        <v>4017.4412657460598</v>
      </c>
      <c r="L691">
        <v>3723.53997635717</v>
      </c>
      <c r="M691">
        <v>46.328954272498201</v>
      </c>
      <c r="N691">
        <v>0.53035854488353795</v>
      </c>
      <c r="O691">
        <v>11.0238250131952</v>
      </c>
      <c r="P691">
        <v>28.947451725229499</v>
      </c>
      <c r="Q691">
        <v>-5.6000345679393999E-2</v>
      </c>
    </row>
    <row r="692" spans="1:17" hidden="1" x14ac:dyDescent="0.3">
      <c r="A692" t="s">
        <v>1519</v>
      </c>
      <c r="B692" t="s">
        <v>1520</v>
      </c>
      <c r="C692" t="str">
        <f>IFERROR(VLOOKUP(Table1[[#This Row],[Ticker]],[1]!Table1[[Symbol]:[Industry]],2,FALSE),"-")</f>
        <v>-</v>
      </c>
      <c r="D692" t="s">
        <v>1020</v>
      </c>
      <c r="E692">
        <v>6266.1528877000001</v>
      </c>
      <c r="F692">
        <v>101</v>
      </c>
      <c r="M692">
        <v>50</v>
      </c>
      <c r="N692">
        <v>1</v>
      </c>
    </row>
    <row r="693" spans="1:17" hidden="1" x14ac:dyDescent="0.3">
      <c r="A693" t="s">
        <v>1521</v>
      </c>
      <c r="B693" t="s">
        <v>1522</v>
      </c>
      <c r="C693" t="str">
        <f>IFERROR(VLOOKUP(Table1[[#This Row],[Ticker]],[1]!Table1[[Symbol]:[Industry]],2,FALSE),"-")</f>
        <v>-</v>
      </c>
      <c r="D693" t="s">
        <v>21</v>
      </c>
      <c r="E693">
        <v>6231.0424481500004</v>
      </c>
      <c r="F693">
        <v>526.70000000000005</v>
      </c>
      <c r="G693">
        <v>-2.10743922273512</v>
      </c>
      <c r="H693">
        <v>8.9419162403423407</v>
      </c>
      <c r="I693">
        <v>-16.872594534762801</v>
      </c>
      <c r="J693">
        <v>2.9329864803553098</v>
      </c>
      <c r="K693">
        <v>477.67211791509101</v>
      </c>
      <c r="L693">
        <v>461.46778292324802</v>
      </c>
      <c r="M693">
        <v>61.6738046893419</v>
      </c>
      <c r="N693">
        <v>1.47823846934903</v>
      </c>
      <c r="O693">
        <v>13.7269793051072</v>
      </c>
      <c r="P693">
        <v>35.0166623942578</v>
      </c>
      <c r="Q693">
        <v>0.11499613334967</v>
      </c>
    </row>
    <row r="694" spans="1:17" hidden="1" x14ac:dyDescent="0.3">
      <c r="A694" t="s">
        <v>1523</v>
      </c>
      <c r="B694" t="s">
        <v>1524</v>
      </c>
      <c r="C694" t="str">
        <f>IFERROR(VLOOKUP(Table1[[#This Row],[Ticker]],[1]!Table1[[Symbol]:[Industry]],2,FALSE),"-")</f>
        <v>-</v>
      </c>
      <c r="D694" t="s">
        <v>130</v>
      </c>
      <c r="E694">
        <v>6224.8782915199999</v>
      </c>
      <c r="F694">
        <v>515.20000000000005</v>
      </c>
      <c r="G694">
        <v>102.671899331304</v>
      </c>
      <c r="H694">
        <v>56.894740902381201</v>
      </c>
      <c r="I694">
        <v>116.13930701522</v>
      </c>
      <c r="J694">
        <v>18.572950234562999</v>
      </c>
      <c r="K694">
        <v>336.90336096316003</v>
      </c>
      <c r="M694">
        <v>84.366302088223307</v>
      </c>
      <c r="N694">
        <v>1.6138816382093599</v>
      </c>
      <c r="O694">
        <v>2.8726708074534102</v>
      </c>
      <c r="P694">
        <v>204.13223140495799</v>
      </c>
    </row>
    <row r="695" spans="1:17" x14ac:dyDescent="0.3">
      <c r="A695" t="s">
        <v>1525</v>
      </c>
      <c r="B695" t="s">
        <v>1526</v>
      </c>
      <c r="C695" t="str">
        <f>IFERROR(VLOOKUP(Table1[[#This Row],[Ticker]],[1]!Table1[[Symbol]:[Industry]],2,FALSE),"-")</f>
        <v>-</v>
      </c>
      <c r="D695" t="s">
        <v>65</v>
      </c>
      <c r="E695">
        <v>6163.8720000000003</v>
      </c>
      <c r="F695">
        <v>875.55</v>
      </c>
      <c r="G695">
        <v>133.91312744706599</v>
      </c>
      <c r="H695">
        <v>-12.7247108410659</v>
      </c>
      <c r="I695">
        <v>22.8969242993482</v>
      </c>
      <c r="J695">
        <v>-5.3547101029169699</v>
      </c>
      <c r="K695">
        <v>878.67493098196303</v>
      </c>
      <c r="L695">
        <v>751.25905026813098</v>
      </c>
      <c r="M695">
        <v>52.383822590798303</v>
      </c>
      <c r="N695">
        <v>0.72173201194962799</v>
      </c>
      <c r="O695">
        <v>33.059219918908099</v>
      </c>
      <c r="P695">
        <v>161.16331096196799</v>
      </c>
      <c r="Q695">
        <v>9.3449861891648001E-2</v>
      </c>
    </row>
    <row r="696" spans="1:17" x14ac:dyDescent="0.3">
      <c r="A696" t="s">
        <v>1527</v>
      </c>
      <c r="B696" t="s">
        <v>1528</v>
      </c>
      <c r="C696" t="str">
        <f>IFERROR(VLOOKUP(Table1[[#This Row],[Ticker]],[1]!Table1[[Symbol]:[Industry]],2,FALSE),"-")</f>
        <v>-</v>
      </c>
      <c r="D696" t="s">
        <v>387</v>
      </c>
      <c r="E696">
        <v>6084.4039563360002</v>
      </c>
      <c r="F696">
        <v>61.91</v>
      </c>
      <c r="G696">
        <v>-37.508518582861903</v>
      </c>
      <c r="H696">
        <v>-14.948817286114</v>
      </c>
      <c r="I696">
        <v>-42.497097688951499</v>
      </c>
      <c r="J696">
        <v>0.24221745984104301</v>
      </c>
      <c r="K696">
        <v>66.471710603239799</v>
      </c>
      <c r="L696">
        <v>70.968117764141695</v>
      </c>
      <c r="M696">
        <v>46.230231392378201</v>
      </c>
      <c r="N696">
        <v>1.9505157083104201</v>
      </c>
      <c r="O696">
        <v>58.2942981747698</v>
      </c>
      <c r="P696">
        <v>4.4013490725126303</v>
      </c>
      <c r="Q696">
        <v>6.7190895667344E-2</v>
      </c>
    </row>
    <row r="697" spans="1:17" x14ac:dyDescent="0.3">
      <c r="A697" t="s">
        <v>1529</v>
      </c>
      <c r="B697" t="s">
        <v>1530</v>
      </c>
      <c r="C697" t="str">
        <f>IFERROR(VLOOKUP(Table1[[#This Row],[Ticker]],[1]!Table1[[Symbol]:[Industry]],2,FALSE),"-")</f>
        <v>-</v>
      </c>
      <c r="D697" t="s">
        <v>119</v>
      </c>
      <c r="E697">
        <v>6082.2397627250002</v>
      </c>
      <c r="F697">
        <v>1022.35</v>
      </c>
      <c r="G697">
        <v>48.679814656912399</v>
      </c>
      <c r="H697">
        <v>9.1685746867476698</v>
      </c>
      <c r="I697">
        <v>1.10405539617996</v>
      </c>
      <c r="J697">
        <v>-0.921708290831322</v>
      </c>
      <c r="K697">
        <v>973.13123865861303</v>
      </c>
      <c r="L697">
        <v>870.02257056557005</v>
      </c>
      <c r="M697">
        <v>51.3040451081242</v>
      </c>
      <c r="N697">
        <v>1.53577206390567</v>
      </c>
      <c r="O697">
        <v>6.0400058688315896</v>
      </c>
      <c r="P697">
        <v>75.555937151197696</v>
      </c>
      <c r="Q697">
        <v>3.8564298122639999E-2</v>
      </c>
    </row>
    <row r="698" spans="1:17" hidden="1" x14ac:dyDescent="0.3">
      <c r="A698" t="s">
        <v>1531</v>
      </c>
      <c r="B698" t="s">
        <v>1532</v>
      </c>
      <c r="C698" t="str">
        <f>IFERROR(VLOOKUP(Table1[[#This Row],[Ticker]],[1]!Table1[[Symbol]:[Industry]],2,FALSE),"-")</f>
        <v>-</v>
      </c>
      <c r="D698" t="s">
        <v>151</v>
      </c>
      <c r="E698">
        <v>6058.91095563</v>
      </c>
      <c r="F698">
        <v>156.38999999999999</v>
      </c>
      <c r="G698">
        <v>-31.366301396328002</v>
      </c>
      <c r="H698">
        <v>9.7712377129860908</v>
      </c>
      <c r="I698">
        <v>-18.5193442998435</v>
      </c>
      <c r="J698">
        <v>-3.21174839120525</v>
      </c>
      <c r="O698">
        <v>26.286846985101299</v>
      </c>
      <c r="P698">
        <v>15.844444444444401</v>
      </c>
    </row>
    <row r="699" spans="1:17" x14ac:dyDescent="0.3">
      <c r="A699" t="s">
        <v>1533</v>
      </c>
      <c r="B699" t="s">
        <v>1534</v>
      </c>
      <c r="C699" t="str">
        <f>IFERROR(VLOOKUP(Table1[[#This Row],[Ticker]],[1]!Table1[[Symbol]:[Industry]],2,FALSE),"-")</f>
        <v>-</v>
      </c>
      <c r="D699" t="s">
        <v>86</v>
      </c>
      <c r="E699">
        <v>6045.8892661699902</v>
      </c>
      <c r="F699">
        <v>3057.05</v>
      </c>
      <c r="G699">
        <v>7.8621918873777403</v>
      </c>
      <c r="H699">
        <v>33.044352317346103</v>
      </c>
      <c r="I699">
        <v>33.202722576801001</v>
      </c>
      <c r="J699">
        <v>-1.8593777015500801</v>
      </c>
      <c r="K699">
        <v>2492.37392982868</v>
      </c>
      <c r="L699">
        <v>2217.2714215645401</v>
      </c>
      <c r="M699">
        <v>75.237992505407504</v>
      </c>
      <c r="N699">
        <v>0.87934274677648205</v>
      </c>
      <c r="O699">
        <v>0.75072373693592098</v>
      </c>
      <c r="P699">
        <v>91.664576802507796</v>
      </c>
      <c r="Q699">
        <v>-3.9540612898683998E-2</v>
      </c>
    </row>
    <row r="700" spans="1:17" hidden="1" x14ac:dyDescent="0.3">
      <c r="A700" t="s">
        <v>1535</v>
      </c>
      <c r="B700" t="s">
        <v>1536</v>
      </c>
      <c r="C700" t="str">
        <f>IFERROR(VLOOKUP(Table1[[#This Row],[Ticker]],[1]!Table1[[Symbol]:[Industry]],2,FALSE),"-")</f>
        <v>-</v>
      </c>
      <c r="D700" t="s">
        <v>552</v>
      </c>
      <c r="E700">
        <v>6041.8811904000004</v>
      </c>
      <c r="F700">
        <v>6080.25</v>
      </c>
      <c r="G700">
        <v>57.8903246281902</v>
      </c>
      <c r="H700">
        <v>-8.7565306770185192</v>
      </c>
      <c r="I700">
        <v>60.822136176641798</v>
      </c>
      <c r="J700">
        <v>-2.5843918338281999</v>
      </c>
      <c r="K700">
        <v>5749.4372507482403</v>
      </c>
      <c r="L700">
        <v>4501.7440477333703</v>
      </c>
      <c r="M700">
        <v>49.840409460102201</v>
      </c>
      <c r="N700">
        <v>0.57464299780177197</v>
      </c>
      <c r="O700">
        <v>10.174746104189699</v>
      </c>
      <c r="P700">
        <v>112.774706047032</v>
      </c>
      <c r="Q700">
        <v>0.131270231901981</v>
      </c>
    </row>
    <row r="701" spans="1:17" x14ac:dyDescent="0.3">
      <c r="A701" t="s">
        <v>1537</v>
      </c>
      <c r="B701" t="s">
        <v>1538</v>
      </c>
      <c r="C701" t="str">
        <f>IFERROR(VLOOKUP(Table1[[#This Row],[Ticker]],[1]!Table1[[Symbol]:[Industry]],2,FALSE),"-")</f>
        <v>-</v>
      </c>
      <c r="D701" t="s">
        <v>1539</v>
      </c>
      <c r="E701">
        <v>6029.7403167399998</v>
      </c>
      <c r="F701">
        <v>338.45</v>
      </c>
      <c r="G701">
        <v>108.832639178034</v>
      </c>
      <c r="H701">
        <v>7.8173781576572203</v>
      </c>
      <c r="I701">
        <v>14.347476082030701</v>
      </c>
      <c r="J701">
        <v>9.9688608970741992</v>
      </c>
      <c r="K701">
        <v>300.59254748494402</v>
      </c>
      <c r="L701">
        <v>270.696987717311</v>
      </c>
      <c r="M701">
        <v>71.530978478527302</v>
      </c>
      <c r="N701">
        <v>1.45403125530813</v>
      </c>
      <c r="O701">
        <v>10.296941941202499</v>
      </c>
      <c r="P701">
        <v>141.83637013219001</v>
      </c>
      <c r="Q701">
        <v>0.10580731873602001</v>
      </c>
    </row>
    <row r="702" spans="1:17" x14ac:dyDescent="0.3">
      <c r="A702" t="s">
        <v>1540</v>
      </c>
      <c r="B702" t="s">
        <v>1541</v>
      </c>
      <c r="C702" t="str">
        <f>IFERROR(VLOOKUP(Table1[[#This Row],[Ticker]],[1]!Table1[[Symbol]:[Industry]],2,FALSE),"-")</f>
        <v>-</v>
      </c>
      <c r="D702" t="s">
        <v>234</v>
      </c>
      <c r="E702">
        <v>6024.8862402799996</v>
      </c>
      <c r="F702">
        <v>759.7</v>
      </c>
      <c r="G702">
        <v>54.982060293792102</v>
      </c>
      <c r="H702">
        <v>12.709152466043699</v>
      </c>
      <c r="I702">
        <v>1.17113994478801</v>
      </c>
      <c r="J702">
        <v>-0.76115183462047797</v>
      </c>
      <c r="K702">
        <v>701.72023735559003</v>
      </c>
      <c r="L702">
        <v>668.22815106211704</v>
      </c>
      <c r="M702">
        <v>76.6113235954533</v>
      </c>
      <c r="N702">
        <v>1.3582285883716101</v>
      </c>
      <c r="O702">
        <v>16.335395550875301</v>
      </c>
      <c r="P702">
        <v>88.511166253101706</v>
      </c>
    </row>
    <row r="703" spans="1:17" x14ac:dyDescent="0.3">
      <c r="A703" t="s">
        <v>1542</v>
      </c>
      <c r="B703" t="s">
        <v>1543</v>
      </c>
      <c r="C703" t="str">
        <f>IFERROR(VLOOKUP(Table1[[#This Row],[Ticker]],[1]!Table1[[Symbol]:[Industry]],2,FALSE),"-")</f>
        <v>-</v>
      </c>
      <c r="D703" t="s">
        <v>148</v>
      </c>
      <c r="E703">
        <v>6016.1927342400004</v>
      </c>
      <c r="F703">
        <v>385.2</v>
      </c>
      <c r="G703">
        <v>33.344885939301498</v>
      </c>
      <c r="H703">
        <v>4.3171862129180898</v>
      </c>
      <c r="I703">
        <v>31.029931566903901</v>
      </c>
      <c r="J703">
        <v>-2.7079953919436999E-2</v>
      </c>
      <c r="K703">
        <v>340.01020961834701</v>
      </c>
      <c r="L703">
        <v>292.93533515229899</v>
      </c>
      <c r="M703">
        <v>66.399851187509995</v>
      </c>
      <c r="N703">
        <v>0.81109294885375804</v>
      </c>
      <c r="O703">
        <v>3.19314641744548</v>
      </c>
      <c r="P703">
        <v>70.404777704047703</v>
      </c>
      <c r="Q703">
        <v>0.213323045147119</v>
      </c>
    </row>
    <row r="704" spans="1:17" hidden="1" x14ac:dyDescent="0.3">
      <c r="A704" t="s">
        <v>1544</v>
      </c>
      <c r="B704" t="s">
        <v>1545</v>
      </c>
      <c r="C704" t="str">
        <f>IFERROR(VLOOKUP(Table1[[#This Row],[Ticker]],[1]!Table1[[Symbol]:[Industry]],2,FALSE),"-")</f>
        <v>-</v>
      </c>
      <c r="D704" t="s">
        <v>119</v>
      </c>
      <c r="E704">
        <v>5997.9150295500003</v>
      </c>
      <c r="F704">
        <v>523.5</v>
      </c>
      <c r="G704">
        <v>-32.885293485262999</v>
      </c>
      <c r="H704">
        <v>2.1505946622930199</v>
      </c>
      <c r="I704">
        <v>-17.629608039427399</v>
      </c>
      <c r="J704">
        <v>-6.74891095255773</v>
      </c>
      <c r="K704">
        <v>508.19780795224801</v>
      </c>
      <c r="L704">
        <v>520.76521637790302</v>
      </c>
      <c r="M704">
        <v>56.826828982575798</v>
      </c>
      <c r="N704">
        <v>3.7060039154612601</v>
      </c>
      <c r="O704">
        <v>20.334288443170902</v>
      </c>
      <c r="P704">
        <v>12.098501070663801</v>
      </c>
      <c r="Q704">
        <v>6.7158789780329999E-3</v>
      </c>
    </row>
    <row r="705" spans="1:17" hidden="1" x14ac:dyDescent="0.3">
      <c r="A705" t="s">
        <v>1546</v>
      </c>
      <c r="B705" t="s">
        <v>1547</v>
      </c>
      <c r="C705" t="str">
        <f>IFERROR(VLOOKUP(Table1[[#This Row],[Ticker]],[1]!Table1[[Symbol]:[Industry]],2,FALSE),"-")</f>
        <v>-</v>
      </c>
      <c r="D705" t="s">
        <v>541</v>
      </c>
      <c r="E705">
        <v>5991.4378462799996</v>
      </c>
      <c r="F705">
        <v>1533.8</v>
      </c>
      <c r="G705">
        <v>17.1716740874758</v>
      </c>
      <c r="H705">
        <v>23.402293964970099</v>
      </c>
      <c r="I705">
        <v>19.044744337612201</v>
      </c>
      <c r="J705">
        <v>8.0361349709319807</v>
      </c>
      <c r="K705">
        <v>1258.3653036042199</v>
      </c>
      <c r="L705">
        <v>1194.6883059081699</v>
      </c>
      <c r="M705">
        <v>88.659606922602904</v>
      </c>
      <c r="N705">
        <v>2.13371045936591</v>
      </c>
      <c r="O705">
        <v>0.85734776372408095</v>
      </c>
      <c r="P705">
        <v>57.312820512820501</v>
      </c>
      <c r="Q705">
        <v>5.6926068799299995E-4</v>
      </c>
    </row>
    <row r="706" spans="1:17" hidden="1" x14ac:dyDescent="0.3">
      <c r="A706" t="s">
        <v>1548</v>
      </c>
      <c r="B706" t="s">
        <v>1549</v>
      </c>
      <c r="C706" t="str">
        <f>IFERROR(VLOOKUP(Table1[[#This Row],[Ticker]],[1]!Table1[[Symbol]:[Industry]],2,FALSE),"-")</f>
        <v>-</v>
      </c>
      <c r="E706">
        <v>5985.8225386049999</v>
      </c>
      <c r="F706">
        <v>2770.95</v>
      </c>
      <c r="G706">
        <v>1726.2795263169201</v>
      </c>
      <c r="H706">
        <v>42.597173357007897</v>
      </c>
      <c r="I706">
        <v>570.36793887135502</v>
      </c>
      <c r="J706">
        <v>-3.8749796212668302</v>
      </c>
      <c r="K706">
        <v>2064.3537652518899</v>
      </c>
      <c r="L706">
        <v>985.32419445130301</v>
      </c>
      <c r="M706">
        <v>64.509746363427993</v>
      </c>
      <c r="N706">
        <v>1.0863541873615901</v>
      </c>
      <c r="O706">
        <v>10.059726808495199</v>
      </c>
      <c r="P706">
        <v>1844.5263157894699</v>
      </c>
    </row>
    <row r="707" spans="1:17" hidden="1" x14ac:dyDescent="0.3">
      <c r="A707" t="s">
        <v>1550</v>
      </c>
      <c r="B707" t="s">
        <v>1551</v>
      </c>
      <c r="C707" t="str">
        <f>IFERROR(VLOOKUP(Table1[[#This Row],[Ticker]],[1]!Table1[[Symbol]:[Industry]],2,FALSE),"-")</f>
        <v>-</v>
      </c>
      <c r="D707" t="s">
        <v>390</v>
      </c>
      <c r="E707">
        <v>5980.7488098000003</v>
      </c>
      <c r="F707">
        <v>271</v>
      </c>
      <c r="G707">
        <v>154.13317480374599</v>
      </c>
      <c r="H707">
        <v>-5.1366785577903</v>
      </c>
      <c r="I707">
        <v>70.839447536089594</v>
      </c>
      <c r="J707">
        <v>0.61650235395123998</v>
      </c>
      <c r="K707">
        <v>258.24728529089498</v>
      </c>
      <c r="L707">
        <v>201.76191482432699</v>
      </c>
      <c r="M707">
        <v>50.620832319796598</v>
      </c>
      <c r="N707">
        <v>0.57509454696454099</v>
      </c>
      <c r="O707">
        <v>10.7011070110701</v>
      </c>
      <c r="P707">
        <v>186.469344608879</v>
      </c>
      <c r="Q707">
        <v>0.13590043053765</v>
      </c>
    </row>
    <row r="708" spans="1:17" x14ac:dyDescent="0.3">
      <c r="A708" t="s">
        <v>1552</v>
      </c>
      <c r="B708" t="s">
        <v>1553</v>
      </c>
      <c r="C708" t="str">
        <f>IFERROR(VLOOKUP(Table1[[#This Row],[Ticker]],[1]!Table1[[Symbol]:[Industry]],2,FALSE),"-")</f>
        <v>-</v>
      </c>
      <c r="D708" t="s">
        <v>257</v>
      </c>
      <c r="E708">
        <v>5970.6090960299998</v>
      </c>
      <c r="F708">
        <v>2569.9499999999998</v>
      </c>
      <c r="G708">
        <v>165.05469036057099</v>
      </c>
      <c r="H708">
        <v>29.771762912432798</v>
      </c>
      <c r="I708">
        <v>72.412386085787602</v>
      </c>
      <c r="J708">
        <v>14.758599318436399</v>
      </c>
      <c r="K708">
        <v>1975.35682964902</v>
      </c>
      <c r="L708">
        <v>1638.03909611361</v>
      </c>
      <c r="M708">
        <v>83.229861744107893</v>
      </c>
      <c r="N708">
        <v>2.4741041374723101</v>
      </c>
      <c r="O708">
        <v>2.7257339636957898</v>
      </c>
      <c r="P708">
        <v>214.27086517884399</v>
      </c>
      <c r="Q708">
        <v>0.12230764971039899</v>
      </c>
    </row>
    <row r="709" spans="1:17" x14ac:dyDescent="0.3">
      <c r="A709" t="s">
        <v>1554</v>
      </c>
      <c r="B709" t="s">
        <v>1555</v>
      </c>
      <c r="C709" t="str">
        <f>IFERROR(VLOOKUP(Table1[[#This Row],[Ticker]],[1]!Table1[[Symbol]:[Industry]],2,FALSE),"-")</f>
        <v>-</v>
      </c>
      <c r="D709" t="s">
        <v>325</v>
      </c>
      <c r="E709">
        <v>5962.5100475549998</v>
      </c>
      <c r="F709">
        <v>279.45</v>
      </c>
      <c r="G709">
        <v>-9.2268303724606398</v>
      </c>
      <c r="H709">
        <v>15.345690122321701</v>
      </c>
      <c r="I709">
        <v>7.1750808081316997</v>
      </c>
      <c r="J709">
        <v>3.15586724503317</v>
      </c>
      <c r="K709">
        <v>239.850701865979</v>
      </c>
      <c r="L709">
        <v>227.53050530235399</v>
      </c>
      <c r="M709">
        <v>70.392559572819394</v>
      </c>
      <c r="N709">
        <v>1.3028842832835199</v>
      </c>
      <c r="O709">
        <v>2.7196278404007801</v>
      </c>
      <c r="P709">
        <v>47.857142857142797</v>
      </c>
      <c r="Q709">
        <v>-7.2233033753009004E-2</v>
      </c>
    </row>
    <row r="710" spans="1:17" x14ac:dyDescent="0.3">
      <c r="A710" t="s">
        <v>1556</v>
      </c>
      <c r="B710" t="s">
        <v>1557</v>
      </c>
      <c r="C710" t="str">
        <f>IFERROR(VLOOKUP(Table1[[#This Row],[Ticker]],[1]!Table1[[Symbol]:[Industry]],2,FALSE),"-")</f>
        <v>-</v>
      </c>
      <c r="D710" t="s">
        <v>187</v>
      </c>
      <c r="E710">
        <v>5925.2690252699904</v>
      </c>
      <c r="F710">
        <v>486.15</v>
      </c>
      <c r="G710">
        <v>86.566599209504105</v>
      </c>
      <c r="H710">
        <v>6.7591116352090097</v>
      </c>
      <c r="I710">
        <v>16.871744346445901</v>
      </c>
      <c r="J710">
        <v>1.46182817437788</v>
      </c>
      <c r="K710">
        <v>453.97165287132799</v>
      </c>
      <c r="L710">
        <v>387.93089394899499</v>
      </c>
      <c r="M710">
        <v>51.8982164512352</v>
      </c>
      <c r="N710">
        <v>1.15367595251359</v>
      </c>
      <c r="O710">
        <v>5.9343823922657499</v>
      </c>
      <c r="P710">
        <v>130.402843601895</v>
      </c>
      <c r="Q710">
        <v>0.17061509163623301</v>
      </c>
    </row>
    <row r="711" spans="1:17" x14ac:dyDescent="0.3">
      <c r="A711" t="s">
        <v>1558</v>
      </c>
      <c r="B711" t="s">
        <v>1559</v>
      </c>
      <c r="C711" t="str">
        <f>IFERROR(VLOOKUP(Table1[[#This Row],[Ticker]],[1]!Table1[[Symbol]:[Industry]],2,FALSE),"-")</f>
        <v>-</v>
      </c>
      <c r="D711" t="s">
        <v>234</v>
      </c>
      <c r="E711">
        <v>5923.2206409150003</v>
      </c>
      <c r="F711">
        <v>1925.65</v>
      </c>
      <c r="G711">
        <v>-25.709580429396599</v>
      </c>
      <c r="H711">
        <v>-1.74772170765754</v>
      </c>
      <c r="I711">
        <v>-24.775062005661201</v>
      </c>
      <c r="J711">
        <v>-0.94487638800866203</v>
      </c>
      <c r="K711">
        <v>1867.8926476131501</v>
      </c>
      <c r="L711">
        <v>1971.3885686363899</v>
      </c>
      <c r="M711">
        <v>67.086417203436099</v>
      </c>
      <c r="N711">
        <v>0.82136775719938204</v>
      </c>
      <c r="O711">
        <v>51.655285228364399</v>
      </c>
      <c r="P711">
        <v>20.353124999999999</v>
      </c>
      <c r="Q711">
        <v>1.5857573934137999E-2</v>
      </c>
    </row>
    <row r="712" spans="1:17" x14ac:dyDescent="0.3">
      <c r="A712" t="s">
        <v>1560</v>
      </c>
      <c r="B712" t="s">
        <v>1561</v>
      </c>
      <c r="C712" t="str">
        <f>IFERROR(VLOOKUP(Table1[[#This Row],[Ticker]],[1]!Table1[[Symbol]:[Industry]],2,FALSE),"-")</f>
        <v>-</v>
      </c>
      <c r="D712" t="s">
        <v>390</v>
      </c>
      <c r="E712">
        <v>5904.3882812239999</v>
      </c>
      <c r="F712">
        <v>65.680000000000007</v>
      </c>
      <c r="G712">
        <v>5.2658578911794498</v>
      </c>
      <c r="H712">
        <v>-14.304395836190499</v>
      </c>
      <c r="I712">
        <v>-28.521992869731999</v>
      </c>
      <c r="J712">
        <v>-4.1457662616169104</v>
      </c>
      <c r="K712">
        <v>71.424144718042797</v>
      </c>
      <c r="L712">
        <v>67.949565442963404</v>
      </c>
      <c r="M712">
        <v>30.7465973165205</v>
      </c>
      <c r="N712">
        <v>0.43893678164587902</v>
      </c>
      <c r="O712">
        <v>33.678440925700301</v>
      </c>
      <c r="P712">
        <v>50.297482837528598</v>
      </c>
      <c r="Q712">
        <v>2.0938138410161001E-2</v>
      </c>
    </row>
    <row r="713" spans="1:17" hidden="1" x14ac:dyDescent="0.3">
      <c r="A713" t="s">
        <v>1562</v>
      </c>
      <c r="B713" t="s">
        <v>1563</v>
      </c>
      <c r="C713" t="str">
        <f>IFERROR(VLOOKUP(Table1[[#This Row],[Ticker]],[1]!Table1[[Symbol]:[Industry]],2,FALSE),"-")</f>
        <v>-</v>
      </c>
      <c r="D713" t="s">
        <v>1564</v>
      </c>
      <c r="E713">
        <v>5883.6969449750004</v>
      </c>
      <c r="F713">
        <v>4572.95</v>
      </c>
      <c r="G713">
        <v>160.00209969328901</v>
      </c>
      <c r="H713">
        <v>32.162902780299497</v>
      </c>
      <c r="I713">
        <v>21.9919884092008</v>
      </c>
      <c r="J713">
        <v>-1.0712125966446799</v>
      </c>
      <c r="K713">
        <v>3824.27524455915</v>
      </c>
      <c r="L713">
        <v>3262.87089664717</v>
      </c>
      <c r="M713">
        <v>73.151336189579396</v>
      </c>
      <c r="N713">
        <v>1.29129018250428</v>
      </c>
      <c r="O713">
        <v>4.9650663138674096</v>
      </c>
      <c r="P713">
        <v>186.615481040426</v>
      </c>
      <c r="Q713">
        <v>0.14479958387338501</v>
      </c>
    </row>
    <row r="714" spans="1:17" x14ac:dyDescent="0.3">
      <c r="A714" t="s">
        <v>1565</v>
      </c>
      <c r="B714" t="s">
        <v>1566</v>
      </c>
      <c r="C714" t="str">
        <f>IFERROR(VLOOKUP(Table1[[#This Row],[Ticker]],[1]!Table1[[Symbol]:[Industry]],2,FALSE),"-")</f>
        <v>-</v>
      </c>
      <c r="D714" t="s">
        <v>62</v>
      </c>
      <c r="E714">
        <v>5849.2291487800003</v>
      </c>
      <c r="F714">
        <v>1499.8</v>
      </c>
      <c r="G714">
        <v>115.909391948801</v>
      </c>
      <c r="H714">
        <v>46.371451890233402</v>
      </c>
      <c r="I714">
        <v>88.453096052213894</v>
      </c>
      <c r="J714">
        <v>-0.95564501748769404</v>
      </c>
      <c r="K714">
        <v>1046.6588955961199</v>
      </c>
      <c r="L714">
        <v>811.51524796513695</v>
      </c>
      <c r="M714">
        <v>82.636936538380496</v>
      </c>
      <c r="N714">
        <v>1.1522992769328999</v>
      </c>
      <c r="O714">
        <v>1.81690892118948</v>
      </c>
      <c r="P714">
        <v>148.12639589709599</v>
      </c>
      <c r="Q714">
        <v>9.5068014934677994E-2</v>
      </c>
    </row>
    <row r="715" spans="1:17" x14ac:dyDescent="0.3">
      <c r="A715" t="s">
        <v>1567</v>
      </c>
      <c r="B715" t="s">
        <v>1568</v>
      </c>
      <c r="C715" t="str">
        <f>IFERROR(VLOOKUP(Table1[[#This Row],[Ticker]],[1]!Table1[[Symbol]:[Industry]],2,FALSE),"-")</f>
        <v>-</v>
      </c>
      <c r="D715" t="s">
        <v>552</v>
      </c>
      <c r="E715">
        <v>5785.6536034000001</v>
      </c>
      <c r="F715">
        <v>294.55</v>
      </c>
      <c r="G715">
        <v>-8.3650448076485908</v>
      </c>
      <c r="H715">
        <v>-12.256140911963501</v>
      </c>
      <c r="I715">
        <v>-31.801960655028701</v>
      </c>
      <c r="J715">
        <v>-7.4602556090530303</v>
      </c>
      <c r="K715">
        <v>313.838391317071</v>
      </c>
      <c r="L715">
        <v>320.43651252603598</v>
      </c>
      <c r="M715">
        <v>40.696002342190198</v>
      </c>
      <c r="N715">
        <v>1.42091885598712</v>
      </c>
      <c r="O715">
        <v>37.592938380580499</v>
      </c>
      <c r="P715">
        <v>25.8760683760683</v>
      </c>
      <c r="Q715">
        <v>0.110228787484053</v>
      </c>
    </row>
    <row r="716" spans="1:17" x14ac:dyDescent="0.3">
      <c r="A716" t="s">
        <v>1569</v>
      </c>
      <c r="B716" t="s">
        <v>1570</v>
      </c>
      <c r="C716" t="str">
        <f>IFERROR(VLOOKUP(Table1[[#This Row],[Ticker]],[1]!Table1[[Symbol]:[Industry]],2,FALSE),"-")</f>
        <v>-</v>
      </c>
      <c r="D716" t="s">
        <v>257</v>
      </c>
      <c r="E716">
        <v>5775.0800179199996</v>
      </c>
      <c r="F716">
        <v>786.4</v>
      </c>
      <c r="G716">
        <v>-9.0048418896449505</v>
      </c>
      <c r="H716">
        <v>-3.1623515756652099</v>
      </c>
      <c r="I716">
        <v>-16.018215493545299</v>
      </c>
      <c r="J716">
        <v>-3.1265223391390302</v>
      </c>
      <c r="K716">
        <v>774.46631551739995</v>
      </c>
      <c r="L716">
        <v>758.03048272800197</v>
      </c>
      <c r="M716">
        <v>57.916243527849701</v>
      </c>
      <c r="N716">
        <v>0.85980717024757303</v>
      </c>
      <c r="O716">
        <v>10.478128179043701</v>
      </c>
      <c r="P716">
        <v>26.227929373996702</v>
      </c>
      <c r="Q716">
        <v>4.7939571622063998E-2</v>
      </c>
    </row>
    <row r="717" spans="1:17" hidden="1" x14ac:dyDescent="0.3">
      <c r="A717" t="s">
        <v>1571</v>
      </c>
      <c r="B717" t="s">
        <v>1572</v>
      </c>
      <c r="C717" t="str">
        <f>IFERROR(VLOOKUP(Table1[[#This Row],[Ticker]],[1]!Table1[[Symbol]:[Industry]],2,FALSE),"-")</f>
        <v>-</v>
      </c>
      <c r="D717" t="s">
        <v>148</v>
      </c>
      <c r="E717">
        <v>5756.5094692000002</v>
      </c>
      <c r="F717">
        <v>5092.8500000000004</v>
      </c>
      <c r="G717">
        <v>205.052658810803</v>
      </c>
      <c r="H717">
        <v>5.8649602167634098</v>
      </c>
      <c r="I717">
        <v>95.936695974471306</v>
      </c>
      <c r="J717">
        <v>1.91926370000651</v>
      </c>
      <c r="K717">
        <v>4234.48662072969</v>
      </c>
      <c r="L717">
        <v>3061.0596699161802</v>
      </c>
      <c r="M717">
        <v>66.965748052270797</v>
      </c>
      <c r="N717">
        <v>0.62755948098598302</v>
      </c>
      <c r="O717">
        <v>1.9075763079611401</v>
      </c>
      <c r="P717">
        <v>237.78934801353</v>
      </c>
      <c r="Q717">
        <v>0.21756252420903399</v>
      </c>
    </row>
    <row r="718" spans="1:17" x14ac:dyDescent="0.3">
      <c r="A718" t="s">
        <v>1573</v>
      </c>
      <c r="B718" t="s">
        <v>1574</v>
      </c>
      <c r="C718" t="str">
        <f>IFERROR(VLOOKUP(Table1[[#This Row],[Ticker]],[1]!Table1[[Symbol]:[Industry]],2,FALSE),"-")</f>
        <v>-</v>
      </c>
      <c r="D718" t="s">
        <v>1136</v>
      </c>
      <c r="E718">
        <v>5755.6173397499997</v>
      </c>
      <c r="F718">
        <v>450.25</v>
      </c>
      <c r="G718">
        <v>40.529734569954798</v>
      </c>
      <c r="H718">
        <v>4.4571233595421997</v>
      </c>
      <c r="I718">
        <v>16.0482055689783</v>
      </c>
      <c r="J718">
        <v>-2.4370047522493299</v>
      </c>
      <c r="K718">
        <v>440.931734783688</v>
      </c>
      <c r="L718">
        <v>399.98384167466401</v>
      </c>
      <c r="M718">
        <v>54.959530136528201</v>
      </c>
      <c r="N718">
        <v>1.4950974300317199</v>
      </c>
      <c r="O718">
        <v>17.923375902276501</v>
      </c>
      <c r="P718">
        <v>75.87890625</v>
      </c>
      <c r="Q718">
        <v>0.12735202218508099</v>
      </c>
    </row>
    <row r="719" spans="1:17" hidden="1" x14ac:dyDescent="0.3">
      <c r="A719" t="s">
        <v>1575</v>
      </c>
      <c r="B719" t="s">
        <v>1576</v>
      </c>
      <c r="C719" t="str">
        <f>IFERROR(VLOOKUP(Table1[[#This Row],[Ticker]],[1]!Table1[[Symbol]:[Industry]],2,FALSE),"-")</f>
        <v>-</v>
      </c>
      <c r="D719" t="s">
        <v>260</v>
      </c>
      <c r="E719">
        <v>5744.2833000000001</v>
      </c>
      <c r="F719">
        <v>5188</v>
      </c>
      <c r="G719">
        <v>144.20092984186201</v>
      </c>
      <c r="H719">
        <v>31.889681548599999</v>
      </c>
      <c r="I719">
        <v>55.221973715268199</v>
      </c>
      <c r="J719">
        <v>6.3418834764114704</v>
      </c>
      <c r="K719">
        <v>4088.4705341943099</v>
      </c>
      <c r="L719">
        <v>3308.4181443119001</v>
      </c>
      <c r="M719">
        <v>87.718679197435605</v>
      </c>
      <c r="N719">
        <v>3.7822651396933802</v>
      </c>
      <c r="O719">
        <v>3.6430223592906801</v>
      </c>
      <c r="P719">
        <v>180.250648228176</v>
      </c>
      <c r="Q719">
        <v>0.11022143653960501</v>
      </c>
    </row>
    <row r="720" spans="1:17" hidden="1" x14ac:dyDescent="0.3">
      <c r="A720" t="s">
        <v>1577</v>
      </c>
      <c r="B720" t="s">
        <v>1578</v>
      </c>
      <c r="C720" t="str">
        <f>IFERROR(VLOOKUP(Table1[[#This Row],[Ticker]],[1]!Table1[[Symbol]:[Industry]],2,FALSE),"-")</f>
        <v>-</v>
      </c>
      <c r="D720" t="s">
        <v>59</v>
      </c>
      <c r="E720">
        <v>5738.8661650000004</v>
      </c>
      <c r="F720">
        <v>1131.5</v>
      </c>
      <c r="G720">
        <v>100.665375148687</v>
      </c>
      <c r="H720">
        <v>6.72955980947361</v>
      </c>
      <c r="I720">
        <v>40.721820509485397</v>
      </c>
      <c r="J720">
        <v>-6.4420709126892204</v>
      </c>
      <c r="K720">
        <v>1086.2430201735101</v>
      </c>
      <c r="L720">
        <v>895.10950180096904</v>
      </c>
      <c r="M720">
        <v>48.990095718493002</v>
      </c>
      <c r="N720">
        <v>0.99150433978880304</v>
      </c>
      <c r="O720">
        <v>20.190013256738801</v>
      </c>
      <c r="P720">
        <v>161.89098483971699</v>
      </c>
      <c r="Q720">
        <v>4.5610677058764003E-2</v>
      </c>
    </row>
    <row r="721" spans="1:17" x14ac:dyDescent="0.3">
      <c r="A721" t="s">
        <v>1579</v>
      </c>
      <c r="B721" t="s">
        <v>1580</v>
      </c>
      <c r="C721" t="str">
        <f>IFERROR(VLOOKUP(Table1[[#This Row],[Ticker]],[1]!Table1[[Symbol]:[Industry]],2,FALSE),"-")</f>
        <v>-</v>
      </c>
      <c r="D721" t="s">
        <v>59</v>
      </c>
      <c r="E721">
        <v>5717.34543622</v>
      </c>
      <c r="F721">
        <v>584.65</v>
      </c>
      <c r="G721">
        <v>76.160862886391897</v>
      </c>
      <c r="H721">
        <v>12.481819141086101</v>
      </c>
      <c r="I721">
        <v>61.580941347701597</v>
      </c>
      <c r="J721">
        <v>-4.2254813844025403</v>
      </c>
      <c r="K721">
        <v>526.65919635873399</v>
      </c>
      <c r="L721">
        <v>439.29385208330399</v>
      </c>
      <c r="M721">
        <v>63.581383415561</v>
      </c>
      <c r="N721">
        <v>0.89006207811729499</v>
      </c>
      <c r="O721">
        <v>3.99384246985377</v>
      </c>
      <c r="P721">
        <v>107.76474769012</v>
      </c>
      <c r="Q721">
        <v>-2.2776174935001999E-2</v>
      </c>
    </row>
    <row r="722" spans="1:17" x14ac:dyDescent="0.3">
      <c r="A722" t="s">
        <v>1581</v>
      </c>
      <c r="B722" t="s">
        <v>1582</v>
      </c>
      <c r="C722" t="str">
        <f>IFERROR(VLOOKUP(Table1[[#This Row],[Ticker]],[1]!Table1[[Symbol]:[Industry]],2,FALSE),"-")</f>
        <v>-</v>
      </c>
      <c r="D722" t="s">
        <v>59</v>
      </c>
      <c r="E722">
        <v>5687.5092014399997</v>
      </c>
      <c r="F722">
        <v>1390.4</v>
      </c>
      <c r="G722">
        <v>-17.4563084922919</v>
      </c>
      <c r="H722">
        <v>1.9754230277425699</v>
      </c>
      <c r="I722">
        <v>6.5813334096598402</v>
      </c>
      <c r="J722">
        <v>-1.66597299821856</v>
      </c>
      <c r="K722">
        <v>1257.70747347112</v>
      </c>
      <c r="L722">
        <v>1183.0942321515699</v>
      </c>
      <c r="M722">
        <v>66.805311722985806</v>
      </c>
      <c r="N722">
        <v>1.46354956769047</v>
      </c>
      <c r="O722">
        <v>5.6530494821634001</v>
      </c>
      <c r="P722">
        <v>38.424013141520199</v>
      </c>
      <c r="Q722">
        <v>6.6117813703900005E-4</v>
      </c>
    </row>
    <row r="723" spans="1:17" x14ac:dyDescent="0.3">
      <c r="A723" t="s">
        <v>1583</v>
      </c>
      <c r="B723" t="s">
        <v>1584</v>
      </c>
      <c r="C723" t="str">
        <f>IFERROR(VLOOKUP(Table1[[#This Row],[Ticker]],[1]!Table1[[Symbol]:[Industry]],2,FALSE),"-")</f>
        <v>-</v>
      </c>
      <c r="D723" t="s">
        <v>207</v>
      </c>
      <c r="E723">
        <v>5642.3752580800001</v>
      </c>
      <c r="F723">
        <v>622.6</v>
      </c>
      <c r="G723">
        <v>43.770102807341601</v>
      </c>
      <c r="H723">
        <v>8.3558996380164192</v>
      </c>
      <c r="I723">
        <v>12.786855212132901</v>
      </c>
      <c r="J723">
        <v>0.96172704920101804</v>
      </c>
      <c r="K723">
        <v>581.34889518651596</v>
      </c>
      <c r="L723">
        <v>497.07842438918198</v>
      </c>
      <c r="M723">
        <v>50.703146259579</v>
      </c>
      <c r="N723">
        <v>0.46164079293576599</v>
      </c>
      <c r="O723">
        <v>6.4567940893028997</v>
      </c>
      <c r="P723">
        <v>94.380268498282803</v>
      </c>
    </row>
    <row r="724" spans="1:17" hidden="1" x14ac:dyDescent="0.3">
      <c r="A724" t="s">
        <v>1585</v>
      </c>
      <c r="B724" t="s">
        <v>1586</v>
      </c>
      <c r="C724" t="str">
        <f>IFERROR(VLOOKUP(Table1[[#This Row],[Ticker]],[1]!Table1[[Symbol]:[Industry]],2,FALSE),"-")</f>
        <v>-</v>
      </c>
      <c r="D724" t="s">
        <v>572</v>
      </c>
      <c r="E724">
        <v>5632.4737967399997</v>
      </c>
      <c r="F724">
        <v>5855.4</v>
      </c>
      <c r="G724">
        <v>-19.273590805406801</v>
      </c>
      <c r="H724">
        <v>-2.7058611569849398</v>
      </c>
      <c r="I724">
        <v>-8.3099768465937291</v>
      </c>
      <c r="J724">
        <v>-2.56534729022454</v>
      </c>
      <c r="K724">
        <v>5588.6809261988801</v>
      </c>
      <c r="L724">
        <v>5464.3323485234996</v>
      </c>
      <c r="M724">
        <v>56.3061963618593</v>
      </c>
      <c r="N724">
        <v>1.4663564883178699</v>
      </c>
      <c r="O724">
        <v>10.1547289681319</v>
      </c>
      <c r="P724">
        <v>17.4980936709876</v>
      </c>
      <c r="Q724">
        <v>3.4995260258029001E-2</v>
      </c>
    </row>
    <row r="725" spans="1:17" x14ac:dyDescent="0.3">
      <c r="A725" t="s">
        <v>1587</v>
      </c>
      <c r="B725" t="s">
        <v>1588</v>
      </c>
      <c r="C725" t="str">
        <f>IFERROR(VLOOKUP(Table1[[#This Row],[Ticker]],[1]!Table1[[Symbol]:[Industry]],2,FALSE),"-")</f>
        <v>-</v>
      </c>
      <c r="D725" t="s">
        <v>187</v>
      </c>
      <c r="E725">
        <v>5580.948040884</v>
      </c>
      <c r="F725">
        <v>219.48</v>
      </c>
      <c r="G725">
        <v>30.626845318035102</v>
      </c>
      <c r="H725">
        <v>24.164858616523102</v>
      </c>
      <c r="I725">
        <v>10.796179200774301</v>
      </c>
      <c r="J725">
        <v>0.69847445883695503</v>
      </c>
      <c r="K725">
        <v>184.469603237737</v>
      </c>
      <c r="L725">
        <v>161.80045499215501</v>
      </c>
      <c r="M725">
        <v>78.608382650377493</v>
      </c>
      <c r="N725">
        <v>2.2623536032175</v>
      </c>
      <c r="O725">
        <v>2.8339712046655698</v>
      </c>
      <c r="P725">
        <v>74.121380404601297</v>
      </c>
      <c r="Q725">
        <v>6.0565371928048999E-2</v>
      </c>
    </row>
    <row r="726" spans="1:17" x14ac:dyDescent="0.3">
      <c r="A726" t="s">
        <v>1589</v>
      </c>
      <c r="B726" t="s">
        <v>1590</v>
      </c>
      <c r="C726" t="str">
        <f>IFERROR(VLOOKUP(Table1[[#This Row],[Ticker]],[1]!Table1[[Symbol]:[Industry]],2,FALSE),"-")</f>
        <v>-</v>
      </c>
      <c r="D726" t="s">
        <v>496</v>
      </c>
      <c r="E726">
        <v>5578.8580022799997</v>
      </c>
      <c r="F726">
        <v>1032.95</v>
      </c>
      <c r="G726">
        <v>-35.210055370378903</v>
      </c>
      <c r="H726">
        <v>-1.0689501683821001</v>
      </c>
      <c r="I726">
        <v>-28.1310169627581</v>
      </c>
      <c r="J726">
        <v>-3.1207708577444602</v>
      </c>
      <c r="K726">
        <v>1047.87667553558</v>
      </c>
      <c r="L726">
        <v>1120.33289635916</v>
      </c>
      <c r="M726">
        <v>45.854546006247404</v>
      </c>
      <c r="N726">
        <v>0.81168004746629996</v>
      </c>
      <c r="O726">
        <v>35.989157268018701</v>
      </c>
      <c r="P726">
        <v>10.677167041680001</v>
      </c>
      <c r="Q726">
        <v>-7.3502114043080005E-2</v>
      </c>
    </row>
    <row r="727" spans="1:17" x14ac:dyDescent="0.3">
      <c r="A727" t="s">
        <v>1591</v>
      </c>
      <c r="B727" t="s">
        <v>1592</v>
      </c>
      <c r="C727" t="str">
        <f>IFERROR(VLOOKUP(Table1[[#This Row],[Ticker]],[1]!Table1[[Symbol]:[Industry]],2,FALSE),"-")</f>
        <v>-</v>
      </c>
      <c r="D727" t="s">
        <v>257</v>
      </c>
      <c r="E727">
        <v>5575.6023207830003</v>
      </c>
      <c r="F727">
        <v>165.77</v>
      </c>
      <c r="G727">
        <v>-24.345915816665599</v>
      </c>
      <c r="H727">
        <v>-4.7289051809760601</v>
      </c>
      <c r="I727">
        <v>-5.5948676413553802</v>
      </c>
      <c r="J727">
        <v>-1.32274069068679</v>
      </c>
      <c r="K727">
        <v>166.130471958134</v>
      </c>
      <c r="L727">
        <v>165.91942100969499</v>
      </c>
      <c r="M727">
        <v>54.931618160370903</v>
      </c>
      <c r="N727">
        <v>1.01263173747887</v>
      </c>
      <c r="O727">
        <v>32.472703142908799</v>
      </c>
      <c r="P727">
        <v>27.466359092656599</v>
      </c>
      <c r="Q727">
        <v>-7.1228829161774004E-2</v>
      </c>
    </row>
    <row r="728" spans="1:17" x14ac:dyDescent="0.3">
      <c r="A728" t="s">
        <v>1593</v>
      </c>
      <c r="B728" t="s">
        <v>1594</v>
      </c>
      <c r="C728" t="str">
        <f>IFERROR(VLOOKUP(Table1[[#This Row],[Ticker]],[1]!Table1[[Symbol]:[Industry]],2,FALSE),"-")</f>
        <v>-</v>
      </c>
      <c r="D728" t="s">
        <v>390</v>
      </c>
      <c r="E728">
        <v>5540.3199465600001</v>
      </c>
      <c r="F728">
        <v>50.36</v>
      </c>
      <c r="G728">
        <v>-20.8163526876628</v>
      </c>
      <c r="H728">
        <v>-7.9835403043392796</v>
      </c>
      <c r="I728">
        <v>-18.316596070180701</v>
      </c>
      <c r="J728">
        <v>-3.7641596196121601</v>
      </c>
      <c r="K728">
        <v>52.559654953681303</v>
      </c>
      <c r="L728">
        <v>52.587117387723097</v>
      </c>
      <c r="M728">
        <v>28.9973923455745</v>
      </c>
      <c r="N728">
        <v>0.73574347706200405</v>
      </c>
      <c r="O728">
        <v>35.6235107227958</v>
      </c>
      <c r="P728">
        <v>35.376344086021398</v>
      </c>
    </row>
    <row r="729" spans="1:17" hidden="1" x14ac:dyDescent="0.3">
      <c r="A729" t="s">
        <v>1595</v>
      </c>
      <c r="B729" t="s">
        <v>1596</v>
      </c>
      <c r="C729" t="str">
        <f>IFERROR(VLOOKUP(Table1[[#This Row],[Ticker]],[1]!Table1[[Symbol]:[Industry]],2,FALSE),"-")</f>
        <v>-</v>
      </c>
      <c r="E729">
        <v>5532.9107039399996</v>
      </c>
      <c r="F729">
        <v>1367.95</v>
      </c>
      <c r="G729">
        <v>29.888040479570002</v>
      </c>
      <c r="H729">
        <v>6.5146402093285598</v>
      </c>
      <c r="I729">
        <v>-2.9476340561839902</v>
      </c>
      <c r="J729">
        <v>10.889462324781</v>
      </c>
      <c r="K729">
        <v>1179.3429397448001</v>
      </c>
      <c r="M729">
        <v>83.236119500651</v>
      </c>
      <c r="N729">
        <v>1.04884587023404</v>
      </c>
      <c r="O729">
        <v>25.1507730545706</v>
      </c>
      <c r="P729">
        <v>76.509677419354801</v>
      </c>
    </row>
    <row r="730" spans="1:17" x14ac:dyDescent="0.3">
      <c r="A730" t="s">
        <v>1597</v>
      </c>
      <c r="B730" t="s">
        <v>1598</v>
      </c>
      <c r="C730" t="str">
        <f>IFERROR(VLOOKUP(Table1[[#This Row],[Ticker]],[1]!Table1[[Symbol]:[Industry]],2,FALSE),"-")</f>
        <v>-</v>
      </c>
      <c r="D730" t="s">
        <v>140</v>
      </c>
      <c r="E730">
        <v>5523.3</v>
      </c>
      <c r="F730">
        <v>193.8</v>
      </c>
      <c r="G730">
        <v>47.642045953925397</v>
      </c>
      <c r="H730">
        <v>-12.8923960747543</v>
      </c>
      <c r="I730">
        <v>13.1594144645724</v>
      </c>
      <c r="J730">
        <v>-4.8675840901464804</v>
      </c>
      <c r="K730">
        <v>196.49641541915599</v>
      </c>
      <c r="L730">
        <v>177.584099512384</v>
      </c>
      <c r="M730">
        <v>55.2583082885536</v>
      </c>
      <c r="N730">
        <v>0.75618526635671701</v>
      </c>
      <c r="O730">
        <v>36.713106295149601</v>
      </c>
      <c r="P730">
        <v>97.151576805696806</v>
      </c>
      <c r="Q730">
        <v>6.2247528154140003E-3</v>
      </c>
    </row>
    <row r="731" spans="1:17" x14ac:dyDescent="0.3">
      <c r="A731" t="s">
        <v>1599</v>
      </c>
      <c r="B731" t="s">
        <v>1600</v>
      </c>
      <c r="C731" t="str">
        <f>IFERROR(VLOOKUP(Table1[[#This Row],[Ticker]],[1]!Table1[[Symbol]:[Industry]],2,FALSE),"-")</f>
        <v>-</v>
      </c>
      <c r="D731" t="s">
        <v>390</v>
      </c>
      <c r="E731">
        <v>5478.0774516299998</v>
      </c>
      <c r="F731">
        <v>301.89999999999998</v>
      </c>
      <c r="G731">
        <v>-8.4562664621249404</v>
      </c>
      <c r="H731">
        <v>-4.2609176362412402</v>
      </c>
      <c r="I731">
        <v>-11.2281245819932</v>
      </c>
      <c r="J731">
        <v>-5.9224460940400503</v>
      </c>
      <c r="K731">
        <v>298.71459026968898</v>
      </c>
      <c r="L731">
        <v>295.08091041222502</v>
      </c>
      <c r="M731">
        <v>51.735156086123901</v>
      </c>
      <c r="N731">
        <v>1.7954817492308499</v>
      </c>
      <c r="O731">
        <v>28.5028155018218</v>
      </c>
      <c r="P731">
        <v>22.391891891891799</v>
      </c>
      <c r="Q731">
        <v>-1.9279436821566999E-2</v>
      </c>
    </row>
    <row r="732" spans="1:17" hidden="1" x14ac:dyDescent="0.3">
      <c r="A732" t="s">
        <v>1601</v>
      </c>
      <c r="B732" t="s">
        <v>1602</v>
      </c>
      <c r="C732" t="str">
        <f>IFERROR(VLOOKUP(Table1[[#This Row],[Ticker]],[1]!Table1[[Symbol]:[Industry]],2,FALSE),"-")</f>
        <v>-</v>
      </c>
      <c r="D732" t="s">
        <v>287</v>
      </c>
      <c r="E732">
        <v>5469.0803911800003</v>
      </c>
      <c r="F732">
        <v>289.35000000000002</v>
      </c>
      <c r="G732">
        <v>244.15870749811401</v>
      </c>
      <c r="H732">
        <v>89.397397846850197</v>
      </c>
      <c r="I732">
        <v>179.38336124949399</v>
      </c>
      <c r="J732">
        <v>-8.9733855965924505</v>
      </c>
      <c r="K732">
        <v>195.322977447168</v>
      </c>
      <c r="L732">
        <v>130.171254956577</v>
      </c>
      <c r="M732">
        <v>67.988902919339196</v>
      </c>
      <c r="N732">
        <v>1.8469976218825499</v>
      </c>
      <c r="O732">
        <v>12.942802833938099</v>
      </c>
      <c r="P732">
        <v>288.65010073874998</v>
      </c>
      <c r="Q732">
        <v>0.14351758841884299</v>
      </c>
    </row>
    <row r="733" spans="1:17" hidden="1" x14ac:dyDescent="0.3">
      <c r="A733" t="s">
        <v>1603</v>
      </c>
      <c r="B733" t="s">
        <v>1604</v>
      </c>
      <c r="C733" t="str">
        <f>IFERROR(VLOOKUP(Table1[[#This Row],[Ticker]],[1]!Table1[[Symbol]:[Industry]],2,FALSE),"-")</f>
        <v>-</v>
      </c>
      <c r="D733" t="s">
        <v>234</v>
      </c>
      <c r="E733">
        <v>5457.6388742250001</v>
      </c>
      <c r="F733">
        <v>599.45000000000005</v>
      </c>
      <c r="G733">
        <v>2.0875364088105499</v>
      </c>
      <c r="H733">
        <v>7.78881275430148</v>
      </c>
      <c r="I733">
        <v>40.953826585519003</v>
      </c>
      <c r="J733">
        <v>-5.7988731767970201</v>
      </c>
      <c r="K733">
        <v>504.81173086077501</v>
      </c>
      <c r="L733">
        <v>441.43508789700701</v>
      </c>
      <c r="M733">
        <v>69.382717490120797</v>
      </c>
      <c r="N733">
        <v>0.99357855940524198</v>
      </c>
      <c r="O733">
        <v>1.7432646592709899</v>
      </c>
      <c r="P733">
        <v>66.467647875590103</v>
      </c>
    </row>
    <row r="734" spans="1:17" x14ac:dyDescent="0.3">
      <c r="A734" t="s">
        <v>1605</v>
      </c>
      <c r="B734" t="s">
        <v>1606</v>
      </c>
      <c r="C734" t="str">
        <f>IFERROR(VLOOKUP(Table1[[#This Row],[Ticker]],[1]!Table1[[Symbol]:[Industry]],2,FALSE),"-")</f>
        <v>-</v>
      </c>
      <c r="D734" t="s">
        <v>325</v>
      </c>
      <c r="E734">
        <v>5445.7902475199999</v>
      </c>
      <c r="F734">
        <v>2002.8</v>
      </c>
      <c r="G734">
        <v>69.075992753206705</v>
      </c>
      <c r="H734">
        <v>4.1875867335863699</v>
      </c>
      <c r="I734">
        <v>66.846791205521001</v>
      </c>
      <c r="J734">
        <v>7.4548355389887604</v>
      </c>
      <c r="K734">
        <v>1646.1178976488</v>
      </c>
      <c r="L734">
        <v>1328.0557027679699</v>
      </c>
      <c r="M734">
        <v>66.119425118325495</v>
      </c>
      <c r="N734">
        <v>0.53439740516234102</v>
      </c>
      <c r="O734">
        <v>4.8532055122828099</v>
      </c>
      <c r="P734">
        <v>113.518123667377</v>
      </c>
      <c r="Q734">
        <v>-3.9237550382862002E-2</v>
      </c>
    </row>
    <row r="735" spans="1:17" x14ac:dyDescent="0.3">
      <c r="A735" t="s">
        <v>1607</v>
      </c>
      <c r="B735" t="s">
        <v>1608</v>
      </c>
      <c r="C735" t="str">
        <f>IFERROR(VLOOKUP(Table1[[#This Row],[Ticker]],[1]!Table1[[Symbol]:[Industry]],2,FALSE),"-")</f>
        <v>-</v>
      </c>
      <c r="D735" t="s">
        <v>257</v>
      </c>
      <c r="E735">
        <v>5422.5935311800004</v>
      </c>
      <c r="F735">
        <v>566.29999999999995</v>
      </c>
      <c r="G735">
        <v>-15.510096789325701</v>
      </c>
      <c r="H735">
        <v>6.0144081405942202</v>
      </c>
      <c r="I735">
        <v>-18.936649308176399</v>
      </c>
      <c r="J735">
        <v>-0.33246209651402198</v>
      </c>
      <c r="K735">
        <v>524.56623667228598</v>
      </c>
      <c r="L735">
        <v>527.56423291699696</v>
      </c>
      <c r="M735">
        <v>68.531748498355299</v>
      </c>
      <c r="N735">
        <v>1.83111693919331</v>
      </c>
      <c r="O735">
        <v>16.528341868267699</v>
      </c>
      <c r="P735">
        <v>30.198873433728</v>
      </c>
      <c r="Q735">
        <v>6.5159549516823997E-2</v>
      </c>
    </row>
    <row r="736" spans="1:17" x14ac:dyDescent="0.3">
      <c r="A736" t="s">
        <v>1609</v>
      </c>
      <c r="B736" t="s">
        <v>1610</v>
      </c>
      <c r="C736" t="str">
        <f>IFERROR(VLOOKUP(Table1[[#This Row],[Ticker]],[1]!Table1[[Symbol]:[Industry]],2,FALSE),"-")</f>
        <v>-</v>
      </c>
      <c r="D736" t="s">
        <v>46</v>
      </c>
      <c r="E736">
        <v>5374.8827370660001</v>
      </c>
      <c r="F736">
        <v>66.58</v>
      </c>
      <c r="G736">
        <v>63.069683667389</v>
      </c>
      <c r="H736">
        <v>7.9187654198138405E-2</v>
      </c>
      <c r="I736">
        <v>-6.7857803658618998</v>
      </c>
      <c r="J736">
        <v>-5.3766940433791603</v>
      </c>
      <c r="K736">
        <v>63.576341064229702</v>
      </c>
      <c r="L736">
        <v>57.396612104060303</v>
      </c>
      <c r="M736">
        <v>51.000705982499603</v>
      </c>
      <c r="N736">
        <v>1.0361398610081101</v>
      </c>
      <c r="O736">
        <v>18.654250525683299</v>
      </c>
      <c r="P736">
        <v>107.414330218068</v>
      </c>
      <c r="Q736">
        <v>0.12022090396195299</v>
      </c>
    </row>
    <row r="737" spans="1:17" x14ac:dyDescent="0.3">
      <c r="A737" t="s">
        <v>1611</v>
      </c>
      <c r="B737" t="s">
        <v>1612</v>
      </c>
      <c r="C737" t="str">
        <f>IFERROR(VLOOKUP(Table1[[#This Row],[Ticker]],[1]!Table1[[Symbol]:[Industry]],2,FALSE),"-")</f>
        <v>-</v>
      </c>
      <c r="D737" t="s">
        <v>524</v>
      </c>
      <c r="E737">
        <v>5344.4620032720004</v>
      </c>
      <c r="F737">
        <v>107.31</v>
      </c>
      <c r="G737">
        <v>-26.0839332328921</v>
      </c>
      <c r="H737">
        <v>-5.3254294368905599</v>
      </c>
      <c r="I737">
        <v>-18.716483179880001</v>
      </c>
      <c r="J737">
        <v>-5.4343508888489804</v>
      </c>
      <c r="K737">
        <v>104.630873495659</v>
      </c>
      <c r="L737">
        <v>108.378539218572</v>
      </c>
      <c r="M737">
        <v>58.244464005224998</v>
      </c>
      <c r="N737">
        <v>1.1835348138819901</v>
      </c>
      <c r="O737">
        <v>28.319821079116501</v>
      </c>
      <c r="P737">
        <v>17.278688524590098</v>
      </c>
      <c r="Q737">
        <v>-0.115360011202363</v>
      </c>
    </row>
    <row r="738" spans="1:17" hidden="1" x14ac:dyDescent="0.3">
      <c r="A738" t="s">
        <v>1613</v>
      </c>
      <c r="B738" t="s">
        <v>1614</v>
      </c>
      <c r="C738" t="str">
        <f>IFERROR(VLOOKUP(Table1[[#This Row],[Ticker]],[1]!Table1[[Symbol]:[Industry]],2,FALSE),"-")</f>
        <v>-</v>
      </c>
      <c r="D738" t="s">
        <v>68</v>
      </c>
      <c r="E738">
        <v>5333.9648439359999</v>
      </c>
      <c r="F738">
        <v>88.37</v>
      </c>
      <c r="G738">
        <v>369.35784199020799</v>
      </c>
      <c r="H738">
        <v>17.306761396401502</v>
      </c>
      <c r="I738">
        <v>52.442720038507503</v>
      </c>
      <c r="J738">
        <v>-8.1417470007714403</v>
      </c>
      <c r="K738">
        <v>73.682895243489</v>
      </c>
      <c r="L738">
        <v>54.668089280539</v>
      </c>
      <c r="M738">
        <v>60.1315376661668</v>
      </c>
      <c r="N738">
        <v>0.79636227492892298</v>
      </c>
      <c r="O738">
        <v>10.3315604843272</v>
      </c>
      <c r="P738">
        <v>397.85915492957702</v>
      </c>
      <c r="Q738">
        <v>8.5844139415116996E-2</v>
      </c>
    </row>
    <row r="739" spans="1:17" x14ac:dyDescent="0.3">
      <c r="A739" t="s">
        <v>1615</v>
      </c>
      <c r="B739" t="s">
        <v>1616</v>
      </c>
      <c r="C739" t="str">
        <f>IFERROR(VLOOKUP(Table1[[#This Row],[Ticker]],[1]!Table1[[Symbol]:[Industry]],2,FALSE),"-")</f>
        <v>-</v>
      </c>
      <c r="D739" t="s">
        <v>496</v>
      </c>
      <c r="E739">
        <v>5330.0335449800004</v>
      </c>
      <c r="F739">
        <v>321.39999999999998</v>
      </c>
      <c r="G739">
        <v>-22.503458281544798</v>
      </c>
      <c r="H739">
        <v>-8.8103837397729592</v>
      </c>
      <c r="I739">
        <v>-38.525645523463702</v>
      </c>
      <c r="J739">
        <v>-0.11639352987773501</v>
      </c>
      <c r="K739">
        <v>348.04566754155297</v>
      </c>
      <c r="L739">
        <v>382.818598820582</v>
      </c>
      <c r="M739">
        <v>47.976509597350301</v>
      </c>
      <c r="N739">
        <v>1.19131686629725</v>
      </c>
      <c r="O739">
        <v>68.761667703795894</v>
      </c>
      <c r="P739">
        <v>22.368170569198501</v>
      </c>
      <c r="Q739">
        <v>-0.129651597394037</v>
      </c>
    </row>
    <row r="740" spans="1:17" x14ac:dyDescent="0.3">
      <c r="A740" t="s">
        <v>1617</v>
      </c>
      <c r="B740" t="s">
        <v>1618</v>
      </c>
      <c r="C740" t="str">
        <f>IFERROR(VLOOKUP(Table1[[#This Row],[Ticker]],[1]!Table1[[Symbol]:[Industry]],2,FALSE),"-")</f>
        <v>-</v>
      </c>
      <c r="D740" t="s">
        <v>994</v>
      </c>
      <c r="E740">
        <v>5316.6171982559999</v>
      </c>
      <c r="F740">
        <v>41.68</v>
      </c>
      <c r="G740">
        <v>121.35012851906301</v>
      </c>
      <c r="H740">
        <v>27.794066687555301</v>
      </c>
      <c r="I740">
        <v>35.174577138401602</v>
      </c>
      <c r="J740">
        <v>-1.2644012689031101</v>
      </c>
      <c r="K740">
        <v>36.393294355800798</v>
      </c>
      <c r="L740">
        <v>30.926088770654601</v>
      </c>
      <c r="M740">
        <v>63.230188200805699</v>
      </c>
      <c r="N740">
        <v>1.24863307947858</v>
      </c>
      <c r="O740">
        <v>6.5259117082533598</v>
      </c>
      <c r="P740">
        <v>162.138364779874</v>
      </c>
      <c r="Q740">
        <v>5.1279229478839998E-2</v>
      </c>
    </row>
    <row r="741" spans="1:17" x14ac:dyDescent="0.3">
      <c r="A741" t="s">
        <v>1619</v>
      </c>
      <c r="B741" t="s">
        <v>1620</v>
      </c>
      <c r="C741" t="str">
        <f>IFERROR(VLOOKUP(Table1[[#This Row],[Ticker]],[1]!Table1[[Symbol]:[Industry]],2,FALSE),"-")</f>
        <v>-</v>
      </c>
      <c r="D741" t="s">
        <v>49</v>
      </c>
      <c r="E741">
        <v>5293.3373648400002</v>
      </c>
      <c r="F741">
        <v>742.35</v>
      </c>
      <c r="G741">
        <v>-19.3398829602836</v>
      </c>
      <c r="H741">
        <v>-11.0613876741686</v>
      </c>
      <c r="I741">
        <v>-45.580453157152</v>
      </c>
      <c r="J741">
        <v>-1.9980389866044399</v>
      </c>
      <c r="K741">
        <v>784.96879353552799</v>
      </c>
      <c r="L741">
        <v>844.07717217337199</v>
      </c>
      <c r="M741">
        <v>51.269290727833102</v>
      </c>
      <c r="N741">
        <v>1.4910282938310699</v>
      </c>
      <c r="O741">
        <v>67.468175388967396</v>
      </c>
      <c r="P741">
        <v>9.4830764692869405</v>
      </c>
      <c r="Q741">
        <v>-8.2264384248600005E-3</v>
      </c>
    </row>
    <row r="742" spans="1:17" hidden="1" x14ac:dyDescent="0.3">
      <c r="A742" t="s">
        <v>1621</v>
      </c>
      <c r="B742" t="s">
        <v>1622</v>
      </c>
      <c r="C742" t="str">
        <f>IFERROR(VLOOKUP(Table1[[#This Row],[Ticker]],[1]!Table1[[Symbol]:[Industry]],2,FALSE),"-")</f>
        <v>-</v>
      </c>
      <c r="D742" t="s">
        <v>140</v>
      </c>
      <c r="E742">
        <v>5264.0162504500004</v>
      </c>
      <c r="F742">
        <v>103.66</v>
      </c>
      <c r="G742">
        <v>-10.7897913425039</v>
      </c>
      <c r="H742">
        <v>13.762403703057</v>
      </c>
      <c r="I742">
        <v>1.58882282270905</v>
      </c>
      <c r="J742">
        <v>-1.96417298659515</v>
      </c>
      <c r="K742">
        <v>94.987123565936699</v>
      </c>
      <c r="L742">
        <v>93.167922140155696</v>
      </c>
      <c r="M742">
        <v>68.594843164272604</v>
      </c>
      <c r="N742">
        <v>1.7068786228986901</v>
      </c>
      <c r="O742">
        <v>46.633224001543503</v>
      </c>
      <c r="P742">
        <v>47.663817663817603</v>
      </c>
      <c r="Q742">
        <v>5.5502018617258002E-2</v>
      </c>
    </row>
    <row r="743" spans="1:17" x14ac:dyDescent="0.3">
      <c r="A743" t="s">
        <v>1623</v>
      </c>
      <c r="B743" t="s">
        <v>1624</v>
      </c>
      <c r="C743" t="str">
        <f>IFERROR(VLOOKUP(Table1[[#This Row],[Ticker]],[1]!Table1[[Symbol]:[Industry]],2,FALSE),"-")</f>
        <v>-</v>
      </c>
      <c r="D743" t="s">
        <v>387</v>
      </c>
      <c r="E743">
        <v>5247.7592095079999</v>
      </c>
      <c r="F743">
        <v>105.03</v>
      </c>
      <c r="G743">
        <v>21.354853085148999</v>
      </c>
      <c r="H743">
        <v>0.736630983639319</v>
      </c>
      <c r="I743">
        <v>-17.624059900783401</v>
      </c>
      <c r="J743">
        <v>0.85647092566081795</v>
      </c>
      <c r="K743">
        <v>103.405810777787</v>
      </c>
      <c r="L743">
        <v>99.308040811457701</v>
      </c>
      <c r="M743">
        <v>55.745237463514599</v>
      </c>
      <c r="N743">
        <v>0.77976590462864503</v>
      </c>
      <c r="O743">
        <v>15.728839379224899</v>
      </c>
      <c r="P743">
        <v>49.2963752665245</v>
      </c>
      <c r="Q743">
        <v>3.3485774310981001E-2</v>
      </c>
    </row>
    <row r="744" spans="1:17" hidden="1" x14ac:dyDescent="0.3">
      <c r="A744" t="s">
        <v>1625</v>
      </c>
      <c r="B744" t="s">
        <v>1626</v>
      </c>
      <c r="C744" t="str">
        <f>IFERROR(VLOOKUP(Table1[[#This Row],[Ticker]],[1]!Table1[[Symbol]:[Industry]],2,FALSE),"-")</f>
        <v>-</v>
      </c>
      <c r="D744" t="s">
        <v>293</v>
      </c>
      <c r="E744">
        <v>5215.0967293499998</v>
      </c>
      <c r="F744">
        <v>374.25</v>
      </c>
      <c r="G744">
        <v>-7.1376038702551101</v>
      </c>
      <c r="H744">
        <v>-1.3759168933937</v>
      </c>
      <c r="I744">
        <v>-11.8772202742445</v>
      </c>
      <c r="J744">
        <v>-2.6540073835353302</v>
      </c>
      <c r="K744">
        <v>368.544027523843</v>
      </c>
      <c r="L744">
        <v>355.73334093656098</v>
      </c>
      <c r="M744">
        <v>46.433635173340299</v>
      </c>
      <c r="N744">
        <v>1.0329687098048499</v>
      </c>
      <c r="O744">
        <v>7.1476285905143602</v>
      </c>
      <c r="P744">
        <v>19.568690095846598</v>
      </c>
      <c r="Q744">
        <v>1.9253583759199E-2</v>
      </c>
    </row>
    <row r="745" spans="1:17" x14ac:dyDescent="0.3">
      <c r="A745" t="s">
        <v>1627</v>
      </c>
      <c r="B745" t="s">
        <v>1628</v>
      </c>
      <c r="C745" t="str">
        <f>IFERROR(VLOOKUP(Table1[[#This Row],[Ticker]],[1]!Table1[[Symbol]:[Industry]],2,FALSE),"-")</f>
        <v>-</v>
      </c>
      <c r="D745" t="s">
        <v>387</v>
      </c>
      <c r="E745">
        <v>5197.815315375</v>
      </c>
      <c r="F745">
        <v>594.25</v>
      </c>
      <c r="G745">
        <v>-41.599573727015802</v>
      </c>
      <c r="H745">
        <v>-3.36834910799256</v>
      </c>
      <c r="I745">
        <v>-31.812894231159198</v>
      </c>
      <c r="J745">
        <v>-0.14169469666752599</v>
      </c>
      <c r="K745">
        <v>571.49351192187805</v>
      </c>
      <c r="L745">
        <v>613.36551135935895</v>
      </c>
      <c r="M745">
        <v>72.104948440831905</v>
      </c>
      <c r="N745">
        <v>1.33991884512765</v>
      </c>
      <c r="O745">
        <v>34.455195624737001</v>
      </c>
      <c r="P745">
        <v>16.2347188264058</v>
      </c>
      <c r="Q745">
        <v>5.1961102072675999E-2</v>
      </c>
    </row>
    <row r="746" spans="1:17" x14ac:dyDescent="0.3">
      <c r="A746" t="s">
        <v>1629</v>
      </c>
      <c r="B746" t="s">
        <v>1630</v>
      </c>
      <c r="C746" t="str">
        <f>IFERROR(VLOOKUP(Table1[[#This Row],[Ticker]],[1]!Table1[[Symbol]:[Industry]],2,FALSE),"-")</f>
        <v>-</v>
      </c>
      <c r="D746" t="s">
        <v>119</v>
      </c>
      <c r="E746">
        <v>5192.4001799999996</v>
      </c>
      <c r="F746">
        <v>559.54999999999995</v>
      </c>
      <c r="G746">
        <v>133.26395481754901</v>
      </c>
      <c r="H746">
        <v>28.4350795781382</v>
      </c>
      <c r="I746">
        <v>76.020154570960599</v>
      </c>
      <c r="J746">
        <v>-6.6623348240032296</v>
      </c>
      <c r="K746">
        <v>479.842970311827</v>
      </c>
      <c r="L746">
        <v>350.51793786582402</v>
      </c>
      <c r="M746">
        <v>48.579991587714098</v>
      </c>
      <c r="N746">
        <v>0.47914727616552</v>
      </c>
      <c r="O746">
        <v>29.988383522473399</v>
      </c>
      <c r="P746">
        <v>167.34352603917799</v>
      </c>
      <c r="Q746">
        <v>6.5438509968272995E-2</v>
      </c>
    </row>
    <row r="747" spans="1:17" x14ac:dyDescent="0.3">
      <c r="A747" t="s">
        <v>1631</v>
      </c>
      <c r="B747" t="s">
        <v>1632</v>
      </c>
      <c r="C747" t="str">
        <f>IFERROR(VLOOKUP(Table1[[#This Row],[Ticker]],[1]!Table1[[Symbol]:[Industry]],2,FALSE),"-")</f>
        <v>-</v>
      </c>
      <c r="D747" t="s">
        <v>1442</v>
      </c>
      <c r="E747">
        <v>5186.0761527300001</v>
      </c>
      <c r="F747">
        <v>916.7</v>
      </c>
      <c r="G747">
        <v>38.802486665233999</v>
      </c>
      <c r="H747">
        <v>1.9071325569300299</v>
      </c>
      <c r="I747">
        <v>-7.4185036864666003</v>
      </c>
      <c r="J747">
        <v>-2.1460598672887499</v>
      </c>
      <c r="K747">
        <v>909.42051622741803</v>
      </c>
      <c r="L747">
        <v>848.45298413074499</v>
      </c>
      <c r="M747">
        <v>65.304316131307004</v>
      </c>
      <c r="N747">
        <v>0.36885713378041202</v>
      </c>
      <c r="O747">
        <v>20.639249481836998</v>
      </c>
      <c r="P747">
        <v>68.309923804277901</v>
      </c>
      <c r="Q747">
        <v>0.133325035151942</v>
      </c>
    </row>
    <row r="748" spans="1:17" hidden="1" x14ac:dyDescent="0.3">
      <c r="A748" t="s">
        <v>1633</v>
      </c>
      <c r="B748" t="s">
        <v>1634</v>
      </c>
      <c r="C748" t="str">
        <f>IFERROR(VLOOKUP(Table1[[#This Row],[Ticker]],[1]!Table1[[Symbol]:[Industry]],2,FALSE),"-")</f>
        <v>-</v>
      </c>
      <c r="D748" t="s">
        <v>1635</v>
      </c>
      <c r="E748">
        <v>5168.879891351</v>
      </c>
      <c r="F748">
        <v>61.07</v>
      </c>
      <c r="G748">
        <v>-2.4071012752334902</v>
      </c>
      <c r="H748">
        <v>-4.4305988205990898</v>
      </c>
      <c r="I748">
        <v>1.1961934761137401</v>
      </c>
      <c r="J748">
        <v>-1.4872850490652301</v>
      </c>
      <c r="K748">
        <v>60.375121534207601</v>
      </c>
      <c r="L748">
        <v>56.234763265766901</v>
      </c>
      <c r="M748">
        <v>56.425916595309197</v>
      </c>
      <c r="N748">
        <v>0.93310056429455601</v>
      </c>
      <c r="O748">
        <v>6.1077452104142802</v>
      </c>
      <c r="P748">
        <v>27.761506276150602</v>
      </c>
      <c r="Q748">
        <v>-3.0196124243903E-2</v>
      </c>
    </row>
    <row r="749" spans="1:17" x14ac:dyDescent="0.3">
      <c r="A749" t="s">
        <v>1636</v>
      </c>
      <c r="B749" t="s">
        <v>1637</v>
      </c>
      <c r="C749" t="str">
        <f>IFERROR(VLOOKUP(Table1[[#This Row],[Ticker]],[1]!Table1[[Symbol]:[Industry]],2,FALSE),"-")</f>
        <v>-</v>
      </c>
      <c r="D749" t="s">
        <v>80</v>
      </c>
      <c r="E749">
        <v>5146.3838643600002</v>
      </c>
      <c r="F749">
        <v>227.1</v>
      </c>
      <c r="G749">
        <v>6.2135680393286199</v>
      </c>
      <c r="H749">
        <v>7.2944934919509103</v>
      </c>
      <c r="I749">
        <v>-14.556393518361199</v>
      </c>
      <c r="J749">
        <v>2.8469636086116101</v>
      </c>
      <c r="K749">
        <v>210.90128677766501</v>
      </c>
      <c r="L749">
        <v>203.88658683388101</v>
      </c>
      <c r="M749">
        <v>68.7449339246579</v>
      </c>
      <c r="N749">
        <v>1.8307162738509899</v>
      </c>
      <c r="O749">
        <v>8.7626596213121903</v>
      </c>
      <c r="P749">
        <v>31.996512641673899</v>
      </c>
      <c r="Q749">
        <v>-0.100491876675998</v>
      </c>
    </row>
    <row r="750" spans="1:17" hidden="1" x14ac:dyDescent="0.3">
      <c r="A750" t="s">
        <v>1638</v>
      </c>
      <c r="B750" t="s">
        <v>1639</v>
      </c>
      <c r="C750" t="str">
        <f>IFERROR(VLOOKUP(Table1[[#This Row],[Ticker]],[1]!Table1[[Symbol]:[Industry]],2,FALSE),"-")</f>
        <v>-</v>
      </c>
      <c r="D750" t="s">
        <v>148</v>
      </c>
      <c r="E750">
        <v>5110.7996419999999</v>
      </c>
      <c r="F750">
        <v>174.07</v>
      </c>
      <c r="G750">
        <v>175.065687790585</v>
      </c>
      <c r="H750">
        <v>19.548535290144599</v>
      </c>
      <c r="I750">
        <v>16.386534459500499</v>
      </c>
      <c r="J750">
        <v>-1.9991053937474299</v>
      </c>
      <c r="K750">
        <v>147.02560281546201</v>
      </c>
      <c r="L750">
        <v>117.495325677553</v>
      </c>
      <c r="M750">
        <v>68.472167667825403</v>
      </c>
      <c r="N750">
        <v>2.7308152471094398</v>
      </c>
      <c r="O750">
        <v>8.0025277187338393</v>
      </c>
      <c r="P750">
        <v>213.639639639639</v>
      </c>
    </row>
    <row r="751" spans="1:17" hidden="1" x14ac:dyDescent="0.3">
      <c r="A751" t="s">
        <v>1640</v>
      </c>
      <c r="B751" t="s">
        <v>1641</v>
      </c>
      <c r="C751" t="str">
        <f>IFERROR(VLOOKUP(Table1[[#This Row],[Ticker]],[1]!Table1[[Symbol]:[Industry]],2,FALSE),"-")</f>
        <v>-</v>
      </c>
      <c r="D751" t="s">
        <v>187</v>
      </c>
      <c r="E751">
        <v>5011.2020464099996</v>
      </c>
      <c r="F751">
        <v>7378.7</v>
      </c>
      <c r="G751">
        <v>69.895908655442</v>
      </c>
      <c r="H751">
        <v>-14.297413402555099</v>
      </c>
      <c r="I751">
        <v>30.792297706333599</v>
      </c>
      <c r="J751">
        <v>-7.6506581043734396</v>
      </c>
      <c r="K751">
        <v>7653.8436536018999</v>
      </c>
      <c r="L751">
        <v>6424.4355568600604</v>
      </c>
      <c r="M751">
        <v>41.498566487071301</v>
      </c>
      <c r="N751">
        <v>0.66650026875660995</v>
      </c>
      <c r="O751">
        <v>23.0962093593722</v>
      </c>
      <c r="P751">
        <v>104.96388888888799</v>
      </c>
      <c r="Q751">
        <v>0.14231560718788899</v>
      </c>
    </row>
    <row r="752" spans="1:17" x14ac:dyDescent="0.3">
      <c r="A752" t="s">
        <v>1642</v>
      </c>
      <c r="B752" t="s">
        <v>1643</v>
      </c>
      <c r="C752" t="str">
        <f>IFERROR(VLOOKUP(Table1[[#This Row],[Ticker]],[1]!Table1[[Symbol]:[Industry]],2,FALSE),"-")</f>
        <v>-</v>
      </c>
      <c r="D752" t="s">
        <v>1409</v>
      </c>
      <c r="E752">
        <v>4988.8150489099999</v>
      </c>
      <c r="F752">
        <v>771.1</v>
      </c>
      <c r="G752">
        <v>7.9128356390280503</v>
      </c>
      <c r="H752">
        <v>13.4405727714792</v>
      </c>
      <c r="I752">
        <v>-20.547590081671999</v>
      </c>
      <c r="J752">
        <v>8.4083347296785291</v>
      </c>
      <c r="K752">
        <v>724.02215771796295</v>
      </c>
      <c r="L752">
        <v>746.08426006953096</v>
      </c>
      <c r="M752">
        <v>77.846260049741105</v>
      </c>
      <c r="N752">
        <v>0.99260399973434998</v>
      </c>
      <c r="O752">
        <v>41.2268188302425</v>
      </c>
      <c r="P752">
        <v>37.6841353450585</v>
      </c>
      <c r="Q752">
        <v>9.8671009315285996E-2</v>
      </c>
    </row>
    <row r="753" spans="1:17" x14ac:dyDescent="0.3">
      <c r="A753" t="s">
        <v>1644</v>
      </c>
      <c r="B753" t="s">
        <v>1645</v>
      </c>
      <c r="C753" t="str">
        <f>IFERROR(VLOOKUP(Table1[[#This Row],[Ticker]],[1]!Table1[[Symbol]:[Industry]],2,FALSE),"-")</f>
        <v>-</v>
      </c>
      <c r="D753" t="s">
        <v>187</v>
      </c>
      <c r="E753">
        <v>4983.1768400350002</v>
      </c>
      <c r="F753">
        <v>124.91</v>
      </c>
      <c r="G753">
        <v>-4.5117987993117703</v>
      </c>
      <c r="H753">
        <v>-4.0100948011487398</v>
      </c>
      <c r="I753">
        <v>-0.66115398369962297</v>
      </c>
      <c r="J753">
        <v>-5.1580924740915099</v>
      </c>
      <c r="K753">
        <v>127.097855892194</v>
      </c>
      <c r="L753">
        <v>121.48817771644499</v>
      </c>
      <c r="M753">
        <v>45.884395252686502</v>
      </c>
      <c r="N753">
        <v>0.52947564734937702</v>
      </c>
      <c r="O753">
        <v>15.2830037627091</v>
      </c>
      <c r="P753">
        <v>22.400783929446298</v>
      </c>
      <c r="Q753">
        <v>1.4725958247143E-2</v>
      </c>
    </row>
    <row r="754" spans="1:17" x14ac:dyDescent="0.3">
      <c r="A754" t="s">
        <v>1646</v>
      </c>
      <c r="B754" t="s">
        <v>1647</v>
      </c>
      <c r="C754" t="str">
        <f>IFERROR(VLOOKUP(Table1[[#This Row],[Ticker]],[1]!Table1[[Symbol]:[Industry]],2,FALSE),"-")</f>
        <v>-</v>
      </c>
      <c r="D754" t="s">
        <v>187</v>
      </c>
      <c r="E754">
        <v>4977.3404467500004</v>
      </c>
      <c r="F754">
        <v>695.95</v>
      </c>
      <c r="G754">
        <v>101.036919088017</v>
      </c>
      <c r="H754">
        <v>7.2637391592523697</v>
      </c>
      <c r="I754">
        <v>-1.5106351278175101</v>
      </c>
      <c r="J754">
        <v>-2.0608670396164399</v>
      </c>
      <c r="K754">
        <v>631.64829847572298</v>
      </c>
      <c r="L754">
        <v>573.53796173951503</v>
      </c>
      <c r="M754">
        <v>65.391103762369198</v>
      </c>
      <c r="N754">
        <v>3.0841076866558601</v>
      </c>
      <c r="O754">
        <v>6.9257848983403898</v>
      </c>
      <c r="P754">
        <v>133.070997990622</v>
      </c>
      <c r="Q754">
        <v>0.14808806764811699</v>
      </c>
    </row>
    <row r="755" spans="1:17" hidden="1" x14ac:dyDescent="0.3">
      <c r="A755" t="s">
        <v>1648</v>
      </c>
      <c r="B755" t="s">
        <v>1649</v>
      </c>
      <c r="C755" t="str">
        <f>IFERROR(VLOOKUP(Table1[[#This Row],[Ticker]],[1]!Table1[[Symbol]:[Industry]],2,FALSE),"-")</f>
        <v>-</v>
      </c>
      <c r="E755">
        <v>4971.3378000000002</v>
      </c>
      <c r="F755">
        <v>445.7</v>
      </c>
      <c r="G755">
        <v>306.83058225271998</v>
      </c>
      <c r="H755">
        <v>-1.9660305120483399</v>
      </c>
      <c r="I755">
        <v>-22.842595039425401</v>
      </c>
      <c r="J755">
        <v>-1.3144585681964001</v>
      </c>
      <c r="K755">
        <v>457.901082026366</v>
      </c>
      <c r="L755">
        <v>412.31721766690202</v>
      </c>
      <c r="M755">
        <v>39.998697713181599</v>
      </c>
      <c r="N755">
        <v>3.2691311772279699</v>
      </c>
      <c r="O755">
        <v>43.2577967242539</v>
      </c>
      <c r="P755">
        <v>333.22317262830398</v>
      </c>
      <c r="Q755">
        <v>0.27895949628949102</v>
      </c>
    </row>
    <row r="756" spans="1:17" x14ac:dyDescent="0.3">
      <c r="A756" t="s">
        <v>1650</v>
      </c>
      <c r="B756" t="s">
        <v>1651</v>
      </c>
      <c r="C756" t="str">
        <f>IFERROR(VLOOKUP(Table1[[#This Row],[Ticker]],[1]!Table1[[Symbol]:[Industry]],2,FALSE),"-")</f>
        <v>-</v>
      </c>
      <c r="D756" t="s">
        <v>505</v>
      </c>
      <c r="E756">
        <v>4931.0771232899997</v>
      </c>
      <c r="F756">
        <v>442.7</v>
      </c>
      <c r="G756">
        <v>48.715596141592499</v>
      </c>
      <c r="H756">
        <v>30.7256700100166</v>
      </c>
      <c r="I756">
        <v>16.592938744243401</v>
      </c>
      <c r="J756">
        <v>12.284765760988799</v>
      </c>
      <c r="K756">
        <v>338.71297050849398</v>
      </c>
      <c r="L756">
        <v>313.86212663483099</v>
      </c>
      <c r="M756">
        <v>86.099444869716294</v>
      </c>
      <c r="N756">
        <v>2.6195210425461299</v>
      </c>
      <c r="O756">
        <v>2.0781567653037998</v>
      </c>
      <c r="P756">
        <v>88.142796430089206</v>
      </c>
    </row>
    <row r="757" spans="1:17" hidden="1" x14ac:dyDescent="0.3">
      <c r="A757" t="s">
        <v>1652</v>
      </c>
      <c r="B757" t="s">
        <v>1653</v>
      </c>
      <c r="C757" t="str">
        <f>IFERROR(VLOOKUP(Table1[[#This Row],[Ticker]],[1]!Table1[[Symbol]:[Industry]],2,FALSE),"-")</f>
        <v>-</v>
      </c>
      <c r="D757" t="s">
        <v>371</v>
      </c>
      <c r="E757">
        <v>4921.6979285999996</v>
      </c>
      <c r="F757">
        <v>11583.9</v>
      </c>
      <c r="G757">
        <v>-4.5518228714689499</v>
      </c>
      <c r="H757">
        <v>-1.81624629280456</v>
      </c>
      <c r="I757">
        <v>15.6264323259288</v>
      </c>
      <c r="J757">
        <v>-2.2852986902227599</v>
      </c>
      <c r="K757">
        <v>10585.6057868027</v>
      </c>
      <c r="L757">
        <v>9676.3645691791899</v>
      </c>
      <c r="M757">
        <v>50.4807855294641</v>
      </c>
      <c r="N757">
        <v>1.50723952028974</v>
      </c>
      <c r="O757">
        <v>14.6151123542157</v>
      </c>
      <c r="P757">
        <v>39.016531157180999</v>
      </c>
      <c r="Q757">
        <v>-7.5925940732829003E-2</v>
      </c>
    </row>
    <row r="758" spans="1:17" hidden="1" x14ac:dyDescent="0.3">
      <c r="A758" t="s">
        <v>1654</v>
      </c>
      <c r="B758" t="s">
        <v>1655</v>
      </c>
      <c r="C758" t="str">
        <f>IFERROR(VLOOKUP(Table1[[#This Row],[Ticker]],[1]!Table1[[Symbol]:[Industry]],2,FALSE),"-")</f>
        <v>-</v>
      </c>
      <c r="D758" t="s">
        <v>46</v>
      </c>
      <c r="E758">
        <v>4914.4862069999999</v>
      </c>
      <c r="F758">
        <v>2561.9499999999998</v>
      </c>
      <c r="G758">
        <v>678.76589660278103</v>
      </c>
      <c r="H758">
        <v>6.9497473644132697</v>
      </c>
      <c r="I758">
        <v>416.384469324355</v>
      </c>
      <c r="J758">
        <v>-9.2520690920944197</v>
      </c>
      <c r="K758">
        <v>2183.8062041257499</v>
      </c>
      <c r="L758">
        <v>1098.1890783502299</v>
      </c>
      <c r="M758">
        <v>53.6331243239676</v>
      </c>
      <c r="N758">
        <v>0.94041702144511896</v>
      </c>
      <c r="O758">
        <v>16.473779738090101</v>
      </c>
      <c r="P758">
        <v>842.23979404192698</v>
      </c>
    </row>
    <row r="759" spans="1:17" x14ac:dyDescent="0.3">
      <c r="A759" t="s">
        <v>1656</v>
      </c>
      <c r="B759" t="s">
        <v>1657</v>
      </c>
      <c r="C759" t="str">
        <f>IFERROR(VLOOKUP(Table1[[#This Row],[Ticker]],[1]!Table1[[Symbol]:[Industry]],2,FALSE),"-")</f>
        <v>-</v>
      </c>
      <c r="D759" t="s">
        <v>59</v>
      </c>
      <c r="E759">
        <v>4902.4338749999997</v>
      </c>
      <c r="F759">
        <v>533.25</v>
      </c>
      <c r="G759">
        <v>-9.7308471905741492</v>
      </c>
      <c r="H759">
        <v>8.8492632160821501</v>
      </c>
      <c r="I759">
        <v>-6.5053261229830399</v>
      </c>
      <c r="J759">
        <v>4.0955100060377401</v>
      </c>
      <c r="K759">
        <v>503.40066054426802</v>
      </c>
      <c r="L759">
        <v>497.226138179261</v>
      </c>
      <c r="M759">
        <v>62.557774281513801</v>
      </c>
      <c r="N759">
        <v>1.27253326358193</v>
      </c>
      <c r="O759">
        <v>21.097046413502099</v>
      </c>
      <c r="P759">
        <v>23.709546456327502</v>
      </c>
      <c r="Q759">
        <v>-7.7253100543488995E-2</v>
      </c>
    </row>
    <row r="760" spans="1:17" hidden="1" x14ac:dyDescent="0.3">
      <c r="A760" t="s">
        <v>1658</v>
      </c>
      <c r="B760" t="s">
        <v>1659</v>
      </c>
      <c r="C760" t="str">
        <f>IFERROR(VLOOKUP(Table1[[#This Row],[Ticker]],[1]!Table1[[Symbol]:[Industry]],2,FALSE),"-")</f>
        <v>-</v>
      </c>
      <c r="E760">
        <v>4898.1394503699903</v>
      </c>
      <c r="F760">
        <v>4476.3500000000004</v>
      </c>
      <c r="G760">
        <v>73.176702867892601</v>
      </c>
      <c r="H760">
        <v>-2.2250341339269202</v>
      </c>
      <c r="I760">
        <v>27.792302162442802</v>
      </c>
      <c r="J760">
        <v>2.1982623300192001</v>
      </c>
      <c r="K760">
        <v>4178.0586760596998</v>
      </c>
      <c r="L760">
        <v>3580.14832716205</v>
      </c>
      <c r="M760">
        <v>66.9967403513851</v>
      </c>
      <c r="N760">
        <v>1.03085929061285</v>
      </c>
      <c r="O760">
        <v>6.7164095747651302</v>
      </c>
      <c r="P760">
        <v>100.284116331096</v>
      </c>
      <c r="Q760">
        <v>0.133995818166638</v>
      </c>
    </row>
    <row r="761" spans="1:17" hidden="1" x14ac:dyDescent="0.3">
      <c r="A761" t="s">
        <v>1660</v>
      </c>
      <c r="B761" t="s">
        <v>1661</v>
      </c>
      <c r="C761" t="str">
        <f>IFERROR(VLOOKUP(Table1[[#This Row],[Ticker]],[1]!Table1[[Symbol]:[Industry]],2,FALSE),"-")</f>
        <v>-</v>
      </c>
      <c r="D761" t="s">
        <v>130</v>
      </c>
      <c r="E761">
        <v>4874.592952</v>
      </c>
      <c r="F761">
        <v>6391.4</v>
      </c>
      <c r="G761">
        <v>565.32468282969</v>
      </c>
      <c r="H761">
        <v>10.570374976532801</v>
      </c>
      <c r="I761">
        <v>131.35551321858901</v>
      </c>
      <c r="J761">
        <v>11.164283612505301</v>
      </c>
      <c r="K761">
        <v>5278.3977897137402</v>
      </c>
      <c r="L761">
        <v>3880.7207191300399</v>
      </c>
      <c r="M761">
        <v>80.459562838169106</v>
      </c>
      <c r="N761">
        <v>0.62865007380288596</v>
      </c>
      <c r="O761">
        <v>5.91576180492536</v>
      </c>
      <c r="P761">
        <v>614.12290502793201</v>
      </c>
      <c r="Q761">
        <v>0.315557093387624</v>
      </c>
    </row>
    <row r="762" spans="1:17" x14ac:dyDescent="0.3">
      <c r="A762" t="s">
        <v>1662</v>
      </c>
      <c r="B762" t="s">
        <v>1663</v>
      </c>
      <c r="C762" t="str">
        <f>IFERROR(VLOOKUP(Table1[[#This Row],[Ticker]],[1]!Table1[[Symbol]:[Industry]],2,FALSE),"-")</f>
        <v>-</v>
      </c>
      <c r="D762" t="s">
        <v>257</v>
      </c>
      <c r="E762">
        <v>4867.7210430499999</v>
      </c>
      <c r="F762">
        <v>292.10000000000002</v>
      </c>
      <c r="G762">
        <v>6.5473421096753004</v>
      </c>
      <c r="H762">
        <v>5.8140163802710196</v>
      </c>
      <c r="I762">
        <v>-8.3626170520389795</v>
      </c>
      <c r="J762">
        <v>-1.69778599871798</v>
      </c>
      <c r="K762">
        <v>269.74567670642699</v>
      </c>
      <c r="L762">
        <v>256.83771235561699</v>
      </c>
      <c r="M762">
        <v>64.512213169296203</v>
      </c>
      <c r="N762">
        <v>2.44079820867971</v>
      </c>
      <c r="O762">
        <v>6.5902088325915802</v>
      </c>
      <c r="P762">
        <v>42.941032542206997</v>
      </c>
      <c r="Q762">
        <v>-1.2725521997534E-2</v>
      </c>
    </row>
    <row r="763" spans="1:17" x14ac:dyDescent="0.3">
      <c r="A763" t="s">
        <v>1664</v>
      </c>
      <c r="B763" t="s">
        <v>1665</v>
      </c>
      <c r="C763" t="str">
        <f>IFERROR(VLOOKUP(Table1[[#This Row],[Ticker]],[1]!Table1[[Symbol]:[Industry]],2,FALSE),"-")</f>
        <v>-</v>
      </c>
      <c r="D763" t="s">
        <v>1666</v>
      </c>
      <c r="E763">
        <v>4867.6112560880001</v>
      </c>
      <c r="F763">
        <v>71.94</v>
      </c>
      <c r="G763">
        <v>59.854824288282103</v>
      </c>
      <c r="H763">
        <v>12.2630301491415</v>
      </c>
      <c r="I763">
        <v>3.7070683365730801</v>
      </c>
      <c r="J763">
        <v>-5.92065039637989</v>
      </c>
      <c r="K763">
        <v>69.027708756986698</v>
      </c>
      <c r="L763">
        <v>61.055994547559898</v>
      </c>
      <c r="M763">
        <v>38.215785952767199</v>
      </c>
      <c r="N763">
        <v>0.98444216531608197</v>
      </c>
      <c r="O763">
        <v>17.0280789546844</v>
      </c>
      <c r="P763">
        <v>86.373056994818597</v>
      </c>
      <c r="Q763">
        <v>7.2214546151308998E-2</v>
      </c>
    </row>
    <row r="764" spans="1:17" hidden="1" x14ac:dyDescent="0.3">
      <c r="A764" t="s">
        <v>1667</v>
      </c>
      <c r="B764" t="s">
        <v>1668</v>
      </c>
      <c r="C764" t="str">
        <f>IFERROR(VLOOKUP(Table1[[#This Row],[Ticker]],[1]!Table1[[Symbol]:[Industry]],2,FALSE),"-")</f>
        <v>-</v>
      </c>
      <c r="D764" t="s">
        <v>59</v>
      </c>
      <c r="E764">
        <v>4861.9507440950001</v>
      </c>
      <c r="F764">
        <v>1117.8499999999999</v>
      </c>
      <c r="G764">
        <v>-28.717709921652901</v>
      </c>
      <c r="H764">
        <v>-3.6346519737018799</v>
      </c>
      <c r="I764">
        <v>-15.646966823545499</v>
      </c>
      <c r="J764">
        <v>-4.80489483118488</v>
      </c>
      <c r="K764">
        <v>1051.4211678424999</v>
      </c>
      <c r="M764">
        <v>73.239677496475196</v>
      </c>
      <c r="N764">
        <v>0.84436554632924898</v>
      </c>
      <c r="O764">
        <v>12.537460303260699</v>
      </c>
      <c r="P764">
        <v>15.242268041237001</v>
      </c>
    </row>
    <row r="765" spans="1:17" x14ac:dyDescent="0.3">
      <c r="A765" t="s">
        <v>1669</v>
      </c>
      <c r="B765" t="s">
        <v>1670</v>
      </c>
      <c r="C765" t="str">
        <f>IFERROR(VLOOKUP(Table1[[#This Row],[Ticker]],[1]!Table1[[Symbol]:[Industry]],2,FALSE),"-")</f>
        <v>-</v>
      </c>
      <c r="D765" t="s">
        <v>1671</v>
      </c>
      <c r="E765">
        <v>4857.4865007500002</v>
      </c>
      <c r="F765">
        <v>959.5</v>
      </c>
      <c r="G765">
        <v>62.038523302944697</v>
      </c>
      <c r="H765">
        <v>1.4459247529532699</v>
      </c>
      <c r="I765">
        <v>35.113101969980598</v>
      </c>
      <c r="J765">
        <v>-6.7679983912052499</v>
      </c>
      <c r="K765">
        <v>879.08937668239003</v>
      </c>
      <c r="L765">
        <v>729.87637331855296</v>
      </c>
      <c r="M765">
        <v>54.606741241088997</v>
      </c>
      <c r="N765">
        <v>0.83798592956780704</v>
      </c>
      <c r="O765">
        <v>8.3428869202709599</v>
      </c>
      <c r="P765">
        <v>88.840779374138904</v>
      </c>
      <c r="Q765">
        <v>-7.1095210762790002E-3</v>
      </c>
    </row>
    <row r="766" spans="1:17" x14ac:dyDescent="0.3">
      <c r="A766" t="s">
        <v>1672</v>
      </c>
      <c r="B766" t="s">
        <v>1673</v>
      </c>
      <c r="C766" t="str">
        <f>IFERROR(VLOOKUP(Table1[[#This Row],[Ticker]],[1]!Table1[[Symbol]:[Industry]],2,FALSE),"-")</f>
        <v>-</v>
      </c>
      <c r="D766" t="s">
        <v>1203</v>
      </c>
      <c r="E766">
        <v>4841.02726575</v>
      </c>
      <c r="F766">
        <v>2887.95</v>
      </c>
      <c r="G766">
        <v>-7.9335951359288996</v>
      </c>
      <c r="H766">
        <v>-5.2195043327059203</v>
      </c>
      <c r="I766">
        <v>-22.185994425060301</v>
      </c>
      <c r="J766">
        <v>-1.23745832862873</v>
      </c>
      <c r="K766">
        <v>2999.5008743906001</v>
      </c>
      <c r="L766">
        <v>2907.9159065500999</v>
      </c>
      <c r="M766">
        <v>41.916481144145301</v>
      </c>
      <c r="N766">
        <v>1.0042056194503</v>
      </c>
      <c r="O766">
        <v>28.1185616094461</v>
      </c>
      <c r="P766">
        <v>32.468694096600998</v>
      </c>
      <c r="Q766">
        <v>-6.6972496082603999E-2</v>
      </c>
    </row>
    <row r="767" spans="1:17" hidden="1" x14ac:dyDescent="0.3">
      <c r="A767" t="s">
        <v>1674</v>
      </c>
      <c r="B767" t="s">
        <v>1675</v>
      </c>
      <c r="C767" t="str">
        <f>IFERROR(VLOOKUP(Table1[[#This Row],[Ticker]],[1]!Table1[[Symbol]:[Industry]],2,FALSE),"-")</f>
        <v>-</v>
      </c>
      <c r="D767" t="s">
        <v>387</v>
      </c>
      <c r="E767">
        <v>4825.4017372500002</v>
      </c>
      <c r="F767">
        <v>1258.5</v>
      </c>
      <c r="G767">
        <v>-45.686841493830002</v>
      </c>
      <c r="H767">
        <v>12.679563934545699</v>
      </c>
      <c r="I767">
        <v>-22.134336096067202</v>
      </c>
      <c r="J767">
        <v>5.8201238049066797</v>
      </c>
      <c r="K767">
        <v>1129.17241855623</v>
      </c>
      <c r="L767">
        <v>1231.81633385443</v>
      </c>
      <c r="M767">
        <v>74.195642975690902</v>
      </c>
      <c r="N767">
        <v>0.94486320506357002</v>
      </c>
      <c r="O767">
        <v>31.505760826380602</v>
      </c>
      <c r="P767">
        <v>26.121160495064299</v>
      </c>
      <c r="Q767">
        <v>-5.6951708785343003E-2</v>
      </c>
    </row>
    <row r="768" spans="1:17" hidden="1" x14ac:dyDescent="0.3">
      <c r="A768" t="s">
        <v>1676</v>
      </c>
      <c r="B768" t="s">
        <v>1677</v>
      </c>
      <c r="C768" t="str">
        <f>IFERROR(VLOOKUP(Table1[[#This Row],[Ticker]],[1]!Table1[[Symbol]:[Industry]],2,FALSE),"-")</f>
        <v>-</v>
      </c>
      <c r="D768" t="s">
        <v>248</v>
      </c>
      <c r="E768">
        <v>4815.4398760719996</v>
      </c>
      <c r="F768">
        <v>3.76</v>
      </c>
      <c r="G768">
        <v>344.28781397900298</v>
      </c>
      <c r="H768">
        <v>127.198768020617</v>
      </c>
      <c r="I768">
        <v>146.42097880435301</v>
      </c>
      <c r="J768">
        <v>19.107422484215601</v>
      </c>
      <c r="K768">
        <v>2.2037951731190302</v>
      </c>
      <c r="L768">
        <v>1.69434819121143</v>
      </c>
      <c r="M768">
        <v>97.658837254889093</v>
      </c>
      <c r="N768">
        <v>2.0040825673928002</v>
      </c>
      <c r="O768">
        <v>0</v>
      </c>
      <c r="P768">
        <v>437.142857142857</v>
      </c>
      <c r="Q768">
        <v>4.7515269963384003E-2</v>
      </c>
    </row>
    <row r="769" spans="1:17" hidden="1" x14ac:dyDescent="0.3">
      <c r="A769" t="s">
        <v>1678</v>
      </c>
      <c r="B769" t="s">
        <v>1679</v>
      </c>
      <c r="C769" t="str">
        <f>IFERROR(VLOOKUP(Table1[[#This Row],[Ticker]],[1]!Table1[[Symbol]:[Industry]],2,FALSE),"-")</f>
        <v>-</v>
      </c>
      <c r="D769" t="s">
        <v>187</v>
      </c>
      <c r="E769">
        <v>4790.9050198499999</v>
      </c>
      <c r="F769">
        <v>624.5</v>
      </c>
      <c r="G769">
        <v>8.7129974310935605</v>
      </c>
      <c r="H769">
        <v>8.9410049817267492</v>
      </c>
      <c r="I769">
        <v>-12.9693660232324</v>
      </c>
      <c r="J769">
        <v>5.5682847946354599</v>
      </c>
      <c r="K769">
        <v>557.14225798592997</v>
      </c>
      <c r="L769">
        <v>521.04695544269998</v>
      </c>
      <c r="M769">
        <v>87.717885456393304</v>
      </c>
      <c r="N769">
        <v>1.6889348088009599</v>
      </c>
      <c r="O769">
        <v>3.9231385108086498</v>
      </c>
      <c r="P769">
        <v>55.638629283489102</v>
      </c>
      <c r="Q769">
        <v>0.15086227912380001</v>
      </c>
    </row>
    <row r="770" spans="1:17" hidden="1" x14ac:dyDescent="0.3">
      <c r="A770" t="s">
        <v>1680</v>
      </c>
      <c r="B770" t="s">
        <v>1681</v>
      </c>
      <c r="C770" t="str">
        <f>IFERROR(VLOOKUP(Table1[[#This Row],[Ticker]],[1]!Table1[[Symbol]:[Industry]],2,FALSE),"-")</f>
        <v>-</v>
      </c>
      <c r="D770" t="s">
        <v>95</v>
      </c>
      <c r="E770">
        <v>4786.7621597999996</v>
      </c>
      <c r="F770">
        <v>1744.5</v>
      </c>
      <c r="G770">
        <v>103.855082298851</v>
      </c>
      <c r="H770">
        <v>34.478736160800402</v>
      </c>
      <c r="I770">
        <v>13.9188043627528</v>
      </c>
      <c r="J770">
        <v>1.1748275481672099</v>
      </c>
      <c r="K770">
        <v>1430.0954035155901</v>
      </c>
      <c r="L770">
        <v>1282.3042840181099</v>
      </c>
      <c r="M770">
        <v>83.331268922243694</v>
      </c>
      <c r="N770">
        <v>2.8190382284711299</v>
      </c>
      <c r="O770">
        <v>1.6709658928059701</v>
      </c>
      <c r="P770">
        <v>133.377926421404</v>
      </c>
      <c r="Q770">
        <v>0.12379907987507401</v>
      </c>
    </row>
    <row r="771" spans="1:17" hidden="1" x14ac:dyDescent="0.3">
      <c r="A771" t="s">
        <v>1682</v>
      </c>
      <c r="B771" t="s">
        <v>1683</v>
      </c>
      <c r="C771" t="str">
        <f>IFERROR(VLOOKUP(Table1[[#This Row],[Ticker]],[1]!Table1[[Symbol]:[Industry]],2,FALSE),"-")</f>
        <v>-</v>
      </c>
      <c r="D771" t="s">
        <v>287</v>
      </c>
      <c r="E771">
        <v>4748.9252159999996</v>
      </c>
      <c r="F771">
        <v>217.7</v>
      </c>
      <c r="G771">
        <v>235.85565985178201</v>
      </c>
      <c r="H771">
        <v>141.798392999388</v>
      </c>
      <c r="I771">
        <v>257.66382546612903</v>
      </c>
      <c r="J771">
        <v>15.847358586672801</v>
      </c>
      <c r="K771">
        <v>129.09755044375501</v>
      </c>
      <c r="L771">
        <v>83.802899017152697</v>
      </c>
      <c r="M771">
        <v>80.066731219981705</v>
      </c>
      <c r="N771">
        <v>1.1019532334823201</v>
      </c>
      <c r="O771">
        <v>8.7965089572806505</v>
      </c>
      <c r="P771">
        <v>372.43923611111097</v>
      </c>
      <c r="Q771">
        <v>0.232464193143369</v>
      </c>
    </row>
    <row r="772" spans="1:17" x14ac:dyDescent="0.3">
      <c r="A772" t="s">
        <v>1684</v>
      </c>
      <c r="B772" t="s">
        <v>1685</v>
      </c>
      <c r="C772" t="str">
        <f>IFERROR(VLOOKUP(Table1[[#This Row],[Ticker]],[1]!Table1[[Symbol]:[Industry]],2,FALSE),"-")</f>
        <v>-</v>
      </c>
      <c r="D772" t="s">
        <v>668</v>
      </c>
      <c r="E772">
        <v>4734.7159699800004</v>
      </c>
      <c r="F772">
        <v>716.85</v>
      </c>
      <c r="G772">
        <v>18.379453850386401</v>
      </c>
      <c r="H772">
        <v>17.887189298122099</v>
      </c>
      <c r="I772">
        <v>-13.0773359480444</v>
      </c>
      <c r="J772">
        <v>6.2290776321865602</v>
      </c>
      <c r="K772">
        <v>650.16065345225798</v>
      </c>
      <c r="L772">
        <v>640.56529094514894</v>
      </c>
      <c r="M772">
        <v>62.844119852626299</v>
      </c>
      <c r="N772">
        <v>2.5238496569259801</v>
      </c>
      <c r="O772">
        <v>13.6918462718839</v>
      </c>
      <c r="P772">
        <v>54.061895551257201</v>
      </c>
      <c r="Q772">
        <v>9.8620811735780994E-2</v>
      </c>
    </row>
    <row r="773" spans="1:17" x14ac:dyDescent="0.3">
      <c r="A773" t="s">
        <v>1686</v>
      </c>
      <c r="B773" t="s">
        <v>1687</v>
      </c>
      <c r="C773" t="str">
        <f>IFERROR(VLOOKUP(Table1[[#This Row],[Ticker]],[1]!Table1[[Symbol]:[Industry]],2,FALSE),"-")</f>
        <v>-</v>
      </c>
      <c r="D773" t="s">
        <v>659</v>
      </c>
      <c r="E773">
        <v>4709.30152</v>
      </c>
      <c r="F773">
        <v>1087.9000000000001</v>
      </c>
      <c r="G773">
        <v>96.214860060540502</v>
      </c>
      <c r="H773">
        <v>-9.3786123877720708</v>
      </c>
      <c r="I773">
        <v>14.9259426767617</v>
      </c>
      <c r="J773">
        <v>-3.5252300754442301</v>
      </c>
      <c r="K773">
        <v>1139.56512851708</v>
      </c>
      <c r="L773">
        <v>984.99435763354404</v>
      </c>
      <c r="M773">
        <v>47.813359045737698</v>
      </c>
      <c r="N773">
        <v>0.91912091128526396</v>
      </c>
      <c r="O773">
        <v>37.416122805404797</v>
      </c>
      <c r="P773">
        <v>127.594142259414</v>
      </c>
      <c r="Q773">
        <v>0.16308558318798999</v>
      </c>
    </row>
    <row r="774" spans="1:17" x14ac:dyDescent="0.3">
      <c r="A774" t="s">
        <v>1688</v>
      </c>
      <c r="B774" t="s">
        <v>1689</v>
      </c>
      <c r="C774" t="str">
        <f>IFERROR(VLOOKUP(Table1[[#This Row],[Ticker]],[1]!Table1[[Symbol]:[Industry]],2,FALSE),"-")</f>
        <v>-</v>
      </c>
      <c r="D774" t="s">
        <v>280</v>
      </c>
      <c r="E774">
        <v>4701.5512417899999</v>
      </c>
      <c r="F774">
        <v>243.85</v>
      </c>
      <c r="G774">
        <v>42.103113772249799</v>
      </c>
      <c r="H774">
        <v>-1.9761272868728199</v>
      </c>
      <c r="I774">
        <v>-13.7028701924412</v>
      </c>
      <c r="J774">
        <v>-5.1864659747023003</v>
      </c>
      <c r="K774">
        <v>244.73402875612501</v>
      </c>
      <c r="L774">
        <v>223.184948147439</v>
      </c>
      <c r="M774">
        <v>32.955523660792501</v>
      </c>
      <c r="N774">
        <v>0.90541564497967997</v>
      </c>
      <c r="O774">
        <v>19.4996924338732</v>
      </c>
      <c r="P774">
        <v>72.698300283286102</v>
      </c>
      <c r="Q774">
        <v>0.15282156099816399</v>
      </c>
    </row>
    <row r="775" spans="1:17" hidden="1" x14ac:dyDescent="0.3">
      <c r="A775" t="s">
        <v>1690</v>
      </c>
      <c r="B775" t="s">
        <v>1691</v>
      </c>
      <c r="C775" t="str">
        <f>IFERROR(VLOOKUP(Table1[[#This Row],[Ticker]],[1]!Table1[[Symbol]:[Industry]],2,FALSE),"-")</f>
        <v>-</v>
      </c>
      <c r="D775" t="s">
        <v>187</v>
      </c>
      <c r="E775">
        <v>4697.6263575000003</v>
      </c>
      <c r="F775">
        <v>720.1</v>
      </c>
      <c r="G775">
        <v>38.8160728668798</v>
      </c>
      <c r="H775">
        <v>12.733763415279199</v>
      </c>
      <c r="I775">
        <v>-6.39720394100822</v>
      </c>
      <c r="J775">
        <v>7.3460013099750796</v>
      </c>
      <c r="K775">
        <v>633.71024358997795</v>
      </c>
      <c r="L775">
        <v>552.449945353761</v>
      </c>
      <c r="M775">
        <v>62.541445693132097</v>
      </c>
      <c r="N775">
        <v>1.60565125369616</v>
      </c>
      <c r="O775">
        <v>7.8739064018885996</v>
      </c>
      <c r="P775">
        <v>105.36147155283</v>
      </c>
      <c r="Q775">
        <v>7.2090447078597006E-2</v>
      </c>
    </row>
    <row r="776" spans="1:17" x14ac:dyDescent="0.3">
      <c r="A776" t="s">
        <v>1692</v>
      </c>
      <c r="B776" t="s">
        <v>1693</v>
      </c>
      <c r="C776" t="str">
        <f>IFERROR(VLOOKUP(Table1[[#This Row],[Ticker]],[1]!Table1[[Symbol]:[Industry]],2,FALSE),"-")</f>
        <v>-</v>
      </c>
      <c r="D776" t="s">
        <v>109</v>
      </c>
      <c r="E776">
        <v>4661.5648419600002</v>
      </c>
      <c r="F776">
        <v>272.60000000000002</v>
      </c>
      <c r="G776">
        <v>75.024462229464206</v>
      </c>
      <c r="H776">
        <v>-7.9376551479543096</v>
      </c>
      <c r="I776">
        <v>5.7871685871289396</v>
      </c>
      <c r="J776">
        <v>-2.8318281784393098</v>
      </c>
      <c r="K776">
        <v>268.722501883311</v>
      </c>
      <c r="L776">
        <v>230.33574554198199</v>
      </c>
      <c r="M776">
        <v>54.927173231361898</v>
      </c>
      <c r="N776">
        <v>0.45007812366447397</v>
      </c>
      <c r="O776">
        <v>17.553191489361598</v>
      </c>
      <c r="P776">
        <v>110.664605873261</v>
      </c>
      <c r="Q776">
        <v>5.9287072611402002E-2</v>
      </c>
    </row>
    <row r="777" spans="1:17" x14ac:dyDescent="0.3">
      <c r="A777" t="s">
        <v>1694</v>
      </c>
      <c r="B777" t="s">
        <v>1695</v>
      </c>
      <c r="C777" t="str">
        <f>IFERROR(VLOOKUP(Table1[[#This Row],[Ticker]],[1]!Table1[[Symbol]:[Industry]],2,FALSE),"-")</f>
        <v>-</v>
      </c>
      <c r="D777" t="s">
        <v>49</v>
      </c>
      <c r="E777">
        <v>4636.5698303999998</v>
      </c>
      <c r="F777">
        <v>460.8</v>
      </c>
      <c r="G777">
        <v>-43.110501735025899</v>
      </c>
      <c r="H777">
        <v>-5.7963274263398903</v>
      </c>
      <c r="I777">
        <v>-33.652842938372899</v>
      </c>
      <c r="J777">
        <v>-0.68068372893178197</v>
      </c>
      <c r="K777">
        <v>473.28610966319098</v>
      </c>
      <c r="L777">
        <v>509.52376356955301</v>
      </c>
      <c r="M777">
        <v>49.472053255421002</v>
      </c>
      <c r="N777">
        <v>1.02750291408288</v>
      </c>
      <c r="O777">
        <v>49.9565972222222</v>
      </c>
      <c r="P777">
        <v>10.716001922152801</v>
      </c>
    </row>
    <row r="778" spans="1:17" hidden="1" x14ac:dyDescent="0.3">
      <c r="A778" t="s">
        <v>1696</v>
      </c>
      <c r="B778" t="s">
        <v>1697</v>
      </c>
      <c r="C778" t="str">
        <f>IFERROR(VLOOKUP(Table1[[#This Row],[Ticker]],[1]!Table1[[Symbol]:[Industry]],2,FALSE),"-")</f>
        <v>-</v>
      </c>
      <c r="D778" t="s">
        <v>124</v>
      </c>
      <c r="E778">
        <v>4634.5746186120004</v>
      </c>
      <c r="F778">
        <v>47.73</v>
      </c>
      <c r="G778">
        <v>81.461727022481995</v>
      </c>
      <c r="H778">
        <v>-1.83349004389881</v>
      </c>
      <c r="I778">
        <v>-14.981673715540101</v>
      </c>
      <c r="J778">
        <v>-10.1077370537725</v>
      </c>
      <c r="K778">
        <v>48.5522143929878</v>
      </c>
      <c r="L778">
        <v>45.658285404506003</v>
      </c>
      <c r="M778">
        <v>48.254785220785401</v>
      </c>
      <c r="N778">
        <v>1.74204187531941</v>
      </c>
      <c r="O778">
        <v>37.020741671904403</v>
      </c>
      <c r="P778">
        <v>120.972222222222</v>
      </c>
      <c r="Q778">
        <v>5.2849472420437998E-2</v>
      </c>
    </row>
    <row r="779" spans="1:17" hidden="1" x14ac:dyDescent="0.3">
      <c r="A779" t="s">
        <v>1698</v>
      </c>
      <c r="B779" t="s">
        <v>1699</v>
      </c>
      <c r="C779" t="str">
        <f>IFERROR(VLOOKUP(Table1[[#This Row],[Ticker]],[1]!Table1[[Symbol]:[Industry]],2,FALSE),"-")</f>
        <v>-</v>
      </c>
      <c r="D779" t="s">
        <v>390</v>
      </c>
      <c r="E779">
        <v>4631.1399966999998</v>
      </c>
      <c r="F779">
        <v>124.9</v>
      </c>
      <c r="G779">
        <v>-36.906481921174397</v>
      </c>
      <c r="H779">
        <v>-2.7673669878157399</v>
      </c>
      <c r="I779">
        <v>-21.854380600491801</v>
      </c>
      <c r="J779">
        <v>-0.33837058740933901</v>
      </c>
      <c r="K779">
        <v>122.71130521380699</v>
      </c>
      <c r="M779">
        <v>70.625843122435896</v>
      </c>
      <c r="N779">
        <v>0.93280877208770696</v>
      </c>
      <c r="O779">
        <v>22.978382706164901</v>
      </c>
      <c r="P779">
        <v>14.850574712643599</v>
      </c>
    </row>
    <row r="780" spans="1:17" hidden="1" x14ac:dyDescent="0.3">
      <c r="A780" t="s">
        <v>1700</v>
      </c>
      <c r="B780" t="s">
        <v>1701</v>
      </c>
      <c r="C780" t="str">
        <f>IFERROR(VLOOKUP(Table1[[#This Row],[Ticker]],[1]!Table1[[Symbol]:[Industry]],2,FALSE),"-")</f>
        <v>-</v>
      </c>
      <c r="D780" t="s">
        <v>496</v>
      </c>
      <c r="E780">
        <v>4604.6338231999998</v>
      </c>
      <c r="F780">
        <v>747.2</v>
      </c>
      <c r="G780">
        <v>10.7846992849767</v>
      </c>
      <c r="H780">
        <v>3.2362945942377799</v>
      </c>
      <c r="I780">
        <v>-15.1650657355002</v>
      </c>
      <c r="J780">
        <v>1.3047039407563299</v>
      </c>
      <c r="K780">
        <v>704.12060922067201</v>
      </c>
      <c r="L780">
        <v>694.53888996357603</v>
      </c>
      <c r="M780">
        <v>69.842333985069004</v>
      </c>
      <c r="N780">
        <v>0.90312264900218098</v>
      </c>
      <c r="O780">
        <v>10.740096359742999</v>
      </c>
      <c r="P780">
        <v>40.069359827537703</v>
      </c>
      <c r="Q780">
        <v>0.14382936701322899</v>
      </c>
    </row>
    <row r="781" spans="1:17" x14ac:dyDescent="0.3">
      <c r="A781" t="s">
        <v>1702</v>
      </c>
      <c r="B781" t="s">
        <v>1703</v>
      </c>
      <c r="C781" t="str">
        <f>IFERROR(VLOOKUP(Table1[[#This Row],[Ticker]],[1]!Table1[[Symbol]:[Industry]],2,FALSE),"-")</f>
        <v>-</v>
      </c>
      <c r="D781" t="s">
        <v>234</v>
      </c>
      <c r="E781">
        <v>4580.9383048</v>
      </c>
      <c r="F781">
        <v>1459.25</v>
      </c>
      <c r="G781">
        <v>5.9735720740700904</v>
      </c>
      <c r="H781">
        <v>11.5730907844024</v>
      </c>
      <c r="I781">
        <v>2.35704054760946</v>
      </c>
      <c r="J781">
        <v>14.2375221135266</v>
      </c>
      <c r="K781">
        <v>1289.2453080704599</v>
      </c>
      <c r="L781">
        <v>1193.17051165352</v>
      </c>
      <c r="M781">
        <v>84.072827963964698</v>
      </c>
      <c r="N781">
        <v>2.78253825950322</v>
      </c>
      <c r="O781">
        <v>4.6153846153845901</v>
      </c>
      <c r="P781">
        <v>51.3901857039112</v>
      </c>
      <c r="Q781">
        <v>0.12632732458498</v>
      </c>
    </row>
    <row r="782" spans="1:17" x14ac:dyDescent="0.3">
      <c r="A782" t="s">
        <v>1704</v>
      </c>
      <c r="B782" t="s">
        <v>1705</v>
      </c>
      <c r="C782" t="str">
        <f>IFERROR(VLOOKUP(Table1[[#This Row],[Ticker]],[1]!Table1[[Symbol]:[Industry]],2,FALSE),"-")</f>
        <v>-</v>
      </c>
      <c r="D782" t="s">
        <v>541</v>
      </c>
      <c r="E782">
        <v>4571.7278114999999</v>
      </c>
      <c r="F782">
        <v>827.5</v>
      </c>
      <c r="G782">
        <v>-28.7139312216942</v>
      </c>
      <c r="H782">
        <v>16.965873474110701</v>
      </c>
      <c r="I782">
        <v>-8.1160056788414199</v>
      </c>
      <c r="J782">
        <v>0.73627720126970098</v>
      </c>
      <c r="K782">
        <v>753.186978159972</v>
      </c>
      <c r="L782">
        <v>755.86869406803498</v>
      </c>
      <c r="M782">
        <v>65.656992516393103</v>
      </c>
      <c r="N782">
        <v>2.0538205942317198</v>
      </c>
      <c r="O782">
        <v>9.2265861027190201</v>
      </c>
      <c r="P782">
        <v>25.960879823426399</v>
      </c>
      <c r="Q782">
        <v>-0.121551952598439</v>
      </c>
    </row>
    <row r="783" spans="1:17" hidden="1" x14ac:dyDescent="0.3">
      <c r="A783" t="s">
        <v>1706</v>
      </c>
      <c r="B783" t="s">
        <v>1707</v>
      </c>
      <c r="C783" t="str">
        <f>IFERROR(VLOOKUP(Table1[[#This Row],[Ticker]],[1]!Table1[[Symbol]:[Industry]],2,FALSE),"-")</f>
        <v>-</v>
      </c>
      <c r="D783" t="s">
        <v>1461</v>
      </c>
      <c r="E783">
        <v>4561.4001708599999</v>
      </c>
      <c r="F783">
        <v>382.35</v>
      </c>
      <c r="G783">
        <v>-13.4524669975047</v>
      </c>
      <c r="H783">
        <v>6.4578036499036502</v>
      </c>
      <c r="I783">
        <v>4.8161668393637599E-2</v>
      </c>
      <c r="J783">
        <v>0.329100143698494</v>
      </c>
      <c r="K783">
        <v>344.00975114419401</v>
      </c>
      <c r="L783">
        <v>347.029540749327</v>
      </c>
      <c r="M783">
        <v>78.457770510970093</v>
      </c>
      <c r="N783">
        <v>2.7837324450280199</v>
      </c>
      <c r="O783">
        <v>9.8469988230678496</v>
      </c>
      <c r="P783">
        <v>34.040315512708098</v>
      </c>
      <c r="Q783">
        <v>5.473099079444E-2</v>
      </c>
    </row>
    <row r="784" spans="1:17" x14ac:dyDescent="0.3">
      <c r="A784" t="s">
        <v>1708</v>
      </c>
      <c r="B784" t="s">
        <v>1709</v>
      </c>
      <c r="C784" t="str">
        <f>IFERROR(VLOOKUP(Table1[[#This Row],[Ticker]],[1]!Table1[[Symbol]:[Industry]],2,FALSE),"-")</f>
        <v>-</v>
      </c>
      <c r="D784" t="s">
        <v>496</v>
      </c>
      <c r="E784">
        <v>4549.5446184900002</v>
      </c>
      <c r="F784">
        <v>1512.9</v>
      </c>
      <c r="G784">
        <v>-25.117205133510701</v>
      </c>
      <c r="H784">
        <v>-3.6942730942695499</v>
      </c>
      <c r="I784">
        <v>2.78903746340597</v>
      </c>
      <c r="J784">
        <v>-1.4752169676817799</v>
      </c>
      <c r="K784">
        <v>1428.0420186103299</v>
      </c>
      <c r="L784">
        <v>1377.10403985481</v>
      </c>
      <c r="M784">
        <v>63.801860487275597</v>
      </c>
      <c r="N784">
        <v>0.68367694015244695</v>
      </c>
      <c r="O784">
        <v>13.6591975675854</v>
      </c>
      <c r="P784">
        <v>41.161651504548601</v>
      </c>
      <c r="Q784">
        <v>-0.14718544328490599</v>
      </c>
    </row>
    <row r="785" spans="1:17" hidden="1" x14ac:dyDescent="0.3">
      <c r="A785" t="s">
        <v>1710</v>
      </c>
      <c r="B785" t="s">
        <v>1711</v>
      </c>
      <c r="C785" t="str">
        <f>IFERROR(VLOOKUP(Table1[[#This Row],[Ticker]],[1]!Table1[[Symbol]:[Industry]],2,FALSE),"-")</f>
        <v>-</v>
      </c>
      <c r="D785" t="s">
        <v>46</v>
      </c>
      <c r="E785">
        <v>4544.5068600750001</v>
      </c>
      <c r="F785">
        <v>817.05</v>
      </c>
      <c r="G785">
        <v>-7.9524854954760702</v>
      </c>
      <c r="H785">
        <v>27.2173764598795</v>
      </c>
      <c r="I785">
        <v>4.7479531042602003</v>
      </c>
      <c r="J785">
        <v>-6.0220810319909797</v>
      </c>
      <c r="M785">
        <v>57.959222817725703</v>
      </c>
      <c r="O785">
        <v>9.8158007465883408</v>
      </c>
      <c r="P785">
        <v>48.554545454545398</v>
      </c>
    </row>
    <row r="786" spans="1:17" hidden="1" x14ac:dyDescent="0.3">
      <c r="A786" t="s">
        <v>1712</v>
      </c>
      <c r="B786" t="s">
        <v>1713</v>
      </c>
      <c r="C786" t="str">
        <f>IFERROR(VLOOKUP(Table1[[#This Row],[Ticker]],[1]!Table1[[Symbol]:[Industry]],2,FALSE),"-")</f>
        <v>-</v>
      </c>
      <c r="D786" t="s">
        <v>936</v>
      </c>
      <c r="E786">
        <v>4522.3814922000001</v>
      </c>
      <c r="F786">
        <v>185.9</v>
      </c>
      <c r="G786">
        <v>229.42356488084499</v>
      </c>
      <c r="H786">
        <v>42.014436223382198</v>
      </c>
      <c r="I786">
        <v>48.482161754545302</v>
      </c>
      <c r="J786">
        <v>2.1756635806257298</v>
      </c>
      <c r="K786">
        <v>141.660483987844</v>
      </c>
      <c r="L786">
        <v>111.75525012854</v>
      </c>
      <c r="M786">
        <v>73.267784093370395</v>
      </c>
      <c r="N786">
        <v>1.35622869737081</v>
      </c>
      <c r="O786">
        <v>4.3571812802581897</v>
      </c>
      <c r="P786">
        <v>285.15193370165701</v>
      </c>
      <c r="Q786">
        <v>0.240217986331308</v>
      </c>
    </row>
    <row r="787" spans="1:17" x14ac:dyDescent="0.3">
      <c r="A787" t="s">
        <v>1714</v>
      </c>
      <c r="B787" t="s">
        <v>1715</v>
      </c>
      <c r="C787" t="str">
        <f>IFERROR(VLOOKUP(Table1[[#This Row],[Ticker]],[1]!Table1[[Symbol]:[Industry]],2,FALSE),"-")</f>
        <v>-</v>
      </c>
      <c r="D787" t="s">
        <v>620</v>
      </c>
      <c r="E787">
        <v>4519.1901469000004</v>
      </c>
      <c r="F787">
        <v>218.81</v>
      </c>
      <c r="G787">
        <v>73.556886614910596</v>
      </c>
      <c r="H787">
        <v>24.502531461477499</v>
      </c>
      <c r="I787">
        <v>30.1704574484903</v>
      </c>
      <c r="J787">
        <v>5.0795595762343204</v>
      </c>
      <c r="K787">
        <v>181.261814936153</v>
      </c>
      <c r="L787">
        <v>160.98436040474601</v>
      </c>
      <c r="M787">
        <v>87.879268890031</v>
      </c>
      <c r="N787">
        <v>2.6964485041125599</v>
      </c>
      <c r="O787">
        <v>1.0922718340112301</v>
      </c>
      <c r="P787">
        <v>106.52194431335499</v>
      </c>
      <c r="Q787">
        <v>8.6822221193035995E-2</v>
      </c>
    </row>
    <row r="788" spans="1:17" hidden="1" x14ac:dyDescent="0.3">
      <c r="A788" t="s">
        <v>1716</v>
      </c>
      <c r="B788" t="s">
        <v>1717</v>
      </c>
      <c r="C788" t="str">
        <f>IFERROR(VLOOKUP(Table1[[#This Row],[Ticker]],[1]!Table1[[Symbol]:[Industry]],2,FALSE),"-")</f>
        <v>-</v>
      </c>
      <c r="D788" t="s">
        <v>124</v>
      </c>
      <c r="E788">
        <v>4505.9418158999997</v>
      </c>
      <c r="F788">
        <v>430.5</v>
      </c>
      <c r="G788">
        <v>2.69944708862349</v>
      </c>
      <c r="I788">
        <v>-15.5021926265578</v>
      </c>
      <c r="K788">
        <v>425.76520424318301</v>
      </c>
      <c r="L788">
        <v>384.46648021701702</v>
      </c>
      <c r="M788">
        <v>38.331602171758398</v>
      </c>
      <c r="N788">
        <v>1</v>
      </c>
      <c r="O788">
        <v>7.2938443670151001</v>
      </c>
      <c r="P788">
        <v>29.668674698795101</v>
      </c>
      <c r="Q788">
        <v>9.3594908740256E-2</v>
      </c>
    </row>
    <row r="789" spans="1:17" hidden="1" x14ac:dyDescent="0.3">
      <c r="A789" t="s">
        <v>1718</v>
      </c>
      <c r="B789" t="s">
        <v>1719</v>
      </c>
      <c r="C789" t="str">
        <f>IFERROR(VLOOKUP(Table1[[#This Row],[Ticker]],[1]!Table1[[Symbol]:[Industry]],2,FALSE),"-")</f>
        <v>-</v>
      </c>
      <c r="D789" t="s">
        <v>234</v>
      </c>
      <c r="E789">
        <v>4492.5637876000001</v>
      </c>
      <c r="F789">
        <v>4599.7</v>
      </c>
      <c r="G789">
        <v>34.0412219845607</v>
      </c>
      <c r="H789">
        <v>6.0856066766808796</v>
      </c>
      <c r="I789">
        <v>6.7589490365306002</v>
      </c>
      <c r="J789">
        <v>0.159992317273257</v>
      </c>
      <c r="K789">
        <v>4004.6804175166399</v>
      </c>
      <c r="L789">
        <v>3538.8188025719301</v>
      </c>
      <c r="M789">
        <v>81.699804107639096</v>
      </c>
      <c r="N789">
        <v>1.3884119172255001</v>
      </c>
      <c r="O789">
        <v>0.85440354805747998</v>
      </c>
      <c r="P789">
        <v>68.7932331516852</v>
      </c>
      <c r="Q789">
        <v>0.12799920034106799</v>
      </c>
    </row>
    <row r="790" spans="1:17" hidden="1" x14ac:dyDescent="0.3">
      <c r="A790" t="s">
        <v>1720</v>
      </c>
      <c r="B790" t="s">
        <v>1721</v>
      </c>
      <c r="C790" t="str">
        <f>IFERROR(VLOOKUP(Table1[[#This Row],[Ticker]],[1]!Table1[[Symbol]:[Industry]],2,FALSE),"-")</f>
        <v>-</v>
      </c>
      <c r="D790" t="s">
        <v>371</v>
      </c>
      <c r="E790">
        <v>4450.1259158749999</v>
      </c>
      <c r="F790">
        <v>493.25</v>
      </c>
      <c r="G790">
        <v>-39.903028383806401</v>
      </c>
      <c r="H790">
        <v>22.873912500281399</v>
      </c>
      <c r="I790">
        <v>-1.4330334054491101</v>
      </c>
      <c r="J790">
        <v>9.4324546099272393</v>
      </c>
      <c r="K790">
        <v>416.697827512841</v>
      </c>
      <c r="L790">
        <v>410.5106369522</v>
      </c>
      <c r="M790">
        <v>78.343097698026796</v>
      </c>
      <c r="N790">
        <v>1.5879830546819</v>
      </c>
      <c r="O790">
        <v>17.181956411555898</v>
      </c>
      <c r="P790">
        <v>55.085678352460299</v>
      </c>
      <c r="Q790">
        <v>2.4168091146530998E-2</v>
      </c>
    </row>
    <row r="791" spans="1:17" hidden="1" x14ac:dyDescent="0.3">
      <c r="A791" t="s">
        <v>1722</v>
      </c>
      <c r="B791" t="s">
        <v>1723</v>
      </c>
      <c r="C791" t="str">
        <f>IFERROR(VLOOKUP(Table1[[#This Row],[Ticker]],[1]!Table1[[Symbol]:[Industry]],2,FALSE),"-")</f>
        <v>-</v>
      </c>
      <c r="D791" t="s">
        <v>716</v>
      </c>
      <c r="E791">
        <v>4449.3999170859997</v>
      </c>
      <c r="F791">
        <v>270.23</v>
      </c>
      <c r="G791">
        <v>1.69243008828312</v>
      </c>
      <c r="H791">
        <v>0.16764629698341699</v>
      </c>
      <c r="I791">
        <v>0.77682393218106305</v>
      </c>
      <c r="J791">
        <v>0.61331569918592599</v>
      </c>
      <c r="K791">
        <v>256.52546537081503</v>
      </c>
      <c r="L791">
        <v>239.88451637568701</v>
      </c>
      <c r="M791">
        <v>58.987597709054498</v>
      </c>
      <c r="N791">
        <v>0.65063441743372796</v>
      </c>
      <c r="O791">
        <v>0.65129704325943505</v>
      </c>
      <c r="P791">
        <v>30.4513637460777</v>
      </c>
      <c r="Q791">
        <v>3.7892634135868998E-2</v>
      </c>
    </row>
    <row r="792" spans="1:17" x14ac:dyDescent="0.3">
      <c r="A792" t="s">
        <v>1724</v>
      </c>
      <c r="B792" t="s">
        <v>1725</v>
      </c>
      <c r="C792" t="str">
        <f>IFERROR(VLOOKUP(Table1[[#This Row],[Ticker]],[1]!Table1[[Symbol]:[Industry]],2,FALSE),"-")</f>
        <v>-</v>
      </c>
      <c r="D792" t="s">
        <v>98</v>
      </c>
      <c r="E792">
        <v>4408.1400000000003</v>
      </c>
      <c r="F792">
        <v>7346.9</v>
      </c>
      <c r="G792">
        <v>74.9021353458688</v>
      </c>
      <c r="H792">
        <v>19.0692424090897</v>
      </c>
      <c r="I792">
        <v>-12.0279065530128</v>
      </c>
      <c r="J792">
        <v>-4.44652188113814</v>
      </c>
      <c r="K792">
        <v>6717.7330759974702</v>
      </c>
      <c r="L792">
        <v>6173.9891288640201</v>
      </c>
      <c r="M792">
        <v>58.556117583817702</v>
      </c>
      <c r="N792">
        <v>1.27579013904716</v>
      </c>
      <c r="O792">
        <v>15.695055057235001</v>
      </c>
      <c r="P792">
        <v>119.307174519783</v>
      </c>
      <c r="Q792">
        <v>7.4784835324297E-2</v>
      </c>
    </row>
    <row r="793" spans="1:17" x14ac:dyDescent="0.3">
      <c r="A793" t="s">
        <v>1726</v>
      </c>
      <c r="B793" t="s">
        <v>1727</v>
      </c>
      <c r="C793" t="str">
        <f>IFERROR(VLOOKUP(Table1[[#This Row],[Ticker]],[1]!Table1[[Symbol]:[Industry]],2,FALSE),"-")</f>
        <v>-</v>
      </c>
      <c r="D793" t="s">
        <v>541</v>
      </c>
      <c r="E793">
        <v>4407.9453160499997</v>
      </c>
      <c r="F793">
        <v>394.5</v>
      </c>
      <c r="G793">
        <v>5.6891836132112497</v>
      </c>
      <c r="H793">
        <v>2.169446479991</v>
      </c>
      <c r="I793">
        <v>-3.9716410094278798</v>
      </c>
      <c r="J793">
        <v>-1.0253607471591599</v>
      </c>
      <c r="K793">
        <v>371.86868473014198</v>
      </c>
      <c r="L793">
        <v>353.03161566250901</v>
      </c>
      <c r="M793">
        <v>68.577159483358997</v>
      </c>
      <c r="N793">
        <v>1.5694909444734899</v>
      </c>
      <c r="O793">
        <v>16.311787072243298</v>
      </c>
      <c r="P793">
        <v>48.308270676691698</v>
      </c>
      <c r="Q793">
        <v>0.143900719082281</v>
      </c>
    </row>
    <row r="794" spans="1:17" x14ac:dyDescent="0.3">
      <c r="A794" t="s">
        <v>1728</v>
      </c>
      <c r="B794" t="s">
        <v>1729</v>
      </c>
      <c r="C794" t="str">
        <f>IFERROR(VLOOKUP(Table1[[#This Row],[Ticker]],[1]!Table1[[Symbol]:[Industry]],2,FALSE),"-")</f>
        <v>-</v>
      </c>
      <c r="D794" t="s">
        <v>24</v>
      </c>
      <c r="E794">
        <v>4400.6504477500002</v>
      </c>
      <c r="F794">
        <v>140.5</v>
      </c>
      <c r="G794">
        <v>-11.0302936882066</v>
      </c>
      <c r="H794">
        <v>2.1964233257978498</v>
      </c>
      <c r="I794">
        <v>-18.180906299605802</v>
      </c>
      <c r="J794">
        <v>-3.61358869833402</v>
      </c>
      <c r="K794">
        <v>134.07596580568199</v>
      </c>
      <c r="L794">
        <v>128.481906857616</v>
      </c>
      <c r="M794">
        <v>59.526581838412298</v>
      </c>
      <c r="N794">
        <v>1.1280679619685099</v>
      </c>
      <c r="O794">
        <v>16.334519572953699</v>
      </c>
      <c r="P794">
        <v>27.843494085532299</v>
      </c>
      <c r="Q794">
        <v>1.1077203809764E-2</v>
      </c>
    </row>
    <row r="795" spans="1:17" hidden="1" x14ac:dyDescent="0.3">
      <c r="A795" t="s">
        <v>1730</v>
      </c>
      <c r="B795" t="s">
        <v>1731</v>
      </c>
      <c r="C795" t="str">
        <f>IFERROR(VLOOKUP(Table1[[#This Row],[Ticker]],[1]!Table1[[Symbol]:[Industry]],2,FALSE),"-")</f>
        <v>-</v>
      </c>
      <c r="E795">
        <v>4374.4759706000004</v>
      </c>
      <c r="F795">
        <v>422.75</v>
      </c>
      <c r="G795">
        <v>81.874696015224998</v>
      </c>
      <c r="H795">
        <v>10.1492450765009</v>
      </c>
      <c r="I795">
        <v>91.8817650012287</v>
      </c>
      <c r="J795">
        <v>4.8654572983594999</v>
      </c>
      <c r="K795">
        <v>322.65910459767503</v>
      </c>
      <c r="L795">
        <v>236.440824612543</v>
      </c>
      <c r="M795">
        <v>76.433171768584799</v>
      </c>
      <c r="N795">
        <v>0.80475611959052695</v>
      </c>
      <c r="O795">
        <v>0.50857480780601705</v>
      </c>
      <c r="P795">
        <v>164.21875</v>
      </c>
    </row>
    <row r="796" spans="1:17" hidden="1" x14ac:dyDescent="0.3">
      <c r="A796" t="s">
        <v>1732</v>
      </c>
      <c r="B796" t="s">
        <v>1733</v>
      </c>
      <c r="C796" t="str">
        <f>IFERROR(VLOOKUP(Table1[[#This Row],[Ticker]],[1]!Table1[[Symbol]:[Industry]],2,FALSE),"-")</f>
        <v>-</v>
      </c>
      <c r="D796" t="s">
        <v>140</v>
      </c>
      <c r="E796">
        <v>4374.3391523549999</v>
      </c>
      <c r="F796">
        <v>435.15</v>
      </c>
      <c r="G796">
        <v>99.689576550284201</v>
      </c>
      <c r="H796">
        <v>17.1501415941452</v>
      </c>
      <c r="I796">
        <v>44.147804673266997</v>
      </c>
      <c r="J796">
        <v>1.6168347259076099</v>
      </c>
      <c r="K796">
        <v>386.37548952825802</v>
      </c>
      <c r="L796">
        <v>311.34636369067999</v>
      </c>
      <c r="M796">
        <v>62.815169246379199</v>
      </c>
      <c r="N796">
        <v>0.64093500674709702</v>
      </c>
      <c r="O796">
        <v>7.7789268068482098</v>
      </c>
      <c r="P796">
        <v>128.78548895898999</v>
      </c>
      <c r="Q796">
        <v>0.111804313162681</v>
      </c>
    </row>
    <row r="797" spans="1:17" hidden="1" x14ac:dyDescent="0.3">
      <c r="A797" t="s">
        <v>1734</v>
      </c>
      <c r="B797" t="s">
        <v>1735</v>
      </c>
      <c r="C797" t="str">
        <f>IFERROR(VLOOKUP(Table1[[#This Row],[Ticker]],[1]!Table1[[Symbol]:[Industry]],2,FALSE),"-")</f>
        <v>-</v>
      </c>
      <c r="D797" t="s">
        <v>124</v>
      </c>
      <c r="E797">
        <v>4339.7689598999996</v>
      </c>
      <c r="F797">
        <v>994.15</v>
      </c>
      <c r="G797">
        <v>151.86391004155601</v>
      </c>
      <c r="H797">
        <v>16.769665417863798</v>
      </c>
      <c r="I797">
        <v>76.942598842148499</v>
      </c>
      <c r="J797">
        <v>5.1980877682814501</v>
      </c>
      <c r="K797">
        <v>870.47722130873603</v>
      </c>
      <c r="L797">
        <v>719.135578659781</v>
      </c>
      <c r="M797">
        <v>83.800464357309394</v>
      </c>
      <c r="N797">
        <v>2.5438041270579199</v>
      </c>
      <c r="O797">
        <v>8.1023990343509702</v>
      </c>
      <c r="P797">
        <v>190.305154037085</v>
      </c>
      <c r="Q797">
        <v>8.8341045786639996E-2</v>
      </c>
    </row>
    <row r="798" spans="1:17" x14ac:dyDescent="0.3">
      <c r="A798" t="s">
        <v>1736</v>
      </c>
      <c r="B798" t="s">
        <v>1737</v>
      </c>
      <c r="C798" t="str">
        <f>IFERROR(VLOOKUP(Table1[[#This Row],[Ticker]],[1]!Table1[[Symbol]:[Industry]],2,FALSE),"-")</f>
        <v>-</v>
      </c>
      <c r="D798" t="s">
        <v>46</v>
      </c>
      <c r="E798">
        <v>4242.1705772550004</v>
      </c>
      <c r="F798">
        <v>613.04999999999995</v>
      </c>
      <c r="G798">
        <v>32.426152883606498</v>
      </c>
      <c r="H798">
        <v>5.3571945411598199</v>
      </c>
      <c r="I798">
        <v>-36.372890736163001</v>
      </c>
      <c r="J798">
        <v>-4.7568750151332502</v>
      </c>
      <c r="K798">
        <v>547.15075049780296</v>
      </c>
      <c r="L798">
        <v>568.60507561291104</v>
      </c>
      <c r="M798">
        <v>72.232134040872793</v>
      </c>
      <c r="N798">
        <v>2.1906259641658101</v>
      </c>
      <c r="O798">
        <v>64.595057499388304</v>
      </c>
      <c r="P798">
        <v>62.397350993377401</v>
      </c>
      <c r="Q798">
        <v>0.10861499955908201</v>
      </c>
    </row>
    <row r="799" spans="1:17" hidden="1" x14ac:dyDescent="0.3">
      <c r="A799" t="s">
        <v>1738</v>
      </c>
      <c r="B799" t="s">
        <v>1739</v>
      </c>
      <c r="C799" t="str">
        <f>IFERROR(VLOOKUP(Table1[[#This Row],[Ticker]],[1]!Table1[[Symbol]:[Industry]],2,FALSE),"-")</f>
        <v>-</v>
      </c>
      <c r="D799" t="s">
        <v>124</v>
      </c>
      <c r="E799">
        <v>4230.7589712569998</v>
      </c>
      <c r="F799">
        <v>140.79</v>
      </c>
      <c r="G799">
        <v>60.485557840981201</v>
      </c>
      <c r="H799">
        <v>11.7779316006563</v>
      </c>
      <c r="I799">
        <v>41.995122425612401</v>
      </c>
      <c r="J799">
        <v>3.1245760528203599</v>
      </c>
      <c r="K799">
        <v>119.08301931587501</v>
      </c>
      <c r="L799">
        <v>99.688375266254596</v>
      </c>
      <c r="M799">
        <v>74.695169663846002</v>
      </c>
      <c r="N799">
        <v>1.1232606149223701</v>
      </c>
      <c r="O799">
        <v>4.3753107465018797</v>
      </c>
      <c r="P799">
        <v>106.436950146627</v>
      </c>
      <c r="Q799">
        <v>0.13457679156321301</v>
      </c>
    </row>
    <row r="800" spans="1:17" hidden="1" x14ac:dyDescent="0.3">
      <c r="A800" t="s">
        <v>1740</v>
      </c>
      <c r="B800" t="s">
        <v>1741</v>
      </c>
      <c r="C800" t="str">
        <f>IFERROR(VLOOKUP(Table1[[#This Row],[Ticker]],[1]!Table1[[Symbol]:[Industry]],2,FALSE),"-")</f>
        <v>-</v>
      </c>
      <c r="D800" t="s">
        <v>1442</v>
      </c>
      <c r="E800">
        <v>4208.3984741599998</v>
      </c>
      <c r="F800">
        <v>77.599999999999994</v>
      </c>
      <c r="G800">
        <v>41.097695826479601</v>
      </c>
      <c r="H800">
        <v>-7.92898669033766</v>
      </c>
      <c r="I800">
        <v>13.3921636757097</v>
      </c>
      <c r="J800">
        <v>-4.7907624165815497</v>
      </c>
      <c r="K800">
        <v>78.747173998777498</v>
      </c>
      <c r="L800">
        <v>70.084471669406895</v>
      </c>
      <c r="M800">
        <v>43.267993955798701</v>
      </c>
      <c r="N800">
        <v>1.1103575671342001</v>
      </c>
      <c r="O800">
        <v>16.881443298969</v>
      </c>
      <c r="P800">
        <v>80.885780885780804</v>
      </c>
      <c r="Q800">
        <v>0.16862192849891</v>
      </c>
    </row>
    <row r="801" spans="1:17" x14ac:dyDescent="0.3">
      <c r="A801" t="s">
        <v>1742</v>
      </c>
      <c r="B801" t="s">
        <v>1743</v>
      </c>
      <c r="C801" t="str">
        <f>IFERROR(VLOOKUP(Table1[[#This Row],[Ticker]],[1]!Table1[[Symbol]:[Industry]],2,FALSE),"-")</f>
        <v>-</v>
      </c>
      <c r="D801" t="s">
        <v>280</v>
      </c>
      <c r="E801">
        <v>4206.4775093600001</v>
      </c>
      <c r="F801">
        <v>498.4</v>
      </c>
      <c r="G801">
        <v>-13.663318054172599</v>
      </c>
      <c r="H801">
        <v>-9.6042833603273898</v>
      </c>
      <c r="I801">
        <v>-12.7487190471424</v>
      </c>
      <c r="J801">
        <v>-1.0966557058344999</v>
      </c>
      <c r="K801">
        <v>513.87063531810998</v>
      </c>
      <c r="L801">
        <v>511.94498034821601</v>
      </c>
      <c r="M801">
        <v>42.168768815519002</v>
      </c>
      <c r="N801">
        <v>0.65663281331911205</v>
      </c>
      <c r="O801">
        <v>40.2487961476725</v>
      </c>
      <c r="P801">
        <v>14.430030995293199</v>
      </c>
    </row>
    <row r="802" spans="1:17" x14ac:dyDescent="0.3">
      <c r="A802" t="s">
        <v>1744</v>
      </c>
      <c r="B802" t="s">
        <v>1745</v>
      </c>
      <c r="C802" t="str">
        <f>IFERROR(VLOOKUP(Table1[[#This Row],[Ticker]],[1]!Table1[[Symbol]:[Industry]],2,FALSE),"-")</f>
        <v>-</v>
      </c>
      <c r="D802" t="s">
        <v>124</v>
      </c>
      <c r="E802">
        <v>4204.5197218399999</v>
      </c>
      <c r="F802">
        <v>233.3</v>
      </c>
      <c r="G802">
        <v>13.712317093806501</v>
      </c>
      <c r="H802">
        <v>2.8927637175704199</v>
      </c>
      <c r="I802">
        <v>-0.61795120128823999</v>
      </c>
      <c r="J802">
        <v>6.0082447027174002</v>
      </c>
      <c r="K802">
        <v>212.82850908130001</v>
      </c>
      <c r="L802">
        <v>202.16762345807001</v>
      </c>
      <c r="M802">
        <v>77.801137191353504</v>
      </c>
      <c r="N802">
        <v>1.7249576886846101</v>
      </c>
      <c r="O802">
        <v>6.64380625803686</v>
      </c>
      <c r="P802">
        <v>46.683432882741201</v>
      </c>
      <c r="Q802">
        <v>8.6604652462649007E-2</v>
      </c>
    </row>
    <row r="803" spans="1:17" x14ac:dyDescent="0.3">
      <c r="A803" t="s">
        <v>1746</v>
      </c>
      <c r="B803" t="s">
        <v>1747</v>
      </c>
      <c r="C803" t="str">
        <f>IFERROR(VLOOKUP(Table1[[#This Row],[Ticker]],[1]!Table1[[Symbol]:[Industry]],2,FALSE),"-")</f>
        <v>-</v>
      </c>
      <c r="D803" t="s">
        <v>541</v>
      </c>
      <c r="E803">
        <v>4196.1984143749996</v>
      </c>
      <c r="F803">
        <v>375.25</v>
      </c>
      <c r="G803">
        <v>7.6447294370865801</v>
      </c>
      <c r="H803">
        <v>-3.8142715378408099</v>
      </c>
      <c r="I803">
        <v>-13.2346056992382</v>
      </c>
      <c r="J803">
        <v>-5.4364057019102097</v>
      </c>
      <c r="K803">
        <v>374.37485998031502</v>
      </c>
      <c r="L803">
        <v>358.31152604864599</v>
      </c>
      <c r="M803">
        <v>49.497137251989201</v>
      </c>
      <c r="N803">
        <v>1.59086016985477</v>
      </c>
      <c r="O803">
        <v>13.297801465689499</v>
      </c>
      <c r="P803">
        <v>37.0525931336742</v>
      </c>
      <c r="Q803">
        <v>-6.5868062894806997E-2</v>
      </c>
    </row>
    <row r="804" spans="1:17" hidden="1" x14ac:dyDescent="0.3">
      <c r="A804" t="s">
        <v>1748</v>
      </c>
      <c r="B804" t="s">
        <v>1749</v>
      </c>
      <c r="C804" t="str">
        <f>IFERROR(VLOOKUP(Table1[[#This Row],[Ticker]],[1]!Table1[[Symbol]:[Industry]],2,FALSE),"-")</f>
        <v>-</v>
      </c>
      <c r="D804" t="s">
        <v>124</v>
      </c>
      <c r="E804">
        <v>4172.4742937999999</v>
      </c>
      <c r="F804">
        <v>2055.8000000000002</v>
      </c>
      <c r="G804">
        <v>53.444905424175602</v>
      </c>
      <c r="H804">
        <v>-9.3820692409197797</v>
      </c>
      <c r="I804">
        <v>36.357430593704599</v>
      </c>
      <c r="J804">
        <v>-6.2018476633629804</v>
      </c>
      <c r="K804">
        <v>2056.79224803444</v>
      </c>
      <c r="L804">
        <v>1702.2931711472099</v>
      </c>
      <c r="M804">
        <v>40.161642909286499</v>
      </c>
      <c r="N804">
        <v>0.84568289267646302</v>
      </c>
      <c r="O804">
        <v>10.662515808930801</v>
      </c>
      <c r="P804">
        <v>80.183180682764302</v>
      </c>
      <c r="Q804">
        <v>0.311825353936176</v>
      </c>
    </row>
    <row r="805" spans="1:17" hidden="1" x14ac:dyDescent="0.3">
      <c r="A805" t="s">
        <v>1750</v>
      </c>
      <c r="B805" t="s">
        <v>1751</v>
      </c>
      <c r="C805" t="str">
        <f>IFERROR(VLOOKUP(Table1[[#This Row],[Ticker]],[1]!Table1[[Symbol]:[Industry]],2,FALSE),"-")</f>
        <v>-</v>
      </c>
      <c r="D805" t="s">
        <v>541</v>
      </c>
      <c r="E805">
        <v>4166.4577748199999</v>
      </c>
      <c r="F805">
        <v>1579.3</v>
      </c>
      <c r="G805">
        <v>-29.664405907030801</v>
      </c>
      <c r="H805">
        <v>0.67882628219465402</v>
      </c>
      <c r="I805">
        <v>-5.8363241659201002</v>
      </c>
      <c r="J805">
        <v>-7.1852751115566296</v>
      </c>
      <c r="K805">
        <v>1526.1583922786201</v>
      </c>
      <c r="L805">
        <v>1477.32462094829</v>
      </c>
      <c r="M805">
        <v>39.3192597171373</v>
      </c>
      <c r="N805">
        <v>2.9417315722568098</v>
      </c>
      <c r="O805">
        <v>17.729373773190598</v>
      </c>
      <c r="P805">
        <v>34.294217687074799</v>
      </c>
      <c r="Q805">
        <v>4.2136338181690998E-2</v>
      </c>
    </row>
    <row r="806" spans="1:17" x14ac:dyDescent="0.3">
      <c r="A806" t="s">
        <v>1752</v>
      </c>
      <c r="B806" t="s">
        <v>1753</v>
      </c>
      <c r="C806" t="str">
        <f>IFERROR(VLOOKUP(Table1[[#This Row],[Ticker]],[1]!Table1[[Symbol]:[Industry]],2,FALSE),"-")</f>
        <v>-</v>
      </c>
      <c r="D806" t="s">
        <v>1754</v>
      </c>
      <c r="E806">
        <v>4154.4352614999998</v>
      </c>
      <c r="F806">
        <v>23.47</v>
      </c>
      <c r="G806">
        <v>34.902148449993497</v>
      </c>
      <c r="H806">
        <v>7.9849146760460004</v>
      </c>
      <c r="I806">
        <v>-5.9645368660570197</v>
      </c>
      <c r="J806">
        <v>4.9046796971626403</v>
      </c>
      <c r="K806">
        <v>21.775668285643299</v>
      </c>
      <c r="L806">
        <v>20.869928444741198</v>
      </c>
      <c r="M806">
        <v>70.880868510616097</v>
      </c>
      <c r="N806">
        <v>1.33088560160519</v>
      </c>
      <c r="O806">
        <v>19.088197699190399</v>
      </c>
      <c r="P806">
        <v>60.753424657534197</v>
      </c>
      <c r="Q806">
        <v>-6.5497873611934002E-2</v>
      </c>
    </row>
    <row r="807" spans="1:17" x14ac:dyDescent="0.3">
      <c r="A807" t="s">
        <v>1755</v>
      </c>
      <c r="B807" t="s">
        <v>1756</v>
      </c>
      <c r="C807" t="str">
        <f>IFERROR(VLOOKUP(Table1[[#This Row],[Ticker]],[1]!Table1[[Symbol]:[Industry]],2,FALSE),"-")</f>
        <v>-</v>
      </c>
      <c r="D807" t="s">
        <v>59</v>
      </c>
      <c r="E807">
        <v>4152.76926</v>
      </c>
      <c r="F807">
        <v>336.8</v>
      </c>
      <c r="G807">
        <v>-17.436323952030602</v>
      </c>
      <c r="H807">
        <v>15.499134525946999</v>
      </c>
      <c r="I807">
        <v>-3.44988592575069</v>
      </c>
      <c r="J807">
        <v>-1.5941105488635701</v>
      </c>
      <c r="K807">
        <v>306.98409865895002</v>
      </c>
      <c r="L807">
        <v>297.64399310825502</v>
      </c>
      <c r="M807">
        <v>60.315425052761597</v>
      </c>
      <c r="N807">
        <v>2.4494167633580002</v>
      </c>
      <c r="O807">
        <v>5.9085510688835896</v>
      </c>
      <c r="P807">
        <v>34.6661335465813</v>
      </c>
      <c r="Q807">
        <v>-6.3762565327524001E-2</v>
      </c>
    </row>
    <row r="808" spans="1:17" hidden="1" x14ac:dyDescent="0.3">
      <c r="A808" t="s">
        <v>1757</v>
      </c>
      <c r="B808" t="s">
        <v>1758</v>
      </c>
      <c r="C808" t="str">
        <f>IFERROR(VLOOKUP(Table1[[#This Row],[Ticker]],[1]!Table1[[Symbol]:[Industry]],2,FALSE),"-")</f>
        <v>-</v>
      </c>
      <c r="D808" t="s">
        <v>306</v>
      </c>
      <c r="E808">
        <v>4147.5520833279998</v>
      </c>
      <c r="F808">
        <v>188.48</v>
      </c>
      <c r="G808">
        <v>5.5988321101056204</v>
      </c>
      <c r="H808">
        <v>-1.7596976546091501</v>
      </c>
      <c r="I808">
        <v>-1.62608385085934</v>
      </c>
      <c r="J808">
        <v>-4.0934604035255804</v>
      </c>
      <c r="K808">
        <v>191.48611453271701</v>
      </c>
      <c r="M808">
        <v>45.881574927541102</v>
      </c>
      <c r="N808">
        <v>1.24949306449301</v>
      </c>
      <c r="O808">
        <v>26.193760611205398</v>
      </c>
      <c r="P808">
        <v>48.117878192534299</v>
      </c>
    </row>
    <row r="809" spans="1:17" x14ac:dyDescent="0.3">
      <c r="A809" t="s">
        <v>1759</v>
      </c>
      <c r="B809" t="s">
        <v>1760</v>
      </c>
      <c r="C809" t="str">
        <f>IFERROR(VLOOKUP(Table1[[#This Row],[Ticker]],[1]!Table1[[Symbol]:[Industry]],2,FALSE),"-")</f>
        <v>-</v>
      </c>
      <c r="D809" t="s">
        <v>915</v>
      </c>
      <c r="E809">
        <v>4142.1678788749996</v>
      </c>
      <c r="F809">
        <v>334.75</v>
      </c>
      <c r="G809">
        <v>62.9702464114362</v>
      </c>
      <c r="H809">
        <v>26.128500453725501</v>
      </c>
      <c r="I809">
        <v>19.057815687449398</v>
      </c>
      <c r="J809">
        <v>-0.92967503791183803</v>
      </c>
      <c r="K809">
        <v>282.64194627236498</v>
      </c>
      <c r="L809">
        <v>239.12268294753</v>
      </c>
      <c r="M809">
        <v>70.535185870627799</v>
      </c>
      <c r="N809">
        <v>1.4214050062741399</v>
      </c>
      <c r="O809">
        <v>1.0903659447348599</v>
      </c>
      <c r="P809">
        <v>124.890829694323</v>
      </c>
      <c r="Q809">
        <v>3.8294603640488999E-2</v>
      </c>
    </row>
    <row r="810" spans="1:17" hidden="1" x14ac:dyDescent="0.3">
      <c r="A810" t="s">
        <v>1761</v>
      </c>
      <c r="B810" t="s">
        <v>1762</v>
      </c>
      <c r="C810" t="str">
        <f>IFERROR(VLOOKUP(Table1[[#This Row],[Ticker]],[1]!Table1[[Symbol]:[Industry]],2,FALSE),"-")</f>
        <v>-</v>
      </c>
      <c r="D810" t="s">
        <v>257</v>
      </c>
      <c r="E810">
        <v>4124.9492734249998</v>
      </c>
      <c r="F810">
        <v>596.95000000000005</v>
      </c>
      <c r="G810">
        <v>79.934507123538395</v>
      </c>
      <c r="H810">
        <v>4.6580297432644704</v>
      </c>
      <c r="I810">
        <v>48.666790945644401</v>
      </c>
      <c r="J810">
        <v>-4.8308256163361296</v>
      </c>
      <c r="K810">
        <v>522.76120087921697</v>
      </c>
      <c r="L810">
        <v>438.17158143800901</v>
      </c>
      <c r="M810">
        <v>73.692221898403204</v>
      </c>
      <c r="N810">
        <v>0.70059832647179698</v>
      </c>
      <c r="O810">
        <v>3.0069520060306498</v>
      </c>
      <c r="P810">
        <v>111.909833155839</v>
      </c>
      <c r="Q810">
        <v>5.9468176452790997E-2</v>
      </c>
    </row>
    <row r="811" spans="1:17" hidden="1" x14ac:dyDescent="0.3">
      <c r="A811" t="s">
        <v>1763</v>
      </c>
      <c r="B811" t="s">
        <v>1764</v>
      </c>
      <c r="C811" t="str">
        <f>IFERROR(VLOOKUP(Table1[[#This Row],[Ticker]],[1]!Table1[[Symbol]:[Industry]],2,FALSE),"-")</f>
        <v>-</v>
      </c>
      <c r="D811" t="s">
        <v>234</v>
      </c>
      <c r="E811">
        <v>4119.3610730999999</v>
      </c>
      <c r="F811">
        <v>898.1</v>
      </c>
      <c r="G811">
        <v>171.61896502449699</v>
      </c>
      <c r="H811">
        <v>32.486713353789497</v>
      </c>
      <c r="I811">
        <v>152.50661506423799</v>
      </c>
      <c r="J811">
        <v>8.2928460559706991</v>
      </c>
      <c r="K811">
        <v>687.96853807028003</v>
      </c>
      <c r="L811">
        <v>515.44828414563801</v>
      </c>
      <c r="M811">
        <v>87.517846479954201</v>
      </c>
      <c r="N811">
        <v>1.4000353424405501</v>
      </c>
      <c r="O811">
        <v>2.96737557064914</v>
      </c>
      <c r="P811">
        <v>245.131042963646</v>
      </c>
      <c r="Q811">
        <v>9.2066158182332006E-2</v>
      </c>
    </row>
    <row r="812" spans="1:17" hidden="1" x14ac:dyDescent="0.3">
      <c r="A812" t="s">
        <v>1765</v>
      </c>
      <c r="B812" t="s">
        <v>1766</v>
      </c>
      <c r="C812" t="str">
        <f>IFERROR(VLOOKUP(Table1[[#This Row],[Ticker]],[1]!Table1[[Symbol]:[Industry]],2,FALSE),"-")</f>
        <v>-</v>
      </c>
      <c r="D812" t="s">
        <v>119</v>
      </c>
      <c r="E812">
        <v>4118.79745035</v>
      </c>
      <c r="F812">
        <v>330.55</v>
      </c>
      <c r="G812">
        <v>-34.452191535195198</v>
      </c>
      <c r="H812">
        <v>-3.3828852051891398</v>
      </c>
      <c r="I812">
        <v>-21.7534410163396</v>
      </c>
      <c r="J812">
        <v>-6.6797630970875996</v>
      </c>
      <c r="K812">
        <v>332.629810560365</v>
      </c>
      <c r="M812">
        <v>49.5392033134925</v>
      </c>
      <c r="N812">
        <v>0.80435215612009003</v>
      </c>
      <c r="O812">
        <v>18.847375586144299</v>
      </c>
      <c r="P812">
        <v>9.7990367048662996</v>
      </c>
    </row>
    <row r="813" spans="1:17" x14ac:dyDescent="0.3">
      <c r="A813" t="s">
        <v>1767</v>
      </c>
      <c r="B813" t="s">
        <v>1768</v>
      </c>
      <c r="C813" t="str">
        <f>IFERROR(VLOOKUP(Table1[[#This Row],[Ticker]],[1]!Table1[[Symbol]:[Industry]],2,FALSE),"-")</f>
        <v>-</v>
      </c>
      <c r="D813" t="s">
        <v>257</v>
      </c>
      <c r="E813">
        <v>4083.8648579999999</v>
      </c>
      <c r="F813">
        <v>2403</v>
      </c>
      <c r="G813">
        <v>110.672061600867</v>
      </c>
      <c r="H813">
        <v>27.336835414630698</v>
      </c>
      <c r="I813">
        <v>60.069211728953803</v>
      </c>
      <c r="J813">
        <v>8.2274039076453196</v>
      </c>
      <c r="K813">
        <v>1921.1669382289101</v>
      </c>
      <c r="L813">
        <v>1581.69545847931</v>
      </c>
      <c r="M813">
        <v>93.830358266391798</v>
      </c>
      <c r="N813">
        <v>2.0130236774921602</v>
      </c>
      <c r="O813">
        <v>2.4968789013732802</v>
      </c>
      <c r="P813">
        <v>139.940089865202</v>
      </c>
      <c r="Q813">
        <v>-6.9319809181923001E-2</v>
      </c>
    </row>
    <row r="814" spans="1:17" hidden="1" x14ac:dyDescent="0.3">
      <c r="A814" t="s">
        <v>1769</v>
      </c>
      <c r="B814" t="s">
        <v>1770</v>
      </c>
      <c r="C814" t="str">
        <f>IFERROR(VLOOKUP(Table1[[#This Row],[Ticker]],[1]!Table1[[Symbol]:[Industry]],2,FALSE),"-")</f>
        <v>-</v>
      </c>
      <c r="D814" t="s">
        <v>1461</v>
      </c>
      <c r="E814">
        <v>4080.0516149250002</v>
      </c>
      <c r="F814">
        <v>7715.95</v>
      </c>
      <c r="G814">
        <v>-4.1059837920701696</v>
      </c>
      <c r="H814">
        <v>7.5660713178200098E-2</v>
      </c>
      <c r="I814">
        <v>-9.0100208604655201</v>
      </c>
      <c r="J814">
        <v>-6.6855440753532198</v>
      </c>
      <c r="K814">
        <v>7248.9426983377398</v>
      </c>
      <c r="L814">
        <v>6929.8522961467297</v>
      </c>
      <c r="M814">
        <v>45.487553364997702</v>
      </c>
      <c r="N814">
        <v>0.451795539249149</v>
      </c>
      <c r="O814">
        <v>11.716638910309101</v>
      </c>
      <c r="P814">
        <v>32.803504272768699</v>
      </c>
      <c r="Q814">
        <v>-2.1741235893153001E-2</v>
      </c>
    </row>
    <row r="815" spans="1:17" hidden="1" x14ac:dyDescent="0.3">
      <c r="A815" t="s">
        <v>1771</v>
      </c>
      <c r="B815" t="s">
        <v>1772</v>
      </c>
      <c r="C815" t="str">
        <f>IFERROR(VLOOKUP(Table1[[#This Row],[Ticker]],[1]!Table1[[Symbol]:[Industry]],2,FALSE),"-")</f>
        <v>-</v>
      </c>
      <c r="D815" t="s">
        <v>1773</v>
      </c>
      <c r="E815">
        <v>4077.1432406250001</v>
      </c>
      <c r="F815">
        <v>243.75</v>
      </c>
      <c r="G815">
        <v>-34.034560621785197</v>
      </c>
      <c r="H815">
        <v>3.3518940411550502</v>
      </c>
      <c r="I815">
        <v>-16.488337745597399</v>
      </c>
      <c r="J815">
        <v>-4.9571657315447899</v>
      </c>
      <c r="K815">
        <v>232.28540456482</v>
      </c>
      <c r="M815">
        <v>59.418111739586301</v>
      </c>
      <c r="N815">
        <v>1.5357454182527399</v>
      </c>
      <c r="O815">
        <v>15.282051282051199</v>
      </c>
      <c r="P815">
        <v>23.982706002034501</v>
      </c>
    </row>
    <row r="816" spans="1:17" x14ac:dyDescent="0.3">
      <c r="A816" t="s">
        <v>1774</v>
      </c>
      <c r="B816" t="s">
        <v>1775</v>
      </c>
      <c r="C816" t="str">
        <f>IFERROR(VLOOKUP(Table1[[#This Row],[Ticker]],[1]!Table1[[Symbol]:[Industry]],2,FALSE),"-")</f>
        <v>-</v>
      </c>
      <c r="D816" t="s">
        <v>1409</v>
      </c>
      <c r="E816">
        <v>4075.9773272699899</v>
      </c>
      <c r="F816">
        <v>564.45000000000005</v>
      </c>
      <c r="G816">
        <v>9.1140411377282895</v>
      </c>
      <c r="H816">
        <v>20.606182918577201</v>
      </c>
      <c r="I816">
        <v>3.1690281373515199</v>
      </c>
      <c r="J816">
        <v>1.6710025694095301</v>
      </c>
      <c r="K816">
        <v>467.89372788939698</v>
      </c>
      <c r="L816">
        <v>453.20066589951801</v>
      </c>
      <c r="M816">
        <v>88.758927690069996</v>
      </c>
      <c r="N816">
        <v>3.7610267130331398</v>
      </c>
      <c r="O816">
        <v>0.75294534502612298</v>
      </c>
      <c r="P816">
        <v>52.163364334816002</v>
      </c>
      <c r="Q816">
        <v>-2.4522946912611001E-2</v>
      </c>
    </row>
    <row r="817" spans="1:17" x14ac:dyDescent="0.3">
      <c r="A817" t="s">
        <v>1776</v>
      </c>
      <c r="B817" t="s">
        <v>1777</v>
      </c>
      <c r="C817" t="str">
        <f>IFERROR(VLOOKUP(Table1[[#This Row],[Ticker]],[1]!Table1[[Symbol]:[Industry]],2,FALSE),"-")</f>
        <v>-</v>
      </c>
      <c r="D817" t="s">
        <v>915</v>
      </c>
      <c r="E817">
        <v>4067.55069215</v>
      </c>
      <c r="F817">
        <v>331.7</v>
      </c>
      <c r="G817">
        <v>-27.155638401948501</v>
      </c>
      <c r="H817">
        <v>6.7691981281441898</v>
      </c>
      <c r="I817">
        <v>-34.343308717999101</v>
      </c>
      <c r="J817">
        <v>3.8025032704500701</v>
      </c>
      <c r="K817">
        <v>315.245301434873</v>
      </c>
      <c r="L817">
        <v>336.80908367849702</v>
      </c>
      <c r="M817">
        <v>71.119479881419196</v>
      </c>
      <c r="N817">
        <v>1.1098838088935501</v>
      </c>
      <c r="O817">
        <v>35.634609586976097</v>
      </c>
      <c r="P817">
        <v>23.791752192573199</v>
      </c>
      <c r="Q817">
        <v>1.0363843505821001E-2</v>
      </c>
    </row>
    <row r="818" spans="1:17" hidden="1" x14ac:dyDescent="0.3">
      <c r="A818" t="s">
        <v>1778</v>
      </c>
      <c r="B818" t="s">
        <v>1779</v>
      </c>
      <c r="C818" t="str">
        <f>IFERROR(VLOOKUP(Table1[[#This Row],[Ticker]],[1]!Table1[[Symbol]:[Industry]],2,FALSE),"-")</f>
        <v>-</v>
      </c>
      <c r="D818" t="s">
        <v>1020</v>
      </c>
      <c r="E818">
        <v>4060.8879999999999</v>
      </c>
      <c r="F818">
        <v>118</v>
      </c>
      <c r="G818">
        <v>-23.988048089961701</v>
      </c>
      <c r="I818">
        <v>-11.1652280921979</v>
      </c>
      <c r="K818">
        <v>104.378999999999</v>
      </c>
      <c r="M818">
        <v>99.990560428137201</v>
      </c>
      <c r="N818">
        <v>1</v>
      </c>
      <c r="O818">
        <v>0</v>
      </c>
      <c r="P818">
        <v>5.3571428571428603</v>
      </c>
    </row>
    <row r="819" spans="1:17" hidden="1" x14ac:dyDescent="0.3">
      <c r="A819" t="s">
        <v>1780</v>
      </c>
      <c r="B819" t="s">
        <v>1781</v>
      </c>
      <c r="C819" t="str">
        <f>IFERROR(VLOOKUP(Table1[[#This Row],[Ticker]],[1]!Table1[[Symbol]:[Industry]],2,FALSE),"-")</f>
        <v>-</v>
      </c>
      <c r="E819">
        <v>4056.678318021</v>
      </c>
      <c r="F819">
        <v>51.13</v>
      </c>
      <c r="G819">
        <v>46.794552523478202</v>
      </c>
      <c r="H819">
        <v>-16.693046769814899</v>
      </c>
      <c r="I819">
        <v>-26.3456964226907</v>
      </c>
      <c r="J819">
        <v>-5.3207283837258199</v>
      </c>
      <c r="K819">
        <v>56.395921168514299</v>
      </c>
      <c r="L819">
        <v>54.524217944977302</v>
      </c>
      <c r="M819">
        <v>29.954529062244699</v>
      </c>
      <c r="N819">
        <v>0.47689408585156301</v>
      </c>
      <c r="O819">
        <v>51.5744181498141</v>
      </c>
      <c r="P819">
        <v>82.607142857142804</v>
      </c>
      <c r="Q819">
        <v>-6.0984250737441001E-2</v>
      </c>
    </row>
    <row r="820" spans="1:17" hidden="1" x14ac:dyDescent="0.3">
      <c r="A820" t="s">
        <v>1782</v>
      </c>
      <c r="B820" t="s">
        <v>1783</v>
      </c>
      <c r="C820" t="str">
        <f>IFERROR(VLOOKUP(Table1[[#This Row],[Ticker]],[1]!Table1[[Symbol]:[Industry]],2,FALSE),"-")</f>
        <v>-</v>
      </c>
      <c r="D820" t="s">
        <v>1784</v>
      </c>
      <c r="E820">
        <v>4046.1680924919901</v>
      </c>
      <c r="F820">
        <v>134.93</v>
      </c>
      <c r="G820">
        <v>-16.591796884392998</v>
      </c>
      <c r="H820">
        <v>23.424481509508201</v>
      </c>
      <c r="I820">
        <v>10.8428668974461</v>
      </c>
      <c r="J820">
        <v>10.063934381904</v>
      </c>
      <c r="K820">
        <v>108.43884720811501</v>
      </c>
      <c r="L820">
        <v>104.889463270401</v>
      </c>
      <c r="M820">
        <v>68.370214136857697</v>
      </c>
      <c r="N820">
        <v>3.4223194647646902</v>
      </c>
      <c r="O820">
        <v>11.168754168828199</v>
      </c>
      <c r="P820">
        <v>70.366161616161605</v>
      </c>
      <c r="Q820">
        <v>7.4662092628653004E-2</v>
      </c>
    </row>
    <row r="821" spans="1:17" hidden="1" x14ac:dyDescent="0.3">
      <c r="A821" t="s">
        <v>1785</v>
      </c>
      <c r="B821" t="s">
        <v>1786</v>
      </c>
      <c r="C821" t="str">
        <f>IFERROR(VLOOKUP(Table1[[#This Row],[Ticker]],[1]!Table1[[Symbol]:[Industry]],2,FALSE),"-")</f>
        <v>-</v>
      </c>
      <c r="E821">
        <v>4037.7298950539998</v>
      </c>
      <c r="F821">
        <v>31.74</v>
      </c>
      <c r="G821">
        <v>78.513166091679807</v>
      </c>
      <c r="H821">
        <v>-8.2944669587436302</v>
      </c>
      <c r="I821">
        <v>-26.2627284686472</v>
      </c>
      <c r="J821">
        <v>-4.6994970451089202</v>
      </c>
      <c r="K821">
        <v>33.136773261103798</v>
      </c>
      <c r="L821">
        <v>32.3698574970607</v>
      </c>
      <c r="M821">
        <v>38.228161383243503</v>
      </c>
      <c r="N821">
        <v>0.68241841081108501</v>
      </c>
      <c r="O821">
        <v>50.4410838059231</v>
      </c>
      <c r="P821">
        <v>113.73737373737301</v>
      </c>
      <c r="Q821">
        <v>0.11397559774923401</v>
      </c>
    </row>
    <row r="822" spans="1:17" hidden="1" x14ac:dyDescent="0.3">
      <c r="A822" t="s">
        <v>1787</v>
      </c>
      <c r="B822" t="s">
        <v>1788</v>
      </c>
      <c r="C822" t="str">
        <f>IFERROR(VLOOKUP(Table1[[#This Row],[Ticker]],[1]!Table1[[Symbol]:[Industry]],2,FALSE),"-")</f>
        <v>-</v>
      </c>
      <c r="D822" t="s">
        <v>257</v>
      </c>
      <c r="E822">
        <v>4008.4673625</v>
      </c>
      <c r="F822">
        <v>2279.4</v>
      </c>
      <c r="G822">
        <v>77.841068152738302</v>
      </c>
      <c r="H822">
        <v>18.867583213909199</v>
      </c>
      <c r="I822">
        <v>36.977493505351603</v>
      </c>
      <c r="J822">
        <v>8.3646797414728606</v>
      </c>
      <c r="K822">
        <v>1889.2399755307299</v>
      </c>
      <c r="L822">
        <v>1549.8300199832199</v>
      </c>
      <c r="M822">
        <v>69.999535692087406</v>
      </c>
      <c r="N822">
        <v>3.2458730335712001</v>
      </c>
      <c r="O822">
        <v>1.27007107133454</v>
      </c>
      <c r="P822">
        <v>129.952080706179</v>
      </c>
      <c r="Q822">
        <v>4.0984101388715999E-2</v>
      </c>
    </row>
    <row r="823" spans="1:17" x14ac:dyDescent="0.3">
      <c r="A823" t="s">
        <v>1789</v>
      </c>
      <c r="B823" t="s">
        <v>1790</v>
      </c>
      <c r="C823" t="str">
        <f>IFERROR(VLOOKUP(Table1[[#This Row],[Ticker]],[1]!Table1[[Symbol]:[Industry]],2,FALSE),"-")</f>
        <v>-</v>
      </c>
      <c r="D823" t="s">
        <v>124</v>
      </c>
      <c r="E823">
        <v>3993.68292611999</v>
      </c>
      <c r="F823">
        <v>740.2</v>
      </c>
      <c r="G823">
        <v>99.417268745985197</v>
      </c>
      <c r="H823">
        <v>-2.23178796949564</v>
      </c>
      <c r="I823">
        <v>32.676022374014302</v>
      </c>
      <c r="J823">
        <v>-4.9897831681081302</v>
      </c>
      <c r="K823">
        <v>728.81119417602201</v>
      </c>
      <c r="L823">
        <v>599.86124047013197</v>
      </c>
      <c r="M823">
        <v>42.404526181213697</v>
      </c>
      <c r="N823">
        <v>0.34848391293051101</v>
      </c>
      <c r="O823">
        <v>18.886787354768899</v>
      </c>
      <c r="P823">
        <v>133.87045813586101</v>
      </c>
      <c r="Q823">
        <v>7.9124933953343995E-2</v>
      </c>
    </row>
    <row r="824" spans="1:17" hidden="1" x14ac:dyDescent="0.3">
      <c r="A824" t="s">
        <v>1791</v>
      </c>
      <c r="B824" t="s">
        <v>1792</v>
      </c>
      <c r="C824" t="str">
        <f>IFERROR(VLOOKUP(Table1[[#This Row],[Ticker]],[1]!Table1[[Symbol]:[Industry]],2,FALSE),"-")</f>
        <v>-</v>
      </c>
      <c r="D824" t="s">
        <v>221</v>
      </c>
      <c r="E824">
        <v>3990.2264499749999</v>
      </c>
      <c r="F824">
        <v>367.15</v>
      </c>
      <c r="G824">
        <v>111.59307901807399</v>
      </c>
      <c r="H824">
        <v>14.078457990317901</v>
      </c>
      <c r="I824">
        <v>48.090617574941597</v>
      </c>
      <c r="J824">
        <v>-0.93685834410731905</v>
      </c>
      <c r="K824">
        <v>334.98558352696102</v>
      </c>
      <c r="L824">
        <v>279.77404859356398</v>
      </c>
      <c r="M824">
        <v>64.424599285327801</v>
      </c>
      <c r="N824">
        <v>0.66815807970494201</v>
      </c>
      <c r="O824">
        <v>9.2196649870625205</v>
      </c>
      <c r="P824">
        <v>142.37844031598601</v>
      </c>
      <c r="Q824">
        <v>0.12896810931705899</v>
      </c>
    </row>
    <row r="825" spans="1:17" hidden="1" x14ac:dyDescent="0.3">
      <c r="A825" t="s">
        <v>1793</v>
      </c>
      <c r="B825" t="s">
        <v>1794</v>
      </c>
      <c r="C825" t="str">
        <f>IFERROR(VLOOKUP(Table1[[#This Row],[Ticker]],[1]!Table1[[Symbol]:[Industry]],2,FALSE),"-")</f>
        <v>-</v>
      </c>
      <c r="D825" t="s">
        <v>187</v>
      </c>
      <c r="E825">
        <v>3989.9520507000002</v>
      </c>
      <c r="F825">
        <v>585.4</v>
      </c>
      <c r="G825">
        <v>40.082127177476004</v>
      </c>
      <c r="H825">
        <v>15.598005628481401</v>
      </c>
      <c r="I825">
        <v>38.6705045269293</v>
      </c>
      <c r="J825">
        <v>4.5318492653947899</v>
      </c>
      <c r="K825">
        <v>511.172844445154</v>
      </c>
      <c r="L825">
        <v>439.68961495130497</v>
      </c>
      <c r="M825">
        <v>69.242215318199698</v>
      </c>
      <c r="N825">
        <v>1.6981479486961999</v>
      </c>
      <c r="O825">
        <v>4.1937137000341798</v>
      </c>
      <c r="P825">
        <v>76.139611854972102</v>
      </c>
      <c r="Q825">
        <v>0.127754053458603</v>
      </c>
    </row>
    <row r="826" spans="1:17" hidden="1" x14ac:dyDescent="0.3">
      <c r="A826" t="s">
        <v>1795</v>
      </c>
      <c r="B826" t="s">
        <v>1796</v>
      </c>
      <c r="C826" t="str">
        <f>IFERROR(VLOOKUP(Table1[[#This Row],[Ticker]],[1]!Table1[[Symbol]:[Industry]],2,FALSE),"-")</f>
        <v>-</v>
      </c>
      <c r="D826" t="s">
        <v>95</v>
      </c>
      <c r="E826">
        <v>3969.5019845400002</v>
      </c>
      <c r="F826">
        <v>3166.2</v>
      </c>
      <c r="G826">
        <v>103.82424260200899</v>
      </c>
      <c r="H826">
        <v>20.056100807097401</v>
      </c>
      <c r="I826">
        <v>-5.8472077352578502</v>
      </c>
      <c r="J826">
        <v>13.9405299734234</v>
      </c>
      <c r="K826">
        <v>2705.2930234667101</v>
      </c>
      <c r="L826">
        <v>2437.2283485118</v>
      </c>
      <c r="M826">
        <v>74.904769302904498</v>
      </c>
      <c r="N826">
        <v>1.9167923965422</v>
      </c>
      <c r="O826">
        <v>10.1320194554987</v>
      </c>
      <c r="P826">
        <v>133.745524343878</v>
      </c>
      <c r="Q826">
        <v>0.210698618742199</v>
      </c>
    </row>
    <row r="827" spans="1:17" hidden="1" x14ac:dyDescent="0.3">
      <c r="A827" t="s">
        <v>1797</v>
      </c>
      <c r="B827" t="s">
        <v>1798</v>
      </c>
      <c r="C827" t="str">
        <f>IFERROR(VLOOKUP(Table1[[#This Row],[Ticker]],[1]!Table1[[Symbol]:[Industry]],2,FALSE),"-")</f>
        <v>-</v>
      </c>
      <c r="D827" t="s">
        <v>924</v>
      </c>
      <c r="E827">
        <v>3947.0135808250002</v>
      </c>
      <c r="F827">
        <v>848.45</v>
      </c>
      <c r="G827">
        <v>-46.974952966214303</v>
      </c>
      <c r="H827">
        <v>-2.7494503062593001</v>
      </c>
      <c r="I827">
        <v>-26.7960123956322</v>
      </c>
      <c r="J827">
        <v>-2.1176487408556</v>
      </c>
      <c r="K827">
        <v>841.710255994318</v>
      </c>
      <c r="L827">
        <v>911.918032137875</v>
      </c>
      <c r="M827">
        <v>51.538871138508902</v>
      </c>
      <c r="N827">
        <v>1.2074935854200699</v>
      </c>
      <c r="O827">
        <v>30.2080264010843</v>
      </c>
      <c r="P827">
        <v>18.037006121313301</v>
      </c>
      <c r="Q827">
        <v>-7.5849077206060003E-2</v>
      </c>
    </row>
    <row r="828" spans="1:17" hidden="1" x14ac:dyDescent="0.3">
      <c r="A828" t="s">
        <v>1799</v>
      </c>
      <c r="B828" t="s">
        <v>1800</v>
      </c>
      <c r="C828" t="str">
        <f>IFERROR(VLOOKUP(Table1[[#This Row],[Ticker]],[1]!Table1[[Symbol]:[Industry]],2,FALSE),"-")</f>
        <v>-</v>
      </c>
      <c r="D828" t="s">
        <v>994</v>
      </c>
      <c r="E828">
        <v>3941.9800919999998</v>
      </c>
      <c r="F828">
        <v>3143.6</v>
      </c>
      <c r="G828">
        <v>-11.3284363641199</v>
      </c>
      <c r="H828">
        <v>23.432207254966102</v>
      </c>
      <c r="I828">
        <v>9.5798082565268192</v>
      </c>
      <c r="J828">
        <v>-7.4481720525656003</v>
      </c>
      <c r="K828">
        <v>2750.3393394115501</v>
      </c>
      <c r="L828">
        <v>2622.3043169324401</v>
      </c>
      <c r="M828">
        <v>60.638304654307198</v>
      </c>
      <c r="N828">
        <v>2.3617484164809599</v>
      </c>
      <c r="O828">
        <v>8.1244433133986504</v>
      </c>
      <c r="P828">
        <v>43.595834094646399</v>
      </c>
      <c r="Q828">
        <v>4.3198284656158999E-2</v>
      </c>
    </row>
    <row r="829" spans="1:17" hidden="1" x14ac:dyDescent="0.3">
      <c r="A829" t="s">
        <v>1801</v>
      </c>
      <c r="B829" t="s">
        <v>1802</v>
      </c>
      <c r="C829" t="str">
        <f>IFERROR(VLOOKUP(Table1[[#This Row],[Ticker]],[1]!Table1[[Symbol]:[Industry]],2,FALSE),"-")</f>
        <v>-</v>
      </c>
      <c r="E829">
        <v>3939.2391120000002</v>
      </c>
      <c r="F829">
        <v>86.88</v>
      </c>
      <c r="G829">
        <v>32.522572850705302</v>
      </c>
      <c r="H829">
        <v>-1.0808018718558099</v>
      </c>
      <c r="I829">
        <v>15.488912513893499</v>
      </c>
      <c r="J829">
        <v>-4.3984090460332101</v>
      </c>
      <c r="K829">
        <v>88.439917812690993</v>
      </c>
      <c r="L829">
        <v>79.603648442166602</v>
      </c>
      <c r="M829">
        <v>36.675257418487597</v>
      </c>
      <c r="N829">
        <v>0.79196942256195102</v>
      </c>
      <c r="O829">
        <v>21.719613259668499</v>
      </c>
      <c r="P829">
        <v>63.6928874234573</v>
      </c>
      <c r="Q829">
        <v>8.4323734822348007E-2</v>
      </c>
    </row>
    <row r="830" spans="1:17" hidden="1" x14ac:dyDescent="0.3">
      <c r="A830" t="s">
        <v>1803</v>
      </c>
      <c r="B830" t="s">
        <v>1804</v>
      </c>
      <c r="C830" t="str">
        <f>IFERROR(VLOOKUP(Table1[[#This Row],[Ticker]],[1]!Table1[[Symbol]:[Industry]],2,FALSE),"-")</f>
        <v>-</v>
      </c>
      <c r="D830" t="s">
        <v>140</v>
      </c>
      <c r="E830">
        <v>3911.78008598</v>
      </c>
      <c r="F830">
        <v>83.98</v>
      </c>
      <c r="G830">
        <v>63.612138303328102</v>
      </c>
      <c r="H830">
        <v>11.767682976629001</v>
      </c>
      <c r="I830">
        <v>76.254778120911695</v>
      </c>
      <c r="J830">
        <v>-1.44191143468352</v>
      </c>
      <c r="K830">
        <v>69.888169567505997</v>
      </c>
      <c r="M830">
        <v>76.878629853059707</v>
      </c>
      <c r="N830">
        <v>1.27335875433584</v>
      </c>
      <c r="O830">
        <v>5.8585377470826403</v>
      </c>
      <c r="P830">
        <v>133.277777777777</v>
      </c>
    </row>
    <row r="831" spans="1:17" hidden="1" x14ac:dyDescent="0.3">
      <c r="A831" t="s">
        <v>1805</v>
      </c>
      <c r="B831" t="s">
        <v>1806</v>
      </c>
      <c r="C831" t="str">
        <f>IFERROR(VLOOKUP(Table1[[#This Row],[Ticker]],[1]!Table1[[Symbol]:[Industry]],2,FALSE),"-")</f>
        <v>-</v>
      </c>
      <c r="D831" t="s">
        <v>257</v>
      </c>
      <c r="E831">
        <v>3896.6114136000001</v>
      </c>
      <c r="F831">
        <v>724.8</v>
      </c>
      <c r="G831">
        <v>716.393077136898</v>
      </c>
      <c r="H831">
        <v>35.070884054407401</v>
      </c>
      <c r="I831">
        <v>120.653408263862</v>
      </c>
      <c r="J831">
        <v>-6.30666471157405</v>
      </c>
      <c r="K831">
        <v>600.387886079797</v>
      </c>
      <c r="L831">
        <v>391.89379317862102</v>
      </c>
      <c r="M831">
        <v>45.592588499475497</v>
      </c>
      <c r="N831">
        <v>0.93899288065765696</v>
      </c>
      <c r="O831">
        <v>25.386313465783601</v>
      </c>
      <c r="P831">
        <v>742.69271014998196</v>
      </c>
      <c r="Q831">
        <v>0.21890923038952301</v>
      </c>
    </row>
    <row r="832" spans="1:17" hidden="1" x14ac:dyDescent="0.3">
      <c r="A832" t="s">
        <v>1807</v>
      </c>
      <c r="B832" t="s">
        <v>1808</v>
      </c>
      <c r="C832" t="str">
        <f>IFERROR(VLOOKUP(Table1[[#This Row],[Ticker]],[1]!Table1[[Symbol]:[Industry]],2,FALSE),"-")</f>
        <v>-</v>
      </c>
      <c r="D832" t="s">
        <v>37</v>
      </c>
      <c r="E832">
        <v>3891.5916446800002</v>
      </c>
      <c r="F832">
        <v>553.45000000000005</v>
      </c>
      <c r="G832">
        <v>-6.5568315715240999</v>
      </c>
      <c r="H832">
        <v>7.7628031645921602</v>
      </c>
      <c r="I832">
        <v>6.3629502879074202</v>
      </c>
      <c r="J832">
        <v>-6.7604213580346801</v>
      </c>
      <c r="K832">
        <v>530.13556200704795</v>
      </c>
      <c r="M832">
        <v>45.955568010023903</v>
      </c>
      <c r="N832">
        <v>0.97280938472629697</v>
      </c>
      <c r="O832">
        <v>9.3143012015538709</v>
      </c>
      <c r="P832">
        <v>28.544884450121899</v>
      </c>
    </row>
    <row r="833" spans="1:17" hidden="1" x14ac:dyDescent="0.3">
      <c r="A833" t="s">
        <v>1809</v>
      </c>
      <c r="B833" t="s">
        <v>1810</v>
      </c>
      <c r="C833" t="str">
        <f>IFERROR(VLOOKUP(Table1[[#This Row],[Ticker]],[1]!Table1[[Symbol]:[Industry]],2,FALSE),"-")</f>
        <v>-</v>
      </c>
      <c r="D833" t="s">
        <v>156</v>
      </c>
      <c r="E833">
        <v>3885.4145820599902</v>
      </c>
      <c r="F833">
        <v>424.7</v>
      </c>
      <c r="G833">
        <v>216.355121671311</v>
      </c>
      <c r="H833">
        <v>8.6103879555737901</v>
      </c>
      <c r="I833">
        <v>-10.4656351658828</v>
      </c>
      <c r="J833">
        <v>-6.8154975327870302</v>
      </c>
      <c r="K833">
        <v>378.68942089526797</v>
      </c>
      <c r="L833">
        <v>339.79885453483502</v>
      </c>
      <c r="M833">
        <v>63.094952248042397</v>
      </c>
      <c r="N833">
        <v>1.4796353725047999</v>
      </c>
      <c r="O833">
        <v>13.774429008712</v>
      </c>
      <c r="P833">
        <v>261.75468483816002</v>
      </c>
      <c r="Q833">
        <v>9.1206443998821995E-2</v>
      </c>
    </row>
    <row r="834" spans="1:17" x14ac:dyDescent="0.3">
      <c r="A834" t="s">
        <v>1811</v>
      </c>
      <c r="B834" t="s">
        <v>1812</v>
      </c>
      <c r="C834" t="str">
        <f>IFERROR(VLOOKUP(Table1[[#This Row],[Ticker]],[1]!Table1[[Symbol]:[Industry]],2,FALSE),"-")</f>
        <v>-</v>
      </c>
      <c r="D834" t="s">
        <v>387</v>
      </c>
      <c r="E834">
        <v>3872.7058287499999</v>
      </c>
      <c r="F834">
        <v>537.5</v>
      </c>
      <c r="G834">
        <v>15.567036463899999</v>
      </c>
      <c r="H834">
        <v>20.818436289010901</v>
      </c>
      <c r="I834">
        <v>7.9922262403456799</v>
      </c>
      <c r="J834">
        <v>9.8389616906780706</v>
      </c>
      <c r="K834">
        <v>465.64553658045202</v>
      </c>
      <c r="L834">
        <v>429.43240158078498</v>
      </c>
      <c r="M834">
        <v>78.656451310722204</v>
      </c>
      <c r="N834">
        <v>1.7397965793478101</v>
      </c>
      <c r="O834">
        <v>3.2</v>
      </c>
      <c r="P834">
        <v>54.431834506536397</v>
      </c>
      <c r="Q834">
        <v>-3.7176533927628999E-2</v>
      </c>
    </row>
    <row r="835" spans="1:17" hidden="1" x14ac:dyDescent="0.3">
      <c r="A835" t="s">
        <v>1813</v>
      </c>
      <c r="B835" t="s">
        <v>1814</v>
      </c>
      <c r="C835" t="str">
        <f>IFERROR(VLOOKUP(Table1[[#This Row],[Ticker]],[1]!Table1[[Symbol]:[Industry]],2,FALSE),"-")</f>
        <v>-</v>
      </c>
      <c r="D835" t="s">
        <v>410</v>
      </c>
      <c r="E835">
        <v>3869.4683212499999</v>
      </c>
      <c r="F835">
        <v>649.25</v>
      </c>
      <c r="G835">
        <v>78.0112515769477</v>
      </c>
      <c r="H835">
        <v>0.97048017942624198</v>
      </c>
      <c r="I835">
        <v>45.198242635366498</v>
      </c>
      <c r="J835">
        <v>-3.6187446598619601</v>
      </c>
      <c r="K835">
        <v>608.01885156777598</v>
      </c>
      <c r="L835">
        <v>476.97543880388901</v>
      </c>
      <c r="M835">
        <v>45.467725827020303</v>
      </c>
      <c r="N835">
        <v>0.276167180162605</v>
      </c>
      <c r="O835">
        <v>12.360415864458901</v>
      </c>
      <c r="P835">
        <v>115.304261316531</v>
      </c>
      <c r="Q835">
        <v>0.140265908909249</v>
      </c>
    </row>
    <row r="836" spans="1:17" x14ac:dyDescent="0.3">
      <c r="A836" t="s">
        <v>1815</v>
      </c>
      <c r="B836" t="s">
        <v>1816</v>
      </c>
      <c r="C836" t="str">
        <f>IFERROR(VLOOKUP(Table1[[#This Row],[Ticker]],[1]!Table1[[Symbol]:[Industry]],2,FALSE),"-")</f>
        <v>-</v>
      </c>
      <c r="D836" t="s">
        <v>124</v>
      </c>
      <c r="E836">
        <v>3867.2719430900001</v>
      </c>
      <c r="F836">
        <v>218.23</v>
      </c>
      <c r="G836">
        <v>-3.4729435756543299</v>
      </c>
      <c r="H836">
        <v>-2.6094840423984502</v>
      </c>
      <c r="I836">
        <v>-25.387361211684699</v>
      </c>
      <c r="J836">
        <v>-1.4885280104841301</v>
      </c>
      <c r="K836">
        <v>219.311371329314</v>
      </c>
      <c r="L836">
        <v>216.960422615591</v>
      </c>
      <c r="M836">
        <v>46.485192295232302</v>
      </c>
      <c r="N836">
        <v>0.79056259824647501</v>
      </c>
      <c r="O836">
        <v>27.388535031847098</v>
      </c>
      <c r="P836">
        <v>30.754943079688399</v>
      </c>
      <c r="Q836">
        <v>7.0200453525498002E-2</v>
      </c>
    </row>
    <row r="837" spans="1:17" hidden="1" x14ac:dyDescent="0.3">
      <c r="A837" t="s">
        <v>1817</v>
      </c>
      <c r="B837" t="s">
        <v>1818</v>
      </c>
      <c r="C837" t="str">
        <f>IFERROR(VLOOKUP(Table1[[#This Row],[Ticker]],[1]!Table1[[Symbol]:[Industry]],2,FALSE),"-")</f>
        <v>-</v>
      </c>
      <c r="D837" t="s">
        <v>140</v>
      </c>
      <c r="E837">
        <v>3852.54621</v>
      </c>
      <c r="F837">
        <v>427.5</v>
      </c>
      <c r="G837">
        <v>-16.018699430957799</v>
      </c>
      <c r="H837">
        <v>-3.6621671638309001</v>
      </c>
      <c r="I837">
        <v>-8.0714182483151706</v>
      </c>
      <c r="J837">
        <v>-0.18050875727562801</v>
      </c>
      <c r="K837">
        <v>427.30463237101901</v>
      </c>
      <c r="L837">
        <v>421.32647231931901</v>
      </c>
      <c r="M837">
        <v>57.3827917721405</v>
      </c>
      <c r="N837">
        <v>0.10471345459855499</v>
      </c>
      <c r="O837">
        <v>11.122807017543799</v>
      </c>
      <c r="P837">
        <v>15.493718762663701</v>
      </c>
      <c r="Q837">
        <v>8.0520503643239996E-3</v>
      </c>
    </row>
    <row r="838" spans="1:17" hidden="1" x14ac:dyDescent="0.3">
      <c r="A838" t="s">
        <v>1819</v>
      </c>
      <c r="B838" t="s">
        <v>1820</v>
      </c>
      <c r="C838" t="str">
        <f>IFERROR(VLOOKUP(Table1[[#This Row],[Ticker]],[1]!Table1[[Symbol]:[Industry]],2,FALSE),"-")</f>
        <v>-</v>
      </c>
      <c r="D838" t="s">
        <v>306</v>
      </c>
      <c r="E838">
        <v>3829.2142187159998</v>
      </c>
      <c r="F838">
        <v>179.46</v>
      </c>
      <c r="G838">
        <v>-36.053625470762803</v>
      </c>
      <c r="H838">
        <v>-1.5808018718557999</v>
      </c>
      <c r="I838">
        <v>-24.724296015863199</v>
      </c>
      <c r="J838">
        <v>-8.7690378922447501</v>
      </c>
      <c r="K838">
        <v>183.16072018358801</v>
      </c>
      <c r="M838">
        <v>45.2686081289078</v>
      </c>
      <c r="N838">
        <v>0.97086544818312304</v>
      </c>
      <c r="O838">
        <v>30.948400757828999</v>
      </c>
      <c r="P838">
        <v>22.498293515358299</v>
      </c>
    </row>
    <row r="839" spans="1:17" hidden="1" x14ac:dyDescent="0.3">
      <c r="A839" t="s">
        <v>1821</v>
      </c>
      <c r="B839" t="s">
        <v>1822</v>
      </c>
      <c r="C839" t="str">
        <f>IFERROR(VLOOKUP(Table1[[#This Row],[Ticker]],[1]!Table1[[Symbol]:[Industry]],2,FALSE),"-")</f>
        <v>-</v>
      </c>
      <c r="D839" t="s">
        <v>46</v>
      </c>
      <c r="E839">
        <v>3828.3917661</v>
      </c>
      <c r="F839">
        <v>3531</v>
      </c>
      <c r="G839">
        <v>85.307953822426896</v>
      </c>
      <c r="H839">
        <v>25.330244679345501</v>
      </c>
      <c r="I839">
        <v>74.386881026543506</v>
      </c>
      <c r="J839">
        <v>15.461119354517599</v>
      </c>
      <c r="K839">
        <v>2872.6505292965799</v>
      </c>
      <c r="L839">
        <v>2354.5813714947399</v>
      </c>
      <c r="M839">
        <v>83.931876996846</v>
      </c>
      <c r="N839">
        <v>2.3680041101459102</v>
      </c>
      <c r="O839">
        <v>2.9736618521665199</v>
      </c>
      <c r="P839">
        <v>143.49205254628799</v>
      </c>
      <c r="Q839">
        <v>0.131014289715809</v>
      </c>
    </row>
    <row r="840" spans="1:17" x14ac:dyDescent="0.3">
      <c r="A840" t="s">
        <v>1823</v>
      </c>
      <c r="B840" t="s">
        <v>1824</v>
      </c>
      <c r="C840" t="str">
        <f>IFERROR(VLOOKUP(Table1[[#This Row],[Ticker]],[1]!Table1[[Symbol]:[Industry]],2,FALSE),"-")</f>
        <v>-</v>
      </c>
      <c r="D840" t="s">
        <v>287</v>
      </c>
      <c r="E840">
        <v>3824.03386691999</v>
      </c>
      <c r="F840">
        <v>1428.3</v>
      </c>
      <c r="G840">
        <v>6.2740963035936499</v>
      </c>
      <c r="H840">
        <v>11.947099729596999</v>
      </c>
      <c r="I840">
        <v>-12.8543471130209</v>
      </c>
      <c r="J840">
        <v>-4.1435091606491303</v>
      </c>
      <c r="K840">
        <v>1330.07416329272</v>
      </c>
      <c r="L840">
        <v>1282.31688260943</v>
      </c>
      <c r="M840">
        <v>68.945463454027404</v>
      </c>
      <c r="N840">
        <v>1.00261144332605</v>
      </c>
      <c r="O840">
        <v>27.630749842469999</v>
      </c>
      <c r="P840">
        <v>51.142857142857103</v>
      </c>
      <c r="Q840">
        <v>6.0897269051259001E-2</v>
      </c>
    </row>
    <row r="841" spans="1:17" hidden="1" x14ac:dyDescent="0.3">
      <c r="A841" t="s">
        <v>1825</v>
      </c>
      <c r="B841" t="s">
        <v>1826</v>
      </c>
      <c r="C841" t="str">
        <f>IFERROR(VLOOKUP(Table1[[#This Row],[Ticker]],[1]!Table1[[Symbol]:[Industry]],2,FALSE),"-")</f>
        <v>-</v>
      </c>
      <c r="D841" t="s">
        <v>234</v>
      </c>
      <c r="E841">
        <v>3822.9234599000001</v>
      </c>
      <c r="F841">
        <v>3769</v>
      </c>
      <c r="G841">
        <v>45.7268489763715</v>
      </c>
      <c r="H841">
        <v>35.098865667103397</v>
      </c>
      <c r="I841">
        <v>45.8789055973076</v>
      </c>
      <c r="J841">
        <v>-1.96847102868168</v>
      </c>
      <c r="K841">
        <v>3024.87372045856</v>
      </c>
      <c r="L841">
        <v>2600.2980937304001</v>
      </c>
      <c r="M841">
        <v>75.077249030936898</v>
      </c>
      <c r="N841">
        <v>0.818414779316185</v>
      </c>
      <c r="O841">
        <v>6.2881400902096098</v>
      </c>
      <c r="P841">
        <v>79.041375706617202</v>
      </c>
      <c r="Q841">
        <v>0.10235005144321301</v>
      </c>
    </row>
    <row r="842" spans="1:17" x14ac:dyDescent="0.3">
      <c r="A842" t="s">
        <v>1827</v>
      </c>
      <c r="B842" t="s">
        <v>1828</v>
      </c>
      <c r="C842" t="str">
        <f>IFERROR(VLOOKUP(Table1[[#This Row],[Ticker]],[1]!Table1[[Symbol]:[Industry]],2,FALSE),"-")</f>
        <v>-</v>
      </c>
      <c r="D842" t="s">
        <v>151</v>
      </c>
      <c r="E842">
        <v>3806.9406144</v>
      </c>
      <c r="F842">
        <v>806.4</v>
      </c>
      <c r="G842">
        <v>37.7356692341369</v>
      </c>
      <c r="H842">
        <v>-16.537233015903599</v>
      </c>
      <c r="I842">
        <v>0.53633198647289504</v>
      </c>
      <c r="J842">
        <v>-6.2505661831255503</v>
      </c>
      <c r="K842">
        <v>807.27699744894699</v>
      </c>
      <c r="L842">
        <v>728.75246474104699</v>
      </c>
      <c r="M842">
        <v>51.7075665094508</v>
      </c>
      <c r="N842">
        <v>1.4372028058086299</v>
      </c>
      <c r="O842">
        <v>20.734126984126998</v>
      </c>
      <c r="P842">
        <v>66.577153480685794</v>
      </c>
      <c r="Q842">
        <v>-6.8062123838501007E-2</v>
      </c>
    </row>
    <row r="843" spans="1:17" x14ac:dyDescent="0.3">
      <c r="A843" t="s">
        <v>1829</v>
      </c>
      <c r="B843" t="s">
        <v>1830</v>
      </c>
      <c r="C843" t="str">
        <f>IFERROR(VLOOKUP(Table1[[#This Row],[Ticker]],[1]!Table1[[Symbol]:[Industry]],2,FALSE),"-")</f>
        <v>-</v>
      </c>
      <c r="D843" t="s">
        <v>287</v>
      </c>
      <c r="E843">
        <v>3788.43265668</v>
      </c>
      <c r="F843">
        <v>1387.7</v>
      </c>
      <c r="G843">
        <v>40.513336465380199</v>
      </c>
      <c r="H843">
        <v>-1.1909978175476399</v>
      </c>
      <c r="I843">
        <v>18.764730082265402</v>
      </c>
      <c r="J843">
        <v>-0.77819083334382499</v>
      </c>
      <c r="K843">
        <v>1318.03408700511</v>
      </c>
      <c r="L843">
        <v>1143.2449410261199</v>
      </c>
      <c r="M843">
        <v>85.053548641360607</v>
      </c>
      <c r="N843">
        <v>0.66210178521413499</v>
      </c>
      <c r="O843">
        <v>0.23780355984721599</v>
      </c>
      <c r="P843">
        <v>83.061803311127207</v>
      </c>
      <c r="Q843">
        <v>7.4639843218403001E-2</v>
      </c>
    </row>
    <row r="844" spans="1:17" x14ac:dyDescent="0.3">
      <c r="A844" t="s">
        <v>1831</v>
      </c>
      <c r="B844" t="s">
        <v>1832</v>
      </c>
      <c r="C844" t="str">
        <f>IFERROR(VLOOKUP(Table1[[#This Row],[Ticker]],[1]!Table1[[Symbol]:[Industry]],2,FALSE),"-")</f>
        <v>-</v>
      </c>
      <c r="D844" t="s">
        <v>21</v>
      </c>
      <c r="E844">
        <v>3771.8205677750002</v>
      </c>
      <c r="F844">
        <v>638.95000000000005</v>
      </c>
      <c r="G844">
        <v>-11.2940787317429</v>
      </c>
      <c r="H844">
        <v>10.961556388599901</v>
      </c>
      <c r="I844">
        <v>-26.7078176013279</v>
      </c>
      <c r="J844">
        <v>3.1751834269765702</v>
      </c>
      <c r="K844">
        <v>592.81301508806598</v>
      </c>
      <c r="L844">
        <v>587.06036147442796</v>
      </c>
      <c r="M844">
        <v>66.672157019028205</v>
      </c>
      <c r="N844">
        <v>2.1946369219467599</v>
      </c>
      <c r="O844">
        <v>23.875107598403599</v>
      </c>
      <c r="P844">
        <v>41.988888888888802</v>
      </c>
      <c r="Q844">
        <v>0.111046746473433</v>
      </c>
    </row>
    <row r="845" spans="1:17" x14ac:dyDescent="0.3">
      <c r="A845" t="s">
        <v>1833</v>
      </c>
      <c r="B845" t="s">
        <v>1834</v>
      </c>
      <c r="C845" t="str">
        <f>IFERROR(VLOOKUP(Table1[[#This Row],[Ticker]],[1]!Table1[[Symbol]:[Industry]],2,FALSE),"-")</f>
        <v>-</v>
      </c>
      <c r="D845" t="s">
        <v>184</v>
      </c>
      <c r="E845">
        <v>3759.7608329899999</v>
      </c>
      <c r="F845">
        <v>263.3</v>
      </c>
      <c r="G845">
        <v>11.2012654909954</v>
      </c>
      <c r="H845">
        <v>7.9289165079412998</v>
      </c>
      <c r="I845">
        <v>3.5120486540443401</v>
      </c>
      <c r="J845">
        <v>-2.6132275422195299</v>
      </c>
      <c r="K845">
        <v>249.45282123197899</v>
      </c>
      <c r="L845">
        <v>230.006286884584</v>
      </c>
      <c r="M845">
        <v>52.258750861364703</v>
      </c>
      <c r="N845">
        <v>0.82547202774095496</v>
      </c>
      <c r="O845">
        <v>4.4436004557538897</v>
      </c>
      <c r="P845">
        <v>39.904357066949999</v>
      </c>
      <c r="Q845">
        <v>-7.2258325595447995E-2</v>
      </c>
    </row>
    <row r="846" spans="1:17" hidden="1" x14ac:dyDescent="0.3">
      <c r="A846" t="s">
        <v>1835</v>
      </c>
      <c r="B846" t="s">
        <v>1836</v>
      </c>
      <c r="C846" t="str">
        <f>IFERROR(VLOOKUP(Table1[[#This Row],[Ticker]],[1]!Table1[[Symbol]:[Industry]],2,FALSE),"-")</f>
        <v>-</v>
      </c>
      <c r="D846" t="s">
        <v>59</v>
      </c>
      <c r="E846">
        <v>3758.9629924999999</v>
      </c>
      <c r="F846">
        <v>533.9</v>
      </c>
      <c r="G846">
        <v>14.0339205095626</v>
      </c>
      <c r="H846">
        <v>-5.9601452033376399</v>
      </c>
      <c r="I846">
        <v>5.6102455626071004</v>
      </c>
      <c r="J846">
        <v>1.61491207831938</v>
      </c>
      <c r="K846">
        <v>540.29831109920497</v>
      </c>
      <c r="L846">
        <v>490.859104647751</v>
      </c>
      <c r="M846">
        <v>48.334790678756697</v>
      </c>
      <c r="N846">
        <v>0.68721745405338897</v>
      </c>
      <c r="O846">
        <v>15.311856152837599</v>
      </c>
      <c r="P846">
        <v>42.183754993342198</v>
      </c>
      <c r="Q846">
        <v>3.2798717922005997E-2</v>
      </c>
    </row>
    <row r="847" spans="1:17" hidden="1" x14ac:dyDescent="0.3">
      <c r="A847" t="s">
        <v>1837</v>
      </c>
      <c r="B847" t="s">
        <v>1838</v>
      </c>
      <c r="C847" t="str">
        <f>IFERROR(VLOOKUP(Table1[[#This Row],[Ticker]],[1]!Table1[[Symbol]:[Industry]],2,FALSE),"-")</f>
        <v>-</v>
      </c>
      <c r="D847" t="s">
        <v>1020</v>
      </c>
      <c r="E847">
        <v>3730.8735000000001</v>
      </c>
      <c r="F847">
        <v>66.69</v>
      </c>
      <c r="G847">
        <v>-32.394730151004502</v>
      </c>
      <c r="H847">
        <v>-4.2471902970088404</v>
      </c>
      <c r="I847">
        <v>-15.8716179871544</v>
      </c>
      <c r="J847">
        <v>-1.0046396125793</v>
      </c>
      <c r="K847">
        <v>66.055218103508807</v>
      </c>
      <c r="L847">
        <v>67.606124314909906</v>
      </c>
      <c r="M847">
        <v>80.428401478298795</v>
      </c>
      <c r="N847">
        <v>0.821287217814477</v>
      </c>
      <c r="O847">
        <v>11.995801469485601</v>
      </c>
      <c r="P847">
        <v>5.02362204724409</v>
      </c>
      <c r="Q847">
        <v>-6.679688381315E-3</v>
      </c>
    </row>
    <row r="848" spans="1:17" x14ac:dyDescent="0.3">
      <c r="A848" t="s">
        <v>1839</v>
      </c>
      <c r="B848" t="s">
        <v>1840</v>
      </c>
      <c r="C848" t="str">
        <f>IFERROR(VLOOKUP(Table1[[#This Row],[Ticker]],[1]!Table1[[Symbol]:[Industry]],2,FALSE),"-")</f>
        <v>-</v>
      </c>
      <c r="D848" t="s">
        <v>1461</v>
      </c>
      <c r="E848">
        <v>3725.16</v>
      </c>
      <c r="F848">
        <v>335.6</v>
      </c>
      <c r="G848">
        <v>-48.212474338375898</v>
      </c>
      <c r="H848">
        <v>0.61800149335294796</v>
      </c>
      <c r="I848">
        <v>-17.7511661649758</v>
      </c>
      <c r="J848">
        <v>-0.145064976978037</v>
      </c>
      <c r="K848">
        <v>325.61069287546201</v>
      </c>
      <c r="L848">
        <v>350.83174080452397</v>
      </c>
      <c r="M848">
        <v>60.650575537408102</v>
      </c>
      <c r="N848">
        <v>1.23573927777121</v>
      </c>
      <c r="O848">
        <v>42.952920143027399</v>
      </c>
      <c r="P848">
        <v>15.564738292011</v>
      </c>
      <c r="Q848">
        <v>-6.5425404671929999E-3</v>
      </c>
    </row>
    <row r="849" spans="1:17" hidden="1" x14ac:dyDescent="0.3">
      <c r="A849" t="s">
        <v>1841</v>
      </c>
      <c r="B849" t="s">
        <v>1842</v>
      </c>
      <c r="C849" t="str">
        <f>IFERROR(VLOOKUP(Table1[[#This Row],[Ticker]],[1]!Table1[[Symbol]:[Industry]],2,FALSE),"-")</f>
        <v>-</v>
      </c>
      <c r="D849" t="s">
        <v>716</v>
      </c>
      <c r="E849">
        <v>3724.7253936799998</v>
      </c>
      <c r="F849">
        <v>163.96</v>
      </c>
      <c r="G849">
        <v>9.9784674115927192</v>
      </c>
      <c r="H849">
        <v>3.3531124586719598</v>
      </c>
      <c r="I849">
        <v>8.5894811279863799</v>
      </c>
      <c r="J849">
        <v>-0.89956591183052304</v>
      </c>
      <c r="K849">
        <v>154.48409108850001</v>
      </c>
      <c r="L849">
        <v>140.663593766096</v>
      </c>
      <c r="M849">
        <v>58.331342908403499</v>
      </c>
      <c r="N849">
        <v>0.719788501798719</v>
      </c>
      <c r="O849">
        <v>1.5491583313003101</v>
      </c>
      <c r="P849">
        <v>45.290208241027898</v>
      </c>
      <c r="Q849">
        <v>8.2626113561340003E-3</v>
      </c>
    </row>
    <row r="850" spans="1:17" hidden="1" x14ac:dyDescent="0.3">
      <c r="A850" t="s">
        <v>1843</v>
      </c>
      <c r="B850" t="s">
        <v>1844</v>
      </c>
      <c r="C850" t="str">
        <f>IFERROR(VLOOKUP(Table1[[#This Row],[Ticker]],[1]!Table1[[Symbol]:[Industry]],2,FALSE),"-")</f>
        <v>-</v>
      </c>
      <c r="D850" t="s">
        <v>46</v>
      </c>
      <c r="E850">
        <v>3704.4601349699901</v>
      </c>
      <c r="F850">
        <v>667.1</v>
      </c>
      <c r="G850">
        <v>113.301747526699</v>
      </c>
      <c r="H850">
        <v>37.343994876111601</v>
      </c>
      <c r="I850">
        <v>36.133307940801899</v>
      </c>
      <c r="J850">
        <v>15.618183549382101</v>
      </c>
      <c r="K850">
        <v>524.54113219192595</v>
      </c>
      <c r="M850">
        <v>71.3820071422344</v>
      </c>
      <c r="N850">
        <v>2.3969469613049301</v>
      </c>
      <c r="O850">
        <v>6.8805276570229301</v>
      </c>
      <c r="P850">
        <v>170.62880324543599</v>
      </c>
    </row>
    <row r="851" spans="1:17" hidden="1" x14ac:dyDescent="0.3">
      <c r="A851" t="s">
        <v>1845</v>
      </c>
      <c r="B851" t="s">
        <v>1846</v>
      </c>
      <c r="C851" t="str">
        <f>IFERROR(VLOOKUP(Table1[[#This Row],[Ticker]],[1]!Table1[[Symbol]:[Industry]],2,FALSE),"-")</f>
        <v>-</v>
      </c>
      <c r="D851" t="s">
        <v>218</v>
      </c>
      <c r="E851">
        <v>3698.6837970500001</v>
      </c>
      <c r="F851">
        <v>2369.9499999999998</v>
      </c>
      <c r="G851">
        <v>196.466987442842</v>
      </c>
      <c r="H851">
        <v>35.359394206575502</v>
      </c>
      <c r="I851">
        <v>67.334968577528002</v>
      </c>
      <c r="J851">
        <v>-7.4763317245385803</v>
      </c>
      <c r="K851">
        <v>1837.3220289526901</v>
      </c>
      <c r="L851">
        <v>1375.05105870887</v>
      </c>
      <c r="M851">
        <v>69.7829468006273</v>
      </c>
      <c r="N851">
        <v>2.0220576650386</v>
      </c>
      <c r="O851">
        <v>6.3313572016287401</v>
      </c>
      <c r="P851">
        <v>222.222977566281</v>
      </c>
    </row>
    <row r="852" spans="1:17" x14ac:dyDescent="0.3">
      <c r="A852" t="s">
        <v>1847</v>
      </c>
      <c r="B852" t="s">
        <v>1848</v>
      </c>
      <c r="C852" t="str">
        <f>IFERROR(VLOOKUP(Table1[[#This Row],[Ticker]],[1]!Table1[[Symbol]:[Industry]],2,FALSE),"-")</f>
        <v>-</v>
      </c>
      <c r="D852" t="s">
        <v>124</v>
      </c>
      <c r="E852">
        <v>3655.2462180000002</v>
      </c>
      <c r="F852">
        <v>1255.5999999999999</v>
      </c>
      <c r="G852">
        <v>-0.109746264971793</v>
      </c>
      <c r="H852">
        <v>-0.119079860943665</v>
      </c>
      <c r="I852">
        <v>-5.76540049128121</v>
      </c>
      <c r="J852">
        <v>-2.64533389079907</v>
      </c>
      <c r="K852">
        <v>1199.6033871745101</v>
      </c>
      <c r="L852">
        <v>1128.8201348227401</v>
      </c>
      <c r="M852">
        <v>64.779440826644702</v>
      </c>
      <c r="N852">
        <v>0.564810853006665</v>
      </c>
      <c r="O852">
        <v>8.2351067218859608</v>
      </c>
      <c r="P852">
        <v>31.476439790575899</v>
      </c>
      <c r="Q852">
        <v>-5.2428587570860002E-3</v>
      </c>
    </row>
    <row r="853" spans="1:17" hidden="1" x14ac:dyDescent="0.3">
      <c r="A853" t="s">
        <v>1849</v>
      </c>
      <c r="B853" t="s">
        <v>1850</v>
      </c>
      <c r="C853" t="str">
        <f>IFERROR(VLOOKUP(Table1[[#This Row],[Ticker]],[1]!Table1[[Symbol]:[Industry]],2,FALSE),"-")</f>
        <v>-</v>
      </c>
      <c r="D853" t="s">
        <v>68</v>
      </c>
      <c r="E853">
        <v>3647.42239861999</v>
      </c>
      <c r="F853">
        <v>241.15</v>
      </c>
      <c r="G853">
        <v>115.203692525544</v>
      </c>
      <c r="H853">
        <v>22.597542077188699</v>
      </c>
      <c r="I853">
        <v>18.206040337191599</v>
      </c>
      <c r="J853">
        <v>-5.4664851909476804</v>
      </c>
      <c r="K853">
        <v>213.62090693236101</v>
      </c>
      <c r="L853">
        <v>179.287346597783</v>
      </c>
      <c r="M853">
        <v>53.7808996344273</v>
      </c>
      <c r="N853">
        <v>1.1191896968185799</v>
      </c>
      <c r="O853">
        <v>11.922040223926899</v>
      </c>
      <c r="P853">
        <v>141.99698946312</v>
      </c>
      <c r="Q853">
        <v>0.107006529749702</v>
      </c>
    </row>
    <row r="854" spans="1:17" hidden="1" x14ac:dyDescent="0.3">
      <c r="A854" t="s">
        <v>1851</v>
      </c>
      <c r="B854" t="s">
        <v>1852</v>
      </c>
      <c r="C854" t="str">
        <f>IFERROR(VLOOKUP(Table1[[#This Row],[Ticker]],[1]!Table1[[Symbol]:[Industry]],2,FALSE),"-")</f>
        <v>-</v>
      </c>
      <c r="D854" t="s">
        <v>287</v>
      </c>
      <c r="E854">
        <v>3640.7921044250002</v>
      </c>
      <c r="F854">
        <v>297.25</v>
      </c>
      <c r="G854">
        <v>61.815442649669997</v>
      </c>
      <c r="H854">
        <v>1.6847658937119401</v>
      </c>
      <c r="I854">
        <v>21.339579562678601</v>
      </c>
      <c r="J854">
        <v>0.49148969352553901</v>
      </c>
      <c r="K854">
        <v>288.72577751710298</v>
      </c>
      <c r="M854">
        <v>59.8095031555874</v>
      </c>
      <c r="N854">
        <v>0.56031841362527002</v>
      </c>
      <c r="O854">
        <v>31.017661900756899</v>
      </c>
      <c r="P854">
        <v>91.4037347070186</v>
      </c>
    </row>
    <row r="855" spans="1:17" x14ac:dyDescent="0.3">
      <c r="A855" t="s">
        <v>1853</v>
      </c>
      <c r="B855" t="s">
        <v>1854</v>
      </c>
      <c r="C855" t="str">
        <f>IFERROR(VLOOKUP(Table1[[#This Row],[Ticker]],[1]!Table1[[Symbol]:[Industry]],2,FALSE),"-")</f>
        <v>-</v>
      </c>
      <c r="D855" t="s">
        <v>59</v>
      </c>
      <c r="E855">
        <v>3640.0734677999999</v>
      </c>
      <c r="F855">
        <v>363</v>
      </c>
      <c r="G855">
        <v>26.476295654396399</v>
      </c>
      <c r="H855">
        <v>9.9562588992645402</v>
      </c>
      <c r="I855">
        <v>-1.6249982071404601</v>
      </c>
      <c r="J855">
        <v>-0.64901822123358699</v>
      </c>
      <c r="K855">
        <v>337.979445554297</v>
      </c>
      <c r="L855">
        <v>310.19792886309801</v>
      </c>
      <c r="M855">
        <v>62.937759897719602</v>
      </c>
      <c r="N855">
        <v>0.61160446161621995</v>
      </c>
      <c r="O855">
        <v>6.5977961432506804</v>
      </c>
      <c r="P855">
        <v>72.037914691943101</v>
      </c>
      <c r="Q855">
        <v>5.4012158412980002E-2</v>
      </c>
    </row>
    <row r="856" spans="1:17" hidden="1" x14ac:dyDescent="0.3">
      <c r="A856" t="s">
        <v>1855</v>
      </c>
      <c r="B856" t="s">
        <v>1856</v>
      </c>
      <c r="C856" t="str">
        <f>IFERROR(VLOOKUP(Table1[[#This Row],[Ticker]],[1]!Table1[[Symbol]:[Industry]],2,FALSE),"-")</f>
        <v>-</v>
      </c>
      <c r="D856" t="s">
        <v>620</v>
      </c>
      <c r="E856">
        <v>3618.5926477799999</v>
      </c>
      <c r="F856">
        <v>1818.3</v>
      </c>
      <c r="G856">
        <v>82.997954743151993</v>
      </c>
      <c r="H856">
        <v>-3.6867413297345299</v>
      </c>
      <c r="I856">
        <v>21.361962978539498</v>
      </c>
      <c r="J856">
        <v>-6.8586411306302599</v>
      </c>
      <c r="K856">
        <v>1782.8446710440501</v>
      </c>
      <c r="L856">
        <v>1483.88871072813</v>
      </c>
      <c r="M856">
        <v>45.889195807449802</v>
      </c>
      <c r="N856">
        <v>1.2436758578823</v>
      </c>
      <c r="O856">
        <v>20.167189132706302</v>
      </c>
      <c r="P856">
        <v>112.660448524896</v>
      </c>
      <c r="Q856">
        <v>0.15968056712654299</v>
      </c>
    </row>
    <row r="857" spans="1:17" x14ac:dyDescent="0.3">
      <c r="A857" t="s">
        <v>1857</v>
      </c>
      <c r="B857" t="s">
        <v>1858</v>
      </c>
      <c r="C857" t="str">
        <f>IFERROR(VLOOKUP(Table1[[#This Row],[Ticker]],[1]!Table1[[Symbol]:[Industry]],2,FALSE),"-")</f>
        <v>-</v>
      </c>
      <c r="D857" t="s">
        <v>470</v>
      </c>
      <c r="E857">
        <v>3613.9145623999998</v>
      </c>
      <c r="F857">
        <v>4183</v>
      </c>
      <c r="G857">
        <v>20.080445851736101</v>
      </c>
      <c r="H857">
        <v>18.8240899698019</v>
      </c>
      <c r="I857">
        <v>3.6563342121993601</v>
      </c>
      <c r="J857">
        <v>-1.12125873419525</v>
      </c>
      <c r="K857">
        <v>3710.2949952689301</v>
      </c>
      <c r="L857">
        <v>3426.4459406242199</v>
      </c>
      <c r="M857">
        <v>64.548061717353406</v>
      </c>
      <c r="N857">
        <v>1.2449260058351199</v>
      </c>
      <c r="O857">
        <v>4.9964140568969597</v>
      </c>
      <c r="P857">
        <v>48.861209964412801</v>
      </c>
      <c r="Q857">
        <v>6.097113203026E-2</v>
      </c>
    </row>
    <row r="858" spans="1:17" hidden="1" x14ac:dyDescent="0.3">
      <c r="A858" t="s">
        <v>1859</v>
      </c>
      <c r="B858" t="s">
        <v>1860</v>
      </c>
      <c r="C858" t="str">
        <f>IFERROR(VLOOKUP(Table1[[#This Row],[Ticker]],[1]!Table1[[Symbol]:[Industry]],2,FALSE),"-")</f>
        <v>-</v>
      </c>
      <c r="D858" t="s">
        <v>659</v>
      </c>
      <c r="E858">
        <v>3601.8420684299999</v>
      </c>
      <c r="F858">
        <v>518.85</v>
      </c>
      <c r="G858">
        <v>-2.7720556119861102</v>
      </c>
      <c r="H858">
        <v>21.1726336139766</v>
      </c>
      <c r="I858">
        <v>10.133751937644799</v>
      </c>
      <c r="J858">
        <v>-7.8691076838039002</v>
      </c>
      <c r="M858">
        <v>59.647841359664703</v>
      </c>
      <c r="O858">
        <v>11.5833092415919</v>
      </c>
      <c r="P858">
        <v>39.701130856219699</v>
      </c>
    </row>
    <row r="859" spans="1:17" hidden="1" x14ac:dyDescent="0.3">
      <c r="A859" t="s">
        <v>1861</v>
      </c>
      <c r="B859" t="s">
        <v>1862</v>
      </c>
      <c r="C859" t="str">
        <f>IFERROR(VLOOKUP(Table1[[#This Row],[Ticker]],[1]!Table1[[Symbol]:[Industry]],2,FALSE),"-")</f>
        <v>-</v>
      </c>
      <c r="D859" t="s">
        <v>187</v>
      </c>
      <c r="E859">
        <v>3588.5700109599902</v>
      </c>
      <c r="F859">
        <v>596.20000000000005</v>
      </c>
      <c r="G859">
        <v>50.976752360592499</v>
      </c>
      <c r="H859">
        <v>11.299198762641799</v>
      </c>
      <c r="I859">
        <v>9.4582637736073192</v>
      </c>
      <c r="J859">
        <v>5.8249219627770401</v>
      </c>
      <c r="K859">
        <v>540.97634783795399</v>
      </c>
      <c r="L859">
        <v>479.01004718965601</v>
      </c>
      <c r="M859">
        <v>66.5553494839629</v>
      </c>
      <c r="N859">
        <v>1.3861057388300499</v>
      </c>
      <c r="O859">
        <v>5.48473666554845</v>
      </c>
      <c r="P859">
        <v>84.610620839139202</v>
      </c>
      <c r="Q859">
        <v>7.6416286778188999E-2</v>
      </c>
    </row>
    <row r="860" spans="1:17" x14ac:dyDescent="0.3">
      <c r="A860" t="s">
        <v>1863</v>
      </c>
      <c r="B860" t="s">
        <v>1864</v>
      </c>
      <c r="C860" t="str">
        <f>IFERROR(VLOOKUP(Table1[[#This Row],[Ticker]],[1]!Table1[[Symbol]:[Industry]],2,FALSE),"-")</f>
        <v>-</v>
      </c>
      <c r="D860" t="s">
        <v>1539</v>
      </c>
      <c r="E860">
        <v>3581.4070815919999</v>
      </c>
      <c r="F860">
        <v>158.32</v>
      </c>
      <c r="G860">
        <v>4.1728714502681603</v>
      </c>
      <c r="H860">
        <v>-0.69956368134785096</v>
      </c>
      <c r="I860">
        <v>-13.753486248654999</v>
      </c>
      <c r="J860">
        <v>-0.37277085176072799</v>
      </c>
      <c r="K860">
        <v>151.307528635278</v>
      </c>
      <c r="L860">
        <v>146.91998677828801</v>
      </c>
      <c r="M860">
        <v>66.705612754736904</v>
      </c>
      <c r="N860">
        <v>1.086195250327</v>
      </c>
      <c r="O860">
        <v>11.1040929762506</v>
      </c>
      <c r="P860">
        <v>31.933333333333302</v>
      </c>
      <c r="Q860">
        <v>2.9570183619756999E-2</v>
      </c>
    </row>
    <row r="861" spans="1:17" hidden="1" x14ac:dyDescent="0.3">
      <c r="A861" t="s">
        <v>1865</v>
      </c>
      <c r="B861" t="s">
        <v>1866</v>
      </c>
      <c r="C861" t="str">
        <f>IFERROR(VLOOKUP(Table1[[#This Row],[Ticker]],[1]!Table1[[Symbol]:[Industry]],2,FALSE),"-")</f>
        <v>-</v>
      </c>
      <c r="D861" t="s">
        <v>620</v>
      </c>
      <c r="E861">
        <v>3574.9784153999999</v>
      </c>
      <c r="F861">
        <v>1412.6</v>
      </c>
      <c r="G861">
        <v>8.1944711692430694</v>
      </c>
      <c r="H861">
        <v>16.812755551113298</v>
      </c>
      <c r="I861">
        <v>32.889787743537397</v>
      </c>
      <c r="J861">
        <v>-0.62163555159088801</v>
      </c>
      <c r="K861">
        <v>1214.9012918194201</v>
      </c>
      <c r="L861">
        <v>1069.04468089587</v>
      </c>
      <c r="M861">
        <v>69.419182527869495</v>
      </c>
      <c r="N861">
        <v>0.84377673221154303</v>
      </c>
      <c r="O861">
        <v>2.64760016989948</v>
      </c>
      <c r="P861">
        <v>74.147814830795696</v>
      </c>
      <c r="Q861">
        <v>0.106388271226261</v>
      </c>
    </row>
    <row r="862" spans="1:17" hidden="1" x14ac:dyDescent="0.3">
      <c r="A862" t="s">
        <v>1867</v>
      </c>
      <c r="B862" t="s">
        <v>1868</v>
      </c>
      <c r="C862" t="str">
        <f>IFERROR(VLOOKUP(Table1[[#This Row],[Ticker]],[1]!Table1[[Symbol]:[Industry]],2,FALSE),"-")</f>
        <v>-</v>
      </c>
      <c r="D862" t="s">
        <v>1869</v>
      </c>
      <c r="E862">
        <v>3573.5</v>
      </c>
      <c r="F862">
        <v>1276.25</v>
      </c>
      <c r="G862">
        <v>251.04058150667899</v>
      </c>
      <c r="H862">
        <v>25.627589412335102</v>
      </c>
      <c r="I862">
        <v>94.008583235096097</v>
      </c>
      <c r="J862">
        <v>5.2302410454144601</v>
      </c>
      <c r="K862">
        <v>980.84156180931996</v>
      </c>
      <c r="L862">
        <v>741.70436761868098</v>
      </c>
      <c r="M862">
        <v>77.380646656920405</v>
      </c>
      <c r="N862">
        <v>1.3782591987592501</v>
      </c>
      <c r="O862">
        <v>0</v>
      </c>
      <c r="P862">
        <v>278.59685553248198</v>
      </c>
      <c r="Q862">
        <v>0.103032547670335</v>
      </c>
    </row>
    <row r="863" spans="1:17" hidden="1" x14ac:dyDescent="0.3">
      <c r="A863" t="s">
        <v>1870</v>
      </c>
      <c r="B863" t="s">
        <v>1871</v>
      </c>
      <c r="C863" t="str">
        <f>IFERROR(VLOOKUP(Table1[[#This Row],[Ticker]],[1]!Table1[[Symbol]:[Industry]],2,FALSE),"-")</f>
        <v>-</v>
      </c>
      <c r="D863" t="s">
        <v>46</v>
      </c>
      <c r="E863">
        <v>3554.3713834499999</v>
      </c>
      <c r="F863">
        <v>1018.45</v>
      </c>
      <c r="G863">
        <v>99.7104814805692</v>
      </c>
      <c r="H863">
        <v>1.3186793213996899</v>
      </c>
      <c r="I863">
        <v>8.7383882014048293</v>
      </c>
      <c r="J863">
        <v>-6.4408081577986396</v>
      </c>
      <c r="K863">
        <v>984.98455535553796</v>
      </c>
      <c r="L863">
        <v>869.36247998255499</v>
      </c>
      <c r="M863">
        <v>46.850936373443702</v>
      </c>
      <c r="N863">
        <v>1.08592748385406</v>
      </c>
      <c r="O863">
        <v>35.107270852766398</v>
      </c>
      <c r="P863">
        <v>133.18832283915199</v>
      </c>
      <c r="Q863">
        <v>0.261087050659144</v>
      </c>
    </row>
    <row r="864" spans="1:17" x14ac:dyDescent="0.3">
      <c r="A864" t="s">
        <v>1872</v>
      </c>
      <c r="B864" t="s">
        <v>1873</v>
      </c>
      <c r="C864" t="str">
        <f>IFERROR(VLOOKUP(Table1[[#This Row],[Ticker]],[1]!Table1[[Symbol]:[Industry]],2,FALSE),"-")</f>
        <v>-</v>
      </c>
      <c r="D864" t="s">
        <v>293</v>
      </c>
      <c r="E864">
        <v>3551.6241392100001</v>
      </c>
      <c r="F864">
        <v>413.7</v>
      </c>
      <c r="G864">
        <v>-1.55463023246842</v>
      </c>
      <c r="H864">
        <v>-6.8237737594060102</v>
      </c>
      <c r="I864">
        <v>-1.31978673520653</v>
      </c>
      <c r="J864">
        <v>-3.9373229690664102</v>
      </c>
      <c r="K864">
        <v>424.64281898436599</v>
      </c>
      <c r="L864">
        <v>404.32138289341299</v>
      </c>
      <c r="M864">
        <v>42.399415939021097</v>
      </c>
      <c r="N864">
        <v>1.1784190670317201</v>
      </c>
      <c r="O864">
        <v>22.0449601160261</v>
      </c>
      <c r="P864">
        <v>35.151911140150197</v>
      </c>
    </row>
    <row r="865" spans="1:17" hidden="1" x14ac:dyDescent="0.3">
      <c r="A865" t="s">
        <v>1874</v>
      </c>
      <c r="B865" t="s">
        <v>1875</v>
      </c>
      <c r="C865" t="str">
        <f>IFERROR(VLOOKUP(Table1[[#This Row],[Ticker]],[1]!Table1[[Symbol]:[Industry]],2,FALSE),"-")</f>
        <v>-</v>
      </c>
      <c r="D865" t="s">
        <v>124</v>
      </c>
      <c r="E865">
        <v>3550.118376336</v>
      </c>
      <c r="F865">
        <v>198.24</v>
      </c>
      <c r="G865">
        <v>131.74566093101399</v>
      </c>
      <c r="H865">
        <v>8.18959299685533</v>
      </c>
      <c r="I865">
        <v>-10.333752986501899</v>
      </c>
      <c r="J865">
        <v>0.39796810996774801</v>
      </c>
      <c r="K865">
        <v>175.05195466925599</v>
      </c>
      <c r="L865">
        <v>158.528486659132</v>
      </c>
      <c r="M865">
        <v>78.042047497377993</v>
      </c>
      <c r="N865">
        <v>1.9501153423762101</v>
      </c>
      <c r="O865">
        <v>12.792574656981399</v>
      </c>
      <c r="P865">
        <v>169.89788972089801</v>
      </c>
      <c r="Q865">
        <v>7.8359400814628E-2</v>
      </c>
    </row>
    <row r="866" spans="1:17" x14ac:dyDescent="0.3">
      <c r="A866" t="s">
        <v>1876</v>
      </c>
      <c r="B866" t="s">
        <v>1877</v>
      </c>
      <c r="C866" t="str">
        <f>IFERROR(VLOOKUP(Table1[[#This Row],[Ticker]],[1]!Table1[[Symbol]:[Industry]],2,FALSE),"-")</f>
        <v>-</v>
      </c>
      <c r="D866" t="s">
        <v>187</v>
      </c>
      <c r="E866">
        <v>3550.0551901499998</v>
      </c>
      <c r="F866">
        <v>226.22</v>
      </c>
      <c r="G866">
        <v>-17.042637509949099</v>
      </c>
      <c r="H866">
        <v>-2.3071882216425301</v>
      </c>
      <c r="I866">
        <v>-25.0369388387663</v>
      </c>
      <c r="J866">
        <v>1.6577689343815201</v>
      </c>
      <c r="K866">
        <v>221.25918014081199</v>
      </c>
      <c r="L866">
        <v>233.0188062288</v>
      </c>
      <c r="M866">
        <v>67.065000570158304</v>
      </c>
      <c r="N866">
        <v>1.1203902472649201</v>
      </c>
      <c r="O866">
        <v>32.172221731058201</v>
      </c>
      <c r="P866">
        <v>18.719496195224298</v>
      </c>
      <c r="Q866">
        <v>7.3993601327481007E-2</v>
      </c>
    </row>
    <row r="867" spans="1:17" x14ac:dyDescent="0.3">
      <c r="A867" t="s">
        <v>1878</v>
      </c>
      <c r="B867" t="s">
        <v>1879</v>
      </c>
      <c r="C867" t="str">
        <f>IFERROR(VLOOKUP(Table1[[#This Row],[Ticker]],[1]!Table1[[Symbol]:[Industry]],2,FALSE),"-")</f>
        <v>-</v>
      </c>
      <c r="D867" t="s">
        <v>1442</v>
      </c>
      <c r="E867">
        <v>3545.2893242800001</v>
      </c>
      <c r="F867">
        <v>132.4</v>
      </c>
      <c r="G867">
        <v>-73.067409901593194</v>
      </c>
      <c r="H867">
        <v>9.6853502150509794</v>
      </c>
      <c r="I867">
        <v>-27.908621478944799</v>
      </c>
      <c r="J867">
        <v>-4.0665957327635898</v>
      </c>
      <c r="K867">
        <v>126.85484657207</v>
      </c>
      <c r="L867">
        <v>140.81239664652</v>
      </c>
      <c r="M867">
        <v>51.6371223922567</v>
      </c>
      <c r="N867">
        <v>2.91437851535159</v>
      </c>
      <c r="O867">
        <v>94.108761329305096</v>
      </c>
      <c r="P867">
        <v>26.759214935375699</v>
      </c>
      <c r="Q867">
        <v>-5.5661745984224999E-2</v>
      </c>
    </row>
    <row r="868" spans="1:17" hidden="1" x14ac:dyDescent="0.3">
      <c r="A868" t="s">
        <v>1880</v>
      </c>
      <c r="B868" t="s">
        <v>1881</v>
      </c>
      <c r="C868" t="str">
        <f>IFERROR(VLOOKUP(Table1[[#This Row],[Ticker]],[1]!Table1[[Symbol]:[Industry]],2,FALSE),"-")</f>
        <v>-</v>
      </c>
      <c r="D868" t="s">
        <v>1539</v>
      </c>
      <c r="E868">
        <v>3537.7494867649998</v>
      </c>
      <c r="F868">
        <v>2085.85</v>
      </c>
      <c r="G868">
        <v>67.654925908989895</v>
      </c>
      <c r="H868">
        <v>14.0827309237071</v>
      </c>
      <c r="I868">
        <v>5.3728593488441101</v>
      </c>
      <c r="J868">
        <v>6.6654266750224602</v>
      </c>
      <c r="K868">
        <v>1849.0864028901001</v>
      </c>
      <c r="L868">
        <v>1624.5972130441301</v>
      </c>
      <c r="M868">
        <v>65.044426373344294</v>
      </c>
      <c r="N868">
        <v>0.84500333944345996</v>
      </c>
      <c r="O868">
        <v>2.5912697461466698</v>
      </c>
      <c r="P868">
        <v>100.533576887948</v>
      </c>
      <c r="Q868">
        <v>0.10623965674076399</v>
      </c>
    </row>
    <row r="869" spans="1:17" hidden="1" x14ac:dyDescent="0.3">
      <c r="A869" t="s">
        <v>1882</v>
      </c>
      <c r="B869" t="s">
        <v>1883</v>
      </c>
      <c r="C869" t="str">
        <f>IFERROR(VLOOKUP(Table1[[#This Row],[Ticker]],[1]!Table1[[Symbol]:[Industry]],2,FALSE),"-")</f>
        <v>-</v>
      </c>
      <c r="D869" t="s">
        <v>1409</v>
      </c>
      <c r="E869">
        <v>3535.3149856199998</v>
      </c>
      <c r="F869">
        <v>807.4</v>
      </c>
      <c r="G869">
        <v>-3.5641277685690098</v>
      </c>
      <c r="H869">
        <v>39.022757998694303</v>
      </c>
      <c r="I869">
        <v>10.869064387558501</v>
      </c>
      <c r="J869">
        <v>2.2522790149765402</v>
      </c>
      <c r="K869">
        <v>592.46569064300104</v>
      </c>
      <c r="L869">
        <v>601.29520375512197</v>
      </c>
      <c r="M869">
        <v>91.477241945504105</v>
      </c>
      <c r="N869">
        <v>2.7905376667886799</v>
      </c>
      <c r="O869">
        <v>2.42754520683676</v>
      </c>
      <c r="P869">
        <v>79.741763134461195</v>
      </c>
      <c r="Q869">
        <v>-4.0256380703000999E-2</v>
      </c>
    </row>
    <row r="870" spans="1:17" x14ac:dyDescent="0.3">
      <c r="A870" t="s">
        <v>1884</v>
      </c>
      <c r="B870" t="s">
        <v>1885</v>
      </c>
      <c r="C870" t="str">
        <f>IFERROR(VLOOKUP(Table1[[#This Row],[Ticker]],[1]!Table1[[Symbol]:[Industry]],2,FALSE),"-")</f>
        <v>-</v>
      </c>
      <c r="D870" t="s">
        <v>130</v>
      </c>
      <c r="E870">
        <v>3531.5095623000002</v>
      </c>
      <c r="F870">
        <v>537</v>
      </c>
      <c r="G870">
        <v>-31.052885836834101</v>
      </c>
      <c r="H870">
        <v>5.3375120325199203</v>
      </c>
      <c r="I870">
        <v>-13.075239629180301</v>
      </c>
      <c r="J870">
        <v>-5.1932057768086599</v>
      </c>
      <c r="K870">
        <v>515.58296666948002</v>
      </c>
      <c r="L870">
        <v>511.23711660194999</v>
      </c>
      <c r="M870">
        <v>53.275061223956399</v>
      </c>
      <c r="N870">
        <v>1.40522860656709</v>
      </c>
      <c r="O870">
        <v>36.331471135940397</v>
      </c>
      <c r="P870">
        <v>19.5325542570951</v>
      </c>
    </row>
    <row r="871" spans="1:17" hidden="1" x14ac:dyDescent="0.3">
      <c r="A871" t="s">
        <v>1886</v>
      </c>
      <c r="B871" t="s">
        <v>1887</v>
      </c>
      <c r="C871" t="str">
        <f>IFERROR(VLOOKUP(Table1[[#This Row],[Ticker]],[1]!Table1[[Symbol]:[Industry]],2,FALSE),"-")</f>
        <v>-</v>
      </c>
      <c r="D871" t="s">
        <v>234</v>
      </c>
      <c r="E871">
        <v>3525.0266189949998</v>
      </c>
      <c r="F871">
        <v>1099.8499999999999</v>
      </c>
      <c r="G871">
        <v>172.03774661171701</v>
      </c>
      <c r="H871">
        <v>7.1684828205619198</v>
      </c>
      <c r="I871">
        <v>43.007161262380599</v>
      </c>
      <c r="J871">
        <v>1.12094546236882</v>
      </c>
      <c r="K871">
        <v>928.04880664512496</v>
      </c>
      <c r="L871">
        <v>756.394560488499</v>
      </c>
      <c r="M871">
        <v>85.236843875519696</v>
      </c>
      <c r="N871">
        <v>0.86123519565530104</v>
      </c>
      <c r="O871">
        <v>0.74101013774605595</v>
      </c>
      <c r="P871">
        <v>201.742112482853</v>
      </c>
      <c r="Q871">
        <v>0.19293858349960599</v>
      </c>
    </row>
    <row r="872" spans="1:17" x14ac:dyDescent="0.3">
      <c r="A872" t="s">
        <v>1888</v>
      </c>
      <c r="B872" t="s">
        <v>1889</v>
      </c>
      <c r="C872" t="str">
        <f>IFERROR(VLOOKUP(Table1[[#This Row],[Ticker]],[1]!Table1[[Symbol]:[Industry]],2,FALSE),"-")</f>
        <v>-</v>
      </c>
      <c r="D872" t="s">
        <v>187</v>
      </c>
      <c r="E872">
        <v>3511.7006354999999</v>
      </c>
      <c r="F872">
        <v>1334.25</v>
      </c>
      <c r="G872">
        <v>25.364710930861801</v>
      </c>
      <c r="H872">
        <v>2.9184896619734402</v>
      </c>
      <c r="I872">
        <v>12.968433764528401</v>
      </c>
      <c r="J872">
        <v>-0.13867837108064099</v>
      </c>
      <c r="K872">
        <v>1236.1115543098899</v>
      </c>
      <c r="L872">
        <v>1114.3209501132701</v>
      </c>
      <c r="M872">
        <v>64.748929139408006</v>
      </c>
      <c r="N872">
        <v>1.44879147194464</v>
      </c>
      <c r="O872">
        <v>3.6499906314408901</v>
      </c>
      <c r="P872">
        <v>62.317518248175098</v>
      </c>
      <c r="Q872">
        <v>0.119106924465241</v>
      </c>
    </row>
    <row r="873" spans="1:17" x14ac:dyDescent="0.3">
      <c r="A873" t="s">
        <v>1890</v>
      </c>
      <c r="B873" t="s">
        <v>1891</v>
      </c>
      <c r="C873" t="str">
        <f>IFERROR(VLOOKUP(Table1[[#This Row],[Ticker]],[1]!Table1[[Symbol]:[Industry]],2,FALSE),"-")</f>
        <v>-</v>
      </c>
      <c r="D873" t="s">
        <v>496</v>
      </c>
      <c r="E873">
        <v>3499.9292995800001</v>
      </c>
      <c r="F873">
        <v>553.1</v>
      </c>
      <c r="G873">
        <v>7.7413974325872399</v>
      </c>
      <c r="H873">
        <v>7.09586479481084</v>
      </c>
      <c r="I873">
        <v>22.807395507680202</v>
      </c>
      <c r="J873">
        <v>2.2525239968544302</v>
      </c>
      <c r="K873">
        <v>498.04123306243201</v>
      </c>
      <c r="L873">
        <v>438.93779260330001</v>
      </c>
      <c r="M873">
        <v>62.203036189930401</v>
      </c>
      <c r="N873">
        <v>1.2491628931503</v>
      </c>
      <c r="O873">
        <v>3.3538239016452698</v>
      </c>
      <c r="P873">
        <v>68.115501519756805</v>
      </c>
      <c r="Q873">
        <v>-3.2277297003653997E-2</v>
      </c>
    </row>
    <row r="874" spans="1:17" hidden="1" x14ac:dyDescent="0.3">
      <c r="A874" t="s">
        <v>1892</v>
      </c>
      <c r="B874" t="s">
        <v>1893</v>
      </c>
      <c r="C874" t="str">
        <f>IFERROR(VLOOKUP(Table1[[#This Row],[Ticker]],[1]!Table1[[Symbol]:[Industry]],2,FALSE),"-")</f>
        <v>-</v>
      </c>
      <c r="D874" t="s">
        <v>49</v>
      </c>
      <c r="E874">
        <v>3488.7343519299998</v>
      </c>
      <c r="F874">
        <v>557.65</v>
      </c>
      <c r="G874">
        <v>54.721892372265799</v>
      </c>
      <c r="H874">
        <v>8.1368852029741205</v>
      </c>
      <c r="I874">
        <v>22.347689875882399</v>
      </c>
      <c r="J874">
        <v>0.70320190608198896</v>
      </c>
      <c r="K874">
        <v>507.61423063061102</v>
      </c>
      <c r="L874">
        <v>438.51363418723002</v>
      </c>
      <c r="M874">
        <v>67.775540169936207</v>
      </c>
      <c r="N874">
        <v>0.93556205858538399</v>
      </c>
      <c r="O874">
        <v>1.9546310409754999</v>
      </c>
      <c r="P874">
        <v>88.172768685675607</v>
      </c>
      <c r="Q874">
        <v>3.3165537132359001E-2</v>
      </c>
    </row>
    <row r="875" spans="1:17" x14ac:dyDescent="0.3">
      <c r="A875" t="s">
        <v>1894</v>
      </c>
      <c r="B875" t="s">
        <v>1895</v>
      </c>
      <c r="C875" t="str">
        <f>IFERROR(VLOOKUP(Table1[[#This Row],[Ticker]],[1]!Table1[[Symbol]:[Industry]],2,FALSE),"-")</f>
        <v>-</v>
      </c>
      <c r="D875" t="s">
        <v>109</v>
      </c>
      <c r="E875">
        <v>3484.7590427999999</v>
      </c>
      <c r="F875">
        <v>20.37</v>
      </c>
      <c r="G875">
        <v>-37.530367839177998</v>
      </c>
      <c r="H875">
        <v>-18.582601727867299</v>
      </c>
      <c r="I875">
        <v>-33.628665634127302</v>
      </c>
      <c r="J875">
        <v>-11.4908516397286</v>
      </c>
      <c r="K875">
        <v>23.2287797842854</v>
      </c>
      <c r="L875">
        <v>25.7448748300075</v>
      </c>
      <c r="M875">
        <v>40.499942296388298</v>
      </c>
      <c r="N875">
        <v>0.81813890534756395</v>
      </c>
      <c r="O875">
        <v>121.649484536082</v>
      </c>
      <c r="P875">
        <v>21.976047904191599</v>
      </c>
    </row>
    <row r="876" spans="1:17" x14ac:dyDescent="0.3">
      <c r="A876" t="s">
        <v>1896</v>
      </c>
      <c r="B876" t="s">
        <v>1897</v>
      </c>
      <c r="C876" t="str">
        <f>IFERROR(VLOOKUP(Table1[[#This Row],[Ticker]],[1]!Table1[[Symbol]:[Industry]],2,FALSE),"-")</f>
        <v>-</v>
      </c>
      <c r="D876" t="s">
        <v>124</v>
      </c>
      <c r="E876">
        <v>3478.4296169999998</v>
      </c>
      <c r="F876">
        <v>603.85</v>
      </c>
      <c r="G876">
        <v>-30.8012044549019</v>
      </c>
      <c r="H876">
        <v>11.0569517720424</v>
      </c>
      <c r="I876">
        <v>-11.995464603015201</v>
      </c>
      <c r="J876">
        <v>8.2528784355170597</v>
      </c>
      <c r="K876">
        <v>548.37177379608499</v>
      </c>
      <c r="L876">
        <v>544.51714038223804</v>
      </c>
      <c r="M876">
        <v>79.196423411356193</v>
      </c>
      <c r="N876">
        <v>2.1867234892358001</v>
      </c>
      <c r="O876">
        <v>24.203030553945499</v>
      </c>
      <c r="P876">
        <v>31.2717391304347</v>
      </c>
      <c r="Q876">
        <v>0.18984691246044799</v>
      </c>
    </row>
    <row r="877" spans="1:17" hidden="1" x14ac:dyDescent="0.3">
      <c r="A877" t="s">
        <v>1898</v>
      </c>
      <c r="B877" t="s">
        <v>1899</v>
      </c>
      <c r="C877" t="str">
        <f>IFERROR(VLOOKUP(Table1[[#This Row],[Ticker]],[1]!Table1[[Symbol]:[Industry]],2,FALSE),"-")</f>
        <v>-</v>
      </c>
      <c r="D877" t="s">
        <v>1900</v>
      </c>
      <c r="E877">
        <v>3473.4626544799999</v>
      </c>
      <c r="F877">
        <v>301.14999999999998</v>
      </c>
      <c r="G877">
        <v>33.235182400056402</v>
      </c>
      <c r="H877">
        <v>14.359208612385</v>
      </c>
      <c r="I877">
        <v>162.38485701150199</v>
      </c>
      <c r="J877">
        <v>-2.7804824175494902</v>
      </c>
      <c r="K877">
        <v>270.97544151582599</v>
      </c>
      <c r="M877">
        <v>58.928963849012398</v>
      </c>
      <c r="N877">
        <v>0.88499066582001096</v>
      </c>
      <c r="O877">
        <v>7.85322928773037</v>
      </c>
      <c r="P877">
        <v>178.19861431870601</v>
      </c>
    </row>
    <row r="878" spans="1:17" hidden="1" x14ac:dyDescent="0.3">
      <c r="A878" t="s">
        <v>1901</v>
      </c>
      <c r="B878" t="s">
        <v>1902</v>
      </c>
      <c r="C878" t="str">
        <f>IFERROR(VLOOKUP(Table1[[#This Row],[Ticker]],[1]!Table1[[Symbol]:[Industry]],2,FALSE),"-")</f>
        <v>-</v>
      </c>
      <c r="D878" t="s">
        <v>59</v>
      </c>
      <c r="E878">
        <v>3470.1804726999999</v>
      </c>
      <c r="F878">
        <v>477.7</v>
      </c>
      <c r="G878">
        <v>171.78357748869999</v>
      </c>
      <c r="H878">
        <v>20.249947482149299</v>
      </c>
      <c r="I878">
        <v>61.740500545950503</v>
      </c>
      <c r="J878">
        <v>-3.9278037045291301</v>
      </c>
      <c r="K878">
        <v>431.36908602011601</v>
      </c>
      <c r="L878">
        <v>332.85846280403001</v>
      </c>
      <c r="M878">
        <v>54.378729712491101</v>
      </c>
      <c r="N878">
        <v>0.708344661520946</v>
      </c>
      <c r="O878">
        <v>8.8549298723047993</v>
      </c>
      <c r="P878">
        <v>219.31818181818099</v>
      </c>
      <c r="Q878">
        <v>0.164826766756478</v>
      </c>
    </row>
    <row r="879" spans="1:17" hidden="1" x14ac:dyDescent="0.3">
      <c r="A879" t="s">
        <v>1903</v>
      </c>
      <c r="B879" t="s">
        <v>1904</v>
      </c>
      <c r="C879" t="str">
        <f>IFERROR(VLOOKUP(Table1[[#This Row],[Ticker]],[1]!Table1[[Symbol]:[Industry]],2,FALSE),"-")</f>
        <v>-</v>
      </c>
      <c r="D879" t="s">
        <v>470</v>
      </c>
      <c r="E879">
        <v>3468.5271926999999</v>
      </c>
      <c r="F879">
        <v>2855.4</v>
      </c>
      <c r="G879">
        <v>3.2193431458590398</v>
      </c>
      <c r="H879">
        <v>7.32894740394081</v>
      </c>
      <c r="I879">
        <v>4.8955158990115697</v>
      </c>
      <c r="J879">
        <v>-9.2433507368679209</v>
      </c>
      <c r="K879">
        <v>2653.3550111217701</v>
      </c>
      <c r="L879">
        <v>2361.83415063962</v>
      </c>
      <c r="M879">
        <v>49.4816185462699</v>
      </c>
      <c r="N879">
        <v>1.7177463267624</v>
      </c>
      <c r="O879">
        <v>10.5764516354976</v>
      </c>
      <c r="P879">
        <v>48.850544753166801</v>
      </c>
      <c r="Q879">
        <v>2.2534777904007E-2</v>
      </c>
    </row>
    <row r="880" spans="1:17" x14ac:dyDescent="0.3">
      <c r="A880" t="s">
        <v>1905</v>
      </c>
      <c r="B880" t="s">
        <v>1906</v>
      </c>
      <c r="C880" t="str">
        <f>IFERROR(VLOOKUP(Table1[[#This Row],[Ticker]],[1]!Table1[[Symbol]:[Industry]],2,FALSE),"-")</f>
        <v>-</v>
      </c>
      <c r="D880" t="s">
        <v>62</v>
      </c>
      <c r="E880">
        <v>3468.5142999999998</v>
      </c>
      <c r="F880">
        <v>808.7</v>
      </c>
      <c r="G880">
        <v>-63.509012153279301</v>
      </c>
      <c r="H880">
        <v>7.9034027253494203</v>
      </c>
      <c r="I880">
        <v>-16.3512258775955</v>
      </c>
      <c r="J880">
        <v>-4.2283455874085796</v>
      </c>
      <c r="K880">
        <v>735.01317610035801</v>
      </c>
      <c r="L880">
        <v>804.04795118573395</v>
      </c>
      <c r="M880">
        <v>65.097942805057301</v>
      </c>
      <c r="N880">
        <v>1.7225701237158499</v>
      </c>
      <c r="O880">
        <v>66.186472115741296</v>
      </c>
      <c r="P880">
        <v>30.688429217841001</v>
      </c>
    </row>
    <row r="881" spans="1:17" hidden="1" x14ac:dyDescent="0.3">
      <c r="A881" t="s">
        <v>1907</v>
      </c>
      <c r="B881" t="s">
        <v>1908</v>
      </c>
      <c r="C881" t="str">
        <f>IFERROR(VLOOKUP(Table1[[#This Row],[Ticker]],[1]!Table1[[Symbol]:[Industry]],2,FALSE),"-")</f>
        <v>-</v>
      </c>
      <c r="D881" t="s">
        <v>287</v>
      </c>
      <c r="E881">
        <v>3461.4672300000002</v>
      </c>
      <c r="F881">
        <v>1785.55</v>
      </c>
      <c r="G881">
        <v>545.96806476270206</v>
      </c>
      <c r="H881">
        <v>11.4996444063922</v>
      </c>
      <c r="I881">
        <v>110.66766415079999</v>
      </c>
      <c r="J881">
        <v>-0.96997797672953001</v>
      </c>
      <c r="K881">
        <v>1487.1603342313799</v>
      </c>
      <c r="L881">
        <v>1085.13157889436</v>
      </c>
      <c r="M881">
        <v>75.209490065645596</v>
      </c>
      <c r="N881">
        <v>0.96979052533288701</v>
      </c>
      <c r="O881">
        <v>0.36123323345746899</v>
      </c>
      <c r="P881">
        <v>633.78767123287605</v>
      </c>
      <c r="Q881">
        <v>0.293623162388573</v>
      </c>
    </row>
    <row r="882" spans="1:17" x14ac:dyDescent="0.3">
      <c r="A882" t="s">
        <v>1909</v>
      </c>
      <c r="B882" t="s">
        <v>1910</v>
      </c>
      <c r="C882" t="str">
        <f>IFERROR(VLOOKUP(Table1[[#This Row],[Ticker]],[1]!Table1[[Symbol]:[Industry]],2,FALSE),"-")</f>
        <v>-</v>
      </c>
      <c r="D882" t="s">
        <v>257</v>
      </c>
      <c r="E882">
        <v>3452.69993306999</v>
      </c>
      <c r="F882">
        <v>1099.8499999999999</v>
      </c>
      <c r="G882">
        <v>-44.837144589110203</v>
      </c>
      <c r="H882">
        <v>25.459140978187602</v>
      </c>
      <c r="I882">
        <v>-15.7723682307379</v>
      </c>
      <c r="J882">
        <v>1.70638913663437</v>
      </c>
      <c r="K882">
        <v>911.71928537992505</v>
      </c>
      <c r="L882">
        <v>999.04739907729299</v>
      </c>
      <c r="M882">
        <v>87.894054924477302</v>
      </c>
      <c r="N882">
        <v>2.7636013842579801</v>
      </c>
      <c r="O882">
        <v>24.376051279719899</v>
      </c>
      <c r="P882">
        <v>46.3247522118007</v>
      </c>
      <c r="Q882">
        <v>-5.3415364818884002E-2</v>
      </c>
    </row>
    <row r="883" spans="1:17" x14ac:dyDescent="0.3">
      <c r="A883" t="s">
        <v>1911</v>
      </c>
      <c r="B883" t="s">
        <v>1912</v>
      </c>
      <c r="C883" t="str">
        <f>IFERROR(VLOOKUP(Table1[[#This Row],[Ticker]],[1]!Table1[[Symbol]:[Industry]],2,FALSE),"-")</f>
        <v>-</v>
      </c>
      <c r="D883" t="s">
        <v>257</v>
      </c>
      <c r="E883">
        <v>3450.4225479000002</v>
      </c>
      <c r="F883">
        <v>138.65</v>
      </c>
      <c r="G883">
        <v>34.195541776004902</v>
      </c>
      <c r="H883">
        <v>31.815031461477499</v>
      </c>
      <c r="I883">
        <v>11.126734155658401</v>
      </c>
      <c r="J883">
        <v>1.42777214457948</v>
      </c>
      <c r="K883">
        <v>109.15486316347101</v>
      </c>
      <c r="L883">
        <v>99.282735926711794</v>
      </c>
      <c r="M883">
        <v>76.437671539376197</v>
      </c>
      <c r="N883">
        <v>3.4611332530943102</v>
      </c>
      <c r="O883">
        <v>2.0915975477821802</v>
      </c>
      <c r="P883">
        <v>69.914215686274503</v>
      </c>
      <c r="Q883">
        <v>-3.4016725773799999E-4</v>
      </c>
    </row>
    <row r="884" spans="1:17" x14ac:dyDescent="0.3">
      <c r="A884" t="s">
        <v>1913</v>
      </c>
      <c r="B884" t="s">
        <v>1914</v>
      </c>
      <c r="C884" t="str">
        <f>IFERROR(VLOOKUP(Table1[[#This Row],[Ticker]],[1]!Table1[[Symbol]:[Industry]],2,FALSE),"-")</f>
        <v>-</v>
      </c>
      <c r="D884" t="s">
        <v>234</v>
      </c>
      <c r="E884">
        <v>3445.3771045199901</v>
      </c>
      <c r="F884">
        <v>148.19999999999999</v>
      </c>
      <c r="G884">
        <v>-14.8010583137519</v>
      </c>
      <c r="H884">
        <v>8.2342120668140399</v>
      </c>
      <c r="I884">
        <v>-21.323100962991401</v>
      </c>
      <c r="J884">
        <v>1.8285442399110601</v>
      </c>
      <c r="K884">
        <v>133.64456150699499</v>
      </c>
      <c r="L884">
        <v>138.54360106480999</v>
      </c>
      <c r="M884">
        <v>79.810958657424493</v>
      </c>
      <c r="N884">
        <v>1.5255167118929001</v>
      </c>
      <c r="O884">
        <v>18.556005398110599</v>
      </c>
      <c r="P884">
        <v>32.2623828647925</v>
      </c>
      <c r="Q884">
        <v>-3.5364537615098002E-2</v>
      </c>
    </row>
    <row r="885" spans="1:17" hidden="1" x14ac:dyDescent="0.3">
      <c r="A885" t="s">
        <v>1915</v>
      </c>
      <c r="B885" t="s">
        <v>1916</v>
      </c>
      <c r="C885" t="str">
        <f>IFERROR(VLOOKUP(Table1[[#This Row],[Ticker]],[1]!Table1[[Symbol]:[Industry]],2,FALSE),"-")</f>
        <v>-</v>
      </c>
      <c r="D885" t="s">
        <v>395</v>
      </c>
      <c r="E885">
        <v>3439.8914272500001</v>
      </c>
      <c r="F885">
        <v>4492.45</v>
      </c>
      <c r="G885">
        <v>26.1675259368116</v>
      </c>
      <c r="H885">
        <v>-2.06239942891141</v>
      </c>
      <c r="I885">
        <v>-11.9989150710225</v>
      </c>
      <c r="J885">
        <v>-1.02647548111342</v>
      </c>
      <c r="K885">
        <v>4205.12660195228</v>
      </c>
      <c r="L885">
        <v>4028.7185357889298</v>
      </c>
      <c r="M885">
        <v>67.015209334504902</v>
      </c>
      <c r="N885">
        <v>1.0181367198604501</v>
      </c>
      <c r="O885">
        <v>13.4570223374773</v>
      </c>
      <c r="P885">
        <v>63.065335753176001</v>
      </c>
      <c r="Q885">
        <v>5.9618707046445001E-2</v>
      </c>
    </row>
    <row r="886" spans="1:17" x14ac:dyDescent="0.3">
      <c r="A886" t="s">
        <v>1917</v>
      </c>
      <c r="B886" t="s">
        <v>1918</v>
      </c>
      <c r="C886" t="str">
        <f>IFERROR(VLOOKUP(Table1[[#This Row],[Ticker]],[1]!Table1[[Symbol]:[Industry]],2,FALSE),"-")</f>
        <v>-</v>
      </c>
      <c r="D886" t="s">
        <v>234</v>
      </c>
      <c r="E886">
        <v>3426.9270959999999</v>
      </c>
      <c r="F886">
        <v>502</v>
      </c>
      <c r="G886">
        <v>-51.237023395330901</v>
      </c>
      <c r="H886">
        <v>17.930230907847001</v>
      </c>
      <c r="I886">
        <v>-22.876814472219301</v>
      </c>
      <c r="J886">
        <v>5.2673350815106001</v>
      </c>
      <c r="K886">
        <v>456.72757926857298</v>
      </c>
      <c r="L886">
        <v>498.63550619136601</v>
      </c>
      <c r="M886">
        <v>69.046528114794199</v>
      </c>
      <c r="N886">
        <v>2.29889973762196</v>
      </c>
      <c r="O886">
        <v>38.436254980079603</v>
      </c>
      <c r="P886">
        <v>25.499999999999901</v>
      </c>
      <c r="Q886">
        <v>-6.6563335939570006E-2</v>
      </c>
    </row>
    <row r="887" spans="1:17" hidden="1" x14ac:dyDescent="0.3">
      <c r="A887" t="s">
        <v>1919</v>
      </c>
      <c r="B887" t="s">
        <v>1920</v>
      </c>
      <c r="C887" t="str">
        <f>IFERROR(VLOOKUP(Table1[[#This Row],[Ticker]],[1]!Table1[[Symbol]:[Industry]],2,FALSE),"-")</f>
        <v>-</v>
      </c>
      <c r="D887" t="s">
        <v>705</v>
      </c>
      <c r="E887">
        <v>3403.3004599999999</v>
      </c>
      <c r="F887">
        <v>830</v>
      </c>
      <c r="G887">
        <v>-8.2482743312141409</v>
      </c>
      <c r="H887">
        <v>7.9661657524031897</v>
      </c>
      <c r="I887">
        <v>1.0511926973386501</v>
      </c>
      <c r="J887">
        <v>5.63868265736635</v>
      </c>
      <c r="K887">
        <v>725.24605755058099</v>
      </c>
      <c r="L887">
        <v>681.49833825489895</v>
      </c>
      <c r="M887">
        <v>71.781646959306002</v>
      </c>
      <c r="N887">
        <v>1.52819082421436</v>
      </c>
      <c r="O887">
        <v>5.1325301204819302</v>
      </c>
      <c r="P887">
        <v>47.8973627940128</v>
      </c>
      <c r="Q887">
        <v>-3.42959381219E-3</v>
      </c>
    </row>
    <row r="888" spans="1:17" hidden="1" x14ac:dyDescent="0.3">
      <c r="A888" t="s">
        <v>1921</v>
      </c>
      <c r="B888" t="s">
        <v>1922</v>
      </c>
      <c r="C888" t="str">
        <f>IFERROR(VLOOKUP(Table1[[#This Row],[Ticker]],[1]!Table1[[Symbol]:[Industry]],2,FALSE),"-")</f>
        <v>-</v>
      </c>
      <c r="D888" t="s">
        <v>49</v>
      </c>
      <c r="E888">
        <v>3403.0710093600001</v>
      </c>
      <c r="F888">
        <v>250.08</v>
      </c>
      <c r="G888">
        <v>41.065665880271297</v>
      </c>
      <c r="H888">
        <v>0.15392210623098601</v>
      </c>
      <c r="I888">
        <v>31.1659335159381</v>
      </c>
      <c r="J888">
        <v>-3.2919288618775302</v>
      </c>
      <c r="K888">
        <v>239.29480748212001</v>
      </c>
      <c r="L888">
        <v>208.365997651387</v>
      </c>
      <c r="M888">
        <v>51.359815167308099</v>
      </c>
      <c r="N888">
        <v>0.95799425772421798</v>
      </c>
      <c r="O888">
        <v>11.9641714651311</v>
      </c>
      <c r="P888">
        <v>77.361702127659498</v>
      </c>
      <c r="Q888">
        <v>-3.3952166227652E-2</v>
      </c>
    </row>
    <row r="889" spans="1:17" hidden="1" x14ac:dyDescent="0.3">
      <c r="A889" t="s">
        <v>1923</v>
      </c>
      <c r="B889" t="s">
        <v>1924</v>
      </c>
      <c r="C889" t="str">
        <f>IFERROR(VLOOKUP(Table1[[#This Row],[Ticker]],[1]!Table1[[Symbol]:[Industry]],2,FALSE),"-")</f>
        <v>-</v>
      </c>
      <c r="D889" t="s">
        <v>293</v>
      </c>
      <c r="E889">
        <v>3392.9193914000002</v>
      </c>
      <c r="F889">
        <v>640.75</v>
      </c>
      <c r="G889">
        <v>-2.9449265067487098</v>
      </c>
      <c r="H889">
        <v>0.93315463577156799</v>
      </c>
      <c r="I889">
        <v>-16.092024834320799</v>
      </c>
      <c r="J889">
        <v>0.54896906091861997</v>
      </c>
      <c r="K889">
        <v>632.67256194204197</v>
      </c>
      <c r="L889">
        <v>612.86533926755499</v>
      </c>
      <c r="M889">
        <v>52.600410763547799</v>
      </c>
      <c r="N889">
        <v>1.3640620166239299</v>
      </c>
      <c r="O889">
        <v>12.781896215372599</v>
      </c>
      <c r="P889">
        <v>26.430544593528001</v>
      </c>
      <c r="Q889">
        <v>-0.157393612987037</v>
      </c>
    </row>
    <row r="890" spans="1:17" hidden="1" x14ac:dyDescent="0.3">
      <c r="A890" t="s">
        <v>1925</v>
      </c>
      <c r="B890" t="s">
        <v>1926</v>
      </c>
      <c r="C890" t="str">
        <f>IFERROR(VLOOKUP(Table1[[#This Row],[Ticker]],[1]!Table1[[Symbol]:[Industry]],2,FALSE),"-")</f>
        <v>-</v>
      </c>
      <c r="D890" t="s">
        <v>187</v>
      </c>
      <c r="E890">
        <v>3388.5739384399999</v>
      </c>
      <c r="F890">
        <v>1674.85</v>
      </c>
      <c r="G890">
        <v>-14.58270032561</v>
      </c>
      <c r="H890">
        <v>-5.63278472287403</v>
      </c>
      <c r="I890">
        <v>-9.4652583290246906</v>
      </c>
      <c r="J890">
        <v>-2.02449189769876</v>
      </c>
      <c r="K890">
        <v>1559.5684643448101</v>
      </c>
      <c r="M890">
        <v>76.788659342608497</v>
      </c>
      <c r="N890">
        <v>1.08671148555887</v>
      </c>
      <c r="O890">
        <v>10.162104069021099</v>
      </c>
      <c r="P890">
        <v>39.118697566243</v>
      </c>
    </row>
    <row r="891" spans="1:17" x14ac:dyDescent="0.3">
      <c r="A891" t="s">
        <v>1927</v>
      </c>
      <c r="B891" t="s">
        <v>1928</v>
      </c>
      <c r="C891" t="str">
        <f>IFERROR(VLOOKUP(Table1[[#This Row],[Ticker]],[1]!Table1[[Symbol]:[Industry]],2,FALSE),"-")</f>
        <v>-</v>
      </c>
      <c r="D891" t="s">
        <v>994</v>
      </c>
      <c r="E891">
        <v>3372.336059495</v>
      </c>
      <c r="F891">
        <v>416.65</v>
      </c>
      <c r="G891">
        <v>-14.2724763826039</v>
      </c>
      <c r="H891">
        <v>4.0150336395573198</v>
      </c>
      <c r="I891">
        <v>-10.7567517322653</v>
      </c>
      <c r="J891">
        <v>-5.0776359625838801</v>
      </c>
      <c r="K891">
        <v>398.776624364827</v>
      </c>
      <c r="L891">
        <v>394.442617480374</v>
      </c>
      <c r="M891">
        <v>53.306663761063703</v>
      </c>
      <c r="N891">
        <v>1.3420208571810901</v>
      </c>
      <c r="O891">
        <v>17.604704188167499</v>
      </c>
      <c r="P891">
        <v>23.250998373021702</v>
      </c>
      <c r="Q891">
        <v>-4.0755141855752998E-2</v>
      </c>
    </row>
    <row r="892" spans="1:17" x14ac:dyDescent="0.3">
      <c r="A892" t="s">
        <v>1929</v>
      </c>
      <c r="B892" t="s">
        <v>1930</v>
      </c>
      <c r="C892" t="str">
        <f>IFERROR(VLOOKUP(Table1[[#This Row],[Ticker]],[1]!Table1[[Symbol]:[Industry]],2,FALSE),"-")</f>
        <v>-</v>
      </c>
      <c r="D892" t="s">
        <v>552</v>
      </c>
      <c r="E892">
        <v>3358.9770969699998</v>
      </c>
      <c r="F892">
        <v>57.67</v>
      </c>
      <c r="G892">
        <v>48.8856895480478</v>
      </c>
      <c r="H892">
        <v>18.5095936083701</v>
      </c>
      <c r="I892">
        <v>35.362561997333103</v>
      </c>
      <c r="J892">
        <v>9.3175846070716108</v>
      </c>
      <c r="K892">
        <v>47.8384352569892</v>
      </c>
      <c r="L892">
        <v>43.832295173293701</v>
      </c>
      <c r="M892">
        <v>77.384224118036997</v>
      </c>
      <c r="N892">
        <v>1.29392289866444</v>
      </c>
      <c r="O892">
        <v>3.6934281255418702</v>
      </c>
      <c r="P892">
        <v>92.876254180602004</v>
      </c>
      <c r="Q892">
        <v>-5.6386920076579E-2</v>
      </c>
    </row>
    <row r="893" spans="1:17" x14ac:dyDescent="0.3">
      <c r="A893" t="s">
        <v>1931</v>
      </c>
      <c r="B893" t="s">
        <v>1932</v>
      </c>
      <c r="C893" t="str">
        <f>IFERROR(VLOOKUP(Table1[[#This Row],[Ticker]],[1]!Table1[[Symbol]:[Industry]],2,FALSE),"-")</f>
        <v>-</v>
      </c>
      <c r="D893" t="s">
        <v>234</v>
      </c>
      <c r="E893">
        <v>3342.375861</v>
      </c>
      <c r="F893">
        <v>344.85</v>
      </c>
      <c r="G893">
        <v>63.849457814620202</v>
      </c>
      <c r="H893">
        <v>2.6039510523467899</v>
      </c>
      <c r="I893">
        <v>-23.236434787043599</v>
      </c>
      <c r="J893">
        <v>-3.5833437322916302</v>
      </c>
      <c r="K893">
        <v>327.03924998302602</v>
      </c>
      <c r="L893">
        <v>298.01304276876698</v>
      </c>
      <c r="M893">
        <v>55.978655421605801</v>
      </c>
      <c r="N893">
        <v>1.3891482373908599</v>
      </c>
      <c r="O893">
        <v>16.441931274467098</v>
      </c>
      <c r="P893">
        <v>90.524861878452995</v>
      </c>
      <c r="Q893">
        <v>7.7500178168619996E-2</v>
      </c>
    </row>
    <row r="894" spans="1:17" hidden="1" x14ac:dyDescent="0.3">
      <c r="A894" t="s">
        <v>1933</v>
      </c>
      <c r="B894" t="s">
        <v>1934</v>
      </c>
      <c r="C894" t="str">
        <f>IFERROR(VLOOKUP(Table1[[#This Row],[Ticker]],[1]!Table1[[Symbol]:[Industry]],2,FALSE),"-")</f>
        <v>-</v>
      </c>
      <c r="D894" t="s">
        <v>475</v>
      </c>
      <c r="E894">
        <v>3340.5065057100001</v>
      </c>
      <c r="F894">
        <v>316.95</v>
      </c>
      <c r="G894">
        <v>-55.297459917647302</v>
      </c>
      <c r="H894">
        <v>2.3794829111258302</v>
      </c>
      <c r="I894">
        <v>-22.821164829711499</v>
      </c>
      <c r="J894">
        <v>2.3464020101996601</v>
      </c>
      <c r="K894">
        <v>296.22425810816497</v>
      </c>
      <c r="M894">
        <v>81.976836789609493</v>
      </c>
      <c r="N894">
        <v>1.21763810046433</v>
      </c>
      <c r="O894">
        <v>62.296892254298697</v>
      </c>
      <c r="P894">
        <v>28.789110117838199</v>
      </c>
    </row>
    <row r="895" spans="1:17" x14ac:dyDescent="0.3">
      <c r="A895" t="s">
        <v>1935</v>
      </c>
      <c r="B895" t="s">
        <v>1936</v>
      </c>
      <c r="C895" t="str">
        <f>IFERROR(VLOOKUP(Table1[[#This Row],[Ticker]],[1]!Table1[[Symbol]:[Industry]],2,FALSE),"-")</f>
        <v>-</v>
      </c>
      <c r="D895" t="s">
        <v>80</v>
      </c>
      <c r="E895">
        <v>3326.5070965999998</v>
      </c>
      <c r="F895">
        <v>254.5</v>
      </c>
      <c r="G895">
        <v>-5.5142128887784301</v>
      </c>
      <c r="H895">
        <v>10.141420350366401</v>
      </c>
      <c r="I895">
        <v>-24.872765642807</v>
      </c>
      <c r="J895">
        <v>3.8023477075045502</v>
      </c>
      <c r="K895">
        <v>236.28072784040901</v>
      </c>
      <c r="L895">
        <v>235.455192647079</v>
      </c>
      <c r="M895">
        <v>60.025646417878598</v>
      </c>
      <c r="N895">
        <v>1.5088104809962499</v>
      </c>
      <c r="O895">
        <v>19.842829076620799</v>
      </c>
      <c r="P895">
        <v>33.701076963488298</v>
      </c>
      <c r="Q895">
        <v>-1.8797564260956998E-2</v>
      </c>
    </row>
    <row r="896" spans="1:17" hidden="1" x14ac:dyDescent="0.3">
      <c r="A896" t="s">
        <v>1937</v>
      </c>
      <c r="B896" t="s">
        <v>1938</v>
      </c>
      <c r="C896" t="str">
        <f>IFERROR(VLOOKUP(Table1[[#This Row],[Ticker]],[1]!Table1[[Symbol]:[Industry]],2,FALSE),"-")</f>
        <v>-</v>
      </c>
      <c r="D896" t="s">
        <v>124</v>
      </c>
      <c r="E896">
        <v>3318.8524973799999</v>
      </c>
      <c r="F896">
        <v>19.22</v>
      </c>
      <c r="G896">
        <v>67.855653174983601</v>
      </c>
      <c r="H896">
        <v>-11.4333659744199</v>
      </c>
      <c r="I896">
        <v>29.270397290377002</v>
      </c>
      <c r="J896">
        <v>-2.7408606543901</v>
      </c>
      <c r="K896">
        <v>20.059574500196401</v>
      </c>
      <c r="L896">
        <v>17.8353013951156</v>
      </c>
      <c r="M896">
        <v>48.777658824540701</v>
      </c>
      <c r="N896">
        <v>1.4757334395716899</v>
      </c>
      <c r="O896">
        <v>76.638917793964595</v>
      </c>
      <c r="P896">
        <v>120.160366552119</v>
      </c>
      <c r="Q896">
        <v>8.4285376646251006E-2</v>
      </c>
    </row>
    <row r="897" spans="1:17" hidden="1" x14ac:dyDescent="0.3">
      <c r="A897" t="s">
        <v>1939</v>
      </c>
      <c r="B897" t="s">
        <v>1940</v>
      </c>
      <c r="C897" t="str">
        <f>IFERROR(VLOOKUP(Table1[[#This Row],[Ticker]],[1]!Table1[[Symbol]:[Industry]],2,FALSE),"-")</f>
        <v>-</v>
      </c>
      <c r="E897">
        <v>3316.4650000000001</v>
      </c>
      <c r="F897">
        <v>619.9</v>
      </c>
      <c r="G897">
        <v>390.87114731233697</v>
      </c>
      <c r="H897">
        <v>7.45322954175675</v>
      </c>
      <c r="I897">
        <v>152.308494939334</v>
      </c>
      <c r="J897">
        <v>-3.0615000850765099</v>
      </c>
      <c r="K897">
        <v>598.28267497208697</v>
      </c>
      <c r="L897">
        <v>411.425203967958</v>
      </c>
      <c r="M897">
        <v>40.808517377995003</v>
      </c>
      <c r="N897">
        <v>2.51701770177017</v>
      </c>
      <c r="O897">
        <v>27.867397967414099</v>
      </c>
      <c r="P897">
        <v>827.99401197604698</v>
      </c>
      <c r="Q897">
        <v>0.239778143117994</v>
      </c>
    </row>
    <row r="898" spans="1:17" x14ac:dyDescent="0.3">
      <c r="A898" t="s">
        <v>1941</v>
      </c>
      <c r="B898" t="s">
        <v>1942</v>
      </c>
      <c r="C898" t="str">
        <f>IFERROR(VLOOKUP(Table1[[#This Row],[Ticker]],[1]!Table1[[Symbol]:[Industry]],2,FALSE),"-")</f>
        <v>-</v>
      </c>
      <c r="D898" t="s">
        <v>46</v>
      </c>
      <c r="E898">
        <v>3306.7359866000002</v>
      </c>
      <c r="F898">
        <v>1951.1</v>
      </c>
      <c r="G898">
        <v>-0.71298727736618095</v>
      </c>
      <c r="H898">
        <v>18.514622206110499</v>
      </c>
      <c r="I898">
        <v>3.2406262391329199</v>
      </c>
      <c r="J898">
        <v>8.9300439263743296</v>
      </c>
      <c r="K898">
        <v>1687.14065553248</v>
      </c>
      <c r="L898">
        <v>1625.7620389772801</v>
      </c>
      <c r="M898">
        <v>76.8758778310591</v>
      </c>
      <c r="N898">
        <v>2.5503847452835302</v>
      </c>
      <c r="O898">
        <v>3.78760699092819</v>
      </c>
      <c r="P898">
        <v>37.984441301272902</v>
      </c>
      <c r="Q898">
        <v>2.3365646074929001E-2</v>
      </c>
    </row>
    <row r="899" spans="1:17" x14ac:dyDescent="0.3">
      <c r="A899" t="s">
        <v>1943</v>
      </c>
      <c r="B899" t="s">
        <v>1944</v>
      </c>
      <c r="C899" t="str">
        <f>IFERROR(VLOOKUP(Table1[[#This Row],[Ticker]],[1]!Table1[[Symbol]:[Industry]],2,FALSE),"-")</f>
        <v>-</v>
      </c>
      <c r="D899" t="s">
        <v>59</v>
      </c>
      <c r="E899">
        <v>3303.0141119999998</v>
      </c>
      <c r="F899">
        <v>410.4</v>
      </c>
      <c r="G899">
        <v>42.764960935347297</v>
      </c>
      <c r="H899">
        <v>3.19339167653128</v>
      </c>
      <c r="I899">
        <v>13.3875570536906</v>
      </c>
      <c r="J899">
        <v>8.9507970117902597E-2</v>
      </c>
      <c r="K899">
        <v>378.87493931058901</v>
      </c>
      <c r="L899">
        <v>336.261141566459</v>
      </c>
      <c r="M899">
        <v>73.469492403658194</v>
      </c>
      <c r="N899">
        <v>0.61708854750368602</v>
      </c>
      <c r="O899">
        <v>3.31384015594542</v>
      </c>
      <c r="P899">
        <v>75.910844406343699</v>
      </c>
      <c r="Q899">
        <v>-4.2148245989440003E-2</v>
      </c>
    </row>
    <row r="900" spans="1:17" x14ac:dyDescent="0.3">
      <c r="A900" t="s">
        <v>1945</v>
      </c>
      <c r="B900" t="s">
        <v>1946</v>
      </c>
      <c r="C900" t="str">
        <f>IFERROR(VLOOKUP(Table1[[#This Row],[Ticker]],[1]!Table1[[Symbol]:[Industry]],2,FALSE),"-")</f>
        <v>-</v>
      </c>
      <c r="D900" t="s">
        <v>1139</v>
      </c>
      <c r="E900">
        <v>3296.715612</v>
      </c>
      <c r="F900">
        <v>456</v>
      </c>
      <c r="G900">
        <v>-41.341533947904601</v>
      </c>
      <c r="H900">
        <v>15.816843055680399</v>
      </c>
      <c r="I900">
        <v>-22.296339302262901</v>
      </c>
      <c r="J900">
        <v>-2.2403861991008802</v>
      </c>
      <c r="K900">
        <v>400.63929513649902</v>
      </c>
      <c r="L900">
        <v>429.28341900646598</v>
      </c>
      <c r="M900">
        <v>72.436775450754894</v>
      </c>
      <c r="N900">
        <v>1.72096995697982</v>
      </c>
      <c r="O900">
        <v>45.635964912280699</v>
      </c>
      <c r="P900">
        <v>44.761904761904702</v>
      </c>
      <c r="Q900">
        <v>9.7681696940970005E-3</v>
      </c>
    </row>
    <row r="901" spans="1:17" hidden="1" x14ac:dyDescent="0.3">
      <c r="A901" t="s">
        <v>1947</v>
      </c>
      <c r="B901" t="s">
        <v>1948</v>
      </c>
      <c r="C901" t="str">
        <f>IFERROR(VLOOKUP(Table1[[#This Row],[Ticker]],[1]!Table1[[Symbol]:[Industry]],2,FALSE),"-")</f>
        <v>-</v>
      </c>
      <c r="D901" t="s">
        <v>65</v>
      </c>
      <c r="E901">
        <v>3281.2759000000001</v>
      </c>
      <c r="F901">
        <v>1223.9000000000001</v>
      </c>
      <c r="G901">
        <v>583.17863355618294</v>
      </c>
      <c r="H901">
        <v>-10.823670794978799</v>
      </c>
      <c r="I901">
        <v>102.03731761887801</v>
      </c>
      <c r="J901">
        <v>-7.8819295812785697</v>
      </c>
      <c r="K901">
        <v>1249.6248576957501</v>
      </c>
      <c r="L901">
        <v>871.26416393864702</v>
      </c>
      <c r="M901">
        <v>40.869370641861501</v>
      </c>
      <c r="N901">
        <v>0.79759636787786503</v>
      </c>
      <c r="O901">
        <v>29.749162513277199</v>
      </c>
      <c r="P901">
        <v>619.94117647058795</v>
      </c>
      <c r="Q901">
        <v>0.19660929281879899</v>
      </c>
    </row>
    <row r="902" spans="1:17" hidden="1" x14ac:dyDescent="0.3">
      <c r="A902" t="s">
        <v>1949</v>
      </c>
      <c r="B902" t="s">
        <v>1950</v>
      </c>
      <c r="C902" t="str">
        <f>IFERROR(VLOOKUP(Table1[[#This Row],[Ticker]],[1]!Table1[[Symbol]:[Industry]],2,FALSE),"-")</f>
        <v>-</v>
      </c>
      <c r="D902" t="s">
        <v>140</v>
      </c>
      <c r="E902">
        <v>3278.2633056899999</v>
      </c>
      <c r="F902">
        <v>721.1</v>
      </c>
      <c r="G902">
        <v>88.404065461803299</v>
      </c>
      <c r="H902">
        <v>1.7344362233822801</v>
      </c>
      <c r="I902">
        <v>43.412790690759103</v>
      </c>
      <c r="J902">
        <v>-1.19046446108686</v>
      </c>
      <c r="K902">
        <v>673.43239185697098</v>
      </c>
      <c r="L902">
        <v>557.80306078859098</v>
      </c>
      <c r="M902">
        <v>63.2706118410076</v>
      </c>
      <c r="N902">
        <v>0.95304064457308602</v>
      </c>
      <c r="O902">
        <v>5.9492442102343501</v>
      </c>
      <c r="P902">
        <v>133.36569579287999</v>
      </c>
      <c r="Q902">
        <v>0.17962305874215001</v>
      </c>
    </row>
    <row r="903" spans="1:17" hidden="1" x14ac:dyDescent="0.3">
      <c r="A903" t="s">
        <v>1951</v>
      </c>
      <c r="B903" t="s">
        <v>1952</v>
      </c>
      <c r="C903" t="str">
        <f>IFERROR(VLOOKUP(Table1[[#This Row],[Ticker]],[1]!Table1[[Symbol]:[Industry]],2,FALSE),"-")</f>
        <v>-</v>
      </c>
      <c r="D903" t="s">
        <v>80</v>
      </c>
      <c r="E903">
        <v>3270.7298292</v>
      </c>
      <c r="F903">
        <v>253.7</v>
      </c>
      <c r="G903">
        <v>109.804256776595</v>
      </c>
      <c r="H903">
        <v>30.481530926432001</v>
      </c>
      <c r="I903">
        <v>50.682523080571499</v>
      </c>
      <c r="J903">
        <v>3.2820016087947401</v>
      </c>
      <c r="K903">
        <v>211.007921284323</v>
      </c>
      <c r="L903">
        <v>175.39961463241099</v>
      </c>
      <c r="M903">
        <v>72.470765276199003</v>
      </c>
      <c r="N903">
        <v>1.2257773490768999</v>
      </c>
      <c r="O903">
        <v>7.9779266850610897</v>
      </c>
      <c r="P903">
        <v>138.327853452325</v>
      </c>
      <c r="Q903">
        <v>3.9486512623284002E-2</v>
      </c>
    </row>
    <row r="904" spans="1:17" hidden="1" x14ac:dyDescent="0.3">
      <c r="A904" t="s">
        <v>1953</v>
      </c>
      <c r="B904" t="s">
        <v>1954</v>
      </c>
      <c r="C904" t="str">
        <f>IFERROR(VLOOKUP(Table1[[#This Row],[Ticker]],[1]!Table1[[Symbol]:[Industry]],2,FALSE),"-")</f>
        <v>-</v>
      </c>
      <c r="D904" t="s">
        <v>1955</v>
      </c>
      <c r="E904">
        <v>3265.714125</v>
      </c>
      <c r="F904">
        <v>1284.45</v>
      </c>
      <c r="G904">
        <v>65.529994497323699</v>
      </c>
      <c r="H904">
        <v>21.103139592504299</v>
      </c>
      <c r="I904">
        <v>7.3155846108043701</v>
      </c>
      <c r="J904">
        <v>4.2744955703946204</v>
      </c>
      <c r="K904">
        <v>1133.5969306357999</v>
      </c>
      <c r="L904">
        <v>1018.9871904607101</v>
      </c>
      <c r="M904">
        <v>73.932254313738696</v>
      </c>
      <c r="N904">
        <v>2.73219896604436</v>
      </c>
      <c r="O904">
        <v>4.48051695278133</v>
      </c>
      <c r="P904">
        <v>111.60626029654</v>
      </c>
      <c r="Q904">
        <v>8.4458775866253999E-2</v>
      </c>
    </row>
    <row r="905" spans="1:17" x14ac:dyDescent="0.3">
      <c r="A905" t="s">
        <v>1956</v>
      </c>
      <c r="B905" t="s">
        <v>1957</v>
      </c>
      <c r="C905" t="str">
        <f>IFERROR(VLOOKUP(Table1[[#This Row],[Ticker]],[1]!Table1[[Symbol]:[Industry]],2,FALSE),"-")</f>
        <v>-</v>
      </c>
      <c r="D905" t="s">
        <v>572</v>
      </c>
      <c r="E905">
        <v>3254.2296343200001</v>
      </c>
      <c r="F905">
        <v>1089.2</v>
      </c>
      <c r="G905">
        <v>29.571731255672098</v>
      </c>
      <c r="H905">
        <v>-0.83307649853321097</v>
      </c>
      <c r="I905">
        <v>1.48635591313218</v>
      </c>
      <c r="J905">
        <v>1.28170040397545</v>
      </c>
      <c r="K905">
        <v>1079.95584860591</v>
      </c>
      <c r="L905">
        <v>1007.9260561505901</v>
      </c>
      <c r="M905">
        <v>62.507243557825802</v>
      </c>
      <c r="N905">
        <v>0.85501739593376103</v>
      </c>
      <c r="O905">
        <v>16.043885420492099</v>
      </c>
      <c r="P905">
        <v>57.797899311843501</v>
      </c>
      <c r="Q905">
        <v>1.5783447989898999E-2</v>
      </c>
    </row>
    <row r="906" spans="1:17" hidden="1" x14ac:dyDescent="0.3">
      <c r="A906" t="s">
        <v>1958</v>
      </c>
      <c r="B906" t="s">
        <v>1959</v>
      </c>
      <c r="C906" t="str">
        <f>IFERROR(VLOOKUP(Table1[[#This Row],[Ticker]],[1]!Table1[[Symbol]:[Industry]],2,FALSE),"-")</f>
        <v>-</v>
      </c>
      <c r="D906" t="s">
        <v>103</v>
      </c>
      <c r="E906">
        <v>3246.9495336</v>
      </c>
      <c r="F906">
        <v>862</v>
      </c>
      <c r="G906">
        <v>106.816146412894</v>
      </c>
      <c r="H906">
        <v>-10.147030721149701</v>
      </c>
      <c r="I906">
        <v>33.7342094147672</v>
      </c>
      <c r="J906">
        <v>-6.1784787405502302</v>
      </c>
      <c r="K906">
        <v>874.01351856954102</v>
      </c>
      <c r="L906">
        <v>740.52999957734698</v>
      </c>
      <c r="M906">
        <v>31.310355968746201</v>
      </c>
      <c r="N906">
        <v>0.69601174808229704</v>
      </c>
      <c r="O906">
        <v>17.865429234338698</v>
      </c>
      <c r="P906">
        <v>135.32623532623501</v>
      </c>
      <c r="Q906">
        <v>4.8758213803270001E-2</v>
      </c>
    </row>
    <row r="907" spans="1:17" x14ac:dyDescent="0.3">
      <c r="A907" t="s">
        <v>1960</v>
      </c>
      <c r="B907" t="s">
        <v>1961</v>
      </c>
      <c r="C907" t="str">
        <f>IFERROR(VLOOKUP(Table1[[#This Row],[Ticker]],[1]!Table1[[Symbol]:[Industry]],2,FALSE),"-")</f>
        <v>-</v>
      </c>
      <c r="D907" t="s">
        <v>140</v>
      </c>
      <c r="E907">
        <v>3246.528330435</v>
      </c>
      <c r="F907">
        <v>427.15</v>
      </c>
      <c r="G907">
        <v>-2.7507197199426399</v>
      </c>
      <c r="H907">
        <v>-16.4273229241258</v>
      </c>
      <c r="I907">
        <v>-30.610641184553799</v>
      </c>
      <c r="J907">
        <v>-5.6401280625244699</v>
      </c>
      <c r="K907">
        <v>466.428933135911</v>
      </c>
      <c r="L907">
        <v>467.46291264397502</v>
      </c>
      <c r="M907">
        <v>30.698297562864301</v>
      </c>
      <c r="N907">
        <v>0.552656696086405</v>
      </c>
      <c r="O907">
        <v>36.954231534589702</v>
      </c>
      <c r="P907">
        <v>26.375739644970398</v>
      </c>
      <c r="Q907">
        <v>5.7703690415748E-2</v>
      </c>
    </row>
    <row r="908" spans="1:17" x14ac:dyDescent="0.3">
      <c r="A908" t="s">
        <v>1962</v>
      </c>
      <c r="B908" t="s">
        <v>1963</v>
      </c>
      <c r="C908" t="str">
        <f>IFERROR(VLOOKUP(Table1[[#This Row],[Ticker]],[1]!Table1[[Symbol]:[Industry]],2,FALSE),"-")</f>
        <v>-</v>
      </c>
      <c r="D908" t="s">
        <v>257</v>
      </c>
      <c r="E908">
        <v>3235.9765326000002</v>
      </c>
      <c r="F908">
        <v>316.05</v>
      </c>
      <c r="G908">
        <v>34.227269074866498</v>
      </c>
      <c r="H908">
        <v>15.2204801794262</v>
      </c>
      <c r="I908">
        <v>21.858022593267201</v>
      </c>
      <c r="J908">
        <v>0.534254527722552</v>
      </c>
      <c r="K908">
        <v>280.31631025805001</v>
      </c>
      <c r="L908">
        <v>245.99817367188501</v>
      </c>
      <c r="M908">
        <v>65.692779160832401</v>
      </c>
      <c r="N908">
        <v>0.84355292366406198</v>
      </c>
      <c r="O908">
        <v>4.7302641987027201</v>
      </c>
      <c r="P908">
        <v>71.022727272727195</v>
      </c>
      <c r="Q908">
        <v>6.2540065690898997E-2</v>
      </c>
    </row>
    <row r="909" spans="1:17" hidden="1" x14ac:dyDescent="0.3">
      <c r="A909" t="s">
        <v>1964</v>
      </c>
      <c r="B909" t="s">
        <v>1965</v>
      </c>
      <c r="C909" t="str">
        <f>IFERROR(VLOOKUP(Table1[[#This Row],[Ticker]],[1]!Table1[[Symbol]:[Industry]],2,FALSE),"-")</f>
        <v>-</v>
      </c>
      <c r="D909" t="s">
        <v>371</v>
      </c>
      <c r="E909">
        <v>3234.9361750599901</v>
      </c>
      <c r="F909">
        <v>259.97000000000003</v>
      </c>
      <c r="G909">
        <v>47.1674820287963</v>
      </c>
      <c r="H909">
        <v>29.1830235974491</v>
      </c>
      <c r="I909">
        <v>56.693151915449903</v>
      </c>
      <c r="J909">
        <v>-0.82109404004559605</v>
      </c>
      <c r="K909">
        <v>222.432391488024</v>
      </c>
      <c r="L909">
        <v>178.59769962540301</v>
      </c>
      <c r="M909">
        <v>55.558966129160602</v>
      </c>
      <c r="N909">
        <v>1.64055339801418</v>
      </c>
      <c r="O909">
        <v>9.6280340039235099</v>
      </c>
      <c r="P909">
        <v>131.09471532068</v>
      </c>
      <c r="Q909">
        <v>0.16211489508208099</v>
      </c>
    </row>
    <row r="910" spans="1:17" hidden="1" x14ac:dyDescent="0.3">
      <c r="A910" t="s">
        <v>1966</v>
      </c>
      <c r="B910" t="s">
        <v>1967</v>
      </c>
      <c r="C910" t="str">
        <f>IFERROR(VLOOKUP(Table1[[#This Row],[Ticker]],[1]!Table1[[Symbol]:[Industry]],2,FALSE),"-")</f>
        <v>-</v>
      </c>
      <c r="D910" t="s">
        <v>496</v>
      </c>
      <c r="E910">
        <v>3234.04207632</v>
      </c>
      <c r="F910">
        <v>741.8</v>
      </c>
      <c r="G910">
        <v>116.551412645562</v>
      </c>
      <c r="H910">
        <v>8.2923550476880106</v>
      </c>
      <c r="I910">
        <v>-3.94932123122154</v>
      </c>
      <c r="J910">
        <v>-6.93268877328694</v>
      </c>
      <c r="K910">
        <v>653.176000200928</v>
      </c>
      <c r="L910">
        <v>577.80796501312398</v>
      </c>
      <c r="M910">
        <v>58.505765232324102</v>
      </c>
      <c r="N910">
        <v>4.9038265516684802</v>
      </c>
      <c r="O910">
        <v>11.1283364788352</v>
      </c>
      <c r="P910">
        <v>159.77937313955499</v>
      </c>
      <c r="Q910">
        <v>0.15923736843562999</v>
      </c>
    </row>
    <row r="911" spans="1:17" hidden="1" x14ac:dyDescent="0.3">
      <c r="A911" t="s">
        <v>1968</v>
      </c>
      <c r="B911" t="s">
        <v>1969</v>
      </c>
      <c r="C911" t="str">
        <f>IFERROR(VLOOKUP(Table1[[#This Row],[Ticker]],[1]!Table1[[Symbol]:[Industry]],2,FALSE),"-")</f>
        <v>-</v>
      </c>
      <c r="D911" t="s">
        <v>130</v>
      </c>
      <c r="E911">
        <v>3217.5274008799902</v>
      </c>
      <c r="F911">
        <v>104.98</v>
      </c>
      <c r="G911">
        <v>74.669493368316694</v>
      </c>
      <c r="H911">
        <v>-9.7835045745585099</v>
      </c>
      <c r="I911">
        <v>-33.238379680288503</v>
      </c>
      <c r="J911">
        <v>-5.6215453019603903</v>
      </c>
      <c r="K911">
        <v>107.571466081312</v>
      </c>
      <c r="L911">
        <v>100.10590465350801</v>
      </c>
      <c r="M911">
        <v>40.565441340205503</v>
      </c>
      <c r="N911">
        <v>1.9641266629602701</v>
      </c>
      <c r="O911">
        <v>54.029338921699299</v>
      </c>
      <c r="P911">
        <v>132.256637168141</v>
      </c>
      <c r="Q911">
        <v>0.18395498635850399</v>
      </c>
    </row>
    <row r="912" spans="1:17" hidden="1" x14ac:dyDescent="0.3">
      <c r="A912" t="s">
        <v>1970</v>
      </c>
      <c r="B912" t="s">
        <v>1971</v>
      </c>
      <c r="C912" t="str">
        <f>IFERROR(VLOOKUP(Table1[[#This Row],[Ticker]],[1]!Table1[[Symbol]:[Industry]],2,FALSE),"-")</f>
        <v>-</v>
      </c>
      <c r="D912" t="s">
        <v>395</v>
      </c>
      <c r="E912">
        <v>3199.6193050000002</v>
      </c>
      <c r="F912">
        <v>1867.9</v>
      </c>
      <c r="G912">
        <v>587.22674527671302</v>
      </c>
      <c r="H912">
        <v>49.965770603288</v>
      </c>
      <c r="I912">
        <v>213.695125628135</v>
      </c>
      <c r="J912">
        <v>-2.1831882646229701</v>
      </c>
      <c r="K912">
        <v>1382.0634314234801</v>
      </c>
      <c r="L912">
        <v>865.86826965095497</v>
      </c>
      <c r="M912">
        <v>57.737592261248601</v>
      </c>
      <c r="N912">
        <v>1.7021495020795001</v>
      </c>
      <c r="O912">
        <v>16.6657743990577</v>
      </c>
      <c r="P912">
        <v>641.230158730158</v>
      </c>
      <c r="Q912">
        <v>0.27878391509584399</v>
      </c>
    </row>
    <row r="913" spans="1:17" hidden="1" x14ac:dyDescent="0.3">
      <c r="A913" t="s">
        <v>1972</v>
      </c>
      <c r="B913" t="s">
        <v>1973</v>
      </c>
      <c r="C913" t="str">
        <f>IFERROR(VLOOKUP(Table1[[#This Row],[Ticker]],[1]!Table1[[Symbol]:[Industry]],2,FALSE),"-")</f>
        <v>-</v>
      </c>
      <c r="D913" t="s">
        <v>1409</v>
      </c>
      <c r="E913">
        <v>3181.04884128</v>
      </c>
      <c r="F913">
        <v>216.2</v>
      </c>
      <c r="G913">
        <v>-20.042586803009801</v>
      </c>
      <c r="K913">
        <v>198.53034696656701</v>
      </c>
      <c r="L913">
        <v>172.215069946667</v>
      </c>
      <c r="M913">
        <v>81.1750791682543</v>
      </c>
      <c r="N913">
        <v>1</v>
      </c>
      <c r="O913">
        <v>2.8445883441258202</v>
      </c>
      <c r="P913">
        <v>14.1499472016895</v>
      </c>
      <c r="Q913">
        <v>0.14788253940821999</v>
      </c>
    </row>
    <row r="914" spans="1:17" x14ac:dyDescent="0.3">
      <c r="A914" t="s">
        <v>1974</v>
      </c>
      <c r="B914" t="s">
        <v>1975</v>
      </c>
      <c r="C914" t="str">
        <f>IFERROR(VLOOKUP(Table1[[#This Row],[Ticker]],[1]!Table1[[Symbol]:[Industry]],2,FALSE),"-")</f>
        <v>-</v>
      </c>
      <c r="D914" t="s">
        <v>59</v>
      </c>
      <c r="E914">
        <v>3178.903339425</v>
      </c>
      <c r="F914">
        <v>344.85</v>
      </c>
      <c r="G914">
        <v>-21.051490712054299</v>
      </c>
      <c r="H914">
        <v>7.7159460956238597</v>
      </c>
      <c r="I914">
        <v>-24.636007098088399</v>
      </c>
      <c r="J914">
        <v>3.5787782662955001</v>
      </c>
      <c r="K914">
        <v>327.03914711028699</v>
      </c>
      <c r="L914">
        <v>340.311304949749</v>
      </c>
      <c r="M914">
        <v>81.717854515569201</v>
      </c>
      <c r="N914">
        <v>1.0140108175306599</v>
      </c>
      <c r="O914">
        <v>20.342177758445601</v>
      </c>
      <c r="P914">
        <v>20.324494068387899</v>
      </c>
      <c r="Q914">
        <v>-9.8375726869889005E-2</v>
      </c>
    </row>
    <row r="915" spans="1:17" hidden="1" x14ac:dyDescent="0.3">
      <c r="A915" t="s">
        <v>1976</v>
      </c>
      <c r="B915" t="s">
        <v>1977</v>
      </c>
      <c r="C915" t="str">
        <f>IFERROR(VLOOKUP(Table1[[#This Row],[Ticker]],[1]!Table1[[Symbol]:[Industry]],2,FALSE),"-")</f>
        <v>-</v>
      </c>
      <c r="D915" t="s">
        <v>119</v>
      </c>
      <c r="E915">
        <v>3160.0935203499998</v>
      </c>
      <c r="F915">
        <v>4396.45</v>
      </c>
      <c r="G915">
        <v>28.217676723413501</v>
      </c>
      <c r="H915">
        <v>-5.6445335494959803</v>
      </c>
      <c r="I915">
        <v>70.666987441060002</v>
      </c>
      <c r="J915">
        <v>-0.77148676329827004</v>
      </c>
      <c r="K915">
        <v>4367.4138400647798</v>
      </c>
      <c r="L915">
        <v>3613.8079683603601</v>
      </c>
      <c r="M915">
        <v>52.3112526835274</v>
      </c>
      <c r="N915">
        <v>0.58896967396314703</v>
      </c>
      <c r="O915">
        <v>16.9807458290211</v>
      </c>
      <c r="P915">
        <v>106.096474779673</v>
      </c>
      <c r="Q915">
        <v>0.143074881982061</v>
      </c>
    </row>
    <row r="916" spans="1:17" hidden="1" x14ac:dyDescent="0.3">
      <c r="A916" t="s">
        <v>1978</v>
      </c>
      <c r="B916" t="s">
        <v>1979</v>
      </c>
      <c r="C916" t="str">
        <f>IFERROR(VLOOKUP(Table1[[#This Row],[Ticker]],[1]!Table1[[Symbol]:[Industry]],2,FALSE),"-")</f>
        <v>-</v>
      </c>
      <c r="D916" t="s">
        <v>124</v>
      </c>
      <c r="E916">
        <v>3156.8924160000001</v>
      </c>
      <c r="F916">
        <v>1307.7</v>
      </c>
      <c r="G916">
        <v>13.570105534748601</v>
      </c>
      <c r="H916">
        <v>1.2103545907292199</v>
      </c>
      <c r="I916">
        <v>21.137486492909801</v>
      </c>
      <c r="J916">
        <v>6.0570016087947502</v>
      </c>
      <c r="K916">
        <v>1160.7306322469401</v>
      </c>
      <c r="L916">
        <v>1017.9821909307</v>
      </c>
      <c r="M916">
        <v>76.844327085824006</v>
      </c>
      <c r="N916">
        <v>0.93509399281568895</v>
      </c>
      <c r="O916">
        <v>3.3876271316050901</v>
      </c>
      <c r="P916">
        <v>58.509090909090901</v>
      </c>
      <c r="Q916">
        <v>3.7409028911248997E-2</v>
      </c>
    </row>
    <row r="917" spans="1:17" hidden="1" x14ac:dyDescent="0.3">
      <c r="A917" t="s">
        <v>1980</v>
      </c>
      <c r="B917" t="s">
        <v>1981</v>
      </c>
      <c r="C917" t="str">
        <f>IFERROR(VLOOKUP(Table1[[#This Row],[Ticker]],[1]!Table1[[Symbol]:[Industry]],2,FALSE),"-")</f>
        <v>-</v>
      </c>
      <c r="D917" t="s">
        <v>257</v>
      </c>
      <c r="E917">
        <v>3154.1695674500002</v>
      </c>
      <c r="F917">
        <v>2604.5</v>
      </c>
      <c r="G917">
        <v>3.6943178420698999</v>
      </c>
      <c r="H917">
        <v>5.4820673264564102</v>
      </c>
      <c r="I917">
        <v>1.1779926243390699</v>
      </c>
      <c r="J917">
        <v>4.6683491960838603</v>
      </c>
      <c r="K917">
        <v>2029.79040387593</v>
      </c>
      <c r="L917">
        <v>2009.19208586224</v>
      </c>
      <c r="M917">
        <v>86.464148431485597</v>
      </c>
      <c r="N917">
        <v>2.5804034120916901</v>
      </c>
      <c r="O917">
        <v>0</v>
      </c>
      <c r="P917">
        <v>72.637788751532796</v>
      </c>
      <c r="Q917">
        <v>6.2082873550785997E-2</v>
      </c>
    </row>
    <row r="918" spans="1:17" hidden="1" x14ac:dyDescent="0.3">
      <c r="A918" t="s">
        <v>1982</v>
      </c>
      <c r="B918" t="s">
        <v>1983</v>
      </c>
      <c r="C918" t="str">
        <f>IFERROR(VLOOKUP(Table1[[#This Row],[Ticker]],[1]!Table1[[Symbol]:[Industry]],2,FALSE),"-")</f>
        <v>-</v>
      </c>
      <c r="D918" t="s">
        <v>127</v>
      </c>
      <c r="E918">
        <v>3150.399758175</v>
      </c>
      <c r="F918">
        <v>49.05</v>
      </c>
      <c r="G918">
        <v>117.35712090969599</v>
      </c>
      <c r="H918">
        <v>12.0707132796593</v>
      </c>
      <c r="I918">
        <v>-0.77508030894670898</v>
      </c>
      <c r="J918">
        <v>3.3512315366004599</v>
      </c>
      <c r="K918">
        <v>43.098677206549901</v>
      </c>
      <c r="L918">
        <v>38.526919679713799</v>
      </c>
      <c r="M918">
        <v>64.377936997557697</v>
      </c>
      <c r="N918">
        <v>2.74089019018913</v>
      </c>
      <c r="O918">
        <v>38.5321100917431</v>
      </c>
      <c r="P918">
        <v>163.70967741935399</v>
      </c>
      <c r="Q918">
        <v>8.3184255369105994E-2</v>
      </c>
    </row>
    <row r="919" spans="1:17" x14ac:dyDescent="0.3">
      <c r="A919" t="s">
        <v>1984</v>
      </c>
      <c r="B919" t="s">
        <v>1985</v>
      </c>
      <c r="C919" t="str">
        <f>IFERROR(VLOOKUP(Table1[[#This Row],[Ticker]],[1]!Table1[[Symbol]:[Industry]],2,FALSE),"-")</f>
        <v>-</v>
      </c>
      <c r="D919" t="s">
        <v>59</v>
      </c>
      <c r="E919">
        <v>3139.5115307249998</v>
      </c>
      <c r="F919">
        <v>126.05</v>
      </c>
      <c r="G919">
        <v>11.8860672541129</v>
      </c>
      <c r="H919">
        <v>13.089384269236</v>
      </c>
      <c r="I919">
        <v>-17.396941780808099</v>
      </c>
      <c r="J919">
        <v>2.5653349421280698</v>
      </c>
      <c r="K919">
        <v>118.90013821985799</v>
      </c>
      <c r="L919">
        <v>115.902717798666</v>
      </c>
      <c r="M919">
        <v>68.080494267861496</v>
      </c>
      <c r="N919">
        <v>0.85813626714719504</v>
      </c>
      <c r="O919">
        <v>23.363744545815099</v>
      </c>
      <c r="P919">
        <v>45.891203703703603</v>
      </c>
      <c r="Q919">
        <v>-8.6238324559650997E-2</v>
      </c>
    </row>
    <row r="920" spans="1:17" hidden="1" x14ac:dyDescent="0.3">
      <c r="A920" t="s">
        <v>1986</v>
      </c>
      <c r="B920" t="s">
        <v>1987</v>
      </c>
      <c r="C920" t="str">
        <f>IFERROR(VLOOKUP(Table1[[#This Row],[Ticker]],[1]!Table1[[Symbol]:[Industry]],2,FALSE),"-")</f>
        <v>-</v>
      </c>
      <c r="D920" t="s">
        <v>187</v>
      </c>
      <c r="E920">
        <v>3138.3038482500001</v>
      </c>
      <c r="F920">
        <v>2076.6999999999998</v>
      </c>
      <c r="G920">
        <v>-35.627200185302101</v>
      </c>
      <c r="H920">
        <v>3.9670270373033998</v>
      </c>
      <c r="I920">
        <v>-18.699416821490701</v>
      </c>
      <c r="J920">
        <v>-1.5927467630229</v>
      </c>
      <c r="K920">
        <v>1988.7610497748799</v>
      </c>
      <c r="L920">
        <v>2036.9932080691499</v>
      </c>
      <c r="M920">
        <v>56.306075745327703</v>
      </c>
      <c r="N920">
        <v>1.27008686017349</v>
      </c>
      <c r="O920">
        <v>18.457167621707502</v>
      </c>
      <c r="P920">
        <v>19.2032832993714</v>
      </c>
      <c r="Q920">
        <v>2.9776501442968999E-2</v>
      </c>
    </row>
    <row r="921" spans="1:17" hidden="1" x14ac:dyDescent="0.3">
      <c r="A921" t="s">
        <v>1988</v>
      </c>
      <c r="B921" t="s">
        <v>1989</v>
      </c>
      <c r="C921" t="str">
        <f>IFERROR(VLOOKUP(Table1[[#This Row],[Ticker]],[1]!Table1[[Symbol]:[Industry]],2,FALSE),"-")</f>
        <v>-</v>
      </c>
      <c r="D921" t="s">
        <v>234</v>
      </c>
      <c r="E921">
        <v>3138.18</v>
      </c>
      <c r="F921">
        <v>15690.9</v>
      </c>
      <c r="G921">
        <v>29.083503514418201</v>
      </c>
      <c r="H921">
        <v>0.37361649791407098</v>
      </c>
      <c r="I921">
        <v>-2.0536604662248799</v>
      </c>
      <c r="J921">
        <v>-0.85688728009413895</v>
      </c>
      <c r="K921">
        <v>14568.8869729339</v>
      </c>
      <c r="L921">
        <v>13145.5755660335</v>
      </c>
      <c r="M921">
        <v>54.2795229863682</v>
      </c>
      <c r="N921">
        <v>0.76151842405166303</v>
      </c>
      <c r="O921">
        <v>8.3433709984768107</v>
      </c>
      <c r="P921">
        <v>58.772191669238502</v>
      </c>
      <c r="Q921">
        <v>0.14399672954633899</v>
      </c>
    </row>
    <row r="922" spans="1:17" hidden="1" x14ac:dyDescent="0.3">
      <c r="A922" t="s">
        <v>1990</v>
      </c>
      <c r="B922" t="s">
        <v>1991</v>
      </c>
      <c r="C922" t="str">
        <f>IFERROR(VLOOKUP(Table1[[#This Row],[Ticker]],[1]!Table1[[Symbol]:[Industry]],2,FALSE),"-")</f>
        <v>-</v>
      </c>
      <c r="D922" t="s">
        <v>218</v>
      </c>
      <c r="E922">
        <v>3103.2890257499998</v>
      </c>
      <c r="F922">
        <v>173.7</v>
      </c>
      <c r="G922">
        <v>69.332859024048801</v>
      </c>
      <c r="H922">
        <v>22.008881902120301</v>
      </c>
      <c r="I922">
        <v>31.200223358766699</v>
      </c>
      <c r="J922">
        <v>-6.6363424520595498</v>
      </c>
      <c r="K922">
        <v>142.68973955930801</v>
      </c>
      <c r="L922">
        <v>126.844072248641</v>
      </c>
      <c r="M922">
        <v>76.256368708627704</v>
      </c>
      <c r="N922">
        <v>3.0480062900412599</v>
      </c>
      <c r="O922">
        <v>0.56994818652851198</v>
      </c>
      <c r="P922">
        <v>99.311531841652197</v>
      </c>
      <c r="Q922">
        <v>0.15030429934454401</v>
      </c>
    </row>
    <row r="923" spans="1:17" hidden="1" x14ac:dyDescent="0.3">
      <c r="A923" t="s">
        <v>1992</v>
      </c>
      <c r="B923" t="s">
        <v>1993</v>
      </c>
      <c r="C923" t="str">
        <f>IFERROR(VLOOKUP(Table1[[#This Row],[Ticker]],[1]!Table1[[Symbol]:[Industry]],2,FALSE),"-")</f>
        <v>-</v>
      </c>
      <c r="D923" t="s">
        <v>140</v>
      </c>
      <c r="E923">
        <v>3067.1115453000002</v>
      </c>
      <c r="F923">
        <v>598.95000000000005</v>
      </c>
      <c r="G923">
        <v>63.320479278041198</v>
      </c>
      <c r="H923">
        <v>46.954040128749298</v>
      </c>
      <c r="I923">
        <v>27.0849270358935</v>
      </c>
      <c r="J923">
        <v>-1.2253159896202801</v>
      </c>
      <c r="K923">
        <v>493.05514408733001</v>
      </c>
      <c r="L923">
        <v>437.61142762511099</v>
      </c>
      <c r="M923">
        <v>68.547923106954002</v>
      </c>
      <c r="N923">
        <v>1.3539546870218599</v>
      </c>
      <c r="O923">
        <v>5.9186910426579598</v>
      </c>
      <c r="P923">
        <v>92.001923385157895</v>
      </c>
      <c r="Q923">
        <v>0.18944273791625599</v>
      </c>
    </row>
    <row r="924" spans="1:17" hidden="1" x14ac:dyDescent="0.3">
      <c r="A924" t="s">
        <v>1994</v>
      </c>
      <c r="B924" t="s">
        <v>1995</v>
      </c>
      <c r="C924" t="str">
        <f>IFERROR(VLOOKUP(Table1[[#This Row],[Ticker]],[1]!Table1[[Symbol]:[Industry]],2,FALSE),"-")</f>
        <v>-</v>
      </c>
      <c r="D924" t="s">
        <v>200</v>
      </c>
      <c r="E924">
        <v>3066.8312203199998</v>
      </c>
      <c r="F924">
        <v>2119.1999999999998</v>
      </c>
      <c r="G924">
        <v>68.496025122698697</v>
      </c>
      <c r="H924">
        <v>-6.6115659016056396</v>
      </c>
      <c r="I924">
        <v>41.396972297178102</v>
      </c>
      <c r="J924">
        <v>1.51162652252014</v>
      </c>
      <c r="K924">
        <v>2086.94461722088</v>
      </c>
      <c r="L924">
        <v>1750.2799076679901</v>
      </c>
      <c r="M924">
        <v>52.5254698535541</v>
      </c>
      <c r="N924">
        <v>0.91588493215542099</v>
      </c>
      <c r="O924">
        <v>17.0252925632314</v>
      </c>
      <c r="P924">
        <v>113.833812622975</v>
      </c>
      <c r="Q924">
        <v>0.13445894862976701</v>
      </c>
    </row>
    <row r="925" spans="1:17" hidden="1" x14ac:dyDescent="0.3">
      <c r="A925" t="s">
        <v>1996</v>
      </c>
      <c r="B925" t="s">
        <v>1997</v>
      </c>
      <c r="C925" t="str">
        <f>IFERROR(VLOOKUP(Table1[[#This Row],[Ticker]],[1]!Table1[[Symbol]:[Industry]],2,FALSE),"-")</f>
        <v>-</v>
      </c>
      <c r="D925" t="s">
        <v>95</v>
      </c>
      <c r="E925">
        <v>3066.1619587499999</v>
      </c>
      <c r="F925">
        <v>1377.75</v>
      </c>
      <c r="G925">
        <v>368.27317896204801</v>
      </c>
      <c r="H925">
        <v>2.0253330092506201</v>
      </c>
      <c r="I925">
        <v>94.322244745304204</v>
      </c>
      <c r="J925">
        <v>6.8003443425040802</v>
      </c>
      <c r="K925">
        <v>1208.08139773177</v>
      </c>
      <c r="L925">
        <v>885.06241328591705</v>
      </c>
      <c r="M925">
        <v>73.601523443579495</v>
      </c>
      <c r="N925">
        <v>0.91777952824464404</v>
      </c>
      <c r="O925">
        <v>5.5380148793322297</v>
      </c>
      <c r="P925">
        <v>440.29411764705799</v>
      </c>
      <c r="Q925">
        <v>0.18492575265307901</v>
      </c>
    </row>
    <row r="926" spans="1:17" hidden="1" x14ac:dyDescent="0.3">
      <c r="A926" t="s">
        <v>1998</v>
      </c>
      <c r="B926" t="s">
        <v>1999</v>
      </c>
      <c r="C926" t="str">
        <f>IFERROR(VLOOKUP(Table1[[#This Row],[Ticker]],[1]!Table1[[Symbol]:[Industry]],2,FALSE),"-")</f>
        <v>-</v>
      </c>
      <c r="D926" t="s">
        <v>46</v>
      </c>
      <c r="E926">
        <v>3058.5185414160001</v>
      </c>
      <c r="F926">
        <v>19.559999999999999</v>
      </c>
      <c r="G926">
        <v>86.075812902390695</v>
      </c>
      <c r="H926">
        <v>-1.65919965005877</v>
      </c>
      <c r="I926">
        <v>-20.882168130362899</v>
      </c>
      <c r="J926">
        <v>-2.1318237550306001</v>
      </c>
      <c r="K926">
        <v>19.1761237765093</v>
      </c>
      <c r="L926">
        <v>18.254454336500402</v>
      </c>
      <c r="M926">
        <v>52.470425643750303</v>
      </c>
      <c r="N926">
        <v>1.11027642548381</v>
      </c>
      <c r="O926">
        <v>36.536690219293902</v>
      </c>
      <c r="P926">
        <v>120.333934363815</v>
      </c>
      <c r="Q926">
        <v>0.10941135369793099</v>
      </c>
    </row>
    <row r="927" spans="1:17" hidden="1" x14ac:dyDescent="0.3">
      <c r="A927" t="s">
        <v>2000</v>
      </c>
      <c r="B927" t="s">
        <v>2001</v>
      </c>
      <c r="C927" t="str">
        <f>IFERROR(VLOOKUP(Table1[[#This Row],[Ticker]],[1]!Table1[[Symbol]:[Industry]],2,FALSE),"-")</f>
        <v>-</v>
      </c>
      <c r="D927" t="s">
        <v>166</v>
      </c>
      <c r="E927">
        <v>3053.5672869999999</v>
      </c>
      <c r="F927">
        <v>466</v>
      </c>
      <c r="G927">
        <v>3.8080580167187099</v>
      </c>
      <c r="H927">
        <v>39.595796514239701</v>
      </c>
      <c r="I927">
        <v>19.4969976131312</v>
      </c>
      <c r="J927">
        <v>2.25621414102207</v>
      </c>
      <c r="K927">
        <v>367.52969580945802</v>
      </c>
      <c r="L927">
        <v>331.06707930665601</v>
      </c>
      <c r="M927">
        <v>73.234363115977203</v>
      </c>
      <c r="N927">
        <v>1.91385458857665</v>
      </c>
      <c r="O927">
        <v>3.8626609442059898</v>
      </c>
      <c r="P927">
        <v>88.663967611336005</v>
      </c>
      <c r="Q927">
        <v>0.119947476727749</v>
      </c>
    </row>
    <row r="928" spans="1:17" hidden="1" x14ac:dyDescent="0.3">
      <c r="A928" t="s">
        <v>2002</v>
      </c>
      <c r="B928" t="s">
        <v>2003</v>
      </c>
      <c r="C928" t="str">
        <f>IFERROR(VLOOKUP(Table1[[#This Row],[Ticker]],[1]!Table1[[Symbol]:[Industry]],2,FALSE),"-")</f>
        <v>-</v>
      </c>
      <c r="D928" t="s">
        <v>812</v>
      </c>
      <c r="E928">
        <v>3050.1686249999998</v>
      </c>
      <c r="F928">
        <v>715.75</v>
      </c>
      <c r="G928">
        <v>184.87579401805701</v>
      </c>
      <c r="H928">
        <v>-7.7894667701758902</v>
      </c>
      <c r="I928">
        <v>44.764818998793999</v>
      </c>
      <c r="J928">
        <v>-6.6321926978127204</v>
      </c>
      <c r="K928">
        <v>736.80867397839597</v>
      </c>
      <c r="L928">
        <v>615.18175907431305</v>
      </c>
      <c r="M928">
        <v>46.244712589322603</v>
      </c>
      <c r="N928">
        <v>1.6582054961896</v>
      </c>
      <c r="O928">
        <v>26.440796367446701</v>
      </c>
      <c r="P928">
        <v>228.32568807339399</v>
      </c>
      <c r="Q928">
        <v>0.114444884077018</v>
      </c>
    </row>
    <row r="929" spans="1:17" hidden="1" x14ac:dyDescent="0.3">
      <c r="A929" t="s">
        <v>2004</v>
      </c>
      <c r="B929" t="s">
        <v>2005</v>
      </c>
      <c r="C929" t="str">
        <f>IFERROR(VLOOKUP(Table1[[#This Row],[Ticker]],[1]!Table1[[Symbol]:[Industry]],2,FALSE),"-")</f>
        <v>-</v>
      </c>
      <c r="D929" t="s">
        <v>103</v>
      </c>
      <c r="E929">
        <v>3047.7330000000002</v>
      </c>
      <c r="F929">
        <v>457</v>
      </c>
      <c r="G929">
        <v>255.64867872401399</v>
      </c>
      <c r="H929">
        <v>-3.9888478488672998</v>
      </c>
      <c r="I929">
        <v>72.694390321945207</v>
      </c>
      <c r="J929">
        <v>8.9671093401001993</v>
      </c>
      <c r="K929">
        <v>414.48258119761903</v>
      </c>
      <c r="L929">
        <v>325.06519662354702</v>
      </c>
      <c r="M929">
        <v>77.874823670553596</v>
      </c>
      <c r="N929">
        <v>0.93507976974376295</v>
      </c>
      <c r="O929">
        <v>12.450765864332601</v>
      </c>
      <c r="P929">
        <v>312.144897038929</v>
      </c>
      <c r="Q929">
        <v>0.25045257118404801</v>
      </c>
    </row>
    <row r="930" spans="1:17" hidden="1" x14ac:dyDescent="0.3">
      <c r="A930" t="s">
        <v>2006</v>
      </c>
      <c r="B930" t="s">
        <v>2007</v>
      </c>
      <c r="C930" t="str">
        <f>IFERROR(VLOOKUP(Table1[[#This Row],[Ticker]],[1]!Table1[[Symbol]:[Industry]],2,FALSE),"-")</f>
        <v>-</v>
      </c>
      <c r="E930">
        <v>3034.6684019999998</v>
      </c>
      <c r="F930">
        <v>356.05</v>
      </c>
      <c r="G930">
        <v>90.949394693071497</v>
      </c>
      <c r="H930">
        <v>13.8773050122021</v>
      </c>
      <c r="I930">
        <v>30.0738943662476</v>
      </c>
      <c r="J930">
        <v>3.0003529926696002</v>
      </c>
      <c r="K930">
        <v>297.18940915864698</v>
      </c>
      <c r="L930">
        <v>246.357559377809</v>
      </c>
      <c r="M930">
        <v>44.919989646163003</v>
      </c>
      <c r="N930">
        <v>1.6045301560895999</v>
      </c>
      <c r="O930">
        <v>2.2328324673500801</v>
      </c>
      <c r="P930">
        <v>130.378518278874</v>
      </c>
    </row>
    <row r="931" spans="1:17" hidden="1" x14ac:dyDescent="0.3">
      <c r="A931" t="s">
        <v>2008</v>
      </c>
      <c r="B931" t="s">
        <v>2009</v>
      </c>
      <c r="C931" t="str">
        <f>IFERROR(VLOOKUP(Table1[[#This Row],[Ticker]],[1]!Table1[[Symbol]:[Industry]],2,FALSE),"-")</f>
        <v>-</v>
      </c>
      <c r="E931">
        <v>3019.75</v>
      </c>
      <c r="F931">
        <v>603.95000000000005</v>
      </c>
      <c r="G931">
        <v>164.764004455194</v>
      </c>
      <c r="H931">
        <v>1.7958630650063101</v>
      </c>
      <c r="I931">
        <v>174.70587207200501</v>
      </c>
      <c r="J931">
        <v>3.1892665660596999</v>
      </c>
      <c r="K931">
        <v>553.29291373250499</v>
      </c>
      <c r="M931">
        <v>53.768158594209098</v>
      </c>
      <c r="N931">
        <v>0.53112365397702199</v>
      </c>
      <c r="O931">
        <v>18.6770428015564</v>
      </c>
      <c r="P931">
        <v>201.97499999999999</v>
      </c>
    </row>
    <row r="932" spans="1:17" hidden="1" x14ac:dyDescent="0.3">
      <c r="A932" t="s">
        <v>2010</v>
      </c>
      <c r="B932" t="s">
        <v>2011</v>
      </c>
      <c r="C932" t="str">
        <f>IFERROR(VLOOKUP(Table1[[#This Row],[Ticker]],[1]!Table1[[Symbol]:[Industry]],2,FALSE),"-")</f>
        <v>-</v>
      </c>
      <c r="D932" t="s">
        <v>496</v>
      </c>
      <c r="E932">
        <v>3016.4468422</v>
      </c>
      <c r="F932">
        <v>531.85</v>
      </c>
      <c r="G932">
        <v>17.221432822686801</v>
      </c>
      <c r="H932">
        <v>-11.5346359876617</v>
      </c>
      <c r="I932">
        <v>0.318381954630504</v>
      </c>
      <c r="J932">
        <v>-6.1193279641303198</v>
      </c>
      <c r="K932">
        <v>555.55654261366897</v>
      </c>
      <c r="L932">
        <v>503.28714837004702</v>
      </c>
      <c r="M932">
        <v>29.714633044710101</v>
      </c>
      <c r="N932">
        <v>0.736692844895388</v>
      </c>
      <c r="O932">
        <v>24.085738460092099</v>
      </c>
      <c r="P932">
        <v>48.561452513966401</v>
      </c>
      <c r="Q932">
        <v>3.8620052354457E-2</v>
      </c>
    </row>
    <row r="933" spans="1:17" hidden="1" x14ac:dyDescent="0.3">
      <c r="A933" t="s">
        <v>2012</v>
      </c>
      <c r="B933" t="s">
        <v>2013</v>
      </c>
      <c r="C933" t="str">
        <f>IFERROR(VLOOKUP(Table1[[#This Row],[Ticker]],[1]!Table1[[Symbol]:[Industry]],2,FALSE),"-")</f>
        <v>-</v>
      </c>
      <c r="D933" t="s">
        <v>380</v>
      </c>
      <c r="E933">
        <v>2998.8575841000002</v>
      </c>
      <c r="F933">
        <v>463.25</v>
      </c>
      <c r="G933">
        <v>173.41431025852401</v>
      </c>
      <c r="H933">
        <v>18.130686844583298</v>
      </c>
      <c r="I933">
        <v>47.654733786159298</v>
      </c>
      <c r="J933">
        <v>14.9368945751556</v>
      </c>
      <c r="K933">
        <v>391.54563403984599</v>
      </c>
      <c r="L933">
        <v>327.73075992443302</v>
      </c>
      <c r="M933">
        <v>72.798508014281097</v>
      </c>
      <c r="N933">
        <v>2.2909744075575</v>
      </c>
      <c r="O933">
        <v>4.9757150566648702</v>
      </c>
      <c r="P933">
        <v>258.13683803633501</v>
      </c>
      <c r="Q933">
        <v>0.13887944542282801</v>
      </c>
    </row>
    <row r="934" spans="1:17" hidden="1" x14ac:dyDescent="0.3">
      <c r="A934" t="s">
        <v>2014</v>
      </c>
      <c r="B934" t="s">
        <v>2015</v>
      </c>
      <c r="C934" t="str">
        <f>IFERROR(VLOOKUP(Table1[[#This Row],[Ticker]],[1]!Table1[[Symbol]:[Industry]],2,FALSE),"-")</f>
        <v>-</v>
      </c>
      <c r="D934" t="s">
        <v>124</v>
      </c>
      <c r="E934">
        <v>2997.8652691299999</v>
      </c>
      <c r="F934">
        <v>915.7</v>
      </c>
      <c r="G934">
        <v>88.790028947527901</v>
      </c>
      <c r="H934">
        <v>-4.2280479631115302</v>
      </c>
      <c r="I934">
        <v>-20.305573495048701</v>
      </c>
      <c r="J934">
        <v>-0.299040519808359</v>
      </c>
      <c r="K934">
        <v>903.74532003502202</v>
      </c>
      <c r="L934">
        <v>850.61192847078496</v>
      </c>
      <c r="M934">
        <v>55.498726464368701</v>
      </c>
      <c r="N934">
        <v>1.28701442439792</v>
      </c>
      <c r="O934">
        <v>27.634596483564401</v>
      </c>
      <c r="P934">
        <v>116.964814595427</v>
      </c>
      <c r="Q934">
        <v>0.17137981073199299</v>
      </c>
    </row>
    <row r="935" spans="1:17" hidden="1" x14ac:dyDescent="0.3">
      <c r="A935" t="s">
        <v>2016</v>
      </c>
      <c r="B935" t="s">
        <v>2017</v>
      </c>
      <c r="C935" t="str">
        <f>IFERROR(VLOOKUP(Table1[[#This Row],[Ticker]],[1]!Table1[[Symbol]:[Industry]],2,FALSE),"-")</f>
        <v>-</v>
      </c>
      <c r="D935" t="s">
        <v>59</v>
      </c>
      <c r="E935">
        <v>2978.9259866279999</v>
      </c>
      <c r="F935">
        <v>116.01</v>
      </c>
      <c r="G935">
        <v>37.068712855408201</v>
      </c>
      <c r="H935">
        <v>10.104383313329301</v>
      </c>
      <c r="I935">
        <v>11.451469989629301</v>
      </c>
      <c r="J935">
        <v>1.55582980341246</v>
      </c>
      <c r="K935">
        <v>102.419356660587</v>
      </c>
      <c r="L935">
        <v>92.498698410947398</v>
      </c>
      <c r="M935">
        <v>73.255051336179406</v>
      </c>
      <c r="N935">
        <v>1.9572746277453501</v>
      </c>
      <c r="O935">
        <v>2.0343073872941901</v>
      </c>
      <c r="P935">
        <v>63.509513742071803</v>
      </c>
      <c r="Q935">
        <v>-5.4349606762885999E-2</v>
      </c>
    </row>
    <row r="936" spans="1:17" hidden="1" x14ac:dyDescent="0.3">
      <c r="A936" t="s">
        <v>2018</v>
      </c>
      <c r="B936" t="s">
        <v>2019</v>
      </c>
      <c r="C936" t="str">
        <f>IFERROR(VLOOKUP(Table1[[#This Row],[Ticker]],[1]!Table1[[Symbol]:[Industry]],2,FALSE),"-")</f>
        <v>-</v>
      </c>
      <c r="D936" t="s">
        <v>124</v>
      </c>
      <c r="E936">
        <v>2978.7345700000001</v>
      </c>
      <c r="F936">
        <v>586.70000000000005</v>
      </c>
      <c r="G936">
        <v>-55.095731235675899</v>
      </c>
      <c r="H936">
        <v>3.14133884579197</v>
      </c>
      <c r="I936">
        <v>-37.0344303454251</v>
      </c>
      <c r="J936">
        <v>-3.1385524986634201</v>
      </c>
      <c r="K936">
        <v>585.46920435541494</v>
      </c>
      <c r="L936">
        <v>659.291525720192</v>
      </c>
      <c r="M936">
        <v>62.453887650799899</v>
      </c>
      <c r="N936">
        <v>1.0186153694656701</v>
      </c>
      <c r="O936">
        <v>46.522924833816198</v>
      </c>
      <c r="P936">
        <v>17.105788423153701</v>
      </c>
      <c r="Q936">
        <v>4.6687909910747998E-2</v>
      </c>
    </row>
    <row r="937" spans="1:17" hidden="1" x14ac:dyDescent="0.3">
      <c r="A937" t="s">
        <v>2020</v>
      </c>
      <c r="B937" t="s">
        <v>2021</v>
      </c>
      <c r="C937" t="str">
        <f>IFERROR(VLOOKUP(Table1[[#This Row],[Ticker]],[1]!Table1[[Symbol]:[Industry]],2,FALSE),"-")</f>
        <v>-</v>
      </c>
      <c r="D937" t="s">
        <v>293</v>
      </c>
      <c r="E937">
        <v>2963.3298894750001</v>
      </c>
      <c r="F937">
        <v>276.45</v>
      </c>
      <c r="G937">
        <v>26.1285557297537</v>
      </c>
      <c r="H937">
        <v>-3.3906889826361102</v>
      </c>
      <c r="I937">
        <v>-22.235160415755701</v>
      </c>
      <c r="J937">
        <v>-3.2916697135342901</v>
      </c>
      <c r="K937">
        <v>272.01023031215499</v>
      </c>
      <c r="L937">
        <v>261.34888346911799</v>
      </c>
      <c r="M937">
        <v>56.516591256410898</v>
      </c>
      <c r="N937">
        <v>0.64602844899813305</v>
      </c>
      <c r="O937">
        <v>22.807017543859601</v>
      </c>
      <c r="P937">
        <v>63.241806908768801</v>
      </c>
      <c r="Q937">
        <v>1.1675313922984E-2</v>
      </c>
    </row>
    <row r="938" spans="1:17" hidden="1" x14ac:dyDescent="0.3">
      <c r="A938" t="s">
        <v>2022</v>
      </c>
      <c r="B938" t="s">
        <v>2023</v>
      </c>
      <c r="C938" t="str">
        <f>IFERROR(VLOOKUP(Table1[[#This Row],[Ticker]],[1]!Table1[[Symbol]:[Industry]],2,FALSE),"-")</f>
        <v>-</v>
      </c>
      <c r="D938" t="s">
        <v>629</v>
      </c>
      <c r="E938">
        <v>2943.1618260499999</v>
      </c>
      <c r="F938">
        <v>2483.5</v>
      </c>
      <c r="G938">
        <v>8.6375558220551802</v>
      </c>
      <c r="H938">
        <v>4.9079358786195302</v>
      </c>
      <c r="I938">
        <v>-5.7172260327262299</v>
      </c>
      <c r="J938">
        <v>1.41045027736641</v>
      </c>
      <c r="K938">
        <v>2369.6392708354902</v>
      </c>
      <c r="L938">
        <v>2303.0696559251101</v>
      </c>
      <c r="M938">
        <v>63.6320904324377</v>
      </c>
      <c r="N938">
        <v>1.1867516341939699</v>
      </c>
      <c r="O938">
        <v>16.7183410509361</v>
      </c>
      <c r="P938">
        <v>36.531061022539802</v>
      </c>
      <c r="Q938">
        <v>4.7988055229843E-2</v>
      </c>
    </row>
    <row r="939" spans="1:17" x14ac:dyDescent="0.3">
      <c r="A939" t="s">
        <v>2024</v>
      </c>
      <c r="B939" t="s">
        <v>2025</v>
      </c>
      <c r="C939" t="str">
        <f>IFERROR(VLOOKUP(Table1[[#This Row],[Ticker]],[1]!Table1[[Symbol]:[Industry]],2,FALSE),"-")</f>
        <v>-</v>
      </c>
      <c r="D939" t="s">
        <v>1564</v>
      </c>
      <c r="E939">
        <v>2934.6238791000001</v>
      </c>
      <c r="F939">
        <v>710.1</v>
      </c>
      <c r="G939">
        <v>-27.322302806290899</v>
      </c>
      <c r="H939">
        <v>-0.95036708924711999</v>
      </c>
      <c r="I939">
        <v>-24.038014671881001</v>
      </c>
      <c r="J939">
        <v>-3.0948815978396702</v>
      </c>
      <c r="K939">
        <v>724.31339307203496</v>
      </c>
      <c r="L939">
        <v>732.10574877872602</v>
      </c>
      <c r="M939">
        <v>45.318530704584298</v>
      </c>
      <c r="N939">
        <v>0.857141545584575</v>
      </c>
      <c r="O939">
        <v>27.446838473454399</v>
      </c>
      <c r="P939">
        <v>11.1267605633802</v>
      </c>
    </row>
    <row r="940" spans="1:17" hidden="1" x14ac:dyDescent="0.3">
      <c r="A940" t="s">
        <v>2026</v>
      </c>
      <c r="B940" t="s">
        <v>2027</v>
      </c>
      <c r="C940" t="str">
        <f>IFERROR(VLOOKUP(Table1[[#This Row],[Ticker]],[1]!Table1[[Symbol]:[Industry]],2,FALSE),"-")</f>
        <v>-</v>
      </c>
      <c r="D940" t="s">
        <v>320</v>
      </c>
      <c r="E940">
        <v>2931.380811</v>
      </c>
      <c r="F940">
        <v>1964.4</v>
      </c>
      <c r="G940">
        <v>-44.498360983787599</v>
      </c>
      <c r="H940">
        <v>2.8073735792038601</v>
      </c>
      <c r="I940">
        <v>-24.876641723852899</v>
      </c>
      <c r="J940">
        <v>-5.5819108378938198</v>
      </c>
      <c r="K940">
        <v>1923.50847462358</v>
      </c>
      <c r="L940">
        <v>2022.5299555683901</v>
      </c>
      <c r="M940">
        <v>50.054148854935498</v>
      </c>
      <c r="N940">
        <v>0.80166299701887</v>
      </c>
      <c r="O940">
        <v>42.791692119731202</v>
      </c>
      <c r="P940">
        <v>16.236686390532501</v>
      </c>
      <c r="Q940">
        <v>-7.1186492806861998E-2</v>
      </c>
    </row>
    <row r="941" spans="1:17" hidden="1" x14ac:dyDescent="0.3">
      <c r="A941" t="s">
        <v>2028</v>
      </c>
      <c r="B941" t="s">
        <v>2029</v>
      </c>
      <c r="C941" t="str">
        <f>IFERROR(VLOOKUP(Table1[[#This Row],[Ticker]],[1]!Table1[[Symbol]:[Industry]],2,FALSE),"-")</f>
        <v>-</v>
      </c>
      <c r="D941" t="s">
        <v>218</v>
      </c>
      <c r="E941">
        <v>2921.81408384</v>
      </c>
      <c r="F941">
        <v>454.4</v>
      </c>
      <c r="G941">
        <v>225.234125296114</v>
      </c>
      <c r="H941">
        <v>5.5610200743139497</v>
      </c>
      <c r="I941">
        <v>46.605193471326999</v>
      </c>
      <c r="J941">
        <v>-5.0350438457507201</v>
      </c>
      <c r="K941">
        <v>414.499244152627</v>
      </c>
      <c r="L941">
        <v>317.97894960250397</v>
      </c>
      <c r="M941">
        <v>56.440385511475498</v>
      </c>
      <c r="N941">
        <v>0.68818794366376601</v>
      </c>
      <c r="O941">
        <v>9.2099471830985902</v>
      </c>
      <c r="P941">
        <v>252.248062015503</v>
      </c>
      <c r="Q941">
        <v>0.150812173191957</v>
      </c>
    </row>
    <row r="942" spans="1:17" hidden="1" x14ac:dyDescent="0.3">
      <c r="A942" t="s">
        <v>2030</v>
      </c>
      <c r="B942" t="s">
        <v>2031</v>
      </c>
      <c r="C942" t="str">
        <f>IFERROR(VLOOKUP(Table1[[#This Row],[Ticker]],[1]!Table1[[Symbol]:[Industry]],2,FALSE),"-")</f>
        <v>-</v>
      </c>
      <c r="D942" t="s">
        <v>306</v>
      </c>
      <c r="E942">
        <v>2920.524230685</v>
      </c>
      <c r="F942">
        <v>958.55</v>
      </c>
      <c r="G942">
        <v>60.370388121279397</v>
      </c>
      <c r="H942">
        <v>27.582281306422701</v>
      </c>
      <c r="I942">
        <v>87.791048506234702</v>
      </c>
      <c r="J942">
        <v>1.6441601229940701</v>
      </c>
      <c r="K942">
        <v>819.81325090778796</v>
      </c>
      <c r="L942">
        <v>672.38323909782605</v>
      </c>
      <c r="M942">
        <v>79.844844023992593</v>
      </c>
      <c r="N942">
        <v>0.41670594615078999</v>
      </c>
      <c r="O942">
        <v>3.5365917270877998</v>
      </c>
      <c r="P942">
        <v>131.64572257129001</v>
      </c>
      <c r="Q942">
        <v>9.4066202238332994E-2</v>
      </c>
    </row>
    <row r="943" spans="1:17" x14ac:dyDescent="0.3">
      <c r="A943" t="s">
        <v>2032</v>
      </c>
      <c r="B943" t="s">
        <v>2033</v>
      </c>
      <c r="C943" t="str">
        <f>IFERROR(VLOOKUP(Table1[[#This Row],[Ticker]],[1]!Table1[[Symbol]:[Industry]],2,FALSE),"-")</f>
        <v>-</v>
      </c>
      <c r="D943" t="s">
        <v>1754</v>
      </c>
      <c r="E943">
        <v>2914.7084917819998</v>
      </c>
      <c r="F943">
        <v>15.83</v>
      </c>
      <c r="G943">
        <v>-19.2475395563497</v>
      </c>
      <c r="H943">
        <v>-3.6424310251248402</v>
      </c>
      <c r="I943">
        <v>-28.9105861823836</v>
      </c>
      <c r="J943">
        <v>-4.31774963498634</v>
      </c>
      <c r="K943">
        <v>16.366016501230501</v>
      </c>
      <c r="L943">
        <v>17.750341012208999</v>
      </c>
      <c r="M943">
        <v>50.979020821508399</v>
      </c>
      <c r="N943">
        <v>0.756018554442621</v>
      </c>
      <c r="O943">
        <v>64.560960202147797</v>
      </c>
      <c r="P943">
        <v>23.1906614785992</v>
      </c>
      <c r="Q943">
        <v>4.8763943795329997E-3</v>
      </c>
    </row>
    <row r="944" spans="1:17" hidden="1" x14ac:dyDescent="0.3">
      <c r="A944" t="s">
        <v>2034</v>
      </c>
      <c r="B944" t="s">
        <v>2035</v>
      </c>
      <c r="C944" t="str">
        <f>IFERROR(VLOOKUP(Table1[[#This Row],[Ticker]],[1]!Table1[[Symbol]:[Industry]],2,FALSE),"-")</f>
        <v>-</v>
      </c>
      <c r="D944" t="s">
        <v>620</v>
      </c>
      <c r="E944">
        <v>2884.0809040909999</v>
      </c>
      <c r="F944">
        <v>195.73</v>
      </c>
      <c r="G944">
        <v>-45.883684591841401</v>
      </c>
      <c r="H944">
        <v>7.1118664998406897</v>
      </c>
      <c r="I944">
        <v>-43.073064970976297</v>
      </c>
      <c r="J944">
        <v>6.19304914400601</v>
      </c>
      <c r="K944">
        <v>186.87688744865</v>
      </c>
      <c r="M944">
        <v>70.453280957425207</v>
      </c>
      <c r="N944">
        <v>1.96391705334288</v>
      </c>
      <c r="O944">
        <v>59.403259592295498</v>
      </c>
      <c r="P944">
        <v>35.9236111111111</v>
      </c>
    </row>
    <row r="945" spans="1:17" hidden="1" x14ac:dyDescent="0.3">
      <c r="A945" t="s">
        <v>2036</v>
      </c>
      <c r="B945" t="s">
        <v>2037</v>
      </c>
      <c r="C945" t="str">
        <f>IFERROR(VLOOKUP(Table1[[#This Row],[Ticker]],[1]!Table1[[Symbol]:[Industry]],2,FALSE),"-")</f>
        <v>-</v>
      </c>
      <c r="D945" t="s">
        <v>1409</v>
      </c>
      <c r="E945">
        <v>2881.9170014400001</v>
      </c>
      <c r="F945">
        <v>381.6</v>
      </c>
      <c r="G945">
        <v>12.771778993581</v>
      </c>
      <c r="H945">
        <v>16.3214895940398</v>
      </c>
      <c r="I945">
        <v>11.898076749821801</v>
      </c>
      <c r="J945">
        <v>-4.0049602848195001</v>
      </c>
      <c r="K945">
        <v>334.60543939591702</v>
      </c>
      <c r="L945">
        <v>308.90070590684201</v>
      </c>
      <c r="M945">
        <v>70.502838879129897</v>
      </c>
      <c r="N945">
        <v>2.7585349372183701</v>
      </c>
      <c r="O945">
        <v>4.5597484276729396</v>
      </c>
      <c r="P945">
        <v>56.3293732077017</v>
      </c>
      <c r="Q945">
        <v>-5.3452620512239998E-3</v>
      </c>
    </row>
    <row r="946" spans="1:17" hidden="1" x14ac:dyDescent="0.3">
      <c r="A946" t="s">
        <v>2038</v>
      </c>
      <c r="B946" t="s">
        <v>2039</v>
      </c>
      <c r="C946" t="str">
        <f>IFERROR(VLOOKUP(Table1[[#This Row],[Ticker]],[1]!Table1[[Symbol]:[Industry]],2,FALSE),"-")</f>
        <v>-</v>
      </c>
      <c r="D946" t="s">
        <v>21</v>
      </c>
      <c r="E946">
        <v>2880.4143829999998</v>
      </c>
      <c r="F946">
        <v>285.95</v>
      </c>
      <c r="G946">
        <v>-37.0772261692358</v>
      </c>
      <c r="H946">
        <v>8.6087535083072897</v>
      </c>
      <c r="I946">
        <v>-23.905392162955401</v>
      </c>
      <c r="J946">
        <v>-0.27969222536542898</v>
      </c>
      <c r="K946">
        <v>274.281364659426</v>
      </c>
      <c r="L946">
        <v>280.24349020749003</v>
      </c>
      <c r="M946">
        <v>57.540877737796002</v>
      </c>
      <c r="N946">
        <v>1.0839770972179399</v>
      </c>
      <c r="O946">
        <v>40.653960482601804</v>
      </c>
      <c r="P946">
        <v>36.199095022624398</v>
      </c>
      <c r="Q946">
        <v>0.14551625876978599</v>
      </c>
    </row>
    <row r="947" spans="1:17" hidden="1" x14ac:dyDescent="0.3">
      <c r="A947" t="s">
        <v>2040</v>
      </c>
      <c r="B947" t="s">
        <v>2041</v>
      </c>
      <c r="C947" t="str">
        <f>IFERROR(VLOOKUP(Table1[[#This Row],[Ticker]],[1]!Table1[[Symbol]:[Industry]],2,FALSE),"-")</f>
        <v>-</v>
      </c>
      <c r="D947" t="s">
        <v>260</v>
      </c>
      <c r="E947">
        <v>2871.8038582200002</v>
      </c>
      <c r="F947">
        <v>6578.7</v>
      </c>
      <c r="G947">
        <v>231.15672824301899</v>
      </c>
      <c r="H947">
        <v>38.201125208068198</v>
      </c>
      <c r="I947">
        <v>86.825270973777293</v>
      </c>
      <c r="J947">
        <v>6.6338856475369301</v>
      </c>
      <c r="K947">
        <v>4824.6076398309597</v>
      </c>
      <c r="L947">
        <v>3803.9194274106599</v>
      </c>
      <c r="M947">
        <v>87.368387267050096</v>
      </c>
      <c r="N947">
        <v>2.7744212499849099</v>
      </c>
      <c r="O947">
        <v>2.75814370620335</v>
      </c>
      <c r="P947">
        <v>268.54429847903401</v>
      </c>
      <c r="Q947">
        <v>0.11781893489039599</v>
      </c>
    </row>
    <row r="948" spans="1:17" hidden="1" x14ac:dyDescent="0.3">
      <c r="A948" t="s">
        <v>2042</v>
      </c>
      <c r="B948" t="s">
        <v>2043</v>
      </c>
      <c r="C948" t="str">
        <f>IFERROR(VLOOKUP(Table1[[#This Row],[Ticker]],[1]!Table1[[Symbol]:[Industry]],2,FALSE),"-")</f>
        <v>-</v>
      </c>
      <c r="D948" t="s">
        <v>59</v>
      </c>
      <c r="E948">
        <v>2871.7458015439902</v>
      </c>
      <c r="F948">
        <v>56.18</v>
      </c>
      <c r="G948">
        <v>60.072937945945903</v>
      </c>
      <c r="H948">
        <v>16.328964582496599</v>
      </c>
      <c r="I948">
        <v>-3.2698538281104601</v>
      </c>
      <c r="J948">
        <v>-2.50111062719757</v>
      </c>
      <c r="K948">
        <v>50.997354067169198</v>
      </c>
      <c r="L948">
        <v>45.649657907018103</v>
      </c>
      <c r="M948">
        <v>58.283541768615997</v>
      </c>
      <c r="N948">
        <v>1.61813608636531</v>
      </c>
      <c r="O948">
        <v>6.4435742257030899</v>
      </c>
      <c r="P948">
        <v>96.433566433566398</v>
      </c>
      <c r="Q948">
        <v>-3.5514245111878E-2</v>
      </c>
    </row>
    <row r="949" spans="1:17" hidden="1" x14ac:dyDescent="0.3">
      <c r="A949" t="s">
        <v>2044</v>
      </c>
      <c r="B949" t="s">
        <v>2045</v>
      </c>
      <c r="C949" t="str">
        <f>IFERROR(VLOOKUP(Table1[[#This Row],[Ticker]],[1]!Table1[[Symbol]:[Industry]],2,FALSE),"-")</f>
        <v>-</v>
      </c>
      <c r="D949" t="s">
        <v>59</v>
      </c>
      <c r="E949">
        <v>2870.6885632849999</v>
      </c>
      <c r="F949">
        <v>501.65</v>
      </c>
      <c r="G949">
        <v>-32.435495958196</v>
      </c>
      <c r="H949">
        <v>-1.0149338127451999</v>
      </c>
      <c r="I949">
        <v>-21.655393121531901</v>
      </c>
      <c r="J949">
        <v>-3.7194547018848598</v>
      </c>
      <c r="K949">
        <v>491.911169405252</v>
      </c>
      <c r="M949">
        <v>51.639742830285599</v>
      </c>
      <c r="N949">
        <v>1.8560990164901801</v>
      </c>
      <c r="O949">
        <v>17.213196451709301</v>
      </c>
      <c r="P949">
        <v>19.057790435504899</v>
      </c>
    </row>
    <row r="950" spans="1:17" hidden="1" x14ac:dyDescent="0.3">
      <c r="A950" t="s">
        <v>2046</v>
      </c>
      <c r="B950" t="s">
        <v>2047</v>
      </c>
      <c r="C950" t="str">
        <f>IFERROR(VLOOKUP(Table1[[#This Row],[Ticker]],[1]!Table1[[Symbol]:[Industry]],2,FALSE),"-")</f>
        <v>-</v>
      </c>
      <c r="E950">
        <v>2865.2111673079999</v>
      </c>
      <c r="F950">
        <v>53.48</v>
      </c>
      <c r="G950">
        <v>8029.0880525001703</v>
      </c>
      <c r="H950">
        <v>73.710864794810803</v>
      </c>
      <c r="I950">
        <v>561.73501734533602</v>
      </c>
      <c r="J950">
        <v>6.4003184404779097</v>
      </c>
      <c r="K950">
        <v>38.029252562111701</v>
      </c>
      <c r="L950">
        <v>21.629932092922701</v>
      </c>
      <c r="M950">
        <v>97.869550075572306</v>
      </c>
      <c r="N950">
        <v>0.42423377303995102</v>
      </c>
      <c r="O950">
        <v>0</v>
      </c>
      <c r="P950">
        <v>8462.5402504472204</v>
      </c>
      <c r="Q950">
        <v>0.32417533329099502</v>
      </c>
    </row>
    <row r="951" spans="1:17" hidden="1" x14ac:dyDescent="0.3">
      <c r="A951" t="s">
        <v>2048</v>
      </c>
      <c r="B951" t="s">
        <v>2049</v>
      </c>
      <c r="C951" t="str">
        <f>IFERROR(VLOOKUP(Table1[[#This Row],[Ticker]],[1]!Table1[[Symbol]:[Industry]],2,FALSE),"-")</f>
        <v>-</v>
      </c>
      <c r="D951" t="s">
        <v>140</v>
      </c>
      <c r="E951">
        <v>2864.8496464650002</v>
      </c>
      <c r="F951">
        <v>10.95</v>
      </c>
      <c r="G951">
        <v>657.14495683614598</v>
      </c>
      <c r="H951">
        <v>1.9936317851021099</v>
      </c>
      <c r="I951">
        <v>29.318426184559701</v>
      </c>
      <c r="J951">
        <v>-9.2785469144119901</v>
      </c>
      <c r="K951">
        <v>10.8973405788305</v>
      </c>
      <c r="L951">
        <v>9.0958521473714509</v>
      </c>
      <c r="M951">
        <v>46.514330717123798</v>
      </c>
      <c r="N951">
        <v>1.07887435686462</v>
      </c>
      <c r="O951">
        <v>80.821917808219098</v>
      </c>
      <c r="P951">
        <v>742.30769230769204</v>
      </c>
      <c r="Q951">
        <v>0.119518032547934</v>
      </c>
    </row>
    <row r="952" spans="1:17" hidden="1" x14ac:dyDescent="0.3">
      <c r="A952" t="s">
        <v>2050</v>
      </c>
      <c r="B952" t="s">
        <v>2051</v>
      </c>
      <c r="C952" t="str">
        <f>IFERROR(VLOOKUP(Table1[[#This Row],[Ticker]],[1]!Table1[[Symbol]:[Industry]],2,FALSE),"-")</f>
        <v>-</v>
      </c>
      <c r="E952">
        <v>2855.4397071200001</v>
      </c>
      <c r="F952">
        <v>573.65</v>
      </c>
      <c r="G952">
        <v>188.80482524691701</v>
      </c>
      <c r="H952">
        <v>33.653843327905598</v>
      </c>
      <c r="I952">
        <v>42.487123684243201</v>
      </c>
      <c r="J952">
        <v>-0.92305065601361302</v>
      </c>
      <c r="K952">
        <v>471.33592495274002</v>
      </c>
      <c r="L952">
        <v>371.67834886077202</v>
      </c>
      <c r="M952">
        <v>62.873544239700301</v>
      </c>
      <c r="N952">
        <v>1.5015351807969299</v>
      </c>
      <c r="O952">
        <v>7.73119497951713</v>
      </c>
      <c r="P952">
        <v>247.24576271186399</v>
      </c>
    </row>
    <row r="953" spans="1:17" hidden="1" x14ac:dyDescent="0.3">
      <c r="A953" t="s">
        <v>2052</v>
      </c>
      <c r="B953" t="s">
        <v>2053</v>
      </c>
      <c r="C953" t="str">
        <f>IFERROR(VLOOKUP(Table1[[#This Row],[Ticker]],[1]!Table1[[Symbol]:[Industry]],2,FALSE),"-")</f>
        <v>-</v>
      </c>
      <c r="D953" t="s">
        <v>86</v>
      </c>
      <c r="E953">
        <v>2839.4576556000002</v>
      </c>
      <c r="F953">
        <v>498</v>
      </c>
      <c r="G953">
        <v>-20.604234467546998</v>
      </c>
      <c r="H953">
        <v>-6.0910722695390804</v>
      </c>
      <c r="I953">
        <v>-7.7814144697832299</v>
      </c>
      <c r="J953">
        <v>-3.4449354555551901</v>
      </c>
      <c r="M953">
        <v>67.728864479638801</v>
      </c>
      <c r="O953">
        <v>4.1566265060241001</v>
      </c>
      <c r="P953">
        <v>5.9123777116120797</v>
      </c>
    </row>
    <row r="954" spans="1:17" x14ac:dyDescent="0.3">
      <c r="A954" t="s">
        <v>2054</v>
      </c>
      <c r="B954" t="s">
        <v>2055</v>
      </c>
      <c r="C954" t="str">
        <f>IFERROR(VLOOKUP(Table1[[#This Row],[Ticker]],[1]!Table1[[Symbol]:[Industry]],2,FALSE),"-")</f>
        <v>-</v>
      </c>
      <c r="D954" t="s">
        <v>257</v>
      </c>
      <c r="E954">
        <v>2836.0734000000002</v>
      </c>
      <c r="F954">
        <v>916</v>
      </c>
      <c r="G954">
        <v>20.282707867626701</v>
      </c>
      <c r="H954">
        <v>14.126349580783</v>
      </c>
      <c r="I954">
        <v>-5.7235280589153597</v>
      </c>
      <c r="J954">
        <v>1.4889647714182801</v>
      </c>
      <c r="K954">
        <v>850.95348602309298</v>
      </c>
      <c r="L954">
        <v>800.63619101211998</v>
      </c>
      <c r="M954">
        <v>62.780394951466398</v>
      </c>
      <c r="N954">
        <v>1.6069486209125601</v>
      </c>
      <c r="O954">
        <v>6.5502183406113499</v>
      </c>
      <c r="P954">
        <v>55.109643552620398</v>
      </c>
      <c r="Q954">
        <v>1.0898102832473999E-2</v>
      </c>
    </row>
    <row r="955" spans="1:17" hidden="1" x14ac:dyDescent="0.3">
      <c r="A955" t="s">
        <v>2056</v>
      </c>
      <c r="B955" t="s">
        <v>2057</v>
      </c>
      <c r="C955" t="str">
        <f>IFERROR(VLOOKUP(Table1[[#This Row],[Ticker]],[1]!Table1[[Symbol]:[Industry]],2,FALSE),"-")</f>
        <v>-</v>
      </c>
      <c r="D955" t="s">
        <v>620</v>
      </c>
      <c r="E955">
        <v>2834.5031739999999</v>
      </c>
      <c r="F955">
        <v>644.9</v>
      </c>
      <c r="G955">
        <v>0.68186602361346604</v>
      </c>
      <c r="H955">
        <v>15.275513558981</v>
      </c>
      <c r="I955">
        <v>-1.37285210312174</v>
      </c>
      <c r="J955">
        <v>-1.7602344160499801</v>
      </c>
      <c r="K955">
        <v>581.65910934815497</v>
      </c>
      <c r="L955">
        <v>537.52151748809399</v>
      </c>
      <c r="M955">
        <v>60.107700255007799</v>
      </c>
      <c r="N955">
        <v>0.87401701594210701</v>
      </c>
      <c r="O955">
        <v>7.90044968212126</v>
      </c>
      <c r="P955">
        <v>41.736263736263702</v>
      </c>
      <c r="Q955">
        <v>-2.7570044340660001E-3</v>
      </c>
    </row>
    <row r="956" spans="1:17" hidden="1" x14ac:dyDescent="0.3">
      <c r="A956" t="s">
        <v>2058</v>
      </c>
      <c r="B956" t="s">
        <v>2059</v>
      </c>
      <c r="C956" t="str">
        <f>IFERROR(VLOOKUP(Table1[[#This Row],[Ticker]],[1]!Table1[[Symbol]:[Industry]],2,FALSE),"-")</f>
        <v>-</v>
      </c>
      <c r="E956">
        <v>2814.5780990650001</v>
      </c>
      <c r="F956">
        <v>5700.05</v>
      </c>
      <c r="G956">
        <v>71.190935038816903</v>
      </c>
      <c r="H956">
        <v>57.877360556364003</v>
      </c>
      <c r="I956">
        <v>76.355321891774196</v>
      </c>
      <c r="J956">
        <v>-5.0752646016972696</v>
      </c>
      <c r="K956">
        <v>4366.1973855751203</v>
      </c>
      <c r="L956">
        <v>3467.3823107990702</v>
      </c>
      <c r="M956">
        <v>65.780635921958407</v>
      </c>
      <c r="N956">
        <v>1.38144159176363</v>
      </c>
      <c r="O956">
        <v>13.0340961921386</v>
      </c>
      <c r="P956">
        <v>140.103201347935</v>
      </c>
      <c r="Q956">
        <v>0.16354257113061099</v>
      </c>
    </row>
    <row r="957" spans="1:17" x14ac:dyDescent="0.3">
      <c r="A957" t="s">
        <v>2060</v>
      </c>
      <c r="B957" t="s">
        <v>2061</v>
      </c>
      <c r="C957" t="str">
        <f>IFERROR(VLOOKUP(Table1[[#This Row],[Ticker]],[1]!Table1[[Symbol]:[Industry]],2,FALSE),"-")</f>
        <v>-</v>
      </c>
      <c r="D957" t="s">
        <v>75</v>
      </c>
      <c r="E957">
        <v>2810.1698912500001</v>
      </c>
      <c r="F957">
        <v>212.5</v>
      </c>
      <c r="G957">
        <v>-23.3343280185894</v>
      </c>
      <c r="H957">
        <v>0.50330545528557002</v>
      </c>
      <c r="I957">
        <v>8.1243014027356892</v>
      </c>
      <c r="J957">
        <v>-0.48281781835344301</v>
      </c>
      <c r="K957">
        <v>193.724155616833</v>
      </c>
      <c r="L957">
        <v>184.87064383027399</v>
      </c>
      <c r="M957">
        <v>72.077589684938204</v>
      </c>
      <c r="N957">
        <v>1.49816586400639</v>
      </c>
      <c r="O957">
        <v>21.388235294117599</v>
      </c>
      <c r="P957">
        <v>37.362637362637301</v>
      </c>
      <c r="Q957">
        <v>5.4815935342618E-2</v>
      </c>
    </row>
    <row r="958" spans="1:17" x14ac:dyDescent="0.3">
      <c r="A958" t="s">
        <v>2062</v>
      </c>
      <c r="B958" t="s">
        <v>2063</v>
      </c>
      <c r="C958" t="str">
        <f>IFERROR(VLOOKUP(Table1[[#This Row],[Ticker]],[1]!Table1[[Symbol]:[Industry]],2,FALSE),"-")</f>
        <v>-</v>
      </c>
      <c r="D958" t="s">
        <v>410</v>
      </c>
      <c r="E958">
        <v>2798.2379863599999</v>
      </c>
      <c r="F958">
        <v>1986.35</v>
      </c>
      <c r="G958">
        <v>-8.6485182622075598</v>
      </c>
      <c r="H958">
        <v>8.2183636671608795</v>
      </c>
      <c r="I958">
        <v>-13.3404147114324</v>
      </c>
      <c r="J958">
        <v>-2.3824262519017601</v>
      </c>
      <c r="K958">
        <v>1858.2124122639</v>
      </c>
      <c r="L958">
        <v>1851.2187999202799</v>
      </c>
      <c r="M958">
        <v>60.8556687344743</v>
      </c>
      <c r="N958">
        <v>1.6678066255819299</v>
      </c>
      <c r="O958">
        <v>16.5403881491177</v>
      </c>
      <c r="P958">
        <v>29.7419986936642</v>
      </c>
      <c r="Q958">
        <v>-0.107014758163757</v>
      </c>
    </row>
    <row r="959" spans="1:17" hidden="1" x14ac:dyDescent="0.3">
      <c r="A959" t="s">
        <v>2064</v>
      </c>
      <c r="B959" t="s">
        <v>2065</v>
      </c>
      <c r="C959" t="str">
        <f>IFERROR(VLOOKUP(Table1[[#This Row],[Ticker]],[1]!Table1[[Symbol]:[Industry]],2,FALSE),"-")</f>
        <v>-</v>
      </c>
      <c r="D959" t="s">
        <v>287</v>
      </c>
      <c r="E959">
        <v>2796.1287687449999</v>
      </c>
      <c r="F959">
        <v>1854.45</v>
      </c>
      <c r="G959">
        <v>63.3433553150672</v>
      </c>
      <c r="H959">
        <v>17.918079559911501</v>
      </c>
      <c r="I959">
        <v>14.349990386936</v>
      </c>
      <c r="J959">
        <v>12.783912116587601</v>
      </c>
      <c r="K959">
        <v>1586.3355049283</v>
      </c>
      <c r="L959">
        <v>1424.4987538559101</v>
      </c>
      <c r="M959">
        <v>81.689349866443195</v>
      </c>
      <c r="N959">
        <v>1.9346738777632999</v>
      </c>
      <c r="O959">
        <v>5.4328776726252999</v>
      </c>
      <c r="P959">
        <v>104.832385265366</v>
      </c>
      <c r="Q959">
        <v>3.1061031801527E-2</v>
      </c>
    </row>
    <row r="960" spans="1:17" hidden="1" x14ac:dyDescent="0.3">
      <c r="A960" t="s">
        <v>2066</v>
      </c>
      <c r="B960" t="s">
        <v>2067</v>
      </c>
      <c r="C960" t="str">
        <f>IFERROR(VLOOKUP(Table1[[#This Row],[Ticker]],[1]!Table1[[Symbol]:[Industry]],2,FALSE),"-")</f>
        <v>-</v>
      </c>
      <c r="D960" t="s">
        <v>21</v>
      </c>
      <c r="E960">
        <v>2794.2103913849901</v>
      </c>
      <c r="F960">
        <v>521.85</v>
      </c>
      <c r="G960">
        <v>199.73382336867499</v>
      </c>
      <c r="H960">
        <v>12.0017939983506</v>
      </c>
      <c r="I960">
        <v>31.228281035591099</v>
      </c>
      <c r="J960">
        <v>-0.34162984841418098</v>
      </c>
      <c r="K960">
        <v>482.32417583237401</v>
      </c>
      <c r="L960">
        <v>416.72936552812899</v>
      </c>
      <c r="M960">
        <v>60.401782095145997</v>
      </c>
      <c r="N960">
        <v>1.0917197076464</v>
      </c>
      <c r="O960">
        <v>14.9180799080195</v>
      </c>
      <c r="P960">
        <v>252.60135135135101</v>
      </c>
      <c r="Q960">
        <v>4.8315444605354002E-2</v>
      </c>
    </row>
    <row r="961" spans="1:17" x14ac:dyDescent="0.3">
      <c r="A961" t="s">
        <v>2068</v>
      </c>
      <c r="B961" t="s">
        <v>2069</v>
      </c>
      <c r="C961" t="str">
        <f>IFERROR(VLOOKUP(Table1[[#This Row],[Ticker]],[1]!Table1[[Symbol]:[Industry]],2,FALSE),"-")</f>
        <v>-</v>
      </c>
      <c r="D961" t="s">
        <v>869</v>
      </c>
      <c r="E961">
        <v>2782.5251431749998</v>
      </c>
      <c r="F961">
        <v>324.25</v>
      </c>
      <c r="G961">
        <v>26.3878611710755</v>
      </c>
      <c r="H961">
        <v>16.7743971661797</v>
      </c>
      <c r="I961">
        <v>-9.5921376065391897</v>
      </c>
      <c r="J961">
        <v>-4.3176167118159396</v>
      </c>
      <c r="K961">
        <v>287.01636179764103</v>
      </c>
      <c r="L961">
        <v>284.30149705071602</v>
      </c>
      <c r="M961">
        <v>68.263770018906698</v>
      </c>
      <c r="N961">
        <v>2.26363362486802</v>
      </c>
      <c r="O961">
        <v>17.640709329221199</v>
      </c>
      <c r="P961">
        <v>60.559544441693397</v>
      </c>
      <c r="Q961">
        <v>5.8408186303891003E-2</v>
      </c>
    </row>
    <row r="962" spans="1:17" hidden="1" x14ac:dyDescent="0.3">
      <c r="A962" t="s">
        <v>2070</v>
      </c>
      <c r="B962" t="s">
        <v>2071</v>
      </c>
      <c r="C962" t="str">
        <f>IFERROR(VLOOKUP(Table1[[#This Row],[Ticker]],[1]!Table1[[Symbol]:[Industry]],2,FALSE),"-")</f>
        <v>-</v>
      </c>
      <c r="D962" t="s">
        <v>371</v>
      </c>
      <c r="E962">
        <v>2778.3823452000001</v>
      </c>
      <c r="F962">
        <v>1416.8</v>
      </c>
      <c r="G962">
        <v>-19.882187142868901</v>
      </c>
      <c r="H962">
        <v>17.958020784155298</v>
      </c>
      <c r="I962">
        <v>16.327652536665401</v>
      </c>
      <c r="J962">
        <v>4.7754790431128198</v>
      </c>
      <c r="K962">
        <v>1224.42990195571</v>
      </c>
      <c r="L962">
        <v>1197.10229501204</v>
      </c>
      <c r="M962">
        <v>79.593956143092797</v>
      </c>
      <c r="N962">
        <v>1.9168451803078701</v>
      </c>
      <c r="O962">
        <v>5.1665725578769104</v>
      </c>
      <c r="P962">
        <v>71.7229258832798</v>
      </c>
      <c r="Q962">
        <v>-3.3149879149436998E-2</v>
      </c>
    </row>
    <row r="963" spans="1:17" x14ac:dyDescent="0.3">
      <c r="A963" t="s">
        <v>2072</v>
      </c>
      <c r="B963" t="s">
        <v>2073</v>
      </c>
      <c r="C963" t="str">
        <f>IFERROR(VLOOKUP(Table1[[#This Row],[Ticker]],[1]!Table1[[Symbol]:[Industry]],2,FALSE),"-")</f>
        <v>-</v>
      </c>
      <c r="D963" t="s">
        <v>445</v>
      </c>
      <c r="E963">
        <v>2776.5383963509998</v>
      </c>
      <c r="F963">
        <v>83.57</v>
      </c>
      <c r="G963">
        <v>-22.3643868889441</v>
      </c>
      <c r="H963">
        <v>-8.0569923480462897</v>
      </c>
      <c r="I963">
        <v>-17.7613068314282</v>
      </c>
      <c r="J963">
        <v>-4.5894655541299798</v>
      </c>
      <c r="K963">
        <v>84.294540607911301</v>
      </c>
      <c r="L963">
        <v>86.358215688033695</v>
      </c>
      <c r="M963">
        <v>60.475980334377297</v>
      </c>
      <c r="N963">
        <v>0.66504758693490895</v>
      </c>
      <c r="O963">
        <v>43.592198157233398</v>
      </c>
      <c r="P963">
        <v>33.605115907274097</v>
      </c>
      <c r="Q963">
        <v>8.678591188185E-3</v>
      </c>
    </row>
    <row r="964" spans="1:17" hidden="1" x14ac:dyDescent="0.3">
      <c r="A964" t="s">
        <v>2074</v>
      </c>
      <c r="B964" t="s">
        <v>2075</v>
      </c>
      <c r="C964" t="str">
        <f>IFERROR(VLOOKUP(Table1[[#This Row],[Ticker]],[1]!Table1[[Symbol]:[Industry]],2,FALSE),"-")</f>
        <v>-</v>
      </c>
      <c r="E964">
        <v>2775.9387849149998</v>
      </c>
      <c r="F964">
        <v>1203.45</v>
      </c>
      <c r="G964">
        <v>-24.786570339977601</v>
      </c>
      <c r="H964">
        <v>-0.416739371855817</v>
      </c>
      <c r="I964">
        <v>-22.001215581422802</v>
      </c>
      <c r="J964">
        <v>-6.5961039762135298E-2</v>
      </c>
      <c r="K964">
        <v>1179.29911371802</v>
      </c>
      <c r="L964">
        <v>1221.7553083970099</v>
      </c>
      <c r="M964">
        <v>65.526276367328506</v>
      </c>
      <c r="N964">
        <v>1.43331293430465</v>
      </c>
      <c r="O964">
        <v>20.570027836636299</v>
      </c>
      <c r="P964">
        <v>10.3070577451878</v>
      </c>
      <c r="Q964">
        <v>-3.2738654813631002E-2</v>
      </c>
    </row>
    <row r="965" spans="1:17" hidden="1" x14ac:dyDescent="0.3">
      <c r="A965" t="s">
        <v>2076</v>
      </c>
      <c r="B965" t="s">
        <v>2077</v>
      </c>
      <c r="C965" t="str">
        <f>IFERROR(VLOOKUP(Table1[[#This Row],[Ticker]],[1]!Table1[[Symbol]:[Industry]],2,FALSE),"-")</f>
        <v>-</v>
      </c>
      <c r="D965" t="s">
        <v>46</v>
      </c>
      <c r="E965">
        <v>2767.4188437150001</v>
      </c>
      <c r="F965">
        <v>411.65</v>
      </c>
      <c r="G965">
        <v>141.78377520679001</v>
      </c>
      <c r="H965">
        <v>22.986333178885701</v>
      </c>
      <c r="I965">
        <v>60.436949766241199</v>
      </c>
      <c r="J965">
        <v>1.5231408493010701</v>
      </c>
      <c r="K965">
        <v>355.36421983928398</v>
      </c>
      <c r="L965">
        <v>280.97494144899503</v>
      </c>
      <c r="M965">
        <v>68.311812582332706</v>
      </c>
      <c r="N965">
        <v>0.96567107432019506</v>
      </c>
      <c r="O965">
        <v>4.2147455362565296</v>
      </c>
      <c r="P965">
        <v>169.75753604193901</v>
      </c>
      <c r="Q965">
        <v>1.4452580920316999E-2</v>
      </c>
    </row>
    <row r="966" spans="1:17" hidden="1" x14ac:dyDescent="0.3">
      <c r="A966" t="s">
        <v>2078</v>
      </c>
      <c r="B966" t="s">
        <v>2079</v>
      </c>
      <c r="C966" t="str">
        <f>IFERROR(VLOOKUP(Table1[[#This Row],[Ticker]],[1]!Table1[[Symbol]:[Industry]],2,FALSE),"-")</f>
        <v>-</v>
      </c>
      <c r="D966" t="s">
        <v>143</v>
      </c>
      <c r="E966">
        <v>2767.1472800000001</v>
      </c>
      <c r="F966">
        <v>800</v>
      </c>
      <c r="G966">
        <v>489.19942043557501</v>
      </c>
      <c r="H966">
        <v>36.976835366918301</v>
      </c>
      <c r="I966">
        <v>117.72464377786299</v>
      </c>
      <c r="J966">
        <v>6.5723377432485197</v>
      </c>
      <c r="K966">
        <v>580.38132731321002</v>
      </c>
      <c r="L966">
        <v>396.57735305069099</v>
      </c>
      <c r="M966">
        <v>80.636255222353697</v>
      </c>
      <c r="N966">
        <v>1.3510103664071</v>
      </c>
      <c r="O966">
        <v>1.5249999999999899</v>
      </c>
      <c r="P966">
        <v>566.66666666666595</v>
      </c>
      <c r="Q966">
        <v>0.15874571627145501</v>
      </c>
    </row>
    <row r="967" spans="1:17" hidden="1" x14ac:dyDescent="0.3">
      <c r="A967" t="s">
        <v>2080</v>
      </c>
      <c r="B967" t="s">
        <v>2081</v>
      </c>
      <c r="C967" t="str">
        <f>IFERROR(VLOOKUP(Table1[[#This Row],[Ticker]],[1]!Table1[[Symbol]:[Industry]],2,FALSE),"-")</f>
        <v>-</v>
      </c>
      <c r="D967" t="s">
        <v>103</v>
      </c>
      <c r="E967">
        <v>2758.156217496</v>
      </c>
      <c r="F967">
        <v>261.93</v>
      </c>
      <c r="G967">
        <v>12057.078511653401</v>
      </c>
      <c r="H967">
        <v>50.619898532603102</v>
      </c>
      <c r="I967">
        <v>853.64199929042002</v>
      </c>
      <c r="J967">
        <v>-1.7679983912052499</v>
      </c>
      <c r="K967">
        <v>84.505088654204101</v>
      </c>
      <c r="L967">
        <v>26.934256903812301</v>
      </c>
      <c r="M967">
        <v>97.008982332239199</v>
      </c>
      <c r="N967">
        <v>7.3805170431660199E-3</v>
      </c>
      <c r="O967">
        <v>0</v>
      </c>
      <c r="P967">
        <v>12996.5</v>
      </c>
      <c r="Q967">
        <v>0.103574288667939</v>
      </c>
    </row>
    <row r="968" spans="1:17" hidden="1" x14ac:dyDescent="0.3">
      <c r="A968" t="s">
        <v>2082</v>
      </c>
      <c r="B968" t="s">
        <v>2083</v>
      </c>
      <c r="C968" t="str">
        <f>IFERROR(VLOOKUP(Table1[[#This Row],[Ticker]],[1]!Table1[[Symbol]:[Industry]],2,FALSE),"-")</f>
        <v>-</v>
      </c>
      <c r="D968" t="s">
        <v>541</v>
      </c>
      <c r="E968">
        <v>2754.1923760449999</v>
      </c>
      <c r="F968">
        <v>4312.55</v>
      </c>
      <c r="G968">
        <v>38.224113887568201</v>
      </c>
      <c r="H968">
        <v>9.2597861996040205</v>
      </c>
      <c r="I968">
        <v>1.3412911430854899</v>
      </c>
      <c r="J968">
        <v>-1.96711343545304</v>
      </c>
      <c r="K968">
        <v>3797.65719206937</v>
      </c>
      <c r="L968">
        <v>3463.9463694056799</v>
      </c>
      <c r="M968">
        <v>73.335195641532295</v>
      </c>
      <c r="N968">
        <v>1.2310703770509499</v>
      </c>
      <c r="O968">
        <v>1.19187023918563</v>
      </c>
      <c r="P968">
        <v>68.917569181958797</v>
      </c>
      <c r="Q968">
        <v>0.104129932544897</v>
      </c>
    </row>
    <row r="969" spans="1:17" hidden="1" x14ac:dyDescent="0.3">
      <c r="A969" t="s">
        <v>2084</v>
      </c>
      <c r="B969" t="s">
        <v>2085</v>
      </c>
      <c r="C969" t="str">
        <f>IFERROR(VLOOKUP(Table1[[#This Row],[Ticker]],[1]!Table1[[Symbol]:[Industry]],2,FALSE),"-")</f>
        <v>-</v>
      </c>
      <c r="D969" t="s">
        <v>1955</v>
      </c>
      <c r="E969">
        <v>2750.5148979000001</v>
      </c>
      <c r="F969">
        <v>687.55</v>
      </c>
      <c r="G969">
        <v>5885.64648588813</v>
      </c>
      <c r="H969">
        <v>-12.632495512963001</v>
      </c>
      <c r="I969">
        <v>392.51345667597298</v>
      </c>
      <c r="J969">
        <v>-8.6459847967507102</v>
      </c>
      <c r="K969">
        <v>660.49775450194204</v>
      </c>
      <c r="L969">
        <v>309.07445110236</v>
      </c>
      <c r="M969">
        <v>32.770281383164402</v>
      </c>
      <c r="N969">
        <v>0.56471561153445504</v>
      </c>
      <c r="O969">
        <v>37.982692167842302</v>
      </c>
    </row>
    <row r="970" spans="1:17" hidden="1" x14ac:dyDescent="0.3">
      <c r="A970" t="s">
        <v>2086</v>
      </c>
      <c r="B970" t="s">
        <v>2087</v>
      </c>
      <c r="C970" t="str">
        <f>IFERROR(VLOOKUP(Table1[[#This Row],[Ticker]],[1]!Table1[[Symbol]:[Industry]],2,FALSE),"-")</f>
        <v>-</v>
      </c>
      <c r="D970" t="s">
        <v>59</v>
      </c>
      <c r="E970">
        <v>2732.1300454000002</v>
      </c>
      <c r="F970">
        <v>1099</v>
      </c>
      <c r="G970">
        <v>281.61819594132203</v>
      </c>
      <c r="H970">
        <v>-6.9568834996872404</v>
      </c>
      <c r="I970">
        <v>70.292565804419795</v>
      </c>
      <c r="J970">
        <v>0.56710254841702601</v>
      </c>
      <c r="K970">
        <v>1060.3838088561199</v>
      </c>
      <c r="L970">
        <v>827.50612672310899</v>
      </c>
      <c r="M970">
        <v>59.459244373341697</v>
      </c>
      <c r="N970">
        <v>0.45314799470696598</v>
      </c>
      <c r="O970">
        <v>11.6287534121928</v>
      </c>
      <c r="P970">
        <v>330.04347826086899</v>
      </c>
      <c r="Q970">
        <v>0.22523239004076301</v>
      </c>
    </row>
    <row r="971" spans="1:17" hidden="1" x14ac:dyDescent="0.3">
      <c r="A971" t="s">
        <v>2088</v>
      </c>
      <c r="B971" t="s">
        <v>2089</v>
      </c>
      <c r="C971" t="str">
        <f>IFERROR(VLOOKUP(Table1[[#This Row],[Ticker]],[1]!Table1[[Symbol]:[Industry]],2,FALSE),"-")</f>
        <v>-</v>
      </c>
      <c r="D971" t="s">
        <v>541</v>
      </c>
      <c r="E971">
        <v>2724.813467685</v>
      </c>
      <c r="F971">
        <v>196.85</v>
      </c>
      <c r="G971">
        <v>40.265891550673203</v>
      </c>
      <c r="H971">
        <v>-5.1970533546553304</v>
      </c>
      <c r="I971">
        <v>5.4099128229214202</v>
      </c>
      <c r="J971">
        <v>-4.0756521930774099</v>
      </c>
      <c r="K971">
        <v>196.79213153796499</v>
      </c>
      <c r="L971">
        <v>180.23284030693301</v>
      </c>
      <c r="M971">
        <v>52.110557073555597</v>
      </c>
      <c r="N971">
        <v>1.2708956437753101</v>
      </c>
      <c r="O971">
        <v>17.856235712471399</v>
      </c>
      <c r="P971">
        <v>77.182718271827099</v>
      </c>
      <c r="Q971">
        <v>-9.3583096494400005E-3</v>
      </c>
    </row>
    <row r="972" spans="1:17" hidden="1" x14ac:dyDescent="0.3">
      <c r="A972" t="s">
        <v>2090</v>
      </c>
      <c r="B972" t="s">
        <v>2091</v>
      </c>
      <c r="C972" t="str">
        <f>IFERROR(VLOOKUP(Table1[[#This Row],[Ticker]],[1]!Table1[[Symbol]:[Industry]],2,FALSE),"-")</f>
        <v>-</v>
      </c>
      <c r="D972" t="s">
        <v>24</v>
      </c>
      <c r="E972">
        <v>2723.1854488200001</v>
      </c>
      <c r="F972">
        <v>52.9</v>
      </c>
      <c r="G972">
        <v>-49.014141125992502</v>
      </c>
      <c r="H972">
        <v>-6.7551490300739401</v>
      </c>
      <c r="I972">
        <v>-37.747320568686902</v>
      </c>
      <c r="J972">
        <v>-3.9467280810132301</v>
      </c>
      <c r="K972">
        <v>55.408016847871203</v>
      </c>
      <c r="M972">
        <v>35.285944553964796</v>
      </c>
      <c r="N972">
        <v>1.1791637086992399</v>
      </c>
      <c r="O972">
        <v>55.765595463137998</v>
      </c>
      <c r="P972">
        <v>7.9591836734693899</v>
      </c>
    </row>
    <row r="973" spans="1:17" hidden="1" x14ac:dyDescent="0.3">
      <c r="A973" t="s">
        <v>2092</v>
      </c>
      <c r="B973" t="s">
        <v>2093</v>
      </c>
      <c r="C973" t="str">
        <f>IFERROR(VLOOKUP(Table1[[#This Row],[Ticker]],[1]!Table1[[Symbol]:[Industry]],2,FALSE),"-")</f>
        <v>-</v>
      </c>
      <c r="E973">
        <v>2716.4814859399999</v>
      </c>
      <c r="F973">
        <v>1100.2</v>
      </c>
      <c r="G973">
        <v>8.0914874980404097</v>
      </c>
      <c r="H973">
        <v>0.32396003290609099</v>
      </c>
      <c r="I973">
        <v>23.951429996668001</v>
      </c>
      <c r="J973">
        <v>-3.92547170081379</v>
      </c>
      <c r="K973">
        <v>1064.5961066567099</v>
      </c>
      <c r="L973">
        <v>934.05380106530902</v>
      </c>
      <c r="M973">
        <v>62.380580829505902</v>
      </c>
      <c r="N973">
        <v>0.77258009250335002</v>
      </c>
      <c r="O973">
        <v>11.2524995455371</v>
      </c>
      <c r="P973">
        <v>83.381948495707903</v>
      </c>
      <c r="Q973">
        <v>-3.9974389405893998E-2</v>
      </c>
    </row>
    <row r="974" spans="1:17" hidden="1" x14ac:dyDescent="0.3">
      <c r="A974" t="s">
        <v>2094</v>
      </c>
      <c r="B974" t="s">
        <v>2095</v>
      </c>
      <c r="C974" t="str">
        <f>IFERROR(VLOOKUP(Table1[[#This Row],[Ticker]],[1]!Table1[[Symbol]:[Industry]],2,FALSE),"-")</f>
        <v>-</v>
      </c>
      <c r="D974" t="s">
        <v>187</v>
      </c>
      <c r="E974">
        <v>2711.1694506200001</v>
      </c>
      <c r="F974">
        <v>2900.35</v>
      </c>
      <c r="G974">
        <v>11.7288754646097</v>
      </c>
      <c r="H974">
        <v>4.7940413972653504</v>
      </c>
      <c r="I974">
        <v>5.2030606868652898</v>
      </c>
      <c r="J974">
        <v>-1.0161055140319499</v>
      </c>
      <c r="K974">
        <v>2681.5547031761898</v>
      </c>
      <c r="L974">
        <v>2452.2611522907</v>
      </c>
      <c r="M974">
        <v>67.483847249104798</v>
      </c>
      <c r="N974">
        <v>1.08663509574801</v>
      </c>
      <c r="O974">
        <v>4.6011688244522198</v>
      </c>
      <c r="P974">
        <v>46.109669781617498</v>
      </c>
      <c r="Q974">
        <v>5.2926075545442E-2</v>
      </c>
    </row>
    <row r="975" spans="1:17" x14ac:dyDescent="0.3">
      <c r="A975" t="s">
        <v>2096</v>
      </c>
      <c r="B975" t="s">
        <v>2097</v>
      </c>
      <c r="C975" t="str">
        <f>IFERROR(VLOOKUP(Table1[[#This Row],[Ticker]],[1]!Table1[[Symbol]:[Industry]],2,FALSE),"-")</f>
        <v>-</v>
      </c>
      <c r="D975" t="s">
        <v>207</v>
      </c>
      <c r="E975">
        <v>2698.55063114</v>
      </c>
      <c r="F975">
        <v>172.12</v>
      </c>
      <c r="G975">
        <v>-3.2202188664085498</v>
      </c>
      <c r="H975">
        <v>-2.0839208979147799</v>
      </c>
      <c r="I975">
        <v>-23.360107245599099</v>
      </c>
      <c r="J975">
        <v>-3.2214022630731698</v>
      </c>
      <c r="K975">
        <v>185.33644587895901</v>
      </c>
      <c r="L975">
        <v>186.419234363063</v>
      </c>
      <c r="M975">
        <v>49.2397376050343</v>
      </c>
      <c r="N975">
        <v>0.87994361097087004</v>
      </c>
      <c r="O975">
        <v>64.420171973042002</v>
      </c>
      <c r="P975">
        <v>29.413533834586399</v>
      </c>
      <c r="Q975">
        <v>-2.8679465271671999E-2</v>
      </c>
    </row>
    <row r="976" spans="1:17" x14ac:dyDescent="0.3">
      <c r="A976" t="s">
        <v>2098</v>
      </c>
      <c r="B976" t="s">
        <v>2099</v>
      </c>
      <c r="C976" t="str">
        <f>IFERROR(VLOOKUP(Table1[[#This Row],[Ticker]],[1]!Table1[[Symbol]:[Industry]],2,FALSE),"-")</f>
        <v>-</v>
      </c>
      <c r="D976" t="s">
        <v>46</v>
      </c>
      <c r="E976">
        <v>2698.0202954599999</v>
      </c>
      <c r="F976">
        <v>680.6</v>
      </c>
      <c r="G976">
        <v>-30.975710354352699</v>
      </c>
      <c r="H976">
        <v>0.69924175417777201</v>
      </c>
      <c r="I976">
        <v>-23.524870224912998</v>
      </c>
      <c r="J976">
        <v>1.02238779824336</v>
      </c>
      <c r="K976">
        <v>668.78838379928004</v>
      </c>
      <c r="L976">
        <v>699.89769552022005</v>
      </c>
      <c r="M976">
        <v>57.781703343911502</v>
      </c>
      <c r="N976">
        <v>0.962224216529737</v>
      </c>
      <c r="O976">
        <v>24.3020863943579</v>
      </c>
      <c r="P976">
        <v>13.45224204034</v>
      </c>
      <c r="Q976">
        <v>1.8716321659545E-2</v>
      </c>
    </row>
    <row r="977" spans="1:17" x14ac:dyDescent="0.3">
      <c r="A977" t="s">
        <v>2100</v>
      </c>
      <c r="B977" t="s">
        <v>2101</v>
      </c>
      <c r="C977" t="str">
        <f>IFERROR(VLOOKUP(Table1[[#This Row],[Ticker]],[1]!Table1[[Symbol]:[Industry]],2,FALSE),"-")</f>
        <v>-</v>
      </c>
      <c r="D977" t="s">
        <v>821</v>
      </c>
      <c r="E977">
        <v>2693.3019442200002</v>
      </c>
      <c r="F977">
        <v>506.2</v>
      </c>
      <c r="G977">
        <v>-41.343985184176098</v>
      </c>
      <c r="H977">
        <v>16.767249043020801</v>
      </c>
      <c r="I977">
        <v>-18.8001466923774</v>
      </c>
      <c r="J977">
        <v>2.9227232582792801</v>
      </c>
      <c r="K977">
        <v>464.05311843995599</v>
      </c>
      <c r="L977">
        <v>484.44800429179497</v>
      </c>
      <c r="M977">
        <v>63.611439481891402</v>
      </c>
      <c r="N977">
        <v>1.3756256579022901</v>
      </c>
      <c r="O977">
        <v>27.6965626234689</v>
      </c>
      <c r="P977">
        <v>30.095091236186001</v>
      </c>
      <c r="Q977">
        <v>-9.7651139015254004E-2</v>
      </c>
    </row>
    <row r="978" spans="1:17" x14ac:dyDescent="0.3">
      <c r="A978" t="s">
        <v>2102</v>
      </c>
      <c r="B978" t="s">
        <v>2103</v>
      </c>
      <c r="C978" t="str">
        <f>IFERROR(VLOOKUP(Table1[[#This Row],[Ticker]],[1]!Table1[[Symbol]:[Industry]],2,FALSE),"-")</f>
        <v>-</v>
      </c>
      <c r="D978" t="s">
        <v>410</v>
      </c>
      <c r="E978">
        <v>2687.6313555900001</v>
      </c>
      <c r="F978">
        <v>53.67</v>
      </c>
      <c r="G978">
        <v>-33.865519923497601</v>
      </c>
      <c r="H978">
        <v>-2.2570869554256601</v>
      </c>
      <c r="I978">
        <v>-41.329366023232403</v>
      </c>
      <c r="J978">
        <v>-3.1921356926476498</v>
      </c>
      <c r="K978">
        <v>55.926607077578701</v>
      </c>
      <c r="L978">
        <v>62.844740578850796</v>
      </c>
      <c r="M978">
        <v>39.836879965829198</v>
      </c>
      <c r="N978">
        <v>0.79136355829848604</v>
      </c>
      <c r="O978">
        <v>56.6051798024967</v>
      </c>
      <c r="P978">
        <v>11.580041580041501</v>
      </c>
    </row>
    <row r="979" spans="1:17" hidden="1" x14ac:dyDescent="0.3">
      <c r="A979" t="s">
        <v>2104</v>
      </c>
      <c r="B979" t="s">
        <v>2105</v>
      </c>
      <c r="C979" t="str">
        <f>IFERROR(VLOOKUP(Table1[[#This Row],[Ticker]],[1]!Table1[[Symbol]:[Industry]],2,FALSE),"-")</f>
        <v>-</v>
      </c>
      <c r="D979" t="s">
        <v>320</v>
      </c>
      <c r="E979">
        <v>2673.5984204400002</v>
      </c>
      <c r="F979">
        <v>804.6</v>
      </c>
      <c r="G979">
        <v>-47.859901781524897</v>
      </c>
      <c r="H979">
        <v>-1.0373466519300101</v>
      </c>
      <c r="I979">
        <v>-26.3546273697585</v>
      </c>
      <c r="J979">
        <v>0.81940536999630897</v>
      </c>
      <c r="K979">
        <v>801.62744895895503</v>
      </c>
      <c r="L979">
        <v>849.80701314549594</v>
      </c>
      <c r="M979">
        <v>55.549886126909499</v>
      </c>
      <c r="N979">
        <v>0.83746835488675198</v>
      </c>
      <c r="O979">
        <v>36.713895103156801</v>
      </c>
      <c r="P979">
        <v>12.5944584382871</v>
      </c>
      <c r="Q979">
        <v>2.7149845171061001E-2</v>
      </c>
    </row>
    <row r="980" spans="1:17" x14ac:dyDescent="0.3">
      <c r="A980" t="s">
        <v>2106</v>
      </c>
      <c r="B980" t="s">
        <v>2107</v>
      </c>
      <c r="C980" t="str">
        <f>IFERROR(VLOOKUP(Table1[[#This Row],[Ticker]],[1]!Table1[[Symbol]:[Industry]],2,FALSE),"-")</f>
        <v>-</v>
      </c>
      <c r="D980" t="s">
        <v>1754</v>
      </c>
      <c r="E980">
        <v>2671.7961820559999</v>
      </c>
      <c r="F980">
        <v>56.04</v>
      </c>
      <c r="G980">
        <v>35.238822624536901</v>
      </c>
      <c r="H980">
        <v>6.1787501703049204</v>
      </c>
      <c r="I980">
        <v>-15.0883189028135</v>
      </c>
      <c r="J980">
        <v>-0.33606074393318802</v>
      </c>
      <c r="K980">
        <v>52.7276506896077</v>
      </c>
      <c r="L980">
        <v>51.151972796245801</v>
      </c>
      <c r="M980">
        <v>64.786636343042005</v>
      </c>
      <c r="N980">
        <v>1.7694823534634001</v>
      </c>
      <c r="O980">
        <v>23.840114204139901</v>
      </c>
      <c r="P980">
        <v>70.075872534142604</v>
      </c>
      <c r="Q980">
        <v>-3.2917206195647003E-2</v>
      </c>
    </row>
    <row r="981" spans="1:17" hidden="1" x14ac:dyDescent="0.3">
      <c r="A981" t="s">
        <v>2108</v>
      </c>
      <c r="B981" t="s">
        <v>2109</v>
      </c>
      <c r="C981" t="str">
        <f>IFERROR(VLOOKUP(Table1[[#This Row],[Ticker]],[1]!Table1[[Symbol]:[Industry]],2,FALSE),"-")</f>
        <v>-</v>
      </c>
      <c r="D981" t="s">
        <v>410</v>
      </c>
      <c r="E981">
        <v>2670.4875200000001</v>
      </c>
      <c r="F981">
        <v>10407.200000000001</v>
      </c>
      <c r="G981">
        <v>-49.783150465765097</v>
      </c>
      <c r="H981">
        <v>-5.27264032499302</v>
      </c>
      <c r="I981">
        <v>-42.323705690650499</v>
      </c>
      <c r="J981">
        <v>-2.8445823415010199</v>
      </c>
      <c r="K981">
        <v>11033.431323249901</v>
      </c>
      <c r="L981">
        <v>12501.574442351901</v>
      </c>
      <c r="M981">
        <v>36.775256850707301</v>
      </c>
      <c r="N981">
        <v>0.80040771769324903</v>
      </c>
      <c r="O981">
        <v>90.175551541240594</v>
      </c>
      <c r="P981">
        <v>4.5944492741242602</v>
      </c>
      <c r="Q981">
        <v>-0.115665783027169</v>
      </c>
    </row>
    <row r="982" spans="1:17" hidden="1" x14ac:dyDescent="0.3">
      <c r="A982" t="s">
        <v>2110</v>
      </c>
      <c r="B982" t="s">
        <v>2111</v>
      </c>
      <c r="C982" t="str">
        <f>IFERROR(VLOOKUP(Table1[[#This Row],[Ticker]],[1]!Table1[[Symbol]:[Industry]],2,FALSE),"-")</f>
        <v>-</v>
      </c>
      <c r="D982" t="s">
        <v>337</v>
      </c>
      <c r="E982">
        <v>2654.7520650000001</v>
      </c>
      <c r="F982">
        <v>1084.75</v>
      </c>
      <c r="G982">
        <v>188.29852464624901</v>
      </c>
      <c r="H982">
        <v>51.196649551551303</v>
      </c>
      <c r="I982">
        <v>201.12134464401299</v>
      </c>
      <c r="J982">
        <v>-1.1495420970732899</v>
      </c>
      <c r="K982">
        <v>735.31181704190601</v>
      </c>
      <c r="M982">
        <v>76.910976996758706</v>
      </c>
      <c r="N982">
        <v>0.89788680360573303</v>
      </c>
      <c r="O982">
        <v>0</v>
      </c>
      <c r="P982">
        <v>361.595744680851</v>
      </c>
    </row>
    <row r="983" spans="1:17" hidden="1" x14ac:dyDescent="0.3">
      <c r="A983" t="s">
        <v>2112</v>
      </c>
      <c r="B983" t="s">
        <v>2113</v>
      </c>
      <c r="C983" t="str">
        <f>IFERROR(VLOOKUP(Table1[[#This Row],[Ticker]],[1]!Table1[[Symbol]:[Industry]],2,FALSE),"-")</f>
        <v>-</v>
      </c>
      <c r="D983" t="s">
        <v>541</v>
      </c>
      <c r="E983">
        <v>2651.1385534249998</v>
      </c>
      <c r="F983">
        <v>1133.3499999999999</v>
      </c>
      <c r="G983">
        <v>-63.5320286446686</v>
      </c>
      <c r="H983">
        <v>3.9550867299242398</v>
      </c>
      <c r="I983">
        <v>-41.607250233427699</v>
      </c>
      <c r="J983">
        <v>-0.30294462776440301</v>
      </c>
      <c r="K983">
        <v>1117.20335508835</v>
      </c>
      <c r="L983">
        <v>1327.4644039333</v>
      </c>
      <c r="M983">
        <v>65.580224955408795</v>
      </c>
      <c r="N983">
        <v>1.44999482598491</v>
      </c>
      <c r="O983">
        <v>65.4475669475449</v>
      </c>
      <c r="P983">
        <v>18.464513431587701</v>
      </c>
      <c r="Q983">
        <v>-0.149036457059116</v>
      </c>
    </row>
    <row r="984" spans="1:17" hidden="1" x14ac:dyDescent="0.3">
      <c r="A984" t="s">
        <v>2114</v>
      </c>
      <c r="B984" t="s">
        <v>2115</v>
      </c>
      <c r="C984" t="str">
        <f>IFERROR(VLOOKUP(Table1[[#This Row],[Ticker]],[1]!Table1[[Symbol]:[Industry]],2,FALSE),"-")</f>
        <v>-</v>
      </c>
      <c r="D984" t="s">
        <v>1635</v>
      </c>
      <c r="E984">
        <v>2644.090741</v>
      </c>
      <c r="F984">
        <v>62.95</v>
      </c>
      <c r="G984">
        <v>-1.80341685072485</v>
      </c>
      <c r="H984">
        <v>-4.3662501293710996</v>
      </c>
      <c r="I984">
        <v>1.29528842987841</v>
      </c>
      <c r="J984">
        <v>-1.3675498888826501</v>
      </c>
      <c r="K984">
        <v>62.246960561955099</v>
      </c>
      <c r="L984">
        <v>57.9191152297036</v>
      </c>
      <c r="M984">
        <v>53.860821394049402</v>
      </c>
      <c r="N984">
        <v>0.75253214096679699</v>
      </c>
      <c r="O984">
        <v>4.7656870532168396</v>
      </c>
      <c r="P984">
        <v>28.181633068621402</v>
      </c>
      <c r="Q984">
        <v>-2.7484158448541001E-2</v>
      </c>
    </row>
    <row r="985" spans="1:17" hidden="1" x14ac:dyDescent="0.3">
      <c r="A985" t="s">
        <v>2116</v>
      </c>
      <c r="B985" t="s">
        <v>2117</v>
      </c>
      <c r="C985" t="str">
        <f>IFERROR(VLOOKUP(Table1[[#This Row],[Ticker]],[1]!Table1[[Symbol]:[Industry]],2,FALSE),"-")</f>
        <v>-</v>
      </c>
      <c r="D985" t="s">
        <v>46</v>
      </c>
      <c r="E985">
        <v>2632.9798559999999</v>
      </c>
      <c r="F985">
        <v>211.24</v>
      </c>
      <c r="G985">
        <v>18.900030863011999</v>
      </c>
      <c r="H985">
        <v>12.085864794810799</v>
      </c>
      <c r="I985">
        <v>-17.067184122574599</v>
      </c>
      <c r="J985">
        <v>-0.63277301557921395</v>
      </c>
      <c r="K985">
        <v>181.18201408386801</v>
      </c>
      <c r="L985">
        <v>186.397740846761</v>
      </c>
      <c r="M985">
        <v>71.5572070944812</v>
      </c>
      <c r="N985">
        <v>1.97159754233427</v>
      </c>
      <c r="O985">
        <v>14.561636053777599</v>
      </c>
      <c r="P985">
        <v>49.8156028368794</v>
      </c>
    </row>
    <row r="986" spans="1:17" x14ac:dyDescent="0.3">
      <c r="A986" t="s">
        <v>2118</v>
      </c>
      <c r="B986" t="s">
        <v>2119</v>
      </c>
      <c r="C986" t="str">
        <f>IFERROR(VLOOKUP(Table1[[#This Row],[Ticker]],[1]!Table1[[Symbol]:[Industry]],2,FALSE),"-")</f>
        <v>-</v>
      </c>
      <c r="D986" t="s">
        <v>80</v>
      </c>
      <c r="E986">
        <v>2631.3086360000002</v>
      </c>
      <c r="F986">
        <v>101.86</v>
      </c>
      <c r="G986">
        <v>16.794816780124201</v>
      </c>
      <c r="H986">
        <v>3.27735977632168</v>
      </c>
      <c r="I986">
        <v>-33.805515091555399</v>
      </c>
      <c r="J986">
        <v>3.4772261828783901</v>
      </c>
      <c r="K986">
        <v>97.314240777366294</v>
      </c>
      <c r="L986">
        <v>100.885598894704</v>
      </c>
      <c r="M986">
        <v>57.7245534752265</v>
      </c>
      <c r="N986">
        <v>2.0508473676580299</v>
      </c>
      <c r="O986">
        <v>53.151384252896101</v>
      </c>
      <c r="P986">
        <v>48.483965014577201</v>
      </c>
      <c r="Q986">
        <v>5.4587774012772997E-2</v>
      </c>
    </row>
    <row r="987" spans="1:17" hidden="1" x14ac:dyDescent="0.3">
      <c r="A987" t="s">
        <v>2120</v>
      </c>
      <c r="B987" t="s">
        <v>2121</v>
      </c>
      <c r="C987" t="str">
        <f>IFERROR(VLOOKUP(Table1[[#This Row],[Ticker]],[1]!Table1[[Symbol]:[Industry]],2,FALSE),"-")</f>
        <v>-</v>
      </c>
      <c r="D987" t="s">
        <v>59</v>
      </c>
      <c r="E987">
        <v>2626.7263622999999</v>
      </c>
      <c r="F987">
        <v>1588.2</v>
      </c>
      <c r="G987">
        <v>44.691401422949902</v>
      </c>
      <c r="H987">
        <v>6.1687234967650904</v>
      </c>
      <c r="I987">
        <v>0.13369119282223499</v>
      </c>
      <c r="J987">
        <v>2.1517477707767299</v>
      </c>
      <c r="K987">
        <v>1530.7017323779601</v>
      </c>
      <c r="L987">
        <v>1417.4616088917501</v>
      </c>
      <c r="M987">
        <v>52.658470963410203</v>
      </c>
      <c r="N987">
        <v>1.15807546458276</v>
      </c>
      <c r="O987">
        <v>9.5579901775594909</v>
      </c>
      <c r="P987">
        <v>75.066137566137499</v>
      </c>
      <c r="Q987">
        <v>0.134634074136433</v>
      </c>
    </row>
    <row r="988" spans="1:17" x14ac:dyDescent="0.3">
      <c r="A988" t="s">
        <v>2122</v>
      </c>
      <c r="B988" t="s">
        <v>2123</v>
      </c>
      <c r="C988" t="str">
        <f>IFERROR(VLOOKUP(Table1[[#This Row],[Ticker]],[1]!Table1[[Symbol]:[Industry]],2,FALSE),"-")</f>
        <v>-</v>
      </c>
      <c r="D988" t="s">
        <v>371</v>
      </c>
      <c r="E988">
        <v>2623.7702027639998</v>
      </c>
      <c r="F988">
        <v>227.83</v>
      </c>
      <c r="G988">
        <v>-21.368315199981801</v>
      </c>
      <c r="H988">
        <v>0.115641755031604</v>
      </c>
      <c r="I988">
        <v>-50.708689167337198</v>
      </c>
      <c r="J988">
        <v>-3.0920704554552998</v>
      </c>
      <c r="K988">
        <v>237.98446232563799</v>
      </c>
      <c r="L988">
        <v>271.51789191678699</v>
      </c>
      <c r="M988">
        <v>43.030761275558802</v>
      </c>
      <c r="N988">
        <v>0.75022929304288499</v>
      </c>
      <c r="O988">
        <v>89.505332923671105</v>
      </c>
      <c r="P988">
        <v>18.971279373368102</v>
      </c>
      <c r="Q988">
        <v>-5.1213050180821999E-2</v>
      </c>
    </row>
    <row r="989" spans="1:17" hidden="1" x14ac:dyDescent="0.3">
      <c r="A989" t="s">
        <v>2124</v>
      </c>
      <c r="B989" t="s">
        <v>2125</v>
      </c>
      <c r="C989" t="str">
        <f>IFERROR(VLOOKUP(Table1[[#This Row],[Ticker]],[1]!Table1[[Symbol]:[Industry]],2,FALSE),"-")</f>
        <v>-</v>
      </c>
      <c r="D989" t="s">
        <v>410</v>
      </c>
      <c r="E989">
        <v>2620.6861951299902</v>
      </c>
      <c r="F989">
        <v>238.54</v>
      </c>
      <c r="G989">
        <v>-19.4702728456069</v>
      </c>
      <c r="H989">
        <v>3.49950115844721</v>
      </c>
      <c r="I989">
        <v>3.8417325821015602</v>
      </c>
      <c r="J989">
        <v>-1.67946550756275</v>
      </c>
      <c r="K989">
        <v>224.78888281496401</v>
      </c>
      <c r="L989">
        <v>209.51526135219399</v>
      </c>
      <c r="M989">
        <v>55.481982693577699</v>
      </c>
      <c r="N989">
        <v>1.5512304466994</v>
      </c>
      <c r="O989">
        <v>9.8138676951454702</v>
      </c>
      <c r="P989">
        <v>33.2625698324022</v>
      </c>
      <c r="Q989">
        <v>-2.358057552272E-3</v>
      </c>
    </row>
    <row r="990" spans="1:17" hidden="1" x14ac:dyDescent="0.3">
      <c r="A990" t="s">
        <v>2126</v>
      </c>
      <c r="B990" t="s">
        <v>2127</v>
      </c>
      <c r="C990" t="str">
        <f>IFERROR(VLOOKUP(Table1[[#This Row],[Ticker]],[1]!Table1[[Symbol]:[Industry]],2,FALSE),"-")</f>
        <v>-</v>
      </c>
      <c r="D990" t="s">
        <v>46</v>
      </c>
      <c r="E990">
        <v>2616.4357222250001</v>
      </c>
      <c r="F990">
        <v>2091.0500000000002</v>
      </c>
      <c r="G990">
        <v>43.088040122847403</v>
      </c>
      <c r="H990">
        <v>-12.9694608183281</v>
      </c>
      <c r="I990">
        <v>24.008732114186099</v>
      </c>
      <c r="J990">
        <v>-13.0783991769759</v>
      </c>
      <c r="K990">
        <v>2151.9977337534701</v>
      </c>
      <c r="L990">
        <v>1771.3897147985399</v>
      </c>
      <c r="M990">
        <v>30.043390989724699</v>
      </c>
      <c r="N990">
        <v>0.57937589727780203</v>
      </c>
      <c r="O990">
        <v>22.0439492121182</v>
      </c>
      <c r="P990">
        <v>79.797936371453105</v>
      </c>
      <c r="Q990">
        <v>0.120803425473419</v>
      </c>
    </row>
    <row r="991" spans="1:17" hidden="1" x14ac:dyDescent="0.3">
      <c r="A991" t="s">
        <v>2128</v>
      </c>
      <c r="B991" t="s">
        <v>2129</v>
      </c>
      <c r="C991" t="str">
        <f>IFERROR(VLOOKUP(Table1[[#This Row],[Ticker]],[1]!Table1[[Symbol]:[Industry]],2,FALSE),"-")</f>
        <v>-</v>
      </c>
      <c r="E991">
        <v>2613.107832225</v>
      </c>
      <c r="F991">
        <v>1989.85</v>
      </c>
      <c r="G991">
        <v>419.04229353036402</v>
      </c>
      <c r="H991">
        <v>6.4869129183316501</v>
      </c>
      <c r="I991">
        <v>181.48891639410601</v>
      </c>
      <c r="J991">
        <v>-3.3162725282737902</v>
      </c>
      <c r="K991">
        <v>1718.70995766804</v>
      </c>
      <c r="L991">
        <v>1216.8743042149599</v>
      </c>
      <c r="M991">
        <v>63.282944253838501</v>
      </c>
      <c r="N991">
        <v>1.01073134874721</v>
      </c>
      <c r="O991">
        <v>7.0256552001407302</v>
      </c>
      <c r="P991">
        <v>493.98507462686501</v>
      </c>
      <c r="Q991">
        <v>0.25395672242137701</v>
      </c>
    </row>
    <row r="992" spans="1:17" hidden="1" x14ac:dyDescent="0.3">
      <c r="A992" t="s">
        <v>2130</v>
      </c>
      <c r="B992" t="s">
        <v>2131</v>
      </c>
      <c r="C992" t="str">
        <f>IFERROR(VLOOKUP(Table1[[#This Row],[Ticker]],[1]!Table1[[Symbol]:[Industry]],2,FALSE),"-")</f>
        <v>-</v>
      </c>
      <c r="D992" t="s">
        <v>380</v>
      </c>
      <c r="E992">
        <v>2602.3509896400001</v>
      </c>
      <c r="F992">
        <v>631.9</v>
      </c>
      <c r="G992">
        <v>-37.055990558517998</v>
      </c>
      <c r="H992">
        <v>-8.7278606953852194</v>
      </c>
      <c r="I992">
        <v>-20.106163615185999</v>
      </c>
      <c r="J992">
        <v>-1.00560957290793</v>
      </c>
      <c r="K992">
        <v>650.10838426843804</v>
      </c>
      <c r="L992">
        <v>661.42782774131501</v>
      </c>
      <c r="M992">
        <v>41.1503452351796</v>
      </c>
      <c r="N992">
        <v>0.75177950357849799</v>
      </c>
      <c r="O992">
        <v>26.3886690932109</v>
      </c>
      <c r="P992">
        <v>7.4111847696753497</v>
      </c>
      <c r="Q992">
        <v>4.7086498711216999E-2</v>
      </c>
    </row>
    <row r="993" spans="1:17" hidden="1" x14ac:dyDescent="0.3">
      <c r="A993" t="s">
        <v>2132</v>
      </c>
      <c r="B993" t="s">
        <v>2133</v>
      </c>
      <c r="C993" t="str">
        <f>IFERROR(VLOOKUP(Table1[[#This Row],[Ticker]],[1]!Table1[[Symbol]:[Industry]],2,FALSE),"-")</f>
        <v>-</v>
      </c>
      <c r="D993" t="s">
        <v>410</v>
      </c>
      <c r="E993">
        <v>2598.6811644539998</v>
      </c>
      <c r="F993">
        <v>176.13</v>
      </c>
      <c r="G993">
        <v>37.780614722152798</v>
      </c>
      <c r="H993">
        <v>12.3793074177616</v>
      </c>
      <c r="I993">
        <v>27.733388467785499</v>
      </c>
      <c r="J993">
        <v>1.44827420962924</v>
      </c>
      <c r="K993">
        <v>152.39223203660501</v>
      </c>
      <c r="L993">
        <v>129.71387037286399</v>
      </c>
      <c r="M993">
        <v>63.904910676315701</v>
      </c>
      <c r="N993">
        <v>0.87135989007010894</v>
      </c>
      <c r="O993">
        <v>4.6670073241355796</v>
      </c>
      <c r="P993">
        <v>85.399999999999906</v>
      </c>
      <c r="Q993">
        <v>0.11668733144290901</v>
      </c>
    </row>
    <row r="994" spans="1:17" x14ac:dyDescent="0.3">
      <c r="A994" t="s">
        <v>2134</v>
      </c>
      <c r="B994" t="s">
        <v>2135</v>
      </c>
      <c r="C994" t="str">
        <f>IFERROR(VLOOKUP(Table1[[#This Row],[Ticker]],[1]!Table1[[Symbol]:[Industry]],2,FALSE),"-")</f>
        <v>-</v>
      </c>
      <c r="D994" t="s">
        <v>287</v>
      </c>
      <c r="E994">
        <v>2597.9903583549999</v>
      </c>
      <c r="F994">
        <v>1740.55</v>
      </c>
      <c r="G994">
        <v>3.9202108708149099</v>
      </c>
      <c r="H994">
        <v>0.97989109373998595</v>
      </c>
      <c r="I994">
        <v>8.5641264057676505</v>
      </c>
      <c r="J994">
        <v>-2.1572717476066301</v>
      </c>
      <c r="K994">
        <v>1705.64028952533</v>
      </c>
      <c r="L994">
        <v>1637.44894266245</v>
      </c>
      <c r="M994">
        <v>57.914365160067803</v>
      </c>
      <c r="N994">
        <v>0.76259831698060299</v>
      </c>
      <c r="O994">
        <v>22.225733245238501</v>
      </c>
      <c r="P994">
        <v>35.98046875</v>
      </c>
      <c r="Q994">
        <v>-1.4828667114410001E-3</v>
      </c>
    </row>
    <row r="995" spans="1:17" hidden="1" x14ac:dyDescent="0.3">
      <c r="A995" t="s">
        <v>2136</v>
      </c>
      <c r="B995" t="s">
        <v>2137</v>
      </c>
      <c r="C995" t="str">
        <f>IFERROR(VLOOKUP(Table1[[#This Row],[Ticker]],[1]!Table1[[Symbol]:[Industry]],2,FALSE),"-")</f>
        <v>-</v>
      </c>
      <c r="D995" t="s">
        <v>505</v>
      </c>
      <c r="E995">
        <v>2594.5205911799999</v>
      </c>
      <c r="F995">
        <v>747.8</v>
      </c>
      <c r="G995">
        <v>68.2193827330386</v>
      </c>
      <c r="H995">
        <v>11.823266810488301</v>
      </c>
      <c r="I995">
        <v>30.394788029268</v>
      </c>
      <c r="J995">
        <v>-2.8233534671227298</v>
      </c>
      <c r="K995">
        <v>646.08361776486197</v>
      </c>
      <c r="L995">
        <v>531.94246322804202</v>
      </c>
      <c r="M995">
        <v>63.1663957401258</v>
      </c>
      <c r="N995">
        <v>0.93007479258692805</v>
      </c>
      <c r="O995">
        <v>6.8467504680395903</v>
      </c>
      <c r="P995">
        <v>101.29205921937999</v>
      </c>
      <c r="Q995">
        <v>0.142896704059569</v>
      </c>
    </row>
    <row r="996" spans="1:17" hidden="1" x14ac:dyDescent="0.3">
      <c r="A996" t="s">
        <v>2138</v>
      </c>
      <c r="B996" t="s">
        <v>2139</v>
      </c>
      <c r="C996" t="str">
        <f>IFERROR(VLOOKUP(Table1[[#This Row],[Ticker]],[1]!Table1[[Symbol]:[Industry]],2,FALSE),"-")</f>
        <v>-</v>
      </c>
      <c r="D996" t="s">
        <v>187</v>
      </c>
      <c r="E996">
        <v>2586.5437298400002</v>
      </c>
      <c r="F996">
        <v>833.35</v>
      </c>
      <c r="G996">
        <v>20.724575312572298</v>
      </c>
      <c r="H996">
        <v>4.5184865426427399</v>
      </c>
      <c r="I996">
        <v>26.083368071656199</v>
      </c>
      <c r="J996">
        <v>0.44796405010930401</v>
      </c>
      <c r="K996">
        <v>729.831793495684</v>
      </c>
      <c r="L996">
        <v>649.33896151394504</v>
      </c>
      <c r="M996">
        <v>72.427967078111394</v>
      </c>
      <c r="N996">
        <v>0.87913358261765995</v>
      </c>
      <c r="O996">
        <v>3.79792404151917</v>
      </c>
      <c r="P996">
        <v>50.955529390453698</v>
      </c>
      <c r="Q996">
        <v>6.9082551112511006E-2</v>
      </c>
    </row>
    <row r="997" spans="1:17" hidden="1" x14ac:dyDescent="0.3">
      <c r="A997" t="s">
        <v>2140</v>
      </c>
      <c r="B997" t="s">
        <v>2141</v>
      </c>
      <c r="C997" t="str">
        <f>IFERROR(VLOOKUP(Table1[[#This Row],[Ticker]],[1]!Table1[[Symbol]:[Industry]],2,FALSE),"-")</f>
        <v>-</v>
      </c>
      <c r="D997" t="s">
        <v>1300</v>
      </c>
      <c r="E997">
        <v>2580.8388</v>
      </c>
      <c r="F997">
        <v>1000</v>
      </c>
      <c r="G997">
        <v>-25.711186020996099</v>
      </c>
      <c r="H997">
        <v>-4.4141352051891403</v>
      </c>
      <c r="I997">
        <v>-12.8893660232324</v>
      </c>
      <c r="J997">
        <v>-1.7679983912052499</v>
      </c>
      <c r="K997">
        <v>999.99700514895596</v>
      </c>
      <c r="L997">
        <v>999.99694983299298</v>
      </c>
      <c r="M997">
        <v>55.379180563809697</v>
      </c>
      <c r="N997">
        <v>1.0164480438224599</v>
      </c>
      <c r="O997">
        <v>3</v>
      </c>
      <c r="P997">
        <v>3.0927835051546202</v>
      </c>
      <c r="Q997">
        <v>-0.101916752053546</v>
      </c>
    </row>
    <row r="998" spans="1:17" x14ac:dyDescent="0.3">
      <c r="A998" t="s">
        <v>2142</v>
      </c>
      <c r="B998" t="s">
        <v>2143</v>
      </c>
      <c r="C998" t="str">
        <f>IFERROR(VLOOKUP(Table1[[#This Row],[Ticker]],[1]!Table1[[Symbol]:[Industry]],2,FALSE),"-")</f>
        <v>-</v>
      </c>
      <c r="D998" t="s">
        <v>457</v>
      </c>
      <c r="E998">
        <v>2578.5805485000001</v>
      </c>
      <c r="F998">
        <v>354.75</v>
      </c>
      <c r="G998">
        <v>-22.508823214792301</v>
      </c>
      <c r="H998">
        <v>-6.2407973246584897E-2</v>
      </c>
      <c r="I998">
        <v>-10.5822283159505</v>
      </c>
      <c r="J998">
        <v>-3.9272805000106499</v>
      </c>
      <c r="K998">
        <v>340.50307375096298</v>
      </c>
      <c r="L998">
        <v>344.11528334368398</v>
      </c>
      <c r="M998">
        <v>67.298812905052998</v>
      </c>
      <c r="N998">
        <v>1.2528074389559001</v>
      </c>
      <c r="O998">
        <v>24.566596194503099</v>
      </c>
      <c r="P998">
        <v>20.2338586680223</v>
      </c>
      <c r="Q998">
        <v>-2.3896860007808999E-2</v>
      </c>
    </row>
    <row r="999" spans="1:17" hidden="1" x14ac:dyDescent="0.3">
      <c r="A999" t="s">
        <v>2144</v>
      </c>
      <c r="B999" t="s">
        <v>2145</v>
      </c>
      <c r="C999" t="str">
        <f>IFERROR(VLOOKUP(Table1[[#This Row],[Ticker]],[1]!Table1[[Symbol]:[Industry]],2,FALSE),"-")</f>
        <v>-</v>
      </c>
      <c r="D999" t="s">
        <v>260</v>
      </c>
      <c r="E999">
        <v>2574.3940356599901</v>
      </c>
      <c r="F999">
        <v>683.45</v>
      </c>
      <c r="G999">
        <v>55.694915987249502</v>
      </c>
      <c r="H999">
        <v>14.073831458642699</v>
      </c>
      <c r="I999">
        <v>14.418075533999501</v>
      </c>
      <c r="J999">
        <v>3.3074163900918698</v>
      </c>
      <c r="K999">
        <v>600.31885706542596</v>
      </c>
      <c r="L999">
        <v>539.32933802321395</v>
      </c>
      <c r="M999">
        <v>67.389584348367407</v>
      </c>
      <c r="N999">
        <v>1.9023329474611499</v>
      </c>
      <c r="O999">
        <v>6.5183992976808698</v>
      </c>
      <c r="P999">
        <v>82.985274431057505</v>
      </c>
      <c r="Q999">
        <v>4.5110144027303997E-2</v>
      </c>
    </row>
    <row r="1000" spans="1:17" x14ac:dyDescent="0.3">
      <c r="A1000" t="s">
        <v>2146</v>
      </c>
      <c r="B1000" t="s">
        <v>2147</v>
      </c>
      <c r="C1000" t="str">
        <f>IFERROR(VLOOKUP(Table1[[#This Row],[Ticker]],[1]!Table1[[Symbol]:[Industry]],2,FALSE),"-")</f>
        <v>-</v>
      </c>
      <c r="D1000" t="s">
        <v>387</v>
      </c>
      <c r="E1000">
        <v>2555.58382884</v>
      </c>
      <c r="F1000">
        <v>481.95</v>
      </c>
      <c r="G1000">
        <v>-50.4701497936382</v>
      </c>
      <c r="H1000">
        <v>-2.5211916780043699</v>
      </c>
      <c r="I1000">
        <v>-25.158411258510402</v>
      </c>
      <c r="J1000">
        <v>-2.9006514524297402</v>
      </c>
      <c r="K1000">
        <v>493.28668520308401</v>
      </c>
      <c r="L1000">
        <v>508.09622420725299</v>
      </c>
      <c r="M1000">
        <v>46.796843004872002</v>
      </c>
      <c r="N1000">
        <v>0.69119835249401096</v>
      </c>
      <c r="O1000">
        <v>75.744371822803203</v>
      </c>
      <c r="P1000">
        <v>9.5340909090908905</v>
      </c>
    </row>
    <row r="1001" spans="1:17" hidden="1" x14ac:dyDescent="0.3">
      <c r="A1001" t="s">
        <v>2148</v>
      </c>
      <c r="B1001" t="s">
        <v>2149</v>
      </c>
      <c r="C1001" t="str">
        <f>IFERROR(VLOOKUP(Table1[[#This Row],[Ticker]],[1]!Table1[[Symbol]:[Industry]],2,FALSE),"-")</f>
        <v>-</v>
      </c>
      <c r="D1001" t="s">
        <v>2150</v>
      </c>
      <c r="E1001">
        <v>2552.7601324950001</v>
      </c>
      <c r="F1001">
        <v>575.45000000000005</v>
      </c>
      <c r="G1001">
        <v>47.023239987972403</v>
      </c>
      <c r="H1001">
        <v>31.9754751844212</v>
      </c>
      <c r="I1001">
        <v>48.640458538171103</v>
      </c>
      <c r="J1001">
        <v>14.571870889840399</v>
      </c>
      <c r="K1001">
        <v>413.71013833502298</v>
      </c>
      <c r="M1001">
        <v>89.293907628885705</v>
      </c>
      <c r="N1001">
        <v>1.4244073059970901</v>
      </c>
      <c r="O1001">
        <v>2.5197671387609599</v>
      </c>
      <c r="P1001">
        <v>124.960906958561</v>
      </c>
    </row>
    <row r="1002" spans="1:17" hidden="1" x14ac:dyDescent="0.3">
      <c r="A1002" t="s">
        <v>2151</v>
      </c>
      <c r="B1002" t="s">
        <v>2152</v>
      </c>
      <c r="C1002" t="str">
        <f>IFERROR(VLOOKUP(Table1[[#This Row],[Ticker]],[1]!Table1[[Symbol]:[Industry]],2,FALSE),"-")</f>
        <v>-</v>
      </c>
      <c r="D1002" t="s">
        <v>124</v>
      </c>
      <c r="E1002">
        <v>2546.8415224199998</v>
      </c>
      <c r="F1002">
        <v>312.64999999999998</v>
      </c>
      <c r="G1002">
        <v>39.0337542618744</v>
      </c>
      <c r="H1002">
        <v>-2.1787637390484398</v>
      </c>
      <c r="I1002">
        <v>27.532821266235299</v>
      </c>
      <c r="J1002">
        <v>-6.9364691946813899</v>
      </c>
      <c r="K1002">
        <v>292.46887858986599</v>
      </c>
      <c r="L1002">
        <v>243.681500211589</v>
      </c>
      <c r="M1002">
        <v>52.320177844881897</v>
      </c>
      <c r="N1002">
        <v>0.43130848213887102</v>
      </c>
      <c r="O1002">
        <v>8.81177035023188</v>
      </c>
      <c r="P1002">
        <v>78.861556064073199</v>
      </c>
      <c r="Q1002">
        <v>8.0254248542487999E-2</v>
      </c>
    </row>
    <row r="1003" spans="1:17" x14ac:dyDescent="0.3">
      <c r="A1003" t="s">
        <v>2153</v>
      </c>
      <c r="B1003" t="s">
        <v>2154</v>
      </c>
      <c r="C1003" t="str">
        <f>IFERROR(VLOOKUP(Table1[[#This Row],[Ticker]],[1]!Table1[[Symbol]:[Industry]],2,FALSE),"-")</f>
        <v>-</v>
      </c>
      <c r="D1003" t="s">
        <v>257</v>
      </c>
      <c r="E1003">
        <v>2545.1770392099902</v>
      </c>
      <c r="F1003">
        <v>433.55</v>
      </c>
      <c r="G1003">
        <v>-18.9970554147862</v>
      </c>
      <c r="H1003">
        <v>11.801345681765</v>
      </c>
      <c r="I1003">
        <v>-22.594666450182299</v>
      </c>
      <c r="J1003">
        <v>3.8184556935803</v>
      </c>
      <c r="K1003">
        <v>392.96261154112199</v>
      </c>
      <c r="L1003">
        <v>404.23592369840998</v>
      </c>
      <c r="M1003">
        <v>77.508645638553304</v>
      </c>
      <c r="N1003">
        <v>1.9250688219851799</v>
      </c>
      <c r="O1003">
        <v>23.6074270557029</v>
      </c>
      <c r="P1003">
        <v>31.041257367387001</v>
      </c>
      <c r="Q1003">
        <v>-6.8404940221421004E-2</v>
      </c>
    </row>
    <row r="1004" spans="1:17" hidden="1" x14ac:dyDescent="0.3">
      <c r="A1004" t="s">
        <v>2155</v>
      </c>
      <c r="B1004" t="s">
        <v>2156</v>
      </c>
      <c r="C1004" t="str">
        <f>IFERROR(VLOOKUP(Table1[[#This Row],[Ticker]],[1]!Table1[[Symbol]:[Industry]],2,FALSE),"-")</f>
        <v>-</v>
      </c>
      <c r="D1004" t="s">
        <v>46</v>
      </c>
      <c r="E1004">
        <v>2539.8133708599998</v>
      </c>
      <c r="F1004">
        <v>300.2</v>
      </c>
      <c r="G1004">
        <v>16.227093809552098</v>
      </c>
      <c r="H1004">
        <v>-8.3003911293597596</v>
      </c>
      <c r="I1004">
        <v>-2.4811277003195702</v>
      </c>
      <c r="J1004">
        <v>-4.4084208588000697</v>
      </c>
      <c r="K1004">
        <v>303.501796487837</v>
      </c>
      <c r="L1004">
        <v>267.025955114684</v>
      </c>
      <c r="M1004">
        <v>34.526499273046099</v>
      </c>
      <c r="N1004">
        <v>0.30515425863567702</v>
      </c>
      <c r="O1004">
        <v>10.9260493004663</v>
      </c>
      <c r="P1004">
        <v>60.2776294714361</v>
      </c>
      <c r="Q1004">
        <v>2.8227337658597002E-2</v>
      </c>
    </row>
    <row r="1005" spans="1:17" hidden="1" x14ac:dyDescent="0.3">
      <c r="A1005" t="s">
        <v>2157</v>
      </c>
      <c r="B1005" t="s">
        <v>2158</v>
      </c>
      <c r="C1005" t="str">
        <f>IFERROR(VLOOKUP(Table1[[#This Row],[Ticker]],[1]!Table1[[Symbol]:[Industry]],2,FALSE),"-")</f>
        <v>-</v>
      </c>
      <c r="D1005" t="s">
        <v>24</v>
      </c>
      <c r="E1005">
        <v>2539.2844255300001</v>
      </c>
      <c r="F1005">
        <v>305.14999999999998</v>
      </c>
      <c r="G1005">
        <v>-5.8065071056886497</v>
      </c>
      <c r="H1005">
        <v>10.130659861912701</v>
      </c>
      <c r="I1005">
        <v>1.2921119936057399</v>
      </c>
      <c r="J1005">
        <v>-1.9891674275401601</v>
      </c>
      <c r="K1005">
        <v>294.210143319118</v>
      </c>
      <c r="L1005">
        <v>291.05113098199001</v>
      </c>
      <c r="M1005">
        <v>50.142059731910798</v>
      </c>
      <c r="N1005">
        <v>4.49384390355082</v>
      </c>
      <c r="O1005">
        <v>25.839750942159601</v>
      </c>
      <c r="P1005">
        <v>22.353648757016799</v>
      </c>
      <c r="Q1005">
        <v>-7.0155199989972994E-2</v>
      </c>
    </row>
    <row r="1006" spans="1:17" hidden="1" x14ac:dyDescent="0.3">
      <c r="A1006" t="s">
        <v>2159</v>
      </c>
      <c r="B1006" t="s">
        <v>2160</v>
      </c>
      <c r="C1006" t="str">
        <f>IFERROR(VLOOKUP(Table1[[#This Row],[Ticker]],[1]!Table1[[Symbol]:[Industry]],2,FALSE),"-")</f>
        <v>-</v>
      </c>
      <c r="D1006" t="s">
        <v>552</v>
      </c>
      <c r="E1006">
        <v>2532.48854652</v>
      </c>
      <c r="F1006">
        <v>276.3</v>
      </c>
      <c r="G1006">
        <v>-6.3559535733833101</v>
      </c>
      <c r="H1006">
        <v>-10.412435969844999</v>
      </c>
      <c r="I1006">
        <v>-11.8286491249149</v>
      </c>
      <c r="J1006">
        <v>-2.4858734809396399</v>
      </c>
      <c r="K1006">
        <v>272.09773425581801</v>
      </c>
      <c r="L1006">
        <v>261.57713067335902</v>
      </c>
      <c r="M1006">
        <v>46.500794946042198</v>
      </c>
      <c r="N1006">
        <v>1.1188437268093601</v>
      </c>
      <c r="O1006">
        <v>15.508505247918899</v>
      </c>
      <c r="P1006">
        <v>29.7183098591549</v>
      </c>
      <c r="Q1006">
        <v>7.8851709224257993E-2</v>
      </c>
    </row>
    <row r="1007" spans="1:17" hidden="1" x14ac:dyDescent="0.3">
      <c r="A1007" t="s">
        <v>2161</v>
      </c>
      <c r="B1007" t="s">
        <v>2162</v>
      </c>
      <c r="C1007" t="str">
        <f>IFERROR(VLOOKUP(Table1[[#This Row],[Ticker]],[1]!Table1[[Symbol]:[Industry]],2,FALSE),"-")</f>
        <v>-</v>
      </c>
      <c r="D1007" t="s">
        <v>27</v>
      </c>
      <c r="E1007">
        <v>2528.8200000000002</v>
      </c>
      <c r="F1007">
        <v>40.14</v>
      </c>
      <c r="G1007">
        <v>75.190069618101504</v>
      </c>
      <c r="H1007">
        <v>-0.76617602151567699</v>
      </c>
      <c r="I1007">
        <v>8.9315747961909402</v>
      </c>
      <c r="J1007">
        <v>-6.5934844535149102</v>
      </c>
      <c r="K1007">
        <v>39.426250932804003</v>
      </c>
      <c r="L1007">
        <v>35.184257023875503</v>
      </c>
      <c r="M1007">
        <v>39.556899553232697</v>
      </c>
      <c r="N1007">
        <v>1.32498710359929</v>
      </c>
      <c r="O1007">
        <v>30.543099152964601</v>
      </c>
      <c r="P1007">
        <v>111.820580474934</v>
      </c>
      <c r="Q1007">
        <v>5.3985989760351002E-2</v>
      </c>
    </row>
    <row r="1008" spans="1:17" hidden="1" x14ac:dyDescent="0.3">
      <c r="A1008" t="s">
        <v>2163</v>
      </c>
      <c r="B1008" t="s">
        <v>2164</v>
      </c>
      <c r="C1008" t="str">
        <f>IFERROR(VLOOKUP(Table1[[#This Row],[Ticker]],[1]!Table1[[Symbol]:[Industry]],2,FALSE),"-")</f>
        <v>-</v>
      </c>
      <c r="D1008" t="s">
        <v>140</v>
      </c>
      <c r="E1008">
        <v>2528.4747681250001</v>
      </c>
      <c r="F1008">
        <v>712.55</v>
      </c>
      <c r="G1008">
        <v>66.363032246297195</v>
      </c>
      <c r="H1008">
        <v>-3.597011768932</v>
      </c>
      <c r="I1008">
        <v>47.957135105435697</v>
      </c>
      <c r="J1008">
        <v>-2.61431088676032</v>
      </c>
      <c r="K1008">
        <v>712.61802447509103</v>
      </c>
      <c r="L1008">
        <v>613.29757054207903</v>
      </c>
      <c r="M1008">
        <v>60.502083833085301</v>
      </c>
      <c r="N1008">
        <v>0.38135016860241</v>
      </c>
      <c r="O1008">
        <v>24.545645919584601</v>
      </c>
      <c r="P1008">
        <v>118.339206373525</v>
      </c>
      <c r="Q1008">
        <v>8.2830106311476998E-2</v>
      </c>
    </row>
    <row r="1009" spans="1:17" hidden="1" x14ac:dyDescent="0.3">
      <c r="A1009" t="s">
        <v>2165</v>
      </c>
      <c r="B1009" t="s">
        <v>2166</v>
      </c>
      <c r="C1009" t="str">
        <f>IFERROR(VLOOKUP(Table1[[#This Row],[Ticker]],[1]!Table1[[Symbol]:[Industry]],2,FALSE),"-")</f>
        <v>-</v>
      </c>
      <c r="D1009" t="s">
        <v>187</v>
      </c>
      <c r="E1009">
        <v>2518.6055075999998</v>
      </c>
      <c r="F1009">
        <v>1764</v>
      </c>
      <c r="G1009">
        <v>29.031823175219198</v>
      </c>
      <c r="H1009">
        <v>42.324114389624398</v>
      </c>
      <c r="I1009">
        <v>22.782069140588501</v>
      </c>
      <c r="J1009">
        <v>36.278048723226298</v>
      </c>
      <c r="K1009">
        <v>1305.7832443068201</v>
      </c>
      <c r="L1009">
        <v>1199.93340948537</v>
      </c>
      <c r="M1009">
        <v>87.167561078731794</v>
      </c>
      <c r="N1009">
        <v>3.05724294603599</v>
      </c>
      <c r="O1009">
        <v>6.8594104308389898</v>
      </c>
      <c r="P1009">
        <v>97.083961789844096</v>
      </c>
      <c r="Q1009">
        <v>0.10122839364977</v>
      </c>
    </row>
    <row r="1010" spans="1:17" hidden="1" x14ac:dyDescent="0.3">
      <c r="A1010" t="s">
        <v>2167</v>
      </c>
      <c r="B1010" t="s">
        <v>2168</v>
      </c>
      <c r="C1010" t="str">
        <f>IFERROR(VLOOKUP(Table1[[#This Row],[Ticker]],[1]!Table1[[Symbol]:[Industry]],2,FALSE),"-")</f>
        <v>-</v>
      </c>
      <c r="D1010" t="s">
        <v>46</v>
      </c>
      <c r="E1010">
        <v>2492.7720227</v>
      </c>
      <c r="F1010">
        <v>594.25</v>
      </c>
      <c r="G1010">
        <v>-2.5825102105223698</v>
      </c>
      <c r="H1010">
        <v>10.3158480113179</v>
      </c>
      <c r="I1010">
        <v>-33.364441299244397</v>
      </c>
      <c r="J1010">
        <v>2.1765454370594899</v>
      </c>
      <c r="K1010">
        <v>562.16377335194704</v>
      </c>
      <c r="L1010">
        <v>572.018813707954</v>
      </c>
      <c r="M1010">
        <v>63.055730193959299</v>
      </c>
      <c r="N1010">
        <v>1.6024728159056101</v>
      </c>
      <c r="O1010">
        <v>43.037442153975597</v>
      </c>
      <c r="P1010">
        <v>37.382961507340198</v>
      </c>
      <c r="Q1010">
        <v>0.152378631804679</v>
      </c>
    </row>
    <row r="1011" spans="1:17" hidden="1" x14ac:dyDescent="0.3">
      <c r="A1011" t="s">
        <v>2169</v>
      </c>
      <c r="B1011" t="s">
        <v>2170</v>
      </c>
      <c r="C1011" t="str">
        <f>IFERROR(VLOOKUP(Table1[[#This Row],[Ticker]],[1]!Table1[[Symbol]:[Industry]],2,FALSE),"-")</f>
        <v>-</v>
      </c>
      <c r="D1011" t="s">
        <v>337</v>
      </c>
      <c r="E1011">
        <v>2485.7428065650001</v>
      </c>
      <c r="F1011">
        <v>588.95000000000005</v>
      </c>
      <c r="G1011">
        <v>557.92101188962397</v>
      </c>
      <c r="H1011">
        <v>-8.3281468530137293</v>
      </c>
      <c r="I1011">
        <v>110.071073121193</v>
      </c>
      <c r="J1011">
        <v>-8.7954285726919501</v>
      </c>
      <c r="K1011">
        <v>586.095599289858</v>
      </c>
      <c r="L1011">
        <v>417.382889307764</v>
      </c>
      <c r="M1011">
        <v>48.648644066874901</v>
      </c>
      <c r="N1011">
        <v>0.44581091152246499</v>
      </c>
      <c r="O1011">
        <v>26.318023601324299</v>
      </c>
      <c r="P1011">
        <v>616.48418491484097</v>
      </c>
      <c r="Q1011">
        <v>0.163379759154201</v>
      </c>
    </row>
    <row r="1012" spans="1:17" hidden="1" x14ac:dyDescent="0.3">
      <c r="A1012" t="s">
        <v>2171</v>
      </c>
      <c r="B1012" t="s">
        <v>2172</v>
      </c>
      <c r="C1012" t="str">
        <f>IFERROR(VLOOKUP(Table1[[#This Row],[Ticker]],[1]!Table1[[Symbol]:[Industry]],2,FALSE),"-")</f>
        <v>-</v>
      </c>
      <c r="D1012" t="s">
        <v>325</v>
      </c>
      <c r="E1012">
        <v>2484.1558563210001</v>
      </c>
      <c r="F1012">
        <v>259.31</v>
      </c>
      <c r="G1012">
        <v>-0.76517253352028503</v>
      </c>
      <c r="H1012">
        <v>45.481197185192698</v>
      </c>
      <c r="I1012">
        <v>12.0191118187714</v>
      </c>
      <c r="J1012">
        <v>13.4734109171896</v>
      </c>
      <c r="K1012">
        <v>208.21963475743101</v>
      </c>
      <c r="M1012">
        <v>76.584623687939398</v>
      </c>
      <c r="N1012">
        <v>2.1557664475771698</v>
      </c>
      <c r="O1012">
        <v>3.8448189425783701</v>
      </c>
      <c r="P1012">
        <v>72.184594953519195</v>
      </c>
    </row>
    <row r="1013" spans="1:17" hidden="1" x14ac:dyDescent="0.3">
      <c r="A1013" t="s">
        <v>2173</v>
      </c>
      <c r="B1013" t="s">
        <v>2174</v>
      </c>
      <c r="C1013" t="str">
        <f>IFERROR(VLOOKUP(Table1[[#This Row],[Ticker]],[1]!Table1[[Symbol]:[Industry]],2,FALSE),"-")</f>
        <v>-</v>
      </c>
      <c r="D1013" t="s">
        <v>257</v>
      </c>
      <c r="E1013">
        <v>2465.74882785</v>
      </c>
      <c r="F1013">
        <v>213.15</v>
      </c>
      <c r="G1013">
        <v>70.691686731424198</v>
      </c>
      <c r="H1013">
        <v>46.331494477293901</v>
      </c>
      <c r="I1013">
        <v>61.380930763620597</v>
      </c>
      <c r="J1013">
        <v>26.585586055939299</v>
      </c>
      <c r="K1013">
        <v>156.47469982259099</v>
      </c>
      <c r="L1013">
        <v>135.04363658705699</v>
      </c>
      <c r="M1013">
        <v>86.0720076326336</v>
      </c>
      <c r="N1013">
        <v>2.7633709143968099</v>
      </c>
      <c r="O1013">
        <v>5.5125498475252197</v>
      </c>
      <c r="P1013">
        <v>108.113649677797</v>
      </c>
      <c r="Q1013">
        <v>0.16650915215340201</v>
      </c>
    </row>
    <row r="1014" spans="1:17" hidden="1" x14ac:dyDescent="0.3">
      <c r="A1014" t="s">
        <v>2175</v>
      </c>
      <c r="B1014" t="s">
        <v>2176</v>
      </c>
      <c r="C1014" t="str">
        <f>IFERROR(VLOOKUP(Table1[[#This Row],[Ticker]],[1]!Table1[[Symbol]:[Industry]],2,FALSE),"-")</f>
        <v>-</v>
      </c>
      <c r="D1014" t="s">
        <v>49</v>
      </c>
      <c r="E1014">
        <v>2465.6014219230001</v>
      </c>
      <c r="F1014">
        <v>224.17</v>
      </c>
      <c r="G1014">
        <v>-0.71218602099619499</v>
      </c>
      <c r="H1014">
        <v>-6.14851703131409</v>
      </c>
      <c r="I1014">
        <v>-28.088912079597002</v>
      </c>
      <c r="J1014">
        <v>-4.8154121843087001</v>
      </c>
      <c r="K1014">
        <v>232.801123082044</v>
      </c>
      <c r="L1014">
        <v>228.808047737565</v>
      </c>
      <c r="M1014">
        <v>40.820864939317303</v>
      </c>
      <c r="N1014">
        <v>0.84734383283089998</v>
      </c>
      <c r="O1014">
        <v>26.4888254449748</v>
      </c>
      <c r="P1014">
        <v>33.038575667655699</v>
      </c>
      <c r="Q1014">
        <v>8.2566465777638001E-2</v>
      </c>
    </row>
    <row r="1015" spans="1:17" hidden="1" x14ac:dyDescent="0.3">
      <c r="A1015" t="s">
        <v>2177</v>
      </c>
      <c r="B1015" t="s">
        <v>2178</v>
      </c>
      <c r="C1015" t="str">
        <f>IFERROR(VLOOKUP(Table1[[#This Row],[Ticker]],[1]!Table1[[Symbol]:[Industry]],2,FALSE),"-")</f>
        <v>-</v>
      </c>
      <c r="D1015" t="s">
        <v>541</v>
      </c>
      <c r="E1015">
        <v>2462.0894386</v>
      </c>
      <c r="F1015">
        <v>407</v>
      </c>
      <c r="G1015">
        <v>9.1118850082704803</v>
      </c>
      <c r="H1015">
        <v>4.2674936081423898</v>
      </c>
      <c r="I1015">
        <v>7.2582354527823396</v>
      </c>
      <c r="J1015">
        <v>-3.1580727723782802</v>
      </c>
      <c r="K1015">
        <v>371.36473644476399</v>
      </c>
      <c r="L1015">
        <v>340.62066320449497</v>
      </c>
      <c r="M1015">
        <v>64.003331793422802</v>
      </c>
      <c r="N1015">
        <v>0.67351861720808404</v>
      </c>
      <c r="O1015">
        <v>3.4275184275184198</v>
      </c>
      <c r="P1015">
        <v>43.209007741027399</v>
      </c>
      <c r="Q1015">
        <v>3.3530883311409999E-2</v>
      </c>
    </row>
    <row r="1016" spans="1:17" hidden="1" x14ac:dyDescent="0.3">
      <c r="A1016" t="s">
        <v>2179</v>
      </c>
      <c r="B1016" t="s">
        <v>2180</v>
      </c>
      <c r="C1016" t="str">
        <f>IFERROR(VLOOKUP(Table1[[#This Row],[Ticker]],[1]!Table1[[Symbol]:[Industry]],2,FALSE),"-")</f>
        <v>-</v>
      </c>
      <c r="D1016" t="s">
        <v>552</v>
      </c>
      <c r="E1016">
        <v>2459.4081177500002</v>
      </c>
      <c r="F1016">
        <v>490.45</v>
      </c>
      <c r="G1016">
        <v>54.573632960315599</v>
      </c>
      <c r="H1016">
        <v>19.309813378362499</v>
      </c>
      <c r="I1016">
        <v>37.1871333647724</v>
      </c>
      <c r="J1016">
        <v>2.58989634563684</v>
      </c>
      <c r="K1016">
        <v>429.44846635249303</v>
      </c>
      <c r="L1016">
        <v>359.07873075619898</v>
      </c>
      <c r="M1016">
        <v>67.161535832688003</v>
      </c>
      <c r="N1016">
        <v>0.58681078070855497</v>
      </c>
      <c r="O1016">
        <v>3.9657457437047601</v>
      </c>
      <c r="P1016">
        <v>92.484301412872796</v>
      </c>
    </row>
    <row r="1017" spans="1:17" hidden="1" x14ac:dyDescent="0.3">
      <c r="A1017" t="s">
        <v>2181</v>
      </c>
      <c r="B1017" t="s">
        <v>2182</v>
      </c>
      <c r="C1017" t="str">
        <f>IFERROR(VLOOKUP(Table1[[#This Row],[Ticker]],[1]!Table1[[Symbol]:[Industry]],2,FALSE),"-")</f>
        <v>-</v>
      </c>
      <c r="D1017" t="s">
        <v>80</v>
      </c>
      <c r="E1017">
        <v>2456.6086033199999</v>
      </c>
      <c r="F1017">
        <v>893.4</v>
      </c>
      <c r="G1017">
        <v>161.025129329035</v>
      </c>
      <c r="H1017">
        <v>-2.0178589151075399</v>
      </c>
      <c r="I1017">
        <v>1.38538455236236</v>
      </c>
      <c r="J1017">
        <v>1.3273499077996</v>
      </c>
      <c r="K1017">
        <v>858.05928921360396</v>
      </c>
      <c r="L1017">
        <v>689.88226197682502</v>
      </c>
      <c r="M1017">
        <v>56.055173991450197</v>
      </c>
      <c r="N1017">
        <v>1.1376083034939599</v>
      </c>
      <c r="O1017">
        <v>4.6563689276919602</v>
      </c>
      <c r="P1017">
        <v>215.68904593639499</v>
      </c>
      <c r="Q1017">
        <v>8.8547056012466999E-2</v>
      </c>
    </row>
    <row r="1018" spans="1:17" hidden="1" x14ac:dyDescent="0.3">
      <c r="A1018" t="s">
        <v>2183</v>
      </c>
      <c r="B1018" t="s">
        <v>2184</v>
      </c>
      <c r="C1018" t="str">
        <f>IFERROR(VLOOKUP(Table1[[#This Row],[Ticker]],[1]!Table1[[Symbol]:[Industry]],2,FALSE),"-")</f>
        <v>-</v>
      </c>
      <c r="D1018" t="s">
        <v>668</v>
      </c>
      <c r="E1018">
        <v>2448.8401514249999</v>
      </c>
      <c r="F1018">
        <v>615.75</v>
      </c>
      <c r="G1018">
        <v>22.1055135208412</v>
      </c>
      <c r="H1018">
        <v>17.459632053193399</v>
      </c>
      <c r="I1018">
        <v>-9.4367450554904906</v>
      </c>
      <c r="J1018">
        <v>8.8280280988609494</v>
      </c>
      <c r="K1018">
        <v>538.13177504108501</v>
      </c>
      <c r="L1018">
        <v>526.53324193096</v>
      </c>
      <c r="M1018">
        <v>84.452360290000996</v>
      </c>
      <c r="N1018">
        <v>1.92039384400937</v>
      </c>
      <c r="O1018">
        <v>9.6061713357693694</v>
      </c>
      <c r="P1018">
        <v>51.271342586905703</v>
      </c>
      <c r="Q1018">
        <v>8.1817641127999996E-2</v>
      </c>
    </row>
    <row r="1019" spans="1:17" hidden="1" x14ac:dyDescent="0.3">
      <c r="A1019" t="s">
        <v>2185</v>
      </c>
      <c r="B1019" t="s">
        <v>2186</v>
      </c>
      <c r="C1019" t="str">
        <f>IFERROR(VLOOKUP(Table1[[#This Row],[Ticker]],[1]!Table1[[Symbol]:[Industry]],2,FALSE),"-")</f>
        <v>-</v>
      </c>
      <c r="D1019" t="s">
        <v>659</v>
      </c>
      <c r="E1019">
        <v>2442.1678380799999</v>
      </c>
      <c r="F1019">
        <v>178.37</v>
      </c>
      <c r="G1019">
        <v>19.580021771211499</v>
      </c>
      <c r="H1019">
        <v>-3.6353541668144098</v>
      </c>
      <c r="I1019">
        <v>-14.042039894110699</v>
      </c>
      <c r="J1019">
        <v>-0.89244057614565397</v>
      </c>
      <c r="K1019">
        <v>178.60863514866</v>
      </c>
      <c r="L1019">
        <v>164.595909676221</v>
      </c>
      <c r="M1019">
        <v>51.210719451545799</v>
      </c>
      <c r="N1019">
        <v>0.97725176757207599</v>
      </c>
      <c r="O1019">
        <v>12.0704154286034</v>
      </c>
      <c r="P1019">
        <v>50.841437632135303</v>
      </c>
      <c r="Q1019">
        <v>0.17202242529727799</v>
      </c>
    </row>
    <row r="1020" spans="1:17" hidden="1" x14ac:dyDescent="0.3">
      <c r="A1020" t="s">
        <v>2187</v>
      </c>
      <c r="B1020" t="s">
        <v>2188</v>
      </c>
      <c r="C1020" t="str">
        <f>IFERROR(VLOOKUP(Table1[[#This Row],[Ticker]],[1]!Table1[[Symbol]:[Industry]],2,FALSE),"-")</f>
        <v>-</v>
      </c>
      <c r="D1020" t="s">
        <v>924</v>
      </c>
      <c r="E1020">
        <v>2437.8758011049999</v>
      </c>
      <c r="F1020">
        <v>22.65</v>
      </c>
      <c r="G1020">
        <v>11.4479348249252</v>
      </c>
      <c r="H1020">
        <v>-2.5433111517370199</v>
      </c>
      <c r="I1020">
        <v>2.9674114703736998</v>
      </c>
      <c r="J1020">
        <v>-2.97750163094606</v>
      </c>
      <c r="K1020">
        <v>23.564092420842901</v>
      </c>
      <c r="L1020">
        <v>22.4479095006091</v>
      </c>
      <c r="M1020">
        <v>36.0489659876378</v>
      </c>
      <c r="N1020">
        <v>0.58351646577107796</v>
      </c>
      <c r="O1020">
        <v>42.163355408388497</v>
      </c>
      <c r="P1020">
        <v>55.6701030927834</v>
      </c>
      <c r="Q1020">
        <v>-4.3656086630515997E-2</v>
      </c>
    </row>
    <row r="1021" spans="1:17" hidden="1" x14ac:dyDescent="0.3">
      <c r="A1021" t="s">
        <v>2189</v>
      </c>
      <c r="B1021" t="s">
        <v>2190</v>
      </c>
      <c r="C1021" t="str">
        <f>IFERROR(VLOOKUP(Table1[[#This Row],[Ticker]],[1]!Table1[[Symbol]:[Industry]],2,FALSE),"-")</f>
        <v>-</v>
      </c>
      <c r="D1021" t="s">
        <v>306</v>
      </c>
      <c r="E1021">
        <v>2437.5216086400001</v>
      </c>
      <c r="F1021">
        <v>136.47999999999999</v>
      </c>
      <c r="G1021">
        <v>27.013051807767098</v>
      </c>
      <c r="H1021">
        <v>-2.9638947316412301</v>
      </c>
      <c r="I1021">
        <v>-4.48587118606007</v>
      </c>
      <c r="J1021">
        <v>-3.6430431203256801</v>
      </c>
      <c r="K1021">
        <v>137.76603418616</v>
      </c>
      <c r="L1021">
        <v>122.96065989857</v>
      </c>
      <c r="M1021">
        <v>38.0172666579235</v>
      </c>
      <c r="N1021">
        <v>0.41778668642103201</v>
      </c>
      <c r="O1021">
        <v>13.4232121922626</v>
      </c>
      <c r="P1021">
        <v>72.650221378874093</v>
      </c>
      <c r="Q1021">
        <v>0.129081299247225</v>
      </c>
    </row>
    <row r="1022" spans="1:17" x14ac:dyDescent="0.3">
      <c r="A1022" t="s">
        <v>2191</v>
      </c>
      <c r="B1022" t="s">
        <v>2192</v>
      </c>
      <c r="C1022" t="str">
        <f>IFERROR(VLOOKUP(Table1[[#This Row],[Ticker]],[1]!Table1[[Symbol]:[Industry]],2,FALSE),"-")</f>
        <v>-</v>
      </c>
      <c r="D1022" t="s">
        <v>280</v>
      </c>
      <c r="E1022">
        <v>2433.1105198250002</v>
      </c>
      <c r="F1022">
        <v>842.75</v>
      </c>
      <c r="G1022">
        <v>-59.570546522194199</v>
      </c>
      <c r="H1022">
        <v>9.0696369079185395</v>
      </c>
      <c r="I1022">
        <v>-17.5178954183549</v>
      </c>
      <c r="J1022">
        <v>1.3585838872757601</v>
      </c>
      <c r="K1022">
        <v>775.18259181130304</v>
      </c>
      <c r="L1022">
        <v>816.70560972609701</v>
      </c>
      <c r="M1022">
        <v>74.791138267221001</v>
      </c>
      <c r="N1022">
        <v>1.66161570075369</v>
      </c>
      <c r="O1022">
        <v>57.543755562147702</v>
      </c>
      <c r="P1022">
        <v>27.4383789505519</v>
      </c>
      <c r="Q1022">
        <v>9.8077020892900005E-3</v>
      </c>
    </row>
    <row r="1023" spans="1:17" hidden="1" x14ac:dyDescent="0.3">
      <c r="A1023" t="s">
        <v>2193</v>
      </c>
      <c r="B1023" t="s">
        <v>2194</v>
      </c>
      <c r="C1023" t="str">
        <f>IFERROR(VLOOKUP(Table1[[#This Row],[Ticker]],[1]!Table1[[Symbol]:[Industry]],2,FALSE),"-")</f>
        <v>-</v>
      </c>
      <c r="D1023" t="s">
        <v>156</v>
      </c>
      <c r="E1023">
        <v>2427.3501329999999</v>
      </c>
      <c r="F1023">
        <v>1335</v>
      </c>
      <c r="G1023">
        <v>384.76400445519403</v>
      </c>
      <c r="H1023">
        <v>2.6415384699033702</v>
      </c>
      <c r="I1023">
        <v>395.68206254819597</v>
      </c>
      <c r="J1023">
        <v>-14.732146918733999</v>
      </c>
      <c r="K1023">
        <v>1105.1441843033499</v>
      </c>
      <c r="M1023">
        <v>49.070113712292098</v>
      </c>
      <c r="N1023">
        <v>0.88872727272727203</v>
      </c>
      <c r="O1023">
        <v>17.528089887640402</v>
      </c>
      <c r="P1023">
        <v>477.047763129457</v>
      </c>
    </row>
    <row r="1024" spans="1:17" hidden="1" x14ac:dyDescent="0.3">
      <c r="A1024" t="s">
        <v>2195</v>
      </c>
      <c r="B1024" t="s">
        <v>2196</v>
      </c>
      <c r="C1024" t="str">
        <f>IFERROR(VLOOKUP(Table1[[#This Row],[Ticker]],[1]!Table1[[Symbol]:[Industry]],2,FALSE),"-")</f>
        <v>-</v>
      </c>
      <c r="D1024" t="s">
        <v>410</v>
      </c>
      <c r="E1024">
        <v>2422.2560028900002</v>
      </c>
      <c r="F1024">
        <v>732.1</v>
      </c>
      <c r="G1024">
        <v>40.636371125106898</v>
      </c>
      <c r="H1024">
        <v>6.0699190331261397</v>
      </c>
      <c r="I1024">
        <v>-12.7114787763796</v>
      </c>
      <c r="J1024">
        <v>-3.2539828559131201</v>
      </c>
      <c r="K1024">
        <v>691.38828766054405</v>
      </c>
      <c r="L1024">
        <v>661.90886945162595</v>
      </c>
      <c r="M1024">
        <v>61.755007039786001</v>
      </c>
      <c r="N1024">
        <v>1.6186719602575199</v>
      </c>
      <c r="O1024">
        <v>15.694577243545901</v>
      </c>
      <c r="P1024">
        <v>71.371722846441898</v>
      </c>
      <c r="Q1024">
        <v>8.5167871806459995E-3</v>
      </c>
    </row>
    <row r="1025" spans="1:17" hidden="1" x14ac:dyDescent="0.3">
      <c r="A1025" t="s">
        <v>2197</v>
      </c>
      <c r="B1025" t="s">
        <v>2198</v>
      </c>
      <c r="C1025" t="str">
        <f>IFERROR(VLOOKUP(Table1[[#This Row],[Ticker]],[1]!Table1[[Symbol]:[Industry]],2,FALSE),"-")</f>
        <v>-</v>
      </c>
      <c r="D1025" t="s">
        <v>187</v>
      </c>
      <c r="E1025">
        <v>2408.5930683500001</v>
      </c>
      <c r="F1025">
        <v>432.95</v>
      </c>
      <c r="G1025">
        <v>-9.0297982026428798</v>
      </c>
      <c r="H1025">
        <v>6.7348546938007399</v>
      </c>
      <c r="I1025">
        <v>7.7599303401505999</v>
      </c>
      <c r="J1025">
        <v>-2.9245220830983598</v>
      </c>
      <c r="K1025">
        <v>404.71465827259601</v>
      </c>
      <c r="L1025">
        <v>373.24170003685401</v>
      </c>
      <c r="M1025">
        <v>48.651052357277003</v>
      </c>
      <c r="N1025">
        <v>0.99484249881849196</v>
      </c>
      <c r="O1025">
        <v>5.9244716479963202</v>
      </c>
      <c r="P1025">
        <v>38.300590959910501</v>
      </c>
      <c r="Q1025">
        <v>8.6705575376400004E-4</v>
      </c>
    </row>
    <row r="1026" spans="1:17" hidden="1" x14ac:dyDescent="0.3">
      <c r="A1026" t="s">
        <v>2199</v>
      </c>
      <c r="B1026" t="s">
        <v>2200</v>
      </c>
      <c r="C1026" t="str">
        <f>IFERROR(VLOOKUP(Table1[[#This Row],[Ticker]],[1]!Table1[[Symbol]:[Industry]],2,FALSE),"-")</f>
        <v>-</v>
      </c>
      <c r="D1026" t="s">
        <v>124</v>
      </c>
      <c r="E1026">
        <v>2402.9612126900001</v>
      </c>
      <c r="F1026">
        <v>166.3</v>
      </c>
      <c r="G1026">
        <v>10.487650178839999</v>
      </c>
      <c r="H1026">
        <v>2.2166437688450502</v>
      </c>
      <c r="I1026">
        <v>-31.806967193393302</v>
      </c>
      <c r="J1026">
        <v>-0.34639728283828097</v>
      </c>
      <c r="K1026">
        <v>163.54350932223801</v>
      </c>
      <c r="L1026">
        <v>163.609039483083</v>
      </c>
      <c r="M1026">
        <v>54.1672252951209</v>
      </c>
      <c r="N1026">
        <v>0.92021174078574497</v>
      </c>
      <c r="O1026">
        <v>27.961515333734202</v>
      </c>
      <c r="P1026">
        <v>38.756779307467603</v>
      </c>
      <c r="Q1026">
        <v>8.0831009318680005E-3</v>
      </c>
    </row>
    <row r="1027" spans="1:17" hidden="1" x14ac:dyDescent="0.3">
      <c r="A1027" t="s">
        <v>2201</v>
      </c>
      <c r="B1027" t="s">
        <v>2202</v>
      </c>
      <c r="C1027" t="str">
        <f>IFERROR(VLOOKUP(Table1[[#This Row],[Ticker]],[1]!Table1[[Symbol]:[Industry]],2,FALSE),"-")</f>
        <v>-</v>
      </c>
      <c r="D1027" t="s">
        <v>166</v>
      </c>
      <c r="E1027">
        <v>2400.6412023299999</v>
      </c>
      <c r="F1027">
        <v>1593.3</v>
      </c>
      <c r="G1027">
        <v>167.64335719573501</v>
      </c>
      <c r="H1027">
        <v>15.448980402607299</v>
      </c>
      <c r="I1027">
        <v>150.596660105426</v>
      </c>
      <c r="J1027">
        <v>-11.4059782571652</v>
      </c>
      <c r="K1027">
        <v>1362.98448317053</v>
      </c>
      <c r="L1027">
        <v>1010.44811817238</v>
      </c>
      <c r="M1027">
        <v>55.503775725791897</v>
      </c>
      <c r="N1027">
        <v>1.22711276918428</v>
      </c>
      <c r="O1027">
        <v>11.909244963283699</v>
      </c>
      <c r="P1027">
        <v>222.43245977941899</v>
      </c>
      <c r="Q1027">
        <v>0.12144920537895</v>
      </c>
    </row>
    <row r="1028" spans="1:17" hidden="1" x14ac:dyDescent="0.3">
      <c r="A1028" t="s">
        <v>2203</v>
      </c>
      <c r="B1028" t="s">
        <v>2204</v>
      </c>
      <c r="C1028" t="str">
        <f>IFERROR(VLOOKUP(Table1[[#This Row],[Ticker]],[1]!Table1[[Symbol]:[Industry]],2,FALSE),"-")</f>
        <v>-</v>
      </c>
      <c r="D1028" t="s">
        <v>552</v>
      </c>
      <c r="E1028">
        <v>2400.2931658339999</v>
      </c>
      <c r="F1028">
        <v>100.37</v>
      </c>
      <c r="G1028">
        <v>80.230436929823398</v>
      </c>
      <c r="H1028">
        <v>-9.8624448573204493</v>
      </c>
      <c r="I1028">
        <v>7.6751985413321497</v>
      </c>
      <c r="J1028">
        <v>-10.0997483437038</v>
      </c>
      <c r="K1028">
        <v>98.442461337351205</v>
      </c>
      <c r="L1028">
        <v>80.790469926747605</v>
      </c>
      <c r="M1028">
        <v>43.8001476164781</v>
      </c>
      <c r="N1028">
        <v>0.83226009121259803</v>
      </c>
      <c r="O1028">
        <v>15.672013549865399</v>
      </c>
      <c r="P1028">
        <v>119.14847161572</v>
      </c>
      <c r="Q1028">
        <v>-9.2297444569740001E-3</v>
      </c>
    </row>
    <row r="1029" spans="1:17" hidden="1" x14ac:dyDescent="0.3">
      <c r="A1029" t="s">
        <v>2205</v>
      </c>
      <c r="B1029" t="s">
        <v>2206</v>
      </c>
      <c r="C1029" t="str">
        <f>IFERROR(VLOOKUP(Table1[[#This Row],[Ticker]],[1]!Table1[[Symbol]:[Industry]],2,FALSE),"-")</f>
        <v>-</v>
      </c>
      <c r="D1029" t="s">
        <v>552</v>
      </c>
      <c r="E1029">
        <v>2395.7548734060001</v>
      </c>
      <c r="F1029">
        <v>133.09</v>
      </c>
      <c r="G1029">
        <v>90.158259323133294</v>
      </c>
      <c r="H1029">
        <v>23.457389243516499</v>
      </c>
      <c r="I1029">
        <v>22.916756425747099</v>
      </c>
      <c r="J1029">
        <v>-3.6224394832649902</v>
      </c>
      <c r="K1029">
        <v>115.044657560555</v>
      </c>
      <c r="L1029">
        <v>101.563501121863</v>
      </c>
      <c r="M1029">
        <v>62.099020665486798</v>
      </c>
      <c r="N1029">
        <v>3.47928036783882</v>
      </c>
      <c r="O1029">
        <v>11.954316627845801</v>
      </c>
      <c r="P1029">
        <v>117.467320261437</v>
      </c>
      <c r="Q1029">
        <v>4.6725420931290999E-2</v>
      </c>
    </row>
    <row r="1030" spans="1:17" hidden="1" x14ac:dyDescent="0.3">
      <c r="A1030" t="s">
        <v>2207</v>
      </c>
      <c r="B1030" t="s">
        <v>2208</v>
      </c>
      <c r="C1030" t="str">
        <f>IFERROR(VLOOKUP(Table1[[#This Row],[Ticker]],[1]!Table1[[Symbol]:[Industry]],2,FALSE),"-")</f>
        <v>-</v>
      </c>
      <c r="D1030" t="s">
        <v>59</v>
      </c>
      <c r="E1030">
        <v>2394.4447178250002</v>
      </c>
      <c r="F1030">
        <v>570</v>
      </c>
      <c r="G1030">
        <v>33.119654171967902</v>
      </c>
      <c r="H1030">
        <v>32.744782700888798</v>
      </c>
      <c r="I1030">
        <v>34.632046879190298</v>
      </c>
      <c r="J1030">
        <v>26.0922636175283</v>
      </c>
      <c r="K1030">
        <v>460.96938460164603</v>
      </c>
      <c r="L1030">
        <v>405.72787002452202</v>
      </c>
      <c r="M1030">
        <v>80.268173671802202</v>
      </c>
      <c r="N1030">
        <v>1.0485677083474501</v>
      </c>
      <c r="O1030">
        <v>4.7982456140350997</v>
      </c>
      <c r="P1030">
        <v>116.278770734216</v>
      </c>
      <c r="Q1030">
        <v>-8.6144717290448994E-2</v>
      </c>
    </row>
    <row r="1031" spans="1:17" hidden="1" x14ac:dyDescent="0.3">
      <c r="A1031" t="s">
        <v>2209</v>
      </c>
      <c r="B1031" t="s">
        <v>2210</v>
      </c>
      <c r="C1031" t="str">
        <f>IFERROR(VLOOKUP(Table1[[#This Row],[Ticker]],[1]!Table1[[Symbol]:[Industry]],2,FALSE),"-")</f>
        <v>-</v>
      </c>
      <c r="D1031" t="s">
        <v>869</v>
      </c>
      <c r="E1031">
        <v>2390.5103478750002</v>
      </c>
      <c r="F1031">
        <v>362.75</v>
      </c>
      <c r="G1031">
        <v>-12.2440678250397</v>
      </c>
      <c r="H1031">
        <v>-1.8103794848167301</v>
      </c>
      <c r="I1031">
        <v>-5.8883908146881901E-2</v>
      </c>
      <c r="J1031">
        <v>-5.5845664385425202</v>
      </c>
      <c r="K1031">
        <v>331.10447290076598</v>
      </c>
      <c r="M1031">
        <v>72.206669867986804</v>
      </c>
      <c r="N1031">
        <v>1.58659249650672</v>
      </c>
      <c r="O1031">
        <v>7.0847691247415598</v>
      </c>
      <c r="P1031">
        <v>28.543586109142399</v>
      </c>
    </row>
    <row r="1032" spans="1:17" hidden="1" x14ac:dyDescent="0.3">
      <c r="A1032" t="s">
        <v>2211</v>
      </c>
      <c r="B1032" t="s">
        <v>2212</v>
      </c>
      <c r="C1032" t="str">
        <f>IFERROR(VLOOKUP(Table1[[#This Row],[Ticker]],[1]!Table1[[Symbol]:[Industry]],2,FALSE),"-")</f>
        <v>-</v>
      </c>
      <c r="D1032" t="s">
        <v>95</v>
      </c>
      <c r="E1032">
        <v>2381.0063319360002</v>
      </c>
      <c r="F1032">
        <v>51.16</v>
      </c>
      <c r="G1032">
        <v>65.705724426764903</v>
      </c>
      <c r="H1032">
        <v>3.7773541565129798</v>
      </c>
      <c r="I1032">
        <v>-23.370555874501001</v>
      </c>
      <c r="J1032">
        <v>-5.2601221338509099</v>
      </c>
      <c r="K1032">
        <v>52.007532229940303</v>
      </c>
      <c r="L1032">
        <v>48.004704777759599</v>
      </c>
      <c r="M1032">
        <v>40.3223718671181</v>
      </c>
      <c r="N1032">
        <v>0.86090868344875404</v>
      </c>
      <c r="O1032">
        <v>29.984362783424501</v>
      </c>
      <c r="P1032">
        <v>101.021611001964</v>
      </c>
      <c r="Q1032">
        <v>6.2370678946777003E-2</v>
      </c>
    </row>
    <row r="1033" spans="1:17" hidden="1" x14ac:dyDescent="0.3">
      <c r="A1033" t="s">
        <v>2213</v>
      </c>
      <c r="B1033" t="s">
        <v>2214</v>
      </c>
      <c r="C1033" t="str">
        <f>IFERROR(VLOOKUP(Table1[[#This Row],[Ticker]],[1]!Table1[[Symbol]:[Industry]],2,FALSE),"-")</f>
        <v>-</v>
      </c>
      <c r="D1033" t="s">
        <v>234</v>
      </c>
      <c r="E1033">
        <v>2373.3688917599902</v>
      </c>
      <c r="F1033">
        <v>658.55</v>
      </c>
      <c r="G1033">
        <v>57.514160615900202</v>
      </c>
      <c r="H1033">
        <v>3.11432007936369</v>
      </c>
      <c r="I1033">
        <v>-29.343536654377299</v>
      </c>
      <c r="J1033">
        <v>-3.9353184592576298</v>
      </c>
      <c r="K1033">
        <v>636.82278572208702</v>
      </c>
      <c r="L1033">
        <v>603.13106279479405</v>
      </c>
      <c r="M1033">
        <v>56.605701435505402</v>
      </c>
      <c r="N1033">
        <v>1.4388847423811399</v>
      </c>
      <c r="O1033">
        <v>41.978589325032203</v>
      </c>
      <c r="P1033">
        <v>96.582089552238799</v>
      </c>
      <c r="Q1033">
        <v>3.5804387228303002E-2</v>
      </c>
    </row>
    <row r="1034" spans="1:17" hidden="1" x14ac:dyDescent="0.3">
      <c r="A1034" t="s">
        <v>2215</v>
      </c>
      <c r="B1034" t="s">
        <v>2216</v>
      </c>
      <c r="C1034" t="str">
        <f>IFERROR(VLOOKUP(Table1[[#This Row],[Ticker]],[1]!Table1[[Symbol]:[Industry]],2,FALSE),"-")</f>
        <v>-</v>
      </c>
      <c r="D1034" t="s">
        <v>184</v>
      </c>
      <c r="E1034">
        <v>2364.7440837599902</v>
      </c>
      <c r="F1034">
        <v>88.12</v>
      </c>
      <c r="G1034">
        <v>577.07888255954595</v>
      </c>
      <c r="H1034">
        <v>-11.146808472515801</v>
      </c>
      <c r="I1034">
        <v>34.820477667837402</v>
      </c>
      <c r="J1034">
        <v>-5.64554941161341</v>
      </c>
      <c r="K1034">
        <v>96.871578785887806</v>
      </c>
      <c r="L1034">
        <v>79.990922027876806</v>
      </c>
      <c r="M1034">
        <v>21.3513860760592</v>
      </c>
      <c r="N1034">
        <v>1.1820631874422201</v>
      </c>
      <c r="O1034">
        <v>58.874262369496101</v>
      </c>
      <c r="P1034">
        <v>629.16839056681795</v>
      </c>
      <c r="Q1034">
        <v>0.17777812427958201</v>
      </c>
    </row>
    <row r="1035" spans="1:17" hidden="1" x14ac:dyDescent="0.3">
      <c r="A1035" t="s">
        <v>2217</v>
      </c>
      <c r="B1035" t="s">
        <v>2218</v>
      </c>
      <c r="C1035" t="str">
        <f>IFERROR(VLOOKUP(Table1[[#This Row],[Ticker]],[1]!Table1[[Symbol]:[Industry]],2,FALSE),"-")</f>
        <v>-</v>
      </c>
      <c r="D1035" t="s">
        <v>80</v>
      </c>
      <c r="E1035">
        <v>2359.8694599999999</v>
      </c>
      <c r="F1035">
        <v>761.15</v>
      </c>
      <c r="G1035">
        <v>80.840520531710297</v>
      </c>
      <c r="H1035">
        <v>32.118289227495303</v>
      </c>
      <c r="I1035">
        <v>38.749243400016901</v>
      </c>
      <c r="J1035">
        <v>3.0234101176753798</v>
      </c>
      <c r="K1035">
        <v>610.13274050529003</v>
      </c>
      <c r="L1035">
        <v>518.67607562279795</v>
      </c>
      <c r="M1035">
        <v>74.582908276583296</v>
      </c>
      <c r="N1035">
        <v>1.6921935699588</v>
      </c>
      <c r="O1035">
        <v>4.65085725546869</v>
      </c>
      <c r="P1035">
        <v>111.313159355913</v>
      </c>
      <c r="Q1035">
        <v>6.9856007222111993E-2</v>
      </c>
    </row>
    <row r="1036" spans="1:17" hidden="1" x14ac:dyDescent="0.3">
      <c r="A1036" t="s">
        <v>2219</v>
      </c>
      <c r="B1036" t="s">
        <v>2220</v>
      </c>
      <c r="C1036" t="str">
        <f>IFERROR(VLOOKUP(Table1[[#This Row],[Ticker]],[1]!Table1[[Symbol]:[Industry]],2,FALSE),"-")</f>
        <v>-</v>
      </c>
      <c r="D1036" t="s">
        <v>260</v>
      </c>
      <c r="E1036">
        <v>2359.3735164949999</v>
      </c>
      <c r="F1036">
        <v>4593.6499999999996</v>
      </c>
      <c r="G1036">
        <v>67.220668753052394</v>
      </c>
      <c r="H1036">
        <v>27.754196770167098</v>
      </c>
      <c r="I1036">
        <v>32.164867679026898</v>
      </c>
      <c r="J1036">
        <v>4.7759853842320403</v>
      </c>
      <c r="K1036">
        <v>3702.7546966433401</v>
      </c>
      <c r="L1036">
        <v>3248.60446842996</v>
      </c>
      <c r="M1036">
        <v>80.703391919704899</v>
      </c>
      <c r="N1036">
        <v>3.8980075902426199</v>
      </c>
      <c r="O1036">
        <v>3.9478410414376301</v>
      </c>
      <c r="P1036">
        <v>96.599687573559194</v>
      </c>
      <c r="Q1036">
        <v>9.1154928017677994E-2</v>
      </c>
    </row>
    <row r="1037" spans="1:17" hidden="1" x14ac:dyDescent="0.3">
      <c r="A1037" t="s">
        <v>2221</v>
      </c>
      <c r="B1037" t="s">
        <v>2222</v>
      </c>
      <c r="C1037" t="str">
        <f>IFERROR(VLOOKUP(Table1[[#This Row],[Ticker]],[1]!Table1[[Symbol]:[Industry]],2,FALSE),"-")</f>
        <v>-</v>
      </c>
      <c r="D1037" t="s">
        <v>552</v>
      </c>
      <c r="E1037">
        <v>2357.6959999999999</v>
      </c>
      <c r="F1037">
        <v>133.96</v>
      </c>
      <c r="G1037">
        <v>174.06435029185201</v>
      </c>
      <c r="H1037">
        <v>-7.3401004903467699</v>
      </c>
      <c r="I1037">
        <v>91.473715593853797</v>
      </c>
      <c r="J1037">
        <v>-3.0504191404847898</v>
      </c>
      <c r="K1037">
        <v>130.210502318539</v>
      </c>
      <c r="L1037">
        <v>94.417168470518902</v>
      </c>
      <c r="M1037">
        <v>40.6193415434755</v>
      </c>
      <c r="N1037">
        <v>0.38146261722460001</v>
      </c>
      <c r="O1037">
        <v>26.269035532994899</v>
      </c>
      <c r="P1037">
        <v>210.09259259259201</v>
      </c>
      <c r="Q1037">
        <v>2.4538820619877E-2</v>
      </c>
    </row>
    <row r="1038" spans="1:17" hidden="1" x14ac:dyDescent="0.3">
      <c r="A1038" t="s">
        <v>2223</v>
      </c>
      <c r="B1038" t="s">
        <v>2224</v>
      </c>
      <c r="C1038" t="str">
        <f>IFERROR(VLOOKUP(Table1[[#This Row],[Ticker]],[1]!Table1[[Symbol]:[Industry]],2,FALSE),"-")</f>
        <v>-</v>
      </c>
      <c r="D1038" t="s">
        <v>280</v>
      </c>
      <c r="E1038">
        <v>2357.6051434030001</v>
      </c>
      <c r="F1038">
        <v>120.91</v>
      </c>
      <c r="G1038">
        <v>-15.4314714748788</v>
      </c>
      <c r="H1038">
        <v>-14.022430136064701</v>
      </c>
      <c r="I1038">
        <v>-5.6426035609297802</v>
      </c>
      <c r="J1038">
        <v>2.61337633163288</v>
      </c>
      <c r="K1038">
        <v>119.692487355369</v>
      </c>
      <c r="L1038">
        <v>114.16731228457</v>
      </c>
      <c r="M1038">
        <v>63.3229736263132</v>
      </c>
      <c r="N1038">
        <v>1.94367867115309</v>
      </c>
      <c r="O1038">
        <v>29.0215863038623</v>
      </c>
      <c r="P1038">
        <v>39.845015035854701</v>
      </c>
      <c r="Q1038">
        <v>0.17256306078015399</v>
      </c>
    </row>
    <row r="1039" spans="1:17" hidden="1" x14ac:dyDescent="0.3">
      <c r="A1039" t="s">
        <v>2225</v>
      </c>
      <c r="B1039" t="s">
        <v>2226</v>
      </c>
      <c r="C1039" t="str">
        <f>IFERROR(VLOOKUP(Table1[[#This Row],[Ticker]],[1]!Table1[[Symbol]:[Industry]],2,FALSE),"-")</f>
        <v>-</v>
      </c>
      <c r="D1039" t="s">
        <v>1409</v>
      </c>
      <c r="E1039">
        <v>2357.3672139250002</v>
      </c>
      <c r="F1039">
        <v>909.85</v>
      </c>
      <c r="G1039">
        <v>4.9786081769070103</v>
      </c>
      <c r="H1039">
        <v>45.577061977909402</v>
      </c>
      <c r="I1039">
        <v>34.062099695898603</v>
      </c>
      <c r="J1039">
        <v>6.3269074008394099</v>
      </c>
      <c r="K1039">
        <v>665.13285786420499</v>
      </c>
      <c r="L1039">
        <v>624.07772766647497</v>
      </c>
      <c r="M1039">
        <v>93.085999068203407</v>
      </c>
      <c r="N1039">
        <v>2.47201882846973</v>
      </c>
      <c r="O1039">
        <v>1.8739352640544999</v>
      </c>
      <c r="P1039">
        <v>101.517165005537</v>
      </c>
      <c r="Q1039">
        <v>1.2235168104915E-2</v>
      </c>
    </row>
    <row r="1040" spans="1:17" hidden="1" x14ac:dyDescent="0.3">
      <c r="A1040" t="s">
        <v>2227</v>
      </c>
      <c r="B1040" t="s">
        <v>2228</v>
      </c>
      <c r="C1040" t="str">
        <f>IFERROR(VLOOKUP(Table1[[#This Row],[Ticker]],[1]!Table1[[Symbol]:[Industry]],2,FALSE),"-")</f>
        <v>-</v>
      </c>
      <c r="D1040" t="s">
        <v>21</v>
      </c>
      <c r="E1040">
        <v>2357.10511735</v>
      </c>
      <c r="F1040">
        <v>595.25</v>
      </c>
      <c r="G1040">
        <v>68.148748680192497</v>
      </c>
      <c r="H1040">
        <v>7.0618795549584599</v>
      </c>
      <c r="I1040">
        <v>27.731942741237201</v>
      </c>
      <c r="J1040">
        <v>2.68355316899873</v>
      </c>
      <c r="K1040">
        <v>559.28968206299999</v>
      </c>
      <c r="L1040">
        <v>502.05085964204198</v>
      </c>
      <c r="M1040">
        <v>59.528707001377903</v>
      </c>
      <c r="N1040">
        <v>1.3642206689218701</v>
      </c>
      <c r="O1040">
        <v>24.132717345652999</v>
      </c>
      <c r="P1040">
        <v>123.778195488721</v>
      </c>
      <c r="Q1040">
        <v>0.112757972246409</v>
      </c>
    </row>
    <row r="1041" spans="1:17" x14ac:dyDescent="0.3">
      <c r="A1041" t="s">
        <v>2229</v>
      </c>
      <c r="B1041" t="s">
        <v>2230</v>
      </c>
      <c r="C1041" t="str">
        <f>IFERROR(VLOOKUP(Table1[[#This Row],[Ticker]],[1]!Table1[[Symbol]:[Industry]],2,FALSE),"-")</f>
        <v>-</v>
      </c>
      <c r="D1041" t="s">
        <v>218</v>
      </c>
      <c r="E1041">
        <v>2352.038134935</v>
      </c>
      <c r="F1041">
        <v>304.35000000000002</v>
      </c>
      <c r="G1041">
        <v>-53.941120090804603</v>
      </c>
      <c r="H1041">
        <v>7.3110056782865804</v>
      </c>
      <c r="I1041">
        <v>-14.138554861649</v>
      </c>
      <c r="J1041">
        <v>-1.0469233338470101</v>
      </c>
      <c r="K1041">
        <v>291.69413741514097</v>
      </c>
      <c r="L1041">
        <v>322.95767838988098</v>
      </c>
      <c r="M1041">
        <v>57.4056845365063</v>
      </c>
      <c r="N1041">
        <v>1.83268400573088</v>
      </c>
      <c r="O1041">
        <v>46.180384425825501</v>
      </c>
      <c r="P1041">
        <v>23.996740680382899</v>
      </c>
    </row>
    <row r="1042" spans="1:17" hidden="1" x14ac:dyDescent="0.3">
      <c r="A1042" t="s">
        <v>2231</v>
      </c>
      <c r="B1042" t="s">
        <v>2232</v>
      </c>
      <c r="C1042" t="str">
        <f>IFERROR(VLOOKUP(Table1[[#This Row],[Ticker]],[1]!Table1[[Symbol]:[Industry]],2,FALSE),"-")</f>
        <v>-</v>
      </c>
      <c r="D1042" t="s">
        <v>287</v>
      </c>
      <c r="E1042">
        <v>2343.4158237000001</v>
      </c>
      <c r="F1042">
        <v>3676.65</v>
      </c>
      <c r="G1042">
        <v>1934.03571313866</v>
      </c>
      <c r="H1042">
        <v>69.803487562112693</v>
      </c>
      <c r="I1042">
        <v>515.59781346394698</v>
      </c>
      <c r="J1042">
        <v>-9.8805746557201104</v>
      </c>
      <c r="K1042">
        <v>2290.2479249133298</v>
      </c>
      <c r="M1042">
        <v>76.639339989015397</v>
      </c>
      <c r="N1042">
        <v>1.0436299101895301</v>
      </c>
      <c r="O1042">
        <v>3.6473420097099298</v>
      </c>
      <c r="P1042">
        <v>2075.5325443786901</v>
      </c>
    </row>
    <row r="1043" spans="1:17" x14ac:dyDescent="0.3">
      <c r="A1043" t="s">
        <v>2233</v>
      </c>
      <c r="B1043" t="s">
        <v>2234</v>
      </c>
      <c r="C1043" t="str">
        <f>IFERROR(VLOOKUP(Table1[[#This Row],[Ticker]],[1]!Table1[[Symbol]:[Industry]],2,FALSE),"-")</f>
        <v>-</v>
      </c>
      <c r="D1043" t="s">
        <v>234</v>
      </c>
      <c r="E1043">
        <v>2332.9652448749998</v>
      </c>
      <c r="F1043">
        <v>521.25</v>
      </c>
      <c r="G1043">
        <v>-32.133380452967401</v>
      </c>
      <c r="H1043">
        <v>-0.22460902065049199</v>
      </c>
      <c r="I1043">
        <v>-22.205649948075799</v>
      </c>
      <c r="J1043">
        <v>-3.9592147972357901</v>
      </c>
      <c r="K1043">
        <v>526.79167167741605</v>
      </c>
      <c r="L1043">
        <v>547.59086015476896</v>
      </c>
      <c r="M1043">
        <v>44.017030926458403</v>
      </c>
      <c r="N1043">
        <v>1.03235195061753</v>
      </c>
      <c r="O1043">
        <v>38.637889688249302</v>
      </c>
      <c r="P1043">
        <v>14.8127753303964</v>
      </c>
    </row>
    <row r="1044" spans="1:17" hidden="1" x14ac:dyDescent="0.3">
      <c r="A1044" t="s">
        <v>2235</v>
      </c>
      <c r="B1044" t="s">
        <v>2236</v>
      </c>
      <c r="C1044" t="str">
        <f>IFERROR(VLOOKUP(Table1[[#This Row],[Ticker]],[1]!Table1[[Symbol]:[Industry]],2,FALSE),"-")</f>
        <v>-</v>
      </c>
      <c r="D1044" t="s">
        <v>124</v>
      </c>
      <c r="E1044">
        <v>2327.0913948399998</v>
      </c>
      <c r="F1044">
        <v>43.9</v>
      </c>
      <c r="G1044">
        <v>37.237054438433198</v>
      </c>
      <c r="H1044">
        <v>10.8315487257537</v>
      </c>
      <c r="I1044">
        <v>-1.0991954095323999</v>
      </c>
      <c r="J1044">
        <v>1.5415254183185501</v>
      </c>
      <c r="K1044">
        <v>38.828032556695199</v>
      </c>
      <c r="L1044">
        <v>36.854422553438802</v>
      </c>
      <c r="M1044">
        <v>72.1774162938258</v>
      </c>
      <c r="N1044">
        <v>2.5666655265347802</v>
      </c>
      <c r="O1044">
        <v>4.85193621867883</v>
      </c>
      <c r="P1044">
        <v>64.913598797896299</v>
      </c>
      <c r="Q1044">
        <v>5.6115918722399002E-2</v>
      </c>
    </row>
    <row r="1045" spans="1:17" hidden="1" x14ac:dyDescent="0.3">
      <c r="A1045" t="s">
        <v>2237</v>
      </c>
      <c r="B1045" t="s">
        <v>2238</v>
      </c>
      <c r="C1045" t="str">
        <f>IFERROR(VLOOKUP(Table1[[#This Row],[Ticker]],[1]!Table1[[Symbol]:[Industry]],2,FALSE),"-")</f>
        <v>-</v>
      </c>
      <c r="D1045" t="s">
        <v>124</v>
      </c>
      <c r="E1045">
        <v>2320.1305495830002</v>
      </c>
      <c r="F1045">
        <v>171.93</v>
      </c>
      <c r="G1045">
        <v>93.893160891798203</v>
      </c>
      <c r="H1045">
        <v>15.0990358518298</v>
      </c>
      <c r="I1045">
        <v>18.204800961136598</v>
      </c>
      <c r="J1045">
        <v>3.55671509689348</v>
      </c>
      <c r="K1045">
        <v>154.62814741079899</v>
      </c>
      <c r="L1045">
        <v>130.59863384695001</v>
      </c>
      <c r="M1045">
        <v>53.136438149815902</v>
      </c>
      <c r="N1045">
        <v>1.0631884505578399</v>
      </c>
      <c r="O1045">
        <v>11.4988658174838</v>
      </c>
      <c r="P1045">
        <v>124.451697127937</v>
      </c>
      <c r="Q1045">
        <v>0.15410828831631901</v>
      </c>
    </row>
    <row r="1046" spans="1:17" hidden="1" x14ac:dyDescent="0.3">
      <c r="A1046" t="s">
        <v>2239</v>
      </c>
      <c r="B1046" t="s">
        <v>2240</v>
      </c>
      <c r="C1046" t="str">
        <f>IFERROR(VLOOKUP(Table1[[#This Row],[Ticker]],[1]!Table1[[Symbol]:[Industry]],2,FALSE),"-")</f>
        <v>-</v>
      </c>
      <c r="D1046" t="s">
        <v>620</v>
      </c>
      <c r="E1046">
        <v>2317.05039416</v>
      </c>
      <c r="F1046">
        <v>510.7</v>
      </c>
      <c r="G1046">
        <v>-31.069990989479599</v>
      </c>
      <c r="H1046">
        <v>9.0026607177002802</v>
      </c>
      <c r="I1046">
        <v>-17.207867194192598</v>
      </c>
      <c r="J1046">
        <v>2.2559829115078802</v>
      </c>
      <c r="K1046">
        <v>476.25192675930299</v>
      </c>
      <c r="L1046">
        <v>495.90261277246901</v>
      </c>
      <c r="M1046">
        <v>72.331910672671299</v>
      </c>
      <c r="N1046">
        <v>2.1057503829145201</v>
      </c>
      <c r="O1046">
        <v>24.339142353632202</v>
      </c>
      <c r="P1046">
        <v>24.6826171875</v>
      </c>
      <c r="Q1046">
        <v>2.2087723208758001E-2</v>
      </c>
    </row>
    <row r="1047" spans="1:17" hidden="1" x14ac:dyDescent="0.3">
      <c r="A1047" t="s">
        <v>2241</v>
      </c>
      <c r="B1047" t="s">
        <v>2242</v>
      </c>
      <c r="C1047" t="str">
        <f>IFERROR(VLOOKUP(Table1[[#This Row],[Ticker]],[1]!Table1[[Symbol]:[Industry]],2,FALSE),"-")</f>
        <v>-</v>
      </c>
      <c r="D1047" t="s">
        <v>59</v>
      </c>
      <c r="E1047">
        <v>2315.5067271060002</v>
      </c>
      <c r="F1047">
        <v>106.18</v>
      </c>
      <c r="G1047">
        <v>47.219410070209001</v>
      </c>
      <c r="H1047">
        <v>8.4414911217747601</v>
      </c>
      <c r="I1047">
        <v>2.27332378153982</v>
      </c>
      <c r="J1047">
        <v>4.5420016087947399</v>
      </c>
      <c r="K1047">
        <v>101.24791255550601</v>
      </c>
      <c r="L1047">
        <v>94.342347970454597</v>
      </c>
      <c r="M1047">
        <v>65.229056910680598</v>
      </c>
      <c r="N1047">
        <v>1.4660545796195199</v>
      </c>
      <c r="O1047">
        <v>21.491806366547301</v>
      </c>
      <c r="P1047">
        <v>78.154362416107304</v>
      </c>
      <c r="Q1047">
        <v>1.1238035986784E-2</v>
      </c>
    </row>
    <row r="1048" spans="1:17" hidden="1" x14ac:dyDescent="0.3">
      <c r="A1048" t="s">
        <v>2243</v>
      </c>
      <c r="B1048" t="s">
        <v>2244</v>
      </c>
      <c r="C1048" t="str">
        <f>IFERROR(VLOOKUP(Table1[[#This Row],[Ticker]],[1]!Table1[[Symbol]:[Industry]],2,FALSE),"-")</f>
        <v>-</v>
      </c>
      <c r="D1048" t="s">
        <v>541</v>
      </c>
      <c r="E1048">
        <v>2313.8405647999998</v>
      </c>
      <c r="F1048">
        <v>446.3</v>
      </c>
      <c r="G1048">
        <v>-42.6040149597831</v>
      </c>
      <c r="H1048">
        <v>0.76702421510070595</v>
      </c>
      <c r="I1048">
        <v>-24.241039476405501</v>
      </c>
      <c r="J1048">
        <v>-6.4835344962380796</v>
      </c>
      <c r="K1048">
        <v>433.05533734097003</v>
      </c>
      <c r="L1048">
        <v>462.0581017335</v>
      </c>
      <c r="M1048">
        <v>57.654292049911398</v>
      </c>
      <c r="N1048">
        <v>0.83707555609020501</v>
      </c>
      <c r="O1048">
        <v>28.467398610799901</v>
      </c>
      <c r="P1048">
        <v>16.5274151436031</v>
      </c>
      <c r="Q1048">
        <v>1.1438482625802E-2</v>
      </c>
    </row>
    <row r="1049" spans="1:17" hidden="1" x14ac:dyDescent="0.3">
      <c r="A1049" t="s">
        <v>2245</v>
      </c>
      <c r="B1049" t="s">
        <v>2246</v>
      </c>
      <c r="C1049" t="str">
        <f>IFERROR(VLOOKUP(Table1[[#This Row],[Ticker]],[1]!Table1[[Symbol]:[Industry]],2,FALSE),"-")</f>
        <v>-</v>
      </c>
      <c r="D1049" t="s">
        <v>124</v>
      </c>
      <c r="E1049">
        <v>2312.2758018300001</v>
      </c>
      <c r="F1049">
        <v>334.85</v>
      </c>
      <c r="G1049">
        <v>-26.702285030897102</v>
      </c>
      <c r="H1049">
        <v>-5.9663010873318001</v>
      </c>
      <c r="I1049">
        <v>-13.0295306421039</v>
      </c>
      <c r="J1049">
        <v>-3.3201642733479102</v>
      </c>
      <c r="O1049">
        <v>9.2130804837986897</v>
      </c>
      <c r="P1049">
        <v>8.0161290322580694</v>
      </c>
    </row>
    <row r="1050" spans="1:17" hidden="1" x14ac:dyDescent="0.3">
      <c r="A1050" t="s">
        <v>2247</v>
      </c>
      <c r="B1050" t="s">
        <v>2248</v>
      </c>
      <c r="C1050" t="str">
        <f>IFERROR(VLOOKUP(Table1[[#This Row],[Ticker]],[1]!Table1[[Symbol]:[Industry]],2,FALSE),"-")</f>
        <v>-</v>
      </c>
      <c r="D1050" t="s">
        <v>80</v>
      </c>
      <c r="E1050">
        <v>2310.5967500199999</v>
      </c>
      <c r="F1050">
        <v>266.17</v>
      </c>
      <c r="G1050">
        <v>27.6920081760735</v>
      </c>
      <c r="H1050">
        <v>2.9124299386348702</v>
      </c>
      <c r="I1050">
        <v>5.6454814494908003</v>
      </c>
      <c r="J1050">
        <v>-1.8743017889768201</v>
      </c>
      <c r="K1050">
        <v>239.536774393765</v>
      </c>
      <c r="L1050">
        <v>219.43784977582399</v>
      </c>
      <c r="M1050">
        <v>69.378327267370807</v>
      </c>
      <c r="N1050">
        <v>1.45161292167137</v>
      </c>
      <c r="O1050">
        <v>3.12957884059059</v>
      </c>
      <c r="P1050">
        <v>62.447360390601098</v>
      </c>
      <c r="Q1050">
        <v>-4.8035746976931998E-2</v>
      </c>
    </row>
    <row r="1051" spans="1:17" x14ac:dyDescent="0.3">
      <c r="A1051" t="s">
        <v>2249</v>
      </c>
      <c r="B1051" t="s">
        <v>2250</v>
      </c>
      <c r="C1051" t="str">
        <f>IFERROR(VLOOKUP(Table1[[#This Row],[Ticker]],[1]!Table1[[Symbol]:[Industry]],2,FALSE),"-")</f>
        <v>-</v>
      </c>
      <c r="D1051" t="s">
        <v>524</v>
      </c>
      <c r="E1051">
        <v>2304.4707475800001</v>
      </c>
      <c r="F1051">
        <v>589.79999999999995</v>
      </c>
      <c r="G1051">
        <v>-35.643431246359</v>
      </c>
      <c r="H1051">
        <v>4.3731942481073096</v>
      </c>
      <c r="I1051">
        <v>-22.0600751939416</v>
      </c>
      <c r="J1051">
        <v>2.36936575163883</v>
      </c>
      <c r="K1051">
        <v>549.71715507115596</v>
      </c>
      <c r="L1051">
        <v>602.49854982695399</v>
      </c>
      <c r="M1051">
        <v>66.996506878934497</v>
      </c>
      <c r="N1051">
        <v>1.26058478785454</v>
      </c>
      <c r="O1051">
        <v>34.231943031536098</v>
      </c>
      <c r="P1051">
        <v>27.925387701984501</v>
      </c>
      <c r="Q1051">
        <v>-7.2049404269806994E-2</v>
      </c>
    </row>
    <row r="1052" spans="1:17" hidden="1" x14ac:dyDescent="0.3">
      <c r="A1052" t="s">
        <v>2251</v>
      </c>
      <c r="B1052" t="s">
        <v>2252</v>
      </c>
      <c r="C1052" t="str">
        <f>IFERROR(VLOOKUP(Table1[[#This Row],[Ticker]],[1]!Table1[[Symbol]:[Industry]],2,FALSE),"-")</f>
        <v>-</v>
      </c>
      <c r="D1052" t="s">
        <v>140</v>
      </c>
      <c r="E1052">
        <v>2304.3639034600001</v>
      </c>
      <c r="F1052">
        <v>125.99</v>
      </c>
      <c r="G1052">
        <v>119.16633681671</v>
      </c>
      <c r="H1052">
        <v>27.1625843715304</v>
      </c>
      <c r="I1052">
        <v>50.946784822021101</v>
      </c>
      <c r="J1052">
        <v>5.8856812624744004</v>
      </c>
      <c r="K1052">
        <v>100.319811013964</v>
      </c>
      <c r="L1052">
        <v>88.973673822704995</v>
      </c>
      <c r="M1052">
        <v>77.802829759436904</v>
      </c>
      <c r="N1052">
        <v>3.1921888914285099</v>
      </c>
      <c r="O1052">
        <v>3.6193348678466601</v>
      </c>
      <c r="P1052">
        <v>199.61950059453</v>
      </c>
      <c r="Q1052">
        <v>2.8184721174877001E-2</v>
      </c>
    </row>
    <row r="1053" spans="1:17" hidden="1" x14ac:dyDescent="0.3">
      <c r="A1053" t="s">
        <v>2253</v>
      </c>
      <c r="B1053" t="s">
        <v>2254</v>
      </c>
      <c r="C1053" t="str">
        <f>IFERROR(VLOOKUP(Table1[[#This Row],[Ticker]],[1]!Table1[[Symbol]:[Industry]],2,FALSE),"-")</f>
        <v>-</v>
      </c>
      <c r="D1053" t="s">
        <v>21</v>
      </c>
      <c r="E1053">
        <v>2290.9462692749998</v>
      </c>
      <c r="F1053">
        <v>252.15</v>
      </c>
      <c r="G1053">
        <v>-56.6138253652584</v>
      </c>
      <c r="H1053">
        <v>-9.8485090299352809</v>
      </c>
      <c r="I1053">
        <v>-43.995923400281598</v>
      </c>
      <c r="J1053">
        <v>-5.79471594845716</v>
      </c>
      <c r="K1053">
        <v>273.82496431191498</v>
      </c>
      <c r="M1053">
        <v>36.949698357870197</v>
      </c>
      <c r="N1053">
        <v>1.1049516514226101</v>
      </c>
      <c r="O1053">
        <v>68.034899861193693</v>
      </c>
      <c r="P1053">
        <v>13.966101694915199</v>
      </c>
    </row>
    <row r="1054" spans="1:17" hidden="1" x14ac:dyDescent="0.3">
      <c r="A1054" t="s">
        <v>2255</v>
      </c>
      <c r="B1054" t="s">
        <v>2256</v>
      </c>
      <c r="C1054" t="str">
        <f>IFERROR(VLOOKUP(Table1[[#This Row],[Ticker]],[1]!Table1[[Symbol]:[Industry]],2,FALSE),"-")</f>
        <v>-</v>
      </c>
      <c r="D1054" t="s">
        <v>1671</v>
      </c>
      <c r="E1054">
        <v>2287.2129548799999</v>
      </c>
      <c r="F1054">
        <v>217.96</v>
      </c>
      <c r="G1054">
        <v>-46.808772803857401</v>
      </c>
      <c r="H1054">
        <v>-11.506818132018401</v>
      </c>
      <c r="I1054">
        <v>-30.7178297367102</v>
      </c>
      <c r="J1054">
        <v>-5.0877953455199698</v>
      </c>
      <c r="K1054">
        <v>204.75239650996301</v>
      </c>
      <c r="L1054">
        <v>229.227233229522</v>
      </c>
      <c r="M1054">
        <v>81.652350603642006</v>
      </c>
      <c r="N1054">
        <v>1.71472010648468</v>
      </c>
      <c r="O1054">
        <v>52.780326665443098</v>
      </c>
      <c r="P1054">
        <v>19.103825136611999</v>
      </c>
      <c r="Q1054">
        <v>0.165800802429382</v>
      </c>
    </row>
    <row r="1055" spans="1:17" hidden="1" x14ac:dyDescent="0.3">
      <c r="A1055" t="s">
        <v>2257</v>
      </c>
      <c r="B1055" t="s">
        <v>2258</v>
      </c>
      <c r="C1055" t="str">
        <f>IFERROR(VLOOKUP(Table1[[#This Row],[Ticker]],[1]!Table1[[Symbol]:[Industry]],2,FALSE),"-")</f>
        <v>-</v>
      </c>
      <c r="D1055" t="s">
        <v>95</v>
      </c>
      <c r="E1055">
        <v>2282.5275085200001</v>
      </c>
      <c r="F1055">
        <v>1671.6</v>
      </c>
      <c r="G1055">
        <v>489.89792757372697</v>
      </c>
      <c r="H1055">
        <v>36.3252438797781</v>
      </c>
      <c r="I1055">
        <v>53.067447081756299</v>
      </c>
      <c r="J1055">
        <v>7.2604826214529696</v>
      </c>
      <c r="K1055">
        <v>1330.47494732928</v>
      </c>
      <c r="L1055">
        <v>1017.5970708549399</v>
      </c>
      <c r="M1055">
        <v>69.653073872126797</v>
      </c>
      <c r="N1055">
        <v>1.5165207305203401</v>
      </c>
      <c r="O1055">
        <v>3.9991624790619702</v>
      </c>
      <c r="P1055">
        <v>576.76113360323802</v>
      </c>
    </row>
    <row r="1056" spans="1:17" hidden="1" x14ac:dyDescent="0.3">
      <c r="A1056" t="s">
        <v>2259</v>
      </c>
      <c r="B1056" t="s">
        <v>2260</v>
      </c>
      <c r="C1056" t="str">
        <f>IFERROR(VLOOKUP(Table1[[#This Row],[Ticker]],[1]!Table1[[Symbol]:[Industry]],2,FALSE),"-")</f>
        <v>-</v>
      </c>
      <c r="D1056" t="s">
        <v>257</v>
      </c>
      <c r="E1056">
        <v>2282.3174395999999</v>
      </c>
      <c r="F1056">
        <v>460.4</v>
      </c>
      <c r="G1056">
        <v>20.678910958336001</v>
      </c>
      <c r="H1056">
        <v>14.0863141464606</v>
      </c>
      <c r="I1056">
        <v>-21.748120848531801</v>
      </c>
      <c r="J1056">
        <v>-4.8142168786002104</v>
      </c>
      <c r="K1056">
        <v>432.18334563846298</v>
      </c>
      <c r="L1056">
        <v>441.76515799427801</v>
      </c>
      <c r="M1056">
        <v>58.169015307722802</v>
      </c>
      <c r="N1056">
        <v>1.0131523519524399</v>
      </c>
      <c r="O1056">
        <v>39.194178974804501</v>
      </c>
      <c r="P1056">
        <v>49.723577235772296</v>
      </c>
      <c r="Q1056">
        <v>4.4980064594742998E-2</v>
      </c>
    </row>
    <row r="1057" spans="1:17" hidden="1" x14ac:dyDescent="0.3">
      <c r="A1057" t="s">
        <v>2261</v>
      </c>
      <c r="B1057" t="s">
        <v>2262</v>
      </c>
      <c r="C1057" t="str">
        <f>IFERROR(VLOOKUP(Table1[[#This Row],[Ticker]],[1]!Table1[[Symbol]:[Industry]],2,FALSE),"-")</f>
        <v>-</v>
      </c>
      <c r="D1057" t="s">
        <v>1409</v>
      </c>
      <c r="E1057">
        <v>2281.51643676</v>
      </c>
      <c r="F1057">
        <v>2513.3000000000002</v>
      </c>
      <c r="G1057">
        <v>52.023663035607498</v>
      </c>
      <c r="H1057">
        <v>10.553281719523101</v>
      </c>
      <c r="I1057">
        <v>2.15949987592301</v>
      </c>
      <c r="J1057">
        <v>-1.3826069464917601</v>
      </c>
      <c r="K1057">
        <v>2261.1426435718299</v>
      </c>
      <c r="L1057">
        <v>2113.0996450058801</v>
      </c>
      <c r="M1057">
        <v>65.930132122909896</v>
      </c>
      <c r="N1057">
        <v>3.09315223801836</v>
      </c>
      <c r="O1057">
        <v>9.0697489356622505</v>
      </c>
      <c r="P1057">
        <v>80.158417261029996</v>
      </c>
      <c r="Q1057">
        <v>0.151024629699132</v>
      </c>
    </row>
    <row r="1058" spans="1:17" hidden="1" x14ac:dyDescent="0.3">
      <c r="A1058" t="s">
        <v>2263</v>
      </c>
      <c r="B1058" t="s">
        <v>2264</v>
      </c>
      <c r="C1058" t="str">
        <f>IFERROR(VLOOKUP(Table1[[#This Row],[Ticker]],[1]!Table1[[Symbol]:[Industry]],2,FALSE),"-")</f>
        <v>-</v>
      </c>
      <c r="D1058" t="s">
        <v>505</v>
      </c>
      <c r="E1058">
        <v>2278.4924388300001</v>
      </c>
      <c r="F1058">
        <v>75.09</v>
      </c>
      <c r="G1058">
        <v>82.293354145208696</v>
      </c>
      <c r="H1058">
        <v>-15.8992837200406</v>
      </c>
      <c r="I1058">
        <v>-28.896077432628299</v>
      </c>
      <c r="J1058">
        <v>-3.5262401494470099</v>
      </c>
      <c r="K1058">
        <v>74.941565985503502</v>
      </c>
      <c r="L1058">
        <v>72.230263933164494</v>
      </c>
      <c r="M1058">
        <v>60.354262728667202</v>
      </c>
      <c r="N1058">
        <v>0.53035887788049496</v>
      </c>
      <c r="O1058">
        <v>55.613264083100198</v>
      </c>
      <c r="P1058">
        <v>119.882869692532</v>
      </c>
      <c r="Q1058">
        <v>0.113674174250059</v>
      </c>
    </row>
    <row r="1059" spans="1:17" hidden="1" x14ac:dyDescent="0.3">
      <c r="A1059" t="s">
        <v>2265</v>
      </c>
      <c r="B1059" t="s">
        <v>2266</v>
      </c>
      <c r="C1059" t="str">
        <f>IFERROR(VLOOKUP(Table1[[#This Row],[Ticker]],[1]!Table1[[Symbol]:[Industry]],2,FALSE),"-")</f>
        <v>-</v>
      </c>
      <c r="D1059" t="s">
        <v>496</v>
      </c>
      <c r="E1059">
        <v>2276.3905300000001</v>
      </c>
      <c r="F1059">
        <v>286.25</v>
      </c>
      <c r="G1059">
        <v>-20.117780426590599</v>
      </c>
      <c r="H1059">
        <v>8.1356655916235994</v>
      </c>
      <c r="I1059">
        <v>-8.3231559775703108</v>
      </c>
      <c r="J1059">
        <v>-1.5551569580729301</v>
      </c>
      <c r="K1059">
        <v>266.57146414681398</v>
      </c>
      <c r="L1059">
        <v>266.44866037774699</v>
      </c>
      <c r="M1059">
        <v>65.705303884190002</v>
      </c>
      <c r="N1059">
        <v>2.1342930453539899</v>
      </c>
      <c r="O1059">
        <v>7.8253275109170204</v>
      </c>
      <c r="P1059">
        <v>26.1847035486004</v>
      </c>
      <c r="Q1059">
        <v>-8.7904836284975002E-2</v>
      </c>
    </row>
    <row r="1060" spans="1:17" hidden="1" x14ac:dyDescent="0.3">
      <c r="A1060" t="s">
        <v>2267</v>
      </c>
      <c r="B1060" t="s">
        <v>2268</v>
      </c>
      <c r="C1060" t="str">
        <f>IFERROR(VLOOKUP(Table1[[#This Row],[Ticker]],[1]!Table1[[Symbol]:[Industry]],2,FALSE),"-")</f>
        <v>-</v>
      </c>
      <c r="D1060" t="s">
        <v>1139</v>
      </c>
      <c r="E1060">
        <v>2272.316609475</v>
      </c>
      <c r="F1060">
        <v>846.45</v>
      </c>
      <c r="G1060">
        <v>-5.4334058610867499</v>
      </c>
      <c r="H1060">
        <v>-1.1465159853181599</v>
      </c>
      <c r="I1060">
        <v>-14.4706694358246</v>
      </c>
      <c r="J1060">
        <v>1.9184422867608499</v>
      </c>
      <c r="K1060">
        <v>866.29460662319002</v>
      </c>
      <c r="L1060">
        <v>846.30793145150096</v>
      </c>
      <c r="M1060">
        <v>53.991193838921198</v>
      </c>
      <c r="N1060">
        <v>1.1390129473811601</v>
      </c>
      <c r="O1060">
        <v>35.973772815878</v>
      </c>
      <c r="P1060">
        <v>42.728269117275097</v>
      </c>
      <c r="Q1060">
        <v>1.7140558517149001E-2</v>
      </c>
    </row>
    <row r="1061" spans="1:17" hidden="1" x14ac:dyDescent="0.3">
      <c r="A1061" t="s">
        <v>2269</v>
      </c>
      <c r="B1061" t="s">
        <v>2270</v>
      </c>
      <c r="C1061" t="str">
        <f>IFERROR(VLOOKUP(Table1[[#This Row],[Ticker]],[1]!Table1[[Symbol]:[Industry]],2,FALSE),"-")</f>
        <v>-</v>
      </c>
      <c r="D1061" t="s">
        <v>668</v>
      </c>
      <c r="E1061">
        <v>2260.6774783000001</v>
      </c>
      <c r="F1061">
        <v>358.45</v>
      </c>
      <c r="G1061">
        <v>4.0922281186054601</v>
      </c>
      <c r="H1061">
        <v>6.1540988275876902</v>
      </c>
      <c r="I1061">
        <v>-11.2158445369184</v>
      </c>
      <c r="J1061">
        <v>1.5228872862879399</v>
      </c>
      <c r="K1061">
        <v>334.17963252221301</v>
      </c>
      <c r="L1061">
        <v>327.46550977132398</v>
      </c>
      <c r="M1061">
        <v>65.963910522403197</v>
      </c>
      <c r="N1061">
        <v>2.0185428831825898</v>
      </c>
      <c r="O1061">
        <v>17.687264611521801</v>
      </c>
      <c r="P1061">
        <v>41.038756639779599</v>
      </c>
      <c r="Q1061">
        <v>3.5633266338694E-2</v>
      </c>
    </row>
    <row r="1062" spans="1:17" hidden="1" x14ac:dyDescent="0.3">
      <c r="A1062" t="s">
        <v>2271</v>
      </c>
      <c r="B1062" t="s">
        <v>2272</v>
      </c>
      <c r="C1062" t="str">
        <f>IFERROR(VLOOKUP(Table1[[#This Row],[Ticker]],[1]!Table1[[Symbol]:[Industry]],2,FALSE),"-")</f>
        <v>-</v>
      </c>
      <c r="D1062" t="s">
        <v>218</v>
      </c>
      <c r="E1062">
        <v>2260.2178642499998</v>
      </c>
      <c r="F1062">
        <v>170.37</v>
      </c>
      <c r="G1062">
        <v>222.25096648668</v>
      </c>
      <c r="H1062">
        <v>45.207768315019401</v>
      </c>
      <c r="I1062">
        <v>57.225461735129997</v>
      </c>
      <c r="J1062">
        <v>5.9541542996582999</v>
      </c>
      <c r="K1062">
        <v>126.772619927356</v>
      </c>
      <c r="L1062">
        <v>98.984804891937301</v>
      </c>
      <c r="M1062">
        <v>72.820895343147299</v>
      </c>
      <c r="N1062">
        <v>1.64252833313082</v>
      </c>
      <c r="O1062">
        <v>6.0867523625051296</v>
      </c>
      <c r="P1062">
        <v>255.307612095933</v>
      </c>
      <c r="Q1062">
        <v>8.7064503991932995E-2</v>
      </c>
    </row>
    <row r="1063" spans="1:17" hidden="1" x14ac:dyDescent="0.3">
      <c r="A1063" t="s">
        <v>2273</v>
      </c>
      <c r="B1063" t="s">
        <v>2274</v>
      </c>
      <c r="C1063" t="str">
        <f>IFERROR(VLOOKUP(Table1[[#This Row],[Ticker]],[1]!Table1[[Symbol]:[Industry]],2,FALSE),"-")</f>
        <v>-</v>
      </c>
      <c r="D1063" t="s">
        <v>234</v>
      </c>
      <c r="E1063">
        <v>2253.50877825</v>
      </c>
      <c r="F1063">
        <v>15496.5</v>
      </c>
      <c r="G1063">
        <v>28.593158630618099</v>
      </c>
      <c r="H1063">
        <v>-1.35562630166035</v>
      </c>
      <c r="I1063">
        <v>-16.338565716692202</v>
      </c>
      <c r="J1063">
        <v>-2.36379822259453</v>
      </c>
      <c r="K1063">
        <v>15241.8118948923</v>
      </c>
      <c r="L1063">
        <v>14054.326118840399</v>
      </c>
      <c r="M1063">
        <v>40.826789396236798</v>
      </c>
      <c r="N1063">
        <v>0.89991334488734798</v>
      </c>
      <c r="O1063">
        <v>14.064788823282599</v>
      </c>
      <c r="P1063">
        <v>54.940984147457101</v>
      </c>
      <c r="Q1063">
        <v>0.111369459648297</v>
      </c>
    </row>
    <row r="1064" spans="1:17" hidden="1" x14ac:dyDescent="0.3">
      <c r="A1064" t="s">
        <v>2275</v>
      </c>
      <c r="B1064" t="s">
        <v>2276</v>
      </c>
      <c r="C1064" t="str">
        <f>IFERROR(VLOOKUP(Table1[[#This Row],[Ticker]],[1]!Table1[[Symbol]:[Industry]],2,FALSE),"-")</f>
        <v>-</v>
      </c>
      <c r="D1064" t="s">
        <v>166</v>
      </c>
      <c r="E1064">
        <v>2252.6043749999999</v>
      </c>
      <c r="F1064">
        <v>2258.25</v>
      </c>
      <c r="G1064">
        <v>-6.1429520031531801</v>
      </c>
      <c r="H1064">
        <v>-2.2831828242367598</v>
      </c>
      <c r="I1064">
        <v>-18.752469945863599</v>
      </c>
      <c r="J1064">
        <v>-8.5139438670955094</v>
      </c>
      <c r="K1064">
        <v>2116.4296405144801</v>
      </c>
      <c r="L1064">
        <v>2033.0964333945101</v>
      </c>
      <c r="M1064">
        <v>63.937041810600803</v>
      </c>
      <c r="N1064">
        <v>2.2659411108099601</v>
      </c>
      <c r="O1064">
        <v>23.0466068858629</v>
      </c>
      <c r="P1064">
        <v>34.495696971501701</v>
      </c>
      <c r="Q1064">
        <v>0.17391451941337799</v>
      </c>
    </row>
    <row r="1065" spans="1:17" hidden="1" x14ac:dyDescent="0.3">
      <c r="A1065" t="s">
        <v>2277</v>
      </c>
      <c r="B1065" t="s">
        <v>2278</v>
      </c>
      <c r="C1065" t="str">
        <f>IFERROR(VLOOKUP(Table1[[#This Row],[Ticker]],[1]!Table1[[Symbol]:[Industry]],2,FALSE),"-")</f>
        <v>-</v>
      </c>
      <c r="D1065" t="s">
        <v>89</v>
      </c>
      <c r="E1065">
        <v>2246.3206614199999</v>
      </c>
      <c r="F1065">
        <v>26.51</v>
      </c>
      <c r="G1065">
        <v>193.33584560298101</v>
      </c>
      <c r="H1065">
        <v>-3.6650715347771601</v>
      </c>
      <c r="I1065">
        <v>31.6635619357114</v>
      </c>
      <c r="J1065">
        <v>-9.1690310934427792</v>
      </c>
      <c r="K1065">
        <v>26.112940684968699</v>
      </c>
      <c r="L1065">
        <v>21.703295066985302</v>
      </c>
      <c r="M1065">
        <v>39.117503496882499</v>
      </c>
      <c r="N1065">
        <v>1.67407640878055</v>
      </c>
      <c r="O1065">
        <v>26.5560165975103</v>
      </c>
      <c r="P1065">
        <v>244.77220084617599</v>
      </c>
      <c r="Q1065">
        <v>8.7064722036802003E-2</v>
      </c>
    </row>
    <row r="1066" spans="1:17" hidden="1" x14ac:dyDescent="0.3">
      <c r="A1066" t="s">
        <v>2279</v>
      </c>
      <c r="B1066" t="s">
        <v>2280</v>
      </c>
      <c r="C1066" t="str">
        <f>IFERROR(VLOOKUP(Table1[[#This Row],[Ticker]],[1]!Table1[[Symbol]:[Industry]],2,FALSE),"-")</f>
        <v>-</v>
      </c>
      <c r="D1066" t="s">
        <v>541</v>
      </c>
      <c r="E1066">
        <v>2236.409048</v>
      </c>
      <c r="F1066">
        <v>1961.9</v>
      </c>
      <c r="G1066">
        <v>-20.386710387939999</v>
      </c>
      <c r="H1066">
        <v>2.1181427384442699</v>
      </c>
      <c r="I1066">
        <v>2.9355299238703401</v>
      </c>
      <c r="J1066">
        <v>-0.47633172453859102</v>
      </c>
      <c r="K1066">
        <v>1867.92260950065</v>
      </c>
      <c r="L1066">
        <v>1773.4053709381601</v>
      </c>
      <c r="M1066">
        <v>61.173780265578301</v>
      </c>
      <c r="N1066">
        <v>1.05098585735218</v>
      </c>
      <c r="O1066">
        <v>23.688771089250199</v>
      </c>
      <c r="P1066">
        <v>29.498349834983401</v>
      </c>
    </row>
    <row r="1067" spans="1:17" hidden="1" x14ac:dyDescent="0.3">
      <c r="A1067" t="s">
        <v>2281</v>
      </c>
      <c r="B1067" t="s">
        <v>2282</v>
      </c>
      <c r="C1067" t="str">
        <f>IFERROR(VLOOKUP(Table1[[#This Row],[Ticker]],[1]!Table1[[Symbol]:[Industry]],2,FALSE),"-")</f>
        <v>-</v>
      </c>
      <c r="D1067" t="s">
        <v>1328</v>
      </c>
      <c r="E1067">
        <v>2230.2827329500001</v>
      </c>
      <c r="F1067">
        <v>423.35</v>
      </c>
      <c r="G1067">
        <v>67.836201075777893</v>
      </c>
      <c r="H1067">
        <v>25.004825039459099</v>
      </c>
      <c r="I1067">
        <v>54.442649787044203</v>
      </c>
      <c r="J1067">
        <v>0.92552259884569399</v>
      </c>
      <c r="K1067">
        <v>346.09115466674399</v>
      </c>
      <c r="L1067">
        <v>282.94557420253699</v>
      </c>
      <c r="M1067">
        <v>68.014162096834696</v>
      </c>
      <c r="N1067">
        <v>1.2415998068430301</v>
      </c>
      <c r="O1067">
        <v>3.79118932325497</v>
      </c>
      <c r="P1067">
        <v>100.023623907394</v>
      </c>
      <c r="Q1067">
        <v>5.1196499616617999E-2</v>
      </c>
    </row>
    <row r="1068" spans="1:17" hidden="1" x14ac:dyDescent="0.3">
      <c r="A1068" t="s">
        <v>2283</v>
      </c>
      <c r="B1068" t="s">
        <v>2284</v>
      </c>
      <c r="C1068" t="str">
        <f>IFERROR(VLOOKUP(Table1[[#This Row],[Ticker]],[1]!Table1[[Symbol]:[Industry]],2,FALSE),"-")</f>
        <v>-</v>
      </c>
      <c r="D1068" t="s">
        <v>140</v>
      </c>
      <c r="E1068">
        <v>2227.5880035199998</v>
      </c>
      <c r="F1068">
        <v>72.16</v>
      </c>
      <c r="G1068">
        <v>186.545878495132</v>
      </c>
      <c r="H1068">
        <v>14.5246403050149</v>
      </c>
      <c r="I1068">
        <v>28.8788068647833</v>
      </c>
      <c r="J1068">
        <v>-0.86772138289501799</v>
      </c>
      <c r="K1068">
        <v>63.7739614170195</v>
      </c>
      <c r="L1068">
        <v>52.097654159213597</v>
      </c>
      <c r="M1068">
        <v>57.2277593258708</v>
      </c>
      <c r="N1068">
        <v>1.1104166149927801</v>
      </c>
      <c r="O1068">
        <v>8.41186252771619</v>
      </c>
      <c r="P1068">
        <v>214.42265795206899</v>
      </c>
      <c r="Q1068">
        <v>0.14250960943115501</v>
      </c>
    </row>
    <row r="1069" spans="1:17" hidden="1" x14ac:dyDescent="0.3">
      <c r="A1069" t="s">
        <v>2285</v>
      </c>
      <c r="B1069" t="s">
        <v>2286</v>
      </c>
      <c r="C1069" t="str">
        <f>IFERROR(VLOOKUP(Table1[[#This Row],[Ticker]],[1]!Table1[[Symbol]:[Industry]],2,FALSE),"-")</f>
        <v>-</v>
      </c>
      <c r="D1069" t="s">
        <v>59</v>
      </c>
      <c r="E1069">
        <v>2223.7370372599999</v>
      </c>
      <c r="F1069">
        <v>769.7</v>
      </c>
      <c r="G1069">
        <v>-17.001087541530499</v>
      </c>
      <c r="H1069">
        <v>6.9810645669068503</v>
      </c>
      <c r="I1069">
        <v>11.2057569110682</v>
      </c>
      <c r="J1069">
        <v>2.36648895899447</v>
      </c>
      <c r="K1069">
        <v>726.96193121758904</v>
      </c>
      <c r="L1069">
        <v>670.68014912596698</v>
      </c>
      <c r="M1069">
        <v>59.098555884161101</v>
      </c>
      <c r="N1069">
        <v>0.86319253574874399</v>
      </c>
      <c r="O1069">
        <v>7.2041054956476502</v>
      </c>
      <c r="P1069">
        <v>36.495832594431597</v>
      </c>
      <c r="Q1069">
        <v>-4.4229018583281002E-2</v>
      </c>
    </row>
    <row r="1070" spans="1:17" hidden="1" x14ac:dyDescent="0.3">
      <c r="A1070" t="s">
        <v>2287</v>
      </c>
      <c r="B1070" t="s">
        <v>2288</v>
      </c>
      <c r="C1070" t="str">
        <f>IFERROR(VLOOKUP(Table1[[#This Row],[Ticker]],[1]!Table1[[Symbol]:[Industry]],2,FALSE),"-")</f>
        <v>-</v>
      </c>
      <c r="D1070" t="s">
        <v>80</v>
      </c>
      <c r="E1070">
        <v>2223.170138685</v>
      </c>
      <c r="F1070">
        <v>2948.15</v>
      </c>
      <c r="G1070">
        <v>-30.087825318945502</v>
      </c>
      <c r="H1070">
        <v>9.9093942065755591</v>
      </c>
      <c r="I1070">
        <v>-11.2342792173775</v>
      </c>
      <c r="J1070">
        <v>-1.5841432759092</v>
      </c>
      <c r="K1070">
        <v>2739.9336010172001</v>
      </c>
      <c r="L1070">
        <v>2769.7982996737101</v>
      </c>
      <c r="M1070">
        <v>69.481451489125504</v>
      </c>
      <c r="N1070">
        <v>1.0635360988173901</v>
      </c>
      <c r="O1070">
        <v>9.0853586147244805</v>
      </c>
      <c r="P1070">
        <v>25.685844009123201</v>
      </c>
      <c r="Q1070">
        <v>-8.8446388465271003E-2</v>
      </c>
    </row>
    <row r="1071" spans="1:17" hidden="1" x14ac:dyDescent="0.3">
      <c r="A1071" t="s">
        <v>2289</v>
      </c>
      <c r="B1071" t="s">
        <v>2290</v>
      </c>
      <c r="C1071" t="str">
        <f>IFERROR(VLOOKUP(Table1[[#This Row],[Ticker]],[1]!Table1[[Symbol]:[Industry]],2,FALSE),"-")</f>
        <v>-</v>
      </c>
      <c r="D1071" t="s">
        <v>287</v>
      </c>
      <c r="E1071">
        <v>2221.4089788000001</v>
      </c>
      <c r="F1071">
        <v>1533.4</v>
      </c>
      <c r="G1071">
        <v>812.93158063579995</v>
      </c>
      <c r="H1071">
        <v>11.696164283488701</v>
      </c>
      <c r="I1071">
        <v>88.476359518461607</v>
      </c>
      <c r="J1071">
        <v>-13.4596650578719</v>
      </c>
      <c r="K1071">
        <v>1433.14952400732</v>
      </c>
      <c r="L1071">
        <v>955.149822733218</v>
      </c>
      <c r="M1071">
        <v>35.302376498385897</v>
      </c>
      <c r="N1071">
        <v>1.7937244227778399</v>
      </c>
      <c r="O1071">
        <v>30.429111777748702</v>
      </c>
      <c r="P1071">
        <v>834.71502590673504</v>
      </c>
      <c r="Q1071">
        <v>0.241331177049324</v>
      </c>
    </row>
    <row r="1072" spans="1:17" hidden="1" x14ac:dyDescent="0.3">
      <c r="A1072" t="s">
        <v>2291</v>
      </c>
      <c r="B1072" t="s">
        <v>2292</v>
      </c>
      <c r="C1072" t="str">
        <f>IFERROR(VLOOKUP(Table1[[#This Row],[Ticker]],[1]!Table1[[Symbol]:[Industry]],2,FALSE),"-")</f>
        <v>-</v>
      </c>
      <c r="D1072" t="s">
        <v>257</v>
      </c>
      <c r="E1072">
        <v>2221.3038750000001</v>
      </c>
      <c r="F1072">
        <v>444.75</v>
      </c>
      <c r="G1072">
        <v>-14.489489561041299</v>
      </c>
      <c r="H1072">
        <v>-13.298345731504901</v>
      </c>
      <c r="I1072">
        <v>-8.0325936549664601</v>
      </c>
      <c r="J1072">
        <v>-4.9339006174050404</v>
      </c>
      <c r="K1072">
        <v>456.04711549447097</v>
      </c>
      <c r="L1072">
        <v>437.12423752928902</v>
      </c>
      <c r="M1072">
        <v>45.418047226220899</v>
      </c>
      <c r="N1072">
        <v>0.83475944418109904</v>
      </c>
      <c r="O1072">
        <v>11.725688589094901</v>
      </c>
      <c r="P1072">
        <v>16.564015201153101</v>
      </c>
      <c r="Q1072">
        <v>3.0312992313044001E-2</v>
      </c>
    </row>
    <row r="1073" spans="1:17" x14ac:dyDescent="0.3">
      <c r="A1073" t="s">
        <v>2293</v>
      </c>
      <c r="B1073" t="s">
        <v>2294</v>
      </c>
      <c r="C1073" t="str">
        <f>IFERROR(VLOOKUP(Table1[[#This Row],[Ticker]],[1]!Table1[[Symbol]:[Industry]],2,FALSE),"-")</f>
        <v>-</v>
      </c>
      <c r="D1073" t="s">
        <v>109</v>
      </c>
      <c r="E1073">
        <v>2216.4998629199999</v>
      </c>
      <c r="F1073">
        <v>9.0299999999999994</v>
      </c>
      <c r="G1073">
        <v>-13.5382729775179</v>
      </c>
      <c r="H1073">
        <v>-46.0705769229805</v>
      </c>
      <c r="I1073">
        <v>-72.121871666573199</v>
      </c>
      <c r="J1073">
        <v>-4.7271820646746496</v>
      </c>
      <c r="K1073">
        <v>13.624900931775199</v>
      </c>
      <c r="L1073">
        <v>15.9322652704353</v>
      </c>
      <c r="M1073">
        <v>25.0209192356389</v>
      </c>
      <c r="N1073">
        <v>0.52651078119170702</v>
      </c>
      <c r="O1073">
        <v>200.664451827242</v>
      </c>
      <c r="P1073">
        <v>20.399999999999899</v>
      </c>
      <c r="Q1073">
        <v>-5.7406847297289997E-3</v>
      </c>
    </row>
    <row r="1074" spans="1:17" hidden="1" x14ac:dyDescent="0.3">
      <c r="A1074" t="s">
        <v>2295</v>
      </c>
      <c r="B1074" t="s">
        <v>2296</v>
      </c>
      <c r="C1074" t="str">
        <f>IFERROR(VLOOKUP(Table1[[#This Row],[Ticker]],[1]!Table1[[Symbol]:[Industry]],2,FALSE),"-")</f>
        <v>-</v>
      </c>
      <c r="D1074" t="s">
        <v>49</v>
      </c>
      <c r="E1074">
        <v>2214.5126831399998</v>
      </c>
      <c r="F1074">
        <v>2113.35</v>
      </c>
      <c r="G1074">
        <v>-30.300583125909199</v>
      </c>
      <c r="H1074">
        <v>-1.4217850036881401</v>
      </c>
      <c r="I1074">
        <v>-31.332202492118</v>
      </c>
      <c r="J1074">
        <v>-4.0820290618392701</v>
      </c>
      <c r="K1074">
        <v>2158.6212318180101</v>
      </c>
      <c r="L1074">
        <v>2119.6099585342799</v>
      </c>
      <c r="M1074">
        <v>38.495013159093602</v>
      </c>
      <c r="N1074">
        <v>1.10530437819091</v>
      </c>
      <c r="O1074">
        <v>26.812880024605398</v>
      </c>
      <c r="P1074">
        <v>24.5638335494518</v>
      </c>
      <c r="Q1074">
        <v>0.100200603761687</v>
      </c>
    </row>
    <row r="1075" spans="1:17" hidden="1" x14ac:dyDescent="0.3">
      <c r="A1075" t="s">
        <v>2297</v>
      </c>
      <c r="B1075" t="s">
        <v>2298</v>
      </c>
      <c r="C1075" t="str">
        <f>IFERROR(VLOOKUP(Table1[[#This Row],[Ticker]],[1]!Table1[[Symbol]:[Industry]],2,FALSE),"-")</f>
        <v>-</v>
      </c>
      <c r="D1075" t="s">
        <v>496</v>
      </c>
      <c r="E1075">
        <v>2200.6004704400002</v>
      </c>
      <c r="F1075">
        <v>263.11</v>
      </c>
      <c r="G1075">
        <v>0.88038518762580797</v>
      </c>
      <c r="H1075">
        <v>18.3989489069603</v>
      </c>
      <c r="I1075">
        <v>-8.1481239850158396</v>
      </c>
      <c r="J1075">
        <v>7.2859435175084304</v>
      </c>
      <c r="K1075">
        <v>226.787879142311</v>
      </c>
      <c r="L1075">
        <v>223.11687509908</v>
      </c>
      <c r="M1075">
        <v>75.362285431487294</v>
      </c>
      <c r="N1075">
        <v>1.8252702357538799</v>
      </c>
      <c r="O1075">
        <v>6.2293337387404302</v>
      </c>
      <c r="P1075">
        <v>45.726945444475199</v>
      </c>
      <c r="Q1075">
        <v>0.102344028453869</v>
      </c>
    </row>
    <row r="1076" spans="1:17" hidden="1" x14ac:dyDescent="0.3">
      <c r="A1076" t="s">
        <v>2299</v>
      </c>
      <c r="B1076" t="s">
        <v>2300</v>
      </c>
      <c r="C1076" t="str">
        <f>IFERROR(VLOOKUP(Table1[[#This Row],[Ticker]],[1]!Table1[[Symbol]:[Industry]],2,FALSE),"-")</f>
        <v>-</v>
      </c>
      <c r="D1076" t="s">
        <v>293</v>
      </c>
      <c r="E1076">
        <v>2200.4270190000002</v>
      </c>
      <c r="F1076">
        <v>240.03</v>
      </c>
      <c r="G1076">
        <v>139.77844242442799</v>
      </c>
      <c r="H1076">
        <v>-8.7967162352149906</v>
      </c>
      <c r="I1076">
        <v>17.8815410865469</v>
      </c>
      <c r="J1076">
        <v>-4.8985382783929996</v>
      </c>
      <c r="K1076">
        <v>239.969606257858</v>
      </c>
      <c r="L1076">
        <v>200.85077674336401</v>
      </c>
      <c r="M1076">
        <v>40.317296400016303</v>
      </c>
      <c r="N1076">
        <v>0.380622267797534</v>
      </c>
      <c r="O1076">
        <v>17.8186060075823</v>
      </c>
      <c r="P1076">
        <v>170.761421319796</v>
      </c>
      <c r="Q1076">
        <v>9.5187574865514005E-2</v>
      </c>
    </row>
    <row r="1077" spans="1:17" hidden="1" x14ac:dyDescent="0.3">
      <c r="A1077" t="s">
        <v>2301</v>
      </c>
      <c r="B1077" t="s">
        <v>2302</v>
      </c>
      <c r="C1077" t="str">
        <f>IFERROR(VLOOKUP(Table1[[#This Row],[Ticker]],[1]!Table1[[Symbol]:[Industry]],2,FALSE),"-")</f>
        <v>-</v>
      </c>
      <c r="D1077" t="s">
        <v>237</v>
      </c>
      <c r="E1077">
        <v>2195.2542216249999</v>
      </c>
      <c r="F1077">
        <v>582.35</v>
      </c>
      <c r="G1077">
        <v>37.708608142045698</v>
      </c>
      <c r="H1077">
        <v>16.181609475661901</v>
      </c>
      <c r="I1077">
        <v>13.228663213367399</v>
      </c>
      <c r="J1077">
        <v>6.2144744607665396</v>
      </c>
      <c r="K1077">
        <v>481.47192889536302</v>
      </c>
      <c r="L1077">
        <v>439.62517154185002</v>
      </c>
      <c r="M1077">
        <v>72.389308228302696</v>
      </c>
      <c r="N1077">
        <v>2.8408611561726498</v>
      </c>
      <c r="O1077">
        <v>3.1767837211299002</v>
      </c>
      <c r="P1077">
        <v>70.552057402255102</v>
      </c>
      <c r="Q1077">
        <v>0.123963018738989</v>
      </c>
    </row>
    <row r="1078" spans="1:17" x14ac:dyDescent="0.3">
      <c r="A1078" t="s">
        <v>2303</v>
      </c>
      <c r="B1078" t="s">
        <v>2304</v>
      </c>
      <c r="C1078" t="str">
        <f>IFERROR(VLOOKUP(Table1[[#This Row],[Ticker]],[1]!Table1[[Symbol]:[Industry]],2,FALSE),"-")</f>
        <v>-</v>
      </c>
      <c r="D1078" t="s">
        <v>293</v>
      </c>
      <c r="E1078">
        <v>2188.438687325</v>
      </c>
      <c r="F1078">
        <v>677.75</v>
      </c>
      <c r="G1078">
        <v>-9.6448758646794701</v>
      </c>
      <c r="H1078">
        <v>4.9083392359822096</v>
      </c>
      <c r="I1078">
        <v>-16.788692503204</v>
      </c>
      <c r="J1078">
        <v>-1.46593161855025</v>
      </c>
      <c r="K1078">
        <v>611.49830414293797</v>
      </c>
      <c r="L1078">
        <v>618.28803265019098</v>
      </c>
      <c r="M1078">
        <v>74.274978836953693</v>
      </c>
      <c r="N1078">
        <v>1.7633411937330601</v>
      </c>
      <c r="O1078">
        <v>13.3013648100331</v>
      </c>
      <c r="P1078">
        <v>51.081141328577701</v>
      </c>
      <c r="Q1078">
        <v>-5.7430004934095003E-2</v>
      </c>
    </row>
    <row r="1079" spans="1:17" hidden="1" x14ac:dyDescent="0.3">
      <c r="A1079" t="s">
        <v>2305</v>
      </c>
      <c r="B1079" t="s">
        <v>2306</v>
      </c>
      <c r="C1079" t="str">
        <f>IFERROR(VLOOKUP(Table1[[#This Row],[Ticker]],[1]!Table1[[Symbol]:[Industry]],2,FALSE),"-")</f>
        <v>-</v>
      </c>
      <c r="D1079" t="s">
        <v>716</v>
      </c>
      <c r="E1079">
        <v>2180.653534008</v>
      </c>
      <c r="F1079">
        <v>268.66000000000003</v>
      </c>
      <c r="G1079">
        <v>2.07955374855191</v>
      </c>
      <c r="H1079">
        <v>0.62512414087904999</v>
      </c>
      <c r="I1079">
        <v>0.71374615910088002</v>
      </c>
      <c r="J1079">
        <v>0.86177260116115095</v>
      </c>
      <c r="K1079">
        <v>254.942778113803</v>
      </c>
      <c r="L1079">
        <v>238.49325741541099</v>
      </c>
      <c r="M1079">
        <v>58.290846172297002</v>
      </c>
      <c r="N1079">
        <v>0.64362431968027001</v>
      </c>
      <c r="O1079">
        <v>0.31266284523188098</v>
      </c>
      <c r="P1079">
        <v>29.662162162162101</v>
      </c>
      <c r="Q1079">
        <v>3.2968413234804997E-2</v>
      </c>
    </row>
    <row r="1080" spans="1:17" hidden="1" x14ac:dyDescent="0.3">
      <c r="A1080" t="s">
        <v>2307</v>
      </c>
      <c r="B1080" t="s">
        <v>2308</v>
      </c>
      <c r="C1080" t="str">
        <f>IFERROR(VLOOKUP(Table1[[#This Row],[Ticker]],[1]!Table1[[Symbol]:[Industry]],2,FALSE),"-")</f>
        <v>-</v>
      </c>
      <c r="E1080">
        <v>2177.1102500000002</v>
      </c>
      <c r="F1080">
        <v>389.5</v>
      </c>
      <c r="G1080">
        <v>-59.068303587640003</v>
      </c>
      <c r="H1080">
        <v>-12.793445550016701</v>
      </c>
      <c r="I1080">
        <v>-29.609485758105201</v>
      </c>
      <c r="J1080">
        <v>2.0751490814367402</v>
      </c>
      <c r="K1080">
        <v>415.93326295667202</v>
      </c>
      <c r="L1080">
        <v>453.70723995804798</v>
      </c>
      <c r="M1080">
        <v>47.8420548663969</v>
      </c>
      <c r="N1080">
        <v>2.5898925976975602</v>
      </c>
      <c r="O1080">
        <v>67.881899871630296</v>
      </c>
      <c r="P1080">
        <v>14.3738070767875</v>
      </c>
      <c r="Q1080">
        <v>0.32760149227171498</v>
      </c>
    </row>
    <row r="1081" spans="1:17" hidden="1" x14ac:dyDescent="0.3">
      <c r="A1081" t="s">
        <v>2309</v>
      </c>
      <c r="B1081" t="s">
        <v>2310</v>
      </c>
      <c r="C1081" t="str">
        <f>IFERROR(VLOOKUP(Table1[[#This Row],[Ticker]],[1]!Table1[[Symbol]:[Industry]],2,FALSE),"-")</f>
        <v>-</v>
      </c>
      <c r="D1081" t="s">
        <v>140</v>
      </c>
      <c r="E1081">
        <v>2175.8560726800001</v>
      </c>
      <c r="F1081">
        <v>123.9</v>
      </c>
      <c r="G1081">
        <v>467.13805552489703</v>
      </c>
      <c r="H1081">
        <v>-2.6058018718558098</v>
      </c>
      <c r="I1081">
        <v>89.000808329056895</v>
      </c>
      <c r="J1081">
        <v>-5.8731789249572204</v>
      </c>
      <c r="K1081">
        <v>117.059623733675</v>
      </c>
      <c r="L1081">
        <v>83.056099356801198</v>
      </c>
      <c r="M1081">
        <v>51.002394932994598</v>
      </c>
      <c r="N1081">
        <v>0.67779464135980705</v>
      </c>
      <c r="O1081">
        <v>11.121872477804599</v>
      </c>
      <c r="P1081">
        <v>519.5</v>
      </c>
    </row>
    <row r="1082" spans="1:17" hidden="1" x14ac:dyDescent="0.3">
      <c r="A1082" t="s">
        <v>2311</v>
      </c>
      <c r="B1082" t="s">
        <v>2312</v>
      </c>
      <c r="C1082" t="str">
        <f>IFERROR(VLOOKUP(Table1[[#This Row],[Ticker]],[1]!Table1[[Symbol]:[Industry]],2,FALSE),"-")</f>
        <v>-</v>
      </c>
      <c r="D1082" t="s">
        <v>234</v>
      </c>
      <c r="E1082">
        <v>2175.4404875</v>
      </c>
      <c r="F1082">
        <v>692.65</v>
      </c>
      <c r="G1082">
        <v>49.114500998020503</v>
      </c>
      <c r="H1082">
        <v>42.241212842349</v>
      </c>
      <c r="I1082">
        <v>54.235739538355197</v>
      </c>
      <c r="J1082">
        <v>21.3974008483384</v>
      </c>
      <c r="K1082">
        <v>474.92409714145799</v>
      </c>
      <c r="L1082">
        <v>410.15816769294099</v>
      </c>
      <c r="M1082">
        <v>91.814968917374003</v>
      </c>
      <c r="N1082">
        <v>2.6428223048816601</v>
      </c>
      <c r="O1082">
        <v>7.7889265862989898</v>
      </c>
      <c r="P1082">
        <v>132.27699530516401</v>
      </c>
      <c r="Q1082">
        <v>0.154674067371357</v>
      </c>
    </row>
    <row r="1083" spans="1:17" hidden="1" x14ac:dyDescent="0.3">
      <c r="A1083" t="s">
        <v>2313</v>
      </c>
      <c r="B1083" t="s">
        <v>2314</v>
      </c>
      <c r="C1083" t="str">
        <f>IFERROR(VLOOKUP(Table1[[#This Row],[Ticker]],[1]!Table1[[Symbol]:[Industry]],2,FALSE),"-")</f>
        <v>-</v>
      </c>
      <c r="D1083" t="s">
        <v>320</v>
      </c>
      <c r="E1083">
        <v>2172.5054293950002</v>
      </c>
      <c r="F1083">
        <v>985.95</v>
      </c>
      <c r="G1083">
        <v>-8.3602074431919693</v>
      </c>
      <c r="H1083">
        <v>-5.9091847101396402</v>
      </c>
      <c r="I1083">
        <v>-25.848977588008399</v>
      </c>
      <c r="J1083">
        <v>-7.1732753106252698</v>
      </c>
      <c r="K1083">
        <v>1023.71561231126</v>
      </c>
      <c r="L1083">
        <v>1017.7302992134501</v>
      </c>
      <c r="M1083">
        <v>37.851952079061697</v>
      </c>
      <c r="N1083">
        <v>1.0115497947246199</v>
      </c>
      <c r="O1083">
        <v>31.629392971245998</v>
      </c>
      <c r="P1083">
        <v>24.245479175855301</v>
      </c>
      <c r="Q1083">
        <v>0.167079522649007</v>
      </c>
    </row>
    <row r="1084" spans="1:17" hidden="1" x14ac:dyDescent="0.3">
      <c r="A1084" t="s">
        <v>2315</v>
      </c>
      <c r="B1084" t="s">
        <v>2316</v>
      </c>
      <c r="C1084" t="str">
        <f>IFERROR(VLOOKUP(Table1[[#This Row],[Ticker]],[1]!Table1[[Symbol]:[Industry]],2,FALSE),"-")</f>
        <v>-</v>
      </c>
      <c r="E1084">
        <v>2160.8727178499998</v>
      </c>
      <c r="F1084">
        <v>47.17</v>
      </c>
      <c r="G1084">
        <v>67.648469716708703</v>
      </c>
      <c r="H1084">
        <v>23.0791981281441</v>
      </c>
      <c r="I1084">
        <v>27.790622047152301</v>
      </c>
      <c r="J1084">
        <v>3.8894601723306601</v>
      </c>
      <c r="K1084">
        <v>40.574596250801598</v>
      </c>
      <c r="L1084">
        <v>36.333265980273801</v>
      </c>
      <c r="M1084">
        <v>40.367538925958897</v>
      </c>
      <c r="N1084">
        <v>3.0626771947722302</v>
      </c>
      <c r="O1084">
        <v>3.0315878736484998</v>
      </c>
      <c r="P1084">
        <v>96.133056133056101</v>
      </c>
    </row>
    <row r="1085" spans="1:17" hidden="1" x14ac:dyDescent="0.3">
      <c r="A1085" t="s">
        <v>2317</v>
      </c>
      <c r="B1085" t="s">
        <v>2318</v>
      </c>
      <c r="C1085" t="str">
        <f>IFERROR(VLOOKUP(Table1[[#This Row],[Ticker]],[1]!Table1[[Symbol]:[Industry]],2,FALSE),"-")</f>
        <v>-</v>
      </c>
      <c r="E1085">
        <v>2158.6358686449998</v>
      </c>
      <c r="F1085">
        <v>835.85</v>
      </c>
      <c r="G1085">
        <v>39.817330442961001</v>
      </c>
      <c r="H1085">
        <v>-6.2091724551451497</v>
      </c>
      <c r="I1085">
        <v>-12.8774007226042</v>
      </c>
      <c r="J1085">
        <v>-3.4245806622503099</v>
      </c>
      <c r="K1085">
        <v>869.24429551466096</v>
      </c>
      <c r="L1085">
        <v>798.49148364377504</v>
      </c>
      <c r="M1085">
        <v>39.7948284511343</v>
      </c>
      <c r="N1085">
        <v>1.4604656657284201</v>
      </c>
      <c r="O1085">
        <v>55.5302984985344</v>
      </c>
      <c r="P1085">
        <v>85.744444444444397</v>
      </c>
      <c r="Q1085">
        <v>0.19956454459276399</v>
      </c>
    </row>
    <row r="1086" spans="1:17" hidden="1" x14ac:dyDescent="0.3">
      <c r="A1086" t="s">
        <v>2319</v>
      </c>
      <c r="B1086" t="s">
        <v>2320</v>
      </c>
      <c r="C1086" t="str">
        <f>IFERROR(VLOOKUP(Table1[[#This Row],[Ticker]],[1]!Table1[[Symbol]:[Industry]],2,FALSE),"-")</f>
        <v>-</v>
      </c>
      <c r="E1086">
        <v>2156.27381298</v>
      </c>
      <c r="F1086">
        <v>44.1</v>
      </c>
      <c r="G1086">
        <v>60.8695549556492</v>
      </c>
      <c r="H1086">
        <v>-1.09829551053265</v>
      </c>
      <c r="I1086">
        <v>-5.9024664599136303</v>
      </c>
      <c r="J1086">
        <v>-2.8867198523924502</v>
      </c>
      <c r="K1086">
        <v>42.4469479426729</v>
      </c>
      <c r="L1086">
        <v>38.988049041147299</v>
      </c>
      <c r="M1086">
        <v>56.1235214959381</v>
      </c>
      <c r="N1086">
        <v>1.4884980471937801</v>
      </c>
      <c r="O1086">
        <v>56.190476190476097</v>
      </c>
      <c r="P1086">
        <v>88.461538461538396</v>
      </c>
      <c r="Q1086">
        <v>2.8869819324973001E-2</v>
      </c>
    </row>
    <row r="1087" spans="1:17" hidden="1" x14ac:dyDescent="0.3">
      <c r="A1087" t="s">
        <v>2321</v>
      </c>
      <c r="B1087" t="s">
        <v>2322</v>
      </c>
      <c r="C1087" t="str">
        <f>IFERROR(VLOOKUP(Table1[[#This Row],[Ticker]],[1]!Table1[[Symbol]:[Industry]],2,FALSE),"-")</f>
        <v>-</v>
      </c>
      <c r="D1087" t="s">
        <v>410</v>
      </c>
      <c r="E1087">
        <v>2156.1283788750002</v>
      </c>
      <c r="F1087">
        <v>903.15</v>
      </c>
      <c r="G1087">
        <v>-6.6225830951863696</v>
      </c>
      <c r="H1087">
        <v>2.2858647948108501</v>
      </c>
      <c r="I1087">
        <v>-30.349610951033501</v>
      </c>
      <c r="J1087">
        <v>-4.8716308698377198</v>
      </c>
      <c r="K1087">
        <v>905.17698144476697</v>
      </c>
      <c r="L1087">
        <v>945.368260137476</v>
      </c>
      <c r="M1087">
        <v>47.712141446865303</v>
      </c>
      <c r="N1087">
        <v>1.5504667598009101</v>
      </c>
      <c r="O1087">
        <v>60.549188949786803</v>
      </c>
      <c r="P1087">
        <v>20.952189634391299</v>
      </c>
      <c r="Q1087">
        <v>-1.7600982091290001E-2</v>
      </c>
    </row>
    <row r="1088" spans="1:17" hidden="1" x14ac:dyDescent="0.3">
      <c r="A1088" t="s">
        <v>2323</v>
      </c>
      <c r="B1088" t="s">
        <v>2324</v>
      </c>
      <c r="C1088" t="str">
        <f>IFERROR(VLOOKUP(Table1[[#This Row],[Ticker]],[1]!Table1[[Symbol]:[Industry]],2,FALSE),"-")</f>
        <v>-</v>
      </c>
      <c r="D1088" t="s">
        <v>2325</v>
      </c>
      <c r="E1088">
        <v>2153.3605716000002</v>
      </c>
      <c r="F1088">
        <v>775.95</v>
      </c>
      <c r="G1088">
        <v>100.58750816860601</v>
      </c>
      <c r="H1088">
        <v>40.972647814536302</v>
      </c>
      <c r="I1088">
        <v>24.313356989763701</v>
      </c>
      <c r="J1088">
        <v>30.6326638604503</v>
      </c>
      <c r="K1088">
        <v>574.42696078580502</v>
      </c>
      <c r="L1088">
        <v>533.87446210465498</v>
      </c>
      <c r="M1088">
        <v>82.025304592800794</v>
      </c>
      <c r="N1088">
        <v>3.2388439183716899</v>
      </c>
      <c r="O1088">
        <v>5.4707133191571602</v>
      </c>
      <c r="P1088">
        <v>138.75384615384601</v>
      </c>
      <c r="Q1088">
        <v>0.11895937102942</v>
      </c>
    </row>
    <row r="1089" spans="1:17" hidden="1" x14ac:dyDescent="0.3">
      <c r="A1089" t="s">
        <v>2326</v>
      </c>
      <c r="B1089" t="s">
        <v>2327</v>
      </c>
      <c r="C1089" t="str">
        <f>IFERROR(VLOOKUP(Table1[[#This Row],[Ticker]],[1]!Table1[[Symbol]:[Industry]],2,FALSE),"-")</f>
        <v>-</v>
      </c>
      <c r="D1089" t="s">
        <v>18</v>
      </c>
      <c r="E1089">
        <v>2147.7532437899999</v>
      </c>
      <c r="F1089">
        <v>219.45</v>
      </c>
      <c r="G1089">
        <v>-53.300109046875399</v>
      </c>
      <c r="H1089">
        <v>3.5391948871783798</v>
      </c>
      <c r="I1089">
        <v>-32.283305417171803</v>
      </c>
      <c r="J1089">
        <v>3.3093687596961701</v>
      </c>
      <c r="K1089">
        <v>214.85141657768099</v>
      </c>
      <c r="M1089">
        <v>63.996759871922102</v>
      </c>
      <c r="N1089">
        <v>1.12571560259717</v>
      </c>
      <c r="O1089">
        <v>56.778309409888301</v>
      </c>
      <c r="P1089">
        <v>20.279528637982999</v>
      </c>
    </row>
    <row r="1090" spans="1:17" hidden="1" x14ac:dyDescent="0.3">
      <c r="A1090" t="s">
        <v>2328</v>
      </c>
      <c r="B1090" t="s">
        <v>2329</v>
      </c>
      <c r="C1090" t="str">
        <f>IFERROR(VLOOKUP(Table1[[#This Row],[Ticker]],[1]!Table1[[Symbol]:[Industry]],2,FALSE),"-")</f>
        <v>-</v>
      </c>
      <c r="D1090" t="s">
        <v>187</v>
      </c>
      <c r="E1090">
        <v>2146.0750247999999</v>
      </c>
      <c r="F1090">
        <v>1319.7</v>
      </c>
      <c r="G1090">
        <v>25.4150327450559</v>
      </c>
      <c r="H1090">
        <v>17.983908714353198</v>
      </c>
      <c r="I1090">
        <v>41.9959106624081</v>
      </c>
      <c r="J1090">
        <v>1.9619152030395699</v>
      </c>
      <c r="K1090">
        <v>1108.95663477157</v>
      </c>
      <c r="L1090">
        <v>953.672648377933</v>
      </c>
      <c r="M1090">
        <v>67.943977393983005</v>
      </c>
      <c r="N1090">
        <v>1.00608285741697</v>
      </c>
      <c r="O1090">
        <v>6.0089414260816802</v>
      </c>
      <c r="P1090">
        <v>70.163110050931607</v>
      </c>
      <c r="Q1090">
        <v>5.7817219038477002E-2</v>
      </c>
    </row>
    <row r="1091" spans="1:17" hidden="1" x14ac:dyDescent="0.3">
      <c r="A1091" t="s">
        <v>2330</v>
      </c>
      <c r="B1091" t="s">
        <v>2331</v>
      </c>
      <c r="C1091" t="str">
        <f>IFERROR(VLOOKUP(Table1[[#This Row],[Ticker]],[1]!Table1[[Symbol]:[Industry]],2,FALSE),"-")</f>
        <v>-</v>
      </c>
      <c r="D1091" t="s">
        <v>234</v>
      </c>
      <c r="E1091">
        <v>2145.2394144149998</v>
      </c>
      <c r="F1091">
        <v>701.45</v>
      </c>
      <c r="G1091">
        <v>-52.244074307782299</v>
      </c>
      <c r="H1091">
        <v>-7.1488347344054297</v>
      </c>
      <c r="I1091">
        <v>-39.7988168932959</v>
      </c>
      <c r="J1091">
        <v>3.9271565892340998</v>
      </c>
      <c r="K1091">
        <v>734.09818078312901</v>
      </c>
      <c r="L1091">
        <v>820.26119006676095</v>
      </c>
      <c r="M1091">
        <v>63.8264179736627</v>
      </c>
      <c r="N1091">
        <v>2.128737189692</v>
      </c>
      <c r="O1091">
        <v>63.946111625917702</v>
      </c>
      <c r="P1091">
        <v>9.7473206602518996</v>
      </c>
    </row>
    <row r="1092" spans="1:17" hidden="1" x14ac:dyDescent="0.3">
      <c r="A1092" t="s">
        <v>2332</v>
      </c>
      <c r="B1092" t="s">
        <v>2333</v>
      </c>
      <c r="C1092" t="str">
        <f>IFERROR(VLOOKUP(Table1[[#This Row],[Ticker]],[1]!Table1[[Symbol]:[Industry]],2,FALSE),"-")</f>
        <v>-</v>
      </c>
      <c r="D1092" t="s">
        <v>838</v>
      </c>
      <c r="E1092">
        <v>2138.92502844</v>
      </c>
      <c r="F1092">
        <v>327.55</v>
      </c>
      <c r="G1092">
        <v>972.18140719788403</v>
      </c>
      <c r="H1092">
        <v>23.5850832395158</v>
      </c>
      <c r="I1092">
        <v>176.17798370354299</v>
      </c>
      <c r="J1092">
        <v>8.5553428011153994</v>
      </c>
      <c r="K1092">
        <v>250.011671398771</v>
      </c>
      <c r="L1092">
        <v>167.16430507617901</v>
      </c>
      <c r="M1092">
        <v>93.053011990760695</v>
      </c>
      <c r="N1092">
        <v>2.8798282029809998</v>
      </c>
      <c r="O1092">
        <v>0</v>
      </c>
      <c r="Q1092">
        <v>0.149442211934015</v>
      </c>
    </row>
    <row r="1093" spans="1:17" hidden="1" x14ac:dyDescent="0.3">
      <c r="A1093" t="s">
        <v>2334</v>
      </c>
      <c r="B1093" t="s">
        <v>2335</v>
      </c>
      <c r="C1093" t="str">
        <f>IFERROR(VLOOKUP(Table1[[#This Row],[Ticker]],[1]!Table1[[Symbol]:[Industry]],2,FALSE),"-")</f>
        <v>-</v>
      </c>
      <c r="D1093" t="s">
        <v>325</v>
      </c>
      <c r="E1093">
        <v>2131.342679115</v>
      </c>
      <c r="F1093">
        <v>644.85</v>
      </c>
      <c r="G1093">
        <v>18.881953419892898</v>
      </c>
      <c r="H1093">
        <v>26.420916341202599</v>
      </c>
      <c r="I1093">
        <v>24.928543786555998</v>
      </c>
      <c r="J1093">
        <v>3.1423099497056999</v>
      </c>
      <c r="K1093">
        <v>524.65993263196003</v>
      </c>
      <c r="L1093">
        <v>490.31563174425702</v>
      </c>
      <c r="M1093">
        <v>78.266115975075294</v>
      </c>
      <c r="N1093">
        <v>1.95072883820978</v>
      </c>
      <c r="O1093">
        <v>1.77560673024732</v>
      </c>
      <c r="P1093">
        <v>57.472527472527403</v>
      </c>
      <c r="Q1093">
        <v>-4.0429670274081002E-2</v>
      </c>
    </row>
    <row r="1094" spans="1:17" hidden="1" x14ac:dyDescent="0.3">
      <c r="A1094" t="s">
        <v>2336</v>
      </c>
      <c r="B1094" t="s">
        <v>2337</v>
      </c>
      <c r="C1094" t="str">
        <f>IFERROR(VLOOKUP(Table1[[#This Row],[Ticker]],[1]!Table1[[Symbol]:[Industry]],2,FALSE),"-")</f>
        <v>-</v>
      </c>
      <c r="D1094" t="s">
        <v>119</v>
      </c>
      <c r="E1094">
        <v>2129.624091316</v>
      </c>
      <c r="F1094">
        <v>178.66</v>
      </c>
      <c r="G1094">
        <v>3.1783038925484601</v>
      </c>
      <c r="H1094">
        <v>-3.2114754769439799</v>
      </c>
      <c r="I1094">
        <v>-35.564111749265699</v>
      </c>
      <c r="J1094">
        <v>-2.9926033573452</v>
      </c>
      <c r="K1094">
        <v>188.47874664060899</v>
      </c>
      <c r="L1094">
        <v>196.463189421653</v>
      </c>
      <c r="M1094">
        <v>50.381883367280501</v>
      </c>
      <c r="N1094">
        <v>0.54749062548097904</v>
      </c>
      <c r="O1094">
        <v>62.179558938766299</v>
      </c>
      <c r="P1094">
        <v>40.621802439984201</v>
      </c>
      <c r="Q1094">
        <v>1.7441719702101999E-2</v>
      </c>
    </row>
    <row r="1095" spans="1:17" hidden="1" x14ac:dyDescent="0.3">
      <c r="A1095" t="s">
        <v>2338</v>
      </c>
      <c r="B1095" t="s">
        <v>2339</v>
      </c>
      <c r="C1095" t="str">
        <f>IFERROR(VLOOKUP(Table1[[#This Row],[Ticker]],[1]!Table1[[Symbol]:[Industry]],2,FALSE),"-")</f>
        <v>-</v>
      </c>
      <c r="D1095" t="s">
        <v>187</v>
      </c>
      <c r="E1095">
        <v>2124.9915637499998</v>
      </c>
      <c r="F1095">
        <v>344.25</v>
      </c>
      <c r="G1095">
        <v>106.517543708733</v>
      </c>
      <c r="H1095">
        <v>7.9604467346101799</v>
      </c>
      <c r="I1095">
        <v>2.2636696014539801</v>
      </c>
      <c r="J1095">
        <v>3.4951595035315899</v>
      </c>
      <c r="K1095">
        <v>304.46741119964503</v>
      </c>
      <c r="L1095">
        <v>265.62803472817097</v>
      </c>
      <c r="M1095">
        <v>75.560417216872096</v>
      </c>
      <c r="N1095">
        <v>1.36534028478033</v>
      </c>
      <c r="O1095">
        <v>1.9607843137254799</v>
      </c>
      <c r="P1095">
        <v>139.0625</v>
      </c>
      <c r="Q1095">
        <v>0.144148619151867</v>
      </c>
    </row>
    <row r="1096" spans="1:17" hidden="1" x14ac:dyDescent="0.3">
      <c r="A1096" t="s">
        <v>2340</v>
      </c>
      <c r="B1096" t="s">
        <v>2341</v>
      </c>
      <c r="C1096" t="str">
        <f>IFERROR(VLOOKUP(Table1[[#This Row],[Ticker]],[1]!Table1[[Symbol]:[Industry]],2,FALSE),"-")</f>
        <v>-</v>
      </c>
      <c r="D1096" t="s">
        <v>130</v>
      </c>
      <c r="E1096">
        <v>2124.3620490399999</v>
      </c>
      <c r="F1096">
        <v>1647.2</v>
      </c>
      <c r="G1096">
        <v>-5.9322855379395003</v>
      </c>
      <c r="H1096">
        <v>-12.306790572420701</v>
      </c>
      <c r="I1096">
        <v>1.8980904227606099</v>
      </c>
      <c r="J1096">
        <v>-4.2940813184720001</v>
      </c>
      <c r="K1096">
        <v>1714.8859096231699</v>
      </c>
      <c r="L1096">
        <v>1584.97874413925</v>
      </c>
      <c r="M1096">
        <v>44.756490372935197</v>
      </c>
      <c r="N1096">
        <v>0.31746012626800202</v>
      </c>
      <c r="O1096">
        <v>27.4283632831471</v>
      </c>
      <c r="P1096">
        <v>32.390290950008001</v>
      </c>
      <c r="Q1096">
        <v>0.10416128544825699</v>
      </c>
    </row>
    <row r="1097" spans="1:17" hidden="1" x14ac:dyDescent="0.3">
      <c r="A1097" t="s">
        <v>2342</v>
      </c>
      <c r="B1097" t="s">
        <v>2343</v>
      </c>
      <c r="C1097" t="str">
        <f>IFERROR(VLOOKUP(Table1[[#This Row],[Ticker]],[1]!Table1[[Symbol]:[Industry]],2,FALSE),"-")</f>
        <v>-</v>
      </c>
      <c r="D1097" t="s">
        <v>280</v>
      </c>
      <c r="E1097">
        <v>2120.1944543999998</v>
      </c>
      <c r="F1097">
        <v>928</v>
      </c>
      <c r="G1097">
        <v>67.845082701470702</v>
      </c>
      <c r="H1097">
        <v>22.969102158854302</v>
      </c>
      <c r="I1097">
        <v>51.579654251827797</v>
      </c>
      <c r="J1097">
        <v>18.3073879638644</v>
      </c>
      <c r="K1097">
        <v>641.89671713801602</v>
      </c>
      <c r="L1097">
        <v>570.67203122227897</v>
      </c>
      <c r="M1097">
        <v>92.444320204301405</v>
      </c>
      <c r="N1097">
        <v>3.2068395724262699</v>
      </c>
      <c r="O1097">
        <v>2.1551724137931001</v>
      </c>
      <c r="P1097">
        <v>103.152364273204</v>
      </c>
      <c r="Q1097">
        <v>5.3003703793988999E-2</v>
      </c>
    </row>
    <row r="1098" spans="1:17" hidden="1" x14ac:dyDescent="0.3">
      <c r="A1098" t="s">
        <v>2344</v>
      </c>
      <c r="B1098" t="s">
        <v>2345</v>
      </c>
      <c r="C1098" t="str">
        <f>IFERROR(VLOOKUP(Table1[[#This Row],[Ticker]],[1]!Table1[[Symbol]:[Industry]],2,FALSE),"-")</f>
        <v>-</v>
      </c>
      <c r="D1098" t="s">
        <v>491</v>
      </c>
      <c r="E1098">
        <v>2117.826576075</v>
      </c>
      <c r="F1098">
        <v>2489.5500000000002</v>
      </c>
      <c r="G1098">
        <v>19.479443417047499</v>
      </c>
      <c r="H1098">
        <v>32.1776489559144</v>
      </c>
      <c r="I1098">
        <v>56.941454633019703</v>
      </c>
      <c r="J1098">
        <v>-3.3448132252404998</v>
      </c>
      <c r="K1098">
        <v>1983.0483718236101</v>
      </c>
      <c r="L1098">
        <v>1717.0041923369799</v>
      </c>
      <c r="M1098">
        <v>70.965164358900196</v>
      </c>
      <c r="N1098">
        <v>2.9812998821722601</v>
      </c>
      <c r="O1098">
        <v>9.5378682894498894</v>
      </c>
      <c r="P1098">
        <v>92.562942336698001</v>
      </c>
      <c r="Q1098">
        <v>-4.3287058315487001E-2</v>
      </c>
    </row>
    <row r="1099" spans="1:17" hidden="1" x14ac:dyDescent="0.3">
      <c r="A1099" t="s">
        <v>2346</v>
      </c>
      <c r="B1099" t="s">
        <v>2347</v>
      </c>
      <c r="C1099" t="str">
        <f>IFERROR(VLOOKUP(Table1[[#This Row],[Ticker]],[1]!Table1[[Symbol]:[Industry]],2,FALSE),"-")</f>
        <v>-</v>
      </c>
      <c r="D1099" t="s">
        <v>260</v>
      </c>
      <c r="E1099">
        <v>2117.5074325349901</v>
      </c>
      <c r="F1099">
        <v>1942.35</v>
      </c>
      <c r="G1099">
        <v>142.12427288689099</v>
      </c>
      <c r="H1099">
        <v>30.3582076197333</v>
      </c>
      <c r="I1099">
        <v>41.124827371684901</v>
      </c>
      <c r="J1099">
        <v>8.1193644040363999</v>
      </c>
      <c r="K1099">
        <v>1519.8236319933301</v>
      </c>
      <c r="L1099">
        <v>1282.3117327371599</v>
      </c>
      <c r="M1099">
        <v>75.085725459782495</v>
      </c>
      <c r="N1099">
        <v>2.3144151087054801</v>
      </c>
      <c r="O1099">
        <v>2.7106340257935</v>
      </c>
      <c r="P1099">
        <v>170.52228412256201</v>
      </c>
      <c r="Q1099">
        <v>0.111398736206934</v>
      </c>
    </row>
    <row r="1100" spans="1:17" hidden="1" x14ac:dyDescent="0.3">
      <c r="A1100" t="s">
        <v>2348</v>
      </c>
      <c r="B1100" t="s">
        <v>2349</v>
      </c>
      <c r="C1100" t="str">
        <f>IFERROR(VLOOKUP(Table1[[#This Row],[Ticker]],[1]!Table1[[Symbol]:[Industry]],2,FALSE),"-")</f>
        <v>-</v>
      </c>
      <c r="D1100" t="s">
        <v>275</v>
      </c>
      <c r="E1100">
        <v>2116.7001891</v>
      </c>
      <c r="F1100">
        <v>823.5</v>
      </c>
      <c r="G1100">
        <v>12.401021526173601</v>
      </c>
      <c r="H1100">
        <v>-5.4499777100446503</v>
      </c>
      <c r="I1100">
        <v>31.508319405489299</v>
      </c>
      <c r="J1100">
        <v>-6.2770562593408696</v>
      </c>
      <c r="K1100">
        <v>800.85387548783103</v>
      </c>
      <c r="L1100">
        <v>621.03965140795594</v>
      </c>
      <c r="M1100">
        <v>38.863265632760097</v>
      </c>
      <c r="N1100">
        <v>0.84967140387717</v>
      </c>
      <c r="O1100">
        <v>20.218579234972601</v>
      </c>
      <c r="P1100">
        <v>104.850746268656</v>
      </c>
      <c r="Q1100">
        <v>0.23977296645123</v>
      </c>
    </row>
    <row r="1101" spans="1:17" hidden="1" x14ac:dyDescent="0.3">
      <c r="A1101" t="s">
        <v>2350</v>
      </c>
      <c r="B1101" t="s">
        <v>2351</v>
      </c>
      <c r="C1101" t="str">
        <f>IFERROR(VLOOKUP(Table1[[#This Row],[Ticker]],[1]!Table1[[Symbol]:[Industry]],2,FALSE),"-")</f>
        <v>-</v>
      </c>
      <c r="D1101" t="s">
        <v>257</v>
      </c>
      <c r="E1101">
        <v>2110.2993228779901</v>
      </c>
      <c r="F1101">
        <v>82.98</v>
      </c>
      <c r="G1101">
        <v>-31.6410397759369</v>
      </c>
      <c r="H1101">
        <v>-4.9474685385224699</v>
      </c>
      <c r="I1101">
        <v>-21.249388110477</v>
      </c>
      <c r="J1101">
        <v>-4.2168809399451499</v>
      </c>
      <c r="K1101">
        <v>83.052795847316105</v>
      </c>
      <c r="L1101">
        <v>84.249055449369394</v>
      </c>
      <c r="M1101">
        <v>49.7006674403804</v>
      </c>
      <c r="N1101">
        <v>1.32214535395093</v>
      </c>
      <c r="O1101">
        <v>25.933959990359099</v>
      </c>
      <c r="P1101">
        <v>16.218487394957901</v>
      </c>
      <c r="Q1101">
        <v>-3.3365071902091002E-2</v>
      </c>
    </row>
    <row r="1102" spans="1:17" hidden="1" x14ac:dyDescent="0.3">
      <c r="A1102" t="s">
        <v>2352</v>
      </c>
      <c r="B1102" t="s">
        <v>2353</v>
      </c>
      <c r="C1102" t="str">
        <f>IFERROR(VLOOKUP(Table1[[#This Row],[Ticker]],[1]!Table1[[Symbol]:[Industry]],2,FALSE),"-")</f>
        <v>-</v>
      </c>
      <c r="D1102" t="s">
        <v>380</v>
      </c>
      <c r="E1102">
        <v>2108.193428</v>
      </c>
      <c r="F1102">
        <v>133.13</v>
      </c>
      <c r="G1102">
        <v>46.456098768647799</v>
      </c>
      <c r="H1102">
        <v>0.558109045405627</v>
      </c>
      <c r="I1102">
        <v>-1.9476993565657501</v>
      </c>
      <c r="J1102">
        <v>-2.4358657182351098</v>
      </c>
      <c r="K1102">
        <v>129.41596848548701</v>
      </c>
      <c r="L1102">
        <v>120.60208314477499</v>
      </c>
      <c r="M1102">
        <v>58.569984355080898</v>
      </c>
      <c r="N1102">
        <v>1.5614628739472001</v>
      </c>
      <c r="O1102">
        <v>27.694734470066798</v>
      </c>
      <c r="P1102">
        <v>84.774462179042303</v>
      </c>
      <c r="Q1102">
        <v>8.7711714046222994E-2</v>
      </c>
    </row>
    <row r="1103" spans="1:17" hidden="1" x14ac:dyDescent="0.3">
      <c r="A1103" t="s">
        <v>2354</v>
      </c>
      <c r="B1103" t="s">
        <v>2355</v>
      </c>
      <c r="C1103" t="str">
        <f>IFERROR(VLOOKUP(Table1[[#This Row],[Ticker]],[1]!Table1[[Symbol]:[Industry]],2,FALSE),"-")</f>
        <v>-</v>
      </c>
      <c r="D1103" t="s">
        <v>218</v>
      </c>
      <c r="E1103">
        <v>2107.947739017</v>
      </c>
      <c r="F1103">
        <v>95.19</v>
      </c>
      <c r="G1103">
        <v>281.08268577387503</v>
      </c>
      <c r="H1103">
        <v>75.645447714373901</v>
      </c>
      <c r="I1103">
        <v>168.737852911678</v>
      </c>
      <c r="J1103">
        <v>21.077530064079198</v>
      </c>
      <c r="K1103">
        <v>58.650522506691502</v>
      </c>
      <c r="L1103">
        <v>43.595173043659997</v>
      </c>
      <c r="M1103">
        <v>98.333086001682005</v>
      </c>
      <c r="N1103">
        <v>1.28893990201095</v>
      </c>
      <c r="O1103">
        <v>0</v>
      </c>
      <c r="P1103">
        <v>317.5</v>
      </c>
      <c r="Q1103">
        <v>0.15214678232790499</v>
      </c>
    </row>
    <row r="1104" spans="1:17" hidden="1" x14ac:dyDescent="0.3">
      <c r="A1104" t="s">
        <v>2356</v>
      </c>
      <c r="B1104" t="s">
        <v>2357</v>
      </c>
      <c r="C1104" t="str">
        <f>IFERROR(VLOOKUP(Table1[[#This Row],[Ticker]],[1]!Table1[[Symbol]:[Industry]],2,FALSE),"-")</f>
        <v>-</v>
      </c>
      <c r="D1104" t="s">
        <v>620</v>
      </c>
      <c r="E1104">
        <v>2101.7847000000002</v>
      </c>
      <c r="F1104">
        <v>373.85</v>
      </c>
      <c r="G1104">
        <v>14.762211569365199</v>
      </c>
      <c r="H1104">
        <v>9.6062636378615398</v>
      </c>
      <c r="I1104">
        <v>-0.73997349285893599</v>
      </c>
      <c r="J1104">
        <v>5.5385918666744001</v>
      </c>
      <c r="K1104">
        <v>347.14423957515299</v>
      </c>
      <c r="L1104">
        <v>328.46179211016101</v>
      </c>
      <c r="M1104">
        <v>71.156568618910399</v>
      </c>
      <c r="N1104">
        <v>1.2346780978456799</v>
      </c>
      <c r="O1104">
        <v>5.5503544202219999</v>
      </c>
      <c r="P1104">
        <v>64.691629955947107</v>
      </c>
      <c r="Q1104">
        <v>8.1842867910882994E-2</v>
      </c>
    </row>
    <row r="1105" spans="1:17" hidden="1" x14ac:dyDescent="0.3">
      <c r="A1105" t="s">
        <v>2358</v>
      </c>
      <c r="B1105" t="s">
        <v>2359</v>
      </c>
      <c r="C1105" t="str">
        <f>IFERROR(VLOOKUP(Table1[[#This Row],[Ticker]],[1]!Table1[[Symbol]:[Industry]],2,FALSE),"-")</f>
        <v>-</v>
      </c>
      <c r="D1105" t="s">
        <v>187</v>
      </c>
      <c r="E1105">
        <v>2096.3382999999999</v>
      </c>
      <c r="F1105">
        <v>858.1</v>
      </c>
      <c r="G1105">
        <v>-17.310417227565999</v>
      </c>
      <c r="H1105">
        <v>27.024115034150999</v>
      </c>
      <c r="I1105">
        <v>12.353281572184599</v>
      </c>
      <c r="J1105">
        <v>5.2343996903295098</v>
      </c>
      <c r="K1105">
        <v>715.71368888817506</v>
      </c>
      <c r="L1105">
        <v>667.95216269203104</v>
      </c>
      <c r="M1105">
        <v>63.852385928022002</v>
      </c>
      <c r="N1105">
        <v>1.2477132807681099</v>
      </c>
      <c r="O1105">
        <v>6.0307656450297102</v>
      </c>
      <c r="P1105">
        <v>56.587591240875902</v>
      </c>
      <c r="Q1105">
        <v>1.9808910143693001E-2</v>
      </c>
    </row>
    <row r="1106" spans="1:17" hidden="1" x14ac:dyDescent="0.3">
      <c r="A1106" t="s">
        <v>2360</v>
      </c>
      <c r="B1106" t="s">
        <v>2361</v>
      </c>
      <c r="C1106" t="str">
        <f>IFERROR(VLOOKUP(Table1[[#This Row],[Ticker]],[1]!Table1[[Symbol]:[Industry]],2,FALSE),"-")</f>
        <v>-</v>
      </c>
      <c r="D1106" t="s">
        <v>103</v>
      </c>
      <c r="E1106">
        <v>2095.8071388489998</v>
      </c>
      <c r="F1106">
        <v>21.37</v>
      </c>
      <c r="G1106">
        <v>74.737380418479802</v>
      </c>
      <c r="H1106">
        <v>-1.2921839856769399</v>
      </c>
      <c r="I1106">
        <v>-16.8444222030076</v>
      </c>
      <c r="J1106">
        <v>-0.27976027310634799</v>
      </c>
      <c r="K1106">
        <v>20.655419999724899</v>
      </c>
      <c r="L1106">
        <v>19.5596382494866</v>
      </c>
      <c r="M1106">
        <v>65.427994864548893</v>
      </c>
      <c r="N1106">
        <v>1.27401286422319</v>
      </c>
      <c r="O1106">
        <v>61.2072999532054</v>
      </c>
      <c r="P1106">
        <v>124.23872507007</v>
      </c>
      <c r="Q1106">
        <v>0.15247975922559701</v>
      </c>
    </row>
    <row r="1107" spans="1:17" hidden="1" x14ac:dyDescent="0.3">
      <c r="A1107" t="s">
        <v>1664</v>
      </c>
      <c r="B1107" t="s">
        <v>2362</v>
      </c>
      <c r="C1107" t="str">
        <f>IFERROR(VLOOKUP(Table1[[#This Row],[Ticker]],[1]!Table1[[Symbol]:[Industry]],2,FALSE),"-")</f>
        <v>-</v>
      </c>
      <c r="D1107" t="s">
        <v>1666</v>
      </c>
      <c r="E1107">
        <v>2091.9342556299998</v>
      </c>
      <c r="F1107">
        <v>41.2</v>
      </c>
      <c r="G1107">
        <v>78.248210018607793</v>
      </c>
      <c r="H1107">
        <v>16.0918171757632</v>
      </c>
      <c r="I1107">
        <v>11.394193554444801</v>
      </c>
      <c r="J1107">
        <v>-10.574304697511501</v>
      </c>
      <c r="K1107">
        <v>37.1263429662704</v>
      </c>
      <c r="L1107">
        <v>33.230597750532098</v>
      </c>
      <c r="M1107">
        <v>49.333103027404697</v>
      </c>
      <c r="N1107">
        <v>2.0688728492102801</v>
      </c>
      <c r="O1107">
        <v>11.5291262135922</v>
      </c>
      <c r="P1107">
        <v>108.607594936708</v>
      </c>
      <c r="Q1107">
        <v>7.0291434656782004E-2</v>
      </c>
    </row>
    <row r="1108" spans="1:17" hidden="1" x14ac:dyDescent="0.3">
      <c r="A1108" t="s">
        <v>2363</v>
      </c>
      <c r="B1108" t="s">
        <v>2364</v>
      </c>
      <c r="C1108" t="str">
        <f>IFERROR(VLOOKUP(Table1[[#This Row],[Ticker]],[1]!Table1[[Symbol]:[Industry]],2,FALSE),"-")</f>
        <v>-</v>
      </c>
      <c r="E1108">
        <v>2089.220112</v>
      </c>
      <c r="F1108">
        <v>845.4</v>
      </c>
      <c r="G1108">
        <v>3245.75333122038</v>
      </c>
      <c r="H1108">
        <v>28.870106326475</v>
      </c>
      <c r="I1108">
        <v>438.06492128707299</v>
      </c>
      <c r="J1108">
        <v>3.9823091118697702</v>
      </c>
      <c r="K1108">
        <v>685.10130582099305</v>
      </c>
      <c r="L1108">
        <v>406.93446746250601</v>
      </c>
      <c r="M1108">
        <v>57.1170548772239</v>
      </c>
      <c r="N1108">
        <v>1.05427531837477</v>
      </c>
      <c r="O1108">
        <v>12.6094156612254</v>
      </c>
      <c r="P1108">
        <v>3301.03448275862</v>
      </c>
    </row>
    <row r="1109" spans="1:17" hidden="1" x14ac:dyDescent="0.3">
      <c r="A1109" t="s">
        <v>2365</v>
      </c>
      <c r="B1109" t="s">
        <v>2366</v>
      </c>
      <c r="C1109" t="str">
        <f>IFERROR(VLOOKUP(Table1[[#This Row],[Ticker]],[1]!Table1[[Symbol]:[Industry]],2,FALSE),"-")</f>
        <v>-</v>
      </c>
      <c r="D1109" t="s">
        <v>59</v>
      </c>
      <c r="E1109">
        <v>2081.08550552</v>
      </c>
      <c r="F1109">
        <v>245.84</v>
      </c>
      <c r="G1109">
        <v>142.74433571813401</v>
      </c>
      <c r="H1109">
        <v>16.1615105512684</v>
      </c>
      <c r="I1109">
        <v>72.231115904478401</v>
      </c>
      <c r="J1109">
        <v>4.5253742666712098</v>
      </c>
      <c r="K1109">
        <v>210.62489674139101</v>
      </c>
      <c r="L1109">
        <v>167.090723453556</v>
      </c>
      <c r="M1109">
        <v>73.520475526875202</v>
      </c>
      <c r="N1109">
        <v>1.83648993572326</v>
      </c>
      <c r="O1109">
        <v>4.0432801822323396</v>
      </c>
      <c r="P1109">
        <v>177.47178329571099</v>
      </c>
      <c r="Q1109">
        <v>1.3974980261179E-2</v>
      </c>
    </row>
    <row r="1110" spans="1:17" hidden="1" x14ac:dyDescent="0.3">
      <c r="A1110" t="s">
        <v>2367</v>
      </c>
      <c r="B1110" t="s">
        <v>2368</v>
      </c>
      <c r="C1110" t="str">
        <f>IFERROR(VLOOKUP(Table1[[#This Row],[Ticker]],[1]!Table1[[Symbol]:[Industry]],2,FALSE),"-")</f>
        <v>-</v>
      </c>
      <c r="D1110" t="s">
        <v>257</v>
      </c>
      <c r="E1110">
        <v>2081.0843681799902</v>
      </c>
      <c r="F1110">
        <v>63.41</v>
      </c>
      <c r="G1110">
        <v>82.853616407622098</v>
      </c>
      <c r="H1110">
        <v>-14.9514486380249</v>
      </c>
      <c r="I1110">
        <v>-7.5571401096111597</v>
      </c>
      <c r="J1110">
        <v>-4.8404434106101801</v>
      </c>
      <c r="K1110">
        <v>64.497032609765895</v>
      </c>
      <c r="L1110">
        <v>59.2404613833924</v>
      </c>
      <c r="M1110">
        <v>59.554379278267703</v>
      </c>
      <c r="N1110">
        <v>0.78108905799910999</v>
      </c>
      <c r="O1110">
        <v>51.237975082794499</v>
      </c>
      <c r="P1110">
        <v>123.66843033509601</v>
      </c>
      <c r="Q1110">
        <v>1.3608399704201E-2</v>
      </c>
    </row>
    <row r="1111" spans="1:17" hidden="1" x14ac:dyDescent="0.3">
      <c r="A1111" t="s">
        <v>2369</v>
      </c>
      <c r="B1111" t="s">
        <v>2370</v>
      </c>
      <c r="C1111" t="str">
        <f>IFERROR(VLOOKUP(Table1[[#This Row],[Ticker]],[1]!Table1[[Symbol]:[Industry]],2,FALSE),"-")</f>
        <v>-</v>
      </c>
      <c r="D1111" t="s">
        <v>46</v>
      </c>
      <c r="E1111">
        <v>2075.1752000000001</v>
      </c>
      <c r="F1111">
        <v>92.05</v>
      </c>
      <c r="G1111">
        <v>85.673839179461993</v>
      </c>
      <c r="H1111">
        <v>26.700150509096499</v>
      </c>
      <c r="I1111">
        <v>13.034026589626601</v>
      </c>
      <c r="J1111">
        <v>-2.6214066228137498</v>
      </c>
      <c r="K1111">
        <v>79.905760558551805</v>
      </c>
      <c r="L1111">
        <v>67.987741330029195</v>
      </c>
      <c r="M1111">
        <v>59.711597290284097</v>
      </c>
      <c r="N1111">
        <v>1.20446816546085</v>
      </c>
      <c r="O1111">
        <v>7.3329712112982097</v>
      </c>
      <c r="P1111">
        <v>137.242268041237</v>
      </c>
      <c r="Q1111">
        <v>0.122396702392131</v>
      </c>
    </row>
    <row r="1112" spans="1:17" hidden="1" x14ac:dyDescent="0.3">
      <c r="A1112" t="s">
        <v>2371</v>
      </c>
      <c r="B1112" t="s">
        <v>2372</v>
      </c>
      <c r="C1112" t="str">
        <f>IFERROR(VLOOKUP(Table1[[#This Row],[Ticker]],[1]!Table1[[Symbol]:[Industry]],2,FALSE),"-")</f>
        <v>-</v>
      </c>
      <c r="D1112" t="s">
        <v>445</v>
      </c>
      <c r="E1112">
        <v>2070.7384999999999</v>
      </c>
      <c r="F1112">
        <v>1371.35</v>
      </c>
      <c r="G1112">
        <v>16.9592640907908</v>
      </c>
      <c r="H1112">
        <v>7.6393999017997096</v>
      </c>
      <c r="I1112">
        <v>-13.803383364272801</v>
      </c>
      <c r="J1112">
        <v>1.6602082774640201</v>
      </c>
      <c r="K1112">
        <v>1292.10027120515</v>
      </c>
      <c r="L1112">
        <v>1229.6919278415301</v>
      </c>
      <c r="M1112">
        <v>62.934583484077599</v>
      </c>
      <c r="N1112">
        <v>1.52992170155911</v>
      </c>
      <c r="O1112">
        <v>17.037955299522299</v>
      </c>
      <c r="P1112">
        <v>47.441135361789001</v>
      </c>
      <c r="Q1112">
        <v>4.8518770815553003E-2</v>
      </c>
    </row>
    <row r="1113" spans="1:17" hidden="1" x14ac:dyDescent="0.3">
      <c r="A1113" t="s">
        <v>2373</v>
      </c>
      <c r="B1113" t="s">
        <v>2374</v>
      </c>
      <c r="C1113" t="str">
        <f>IFERROR(VLOOKUP(Table1[[#This Row],[Ticker]],[1]!Table1[[Symbol]:[Industry]],2,FALSE),"-")</f>
        <v>-</v>
      </c>
      <c r="D1113" t="s">
        <v>371</v>
      </c>
      <c r="E1113">
        <v>2068.00087119</v>
      </c>
      <c r="F1113">
        <v>698.7</v>
      </c>
      <c r="G1113">
        <v>27.059214438170699</v>
      </c>
      <c r="H1113">
        <v>21.5919427025371</v>
      </c>
      <c r="I1113">
        <v>-5.5539331942901002</v>
      </c>
      <c r="J1113">
        <v>-7.1152590442213004</v>
      </c>
      <c r="K1113">
        <v>615.37501410953905</v>
      </c>
      <c r="L1113">
        <v>573.62397650496996</v>
      </c>
      <c r="M1113">
        <v>63.9534628677957</v>
      </c>
      <c r="N1113">
        <v>1.86670588074426</v>
      </c>
      <c r="O1113">
        <v>5.6032632030914504</v>
      </c>
      <c r="P1113">
        <v>68.747735780702797</v>
      </c>
      <c r="Q1113">
        <v>1.0536909716149999E-2</v>
      </c>
    </row>
    <row r="1114" spans="1:17" hidden="1" x14ac:dyDescent="0.3">
      <c r="A1114" t="s">
        <v>2375</v>
      </c>
      <c r="B1114" t="s">
        <v>2376</v>
      </c>
      <c r="C1114" t="str">
        <f>IFERROR(VLOOKUP(Table1[[#This Row],[Ticker]],[1]!Table1[[Symbol]:[Industry]],2,FALSE),"-")</f>
        <v>-</v>
      </c>
      <c r="D1114" t="s">
        <v>306</v>
      </c>
      <c r="E1114">
        <v>2066.9547826749999</v>
      </c>
      <c r="F1114">
        <v>329.65</v>
      </c>
      <c r="G1114">
        <v>12.689659616587599</v>
      </c>
      <c r="H1114">
        <v>-8.5379978409390702</v>
      </c>
      <c r="I1114">
        <v>22.741162674566301</v>
      </c>
      <c r="J1114">
        <v>-6.8116030423680503</v>
      </c>
      <c r="K1114">
        <v>346.14113096411</v>
      </c>
      <c r="L1114">
        <v>309.75741716047202</v>
      </c>
      <c r="M1114">
        <v>38.457901160626598</v>
      </c>
      <c r="N1114">
        <v>0.45864527650790898</v>
      </c>
      <c r="O1114">
        <v>28.211739723949599</v>
      </c>
      <c r="P1114">
        <v>54.983544898918602</v>
      </c>
      <c r="Q1114">
        <v>8.9927621207462005E-2</v>
      </c>
    </row>
    <row r="1115" spans="1:17" hidden="1" x14ac:dyDescent="0.3">
      <c r="A1115" t="s">
        <v>2377</v>
      </c>
      <c r="B1115" t="s">
        <v>2378</v>
      </c>
      <c r="C1115" t="str">
        <f>IFERROR(VLOOKUP(Table1[[#This Row],[Ticker]],[1]!Table1[[Symbol]:[Industry]],2,FALSE),"-")</f>
        <v>-</v>
      </c>
      <c r="D1115" t="s">
        <v>124</v>
      </c>
      <c r="E1115">
        <v>2057.8750478100001</v>
      </c>
      <c r="F1115">
        <v>159.13</v>
      </c>
      <c r="G1115">
        <v>-28.3155550868461</v>
      </c>
      <c r="H1115">
        <v>9.8467343600282504</v>
      </c>
      <c r="I1115">
        <v>-11.4033966354773</v>
      </c>
      <c r="J1115">
        <v>-4.1816634487618796</v>
      </c>
      <c r="K1115">
        <v>147.34335862811901</v>
      </c>
      <c r="L1115">
        <v>150.281678540332</v>
      </c>
      <c r="M1115">
        <v>62.4247242344615</v>
      </c>
      <c r="N1115">
        <v>1.6607680435197001</v>
      </c>
      <c r="O1115">
        <v>23.389681392572101</v>
      </c>
      <c r="P1115">
        <v>38.373913043478197</v>
      </c>
    </row>
    <row r="1116" spans="1:17" hidden="1" x14ac:dyDescent="0.3">
      <c r="A1116" t="s">
        <v>2379</v>
      </c>
      <c r="B1116" t="s">
        <v>2380</v>
      </c>
      <c r="C1116" t="str">
        <f>IFERROR(VLOOKUP(Table1[[#This Row],[Ticker]],[1]!Table1[[Symbol]:[Industry]],2,FALSE),"-")</f>
        <v>-</v>
      </c>
      <c r="D1116" t="s">
        <v>659</v>
      </c>
      <c r="E1116">
        <v>2056.6538035200001</v>
      </c>
      <c r="F1116">
        <v>307.2</v>
      </c>
      <c r="G1116">
        <v>-17.5050708395942</v>
      </c>
      <c r="H1116">
        <v>3.12132578771865</v>
      </c>
      <c r="I1116">
        <v>-14.222271113966301</v>
      </c>
      <c r="J1116">
        <v>2.5850642378380901</v>
      </c>
      <c r="K1116">
        <v>300.09294234447299</v>
      </c>
      <c r="M1116">
        <v>68.571084711420397</v>
      </c>
      <c r="N1116">
        <v>0.99977404205591902</v>
      </c>
      <c r="O1116">
        <v>25.29296875</v>
      </c>
      <c r="P1116">
        <v>30.556736081597901</v>
      </c>
    </row>
    <row r="1117" spans="1:17" hidden="1" x14ac:dyDescent="0.3">
      <c r="A1117" t="s">
        <v>2381</v>
      </c>
      <c r="B1117" t="s">
        <v>2382</v>
      </c>
      <c r="C1117" t="str">
        <f>IFERROR(VLOOKUP(Table1[[#This Row],[Ticker]],[1]!Table1[[Symbol]:[Industry]],2,FALSE),"-")</f>
        <v>-</v>
      </c>
      <c r="D1117" t="s">
        <v>59</v>
      </c>
      <c r="E1117">
        <v>2048.6156783400002</v>
      </c>
      <c r="F1117">
        <v>1449.8</v>
      </c>
      <c r="G1117">
        <v>-9.1895034959831197</v>
      </c>
      <c r="H1117">
        <v>-7.7285922338367099</v>
      </c>
      <c r="I1117">
        <v>-5.8772609154674296</v>
      </c>
      <c r="J1117">
        <v>-3.5413240536642201</v>
      </c>
      <c r="K1117">
        <v>1480.67854325596</v>
      </c>
      <c r="L1117">
        <v>1410.9184086688899</v>
      </c>
      <c r="M1117">
        <v>41.767104247414899</v>
      </c>
      <c r="N1117">
        <v>1.59289711587973</v>
      </c>
      <c r="O1117">
        <v>20.292454131604298</v>
      </c>
      <c r="P1117">
        <v>31.656374863784901</v>
      </c>
      <c r="Q1117">
        <v>5.3453122078611998E-2</v>
      </c>
    </row>
    <row r="1118" spans="1:17" hidden="1" x14ac:dyDescent="0.3">
      <c r="A1118" t="s">
        <v>2383</v>
      </c>
      <c r="B1118" t="s">
        <v>2384</v>
      </c>
      <c r="C1118" t="str">
        <f>IFERROR(VLOOKUP(Table1[[#This Row],[Ticker]],[1]!Table1[[Symbol]:[Industry]],2,FALSE),"-")</f>
        <v>-</v>
      </c>
      <c r="D1118" t="s">
        <v>371</v>
      </c>
      <c r="E1118">
        <v>2041.0066864799901</v>
      </c>
      <c r="F1118">
        <v>232.92</v>
      </c>
      <c r="G1118">
        <v>-49.7063123058713</v>
      </c>
      <c r="H1118">
        <v>-5.7688360598899902</v>
      </c>
      <c r="I1118">
        <v>-32.999124212222299</v>
      </c>
      <c r="J1118">
        <v>-0.39338266876343497</v>
      </c>
      <c r="K1118">
        <v>234.211612141888</v>
      </c>
      <c r="L1118">
        <v>255.762170609636</v>
      </c>
      <c r="M1118">
        <v>52.408715286998699</v>
      </c>
      <c r="N1118">
        <v>1.2636103779816901</v>
      </c>
      <c r="O1118">
        <v>49.557788081744803</v>
      </c>
      <c r="P1118">
        <v>10.914285714285599</v>
      </c>
      <c r="Q1118">
        <v>0.171413198093916</v>
      </c>
    </row>
    <row r="1119" spans="1:17" hidden="1" x14ac:dyDescent="0.3">
      <c r="A1119" t="s">
        <v>2385</v>
      </c>
      <c r="B1119" t="s">
        <v>2386</v>
      </c>
      <c r="C1119" t="str">
        <f>IFERROR(VLOOKUP(Table1[[#This Row],[Ticker]],[1]!Table1[[Symbol]:[Industry]],2,FALSE),"-")</f>
        <v>-</v>
      </c>
      <c r="D1119" t="s">
        <v>812</v>
      </c>
      <c r="E1119">
        <v>2038.9359942000001</v>
      </c>
      <c r="F1119">
        <v>18</v>
      </c>
      <c r="G1119">
        <v>22.925303656955901</v>
      </c>
      <c r="H1119">
        <v>4.6877333903503402</v>
      </c>
      <c r="I1119">
        <v>-26.558430771433802</v>
      </c>
      <c r="J1119">
        <v>-8.4690293190402901</v>
      </c>
      <c r="K1119">
        <v>18.040109042058798</v>
      </c>
      <c r="L1119">
        <v>18.357350801487701</v>
      </c>
      <c r="M1119">
        <v>42.305353150731897</v>
      </c>
      <c r="N1119">
        <v>0.43986236983641003</v>
      </c>
      <c r="O1119">
        <v>62.7777777777777</v>
      </c>
      <c r="P1119">
        <v>49.377593360995803</v>
      </c>
      <c r="Q1119">
        <v>6.9029767162009995E-2</v>
      </c>
    </row>
    <row r="1120" spans="1:17" hidden="1" x14ac:dyDescent="0.3">
      <c r="A1120" t="s">
        <v>2387</v>
      </c>
      <c r="B1120" t="s">
        <v>2388</v>
      </c>
      <c r="C1120" t="str">
        <f>IFERROR(VLOOKUP(Table1[[#This Row],[Ticker]],[1]!Table1[[Symbol]:[Industry]],2,FALSE),"-")</f>
        <v>-</v>
      </c>
      <c r="D1120" t="s">
        <v>620</v>
      </c>
      <c r="E1120">
        <v>2025.17931450999</v>
      </c>
      <c r="F1120">
        <v>406.45</v>
      </c>
      <c r="G1120">
        <v>11.6484087745428</v>
      </c>
      <c r="H1120">
        <v>7.2209999299459904</v>
      </c>
      <c r="I1120">
        <v>-18.046290536124701</v>
      </c>
      <c r="J1120">
        <v>0.99353911345950896</v>
      </c>
      <c r="K1120">
        <v>409.22576354874599</v>
      </c>
      <c r="L1120">
        <v>397.05760382509101</v>
      </c>
      <c r="M1120">
        <v>47.087261156490101</v>
      </c>
      <c r="N1120">
        <v>0.73010694993675096</v>
      </c>
      <c r="O1120">
        <v>54.988313445688199</v>
      </c>
      <c r="P1120">
        <v>48.474885844748798</v>
      </c>
      <c r="Q1120">
        <v>9.9806730785158004E-2</v>
      </c>
    </row>
    <row r="1121" spans="1:17" hidden="1" x14ac:dyDescent="0.3">
      <c r="A1121" t="s">
        <v>2389</v>
      </c>
      <c r="B1121" t="s">
        <v>2390</v>
      </c>
      <c r="C1121" t="str">
        <f>IFERROR(VLOOKUP(Table1[[#This Row],[Ticker]],[1]!Table1[[Symbol]:[Industry]],2,FALSE),"-")</f>
        <v>-</v>
      </c>
      <c r="D1121" t="s">
        <v>24</v>
      </c>
      <c r="E1121">
        <v>2017.88789595</v>
      </c>
      <c r="F1121">
        <v>189.94</v>
      </c>
      <c r="G1121">
        <v>-12.615889724699899</v>
      </c>
      <c r="H1121">
        <v>-5.9892647388678899</v>
      </c>
      <c r="I1121">
        <v>6.30737071978609</v>
      </c>
      <c r="J1121">
        <v>-4.8001576561363404</v>
      </c>
      <c r="K1121">
        <v>194.395948535191</v>
      </c>
      <c r="L1121">
        <v>177.799417070071</v>
      </c>
      <c r="M1121">
        <v>35.078480624153002</v>
      </c>
      <c r="N1121">
        <v>0.55039714409741403</v>
      </c>
      <c r="O1121">
        <v>14.615141623670601</v>
      </c>
      <c r="P1121">
        <v>33.478566408995</v>
      </c>
      <c r="Q1121">
        <v>-1.6305256740438999E-2</v>
      </c>
    </row>
    <row r="1122" spans="1:17" hidden="1" x14ac:dyDescent="0.3">
      <c r="A1122" t="s">
        <v>2391</v>
      </c>
      <c r="B1122" t="s">
        <v>2392</v>
      </c>
      <c r="C1122" t="str">
        <f>IFERROR(VLOOKUP(Table1[[#This Row],[Ticker]],[1]!Table1[[Symbol]:[Industry]],2,FALSE),"-")</f>
        <v>-</v>
      </c>
      <c r="E1122">
        <v>2011.845155815</v>
      </c>
      <c r="F1122">
        <v>8.0299999999999994</v>
      </c>
      <c r="G1122">
        <v>-63.9837909592678</v>
      </c>
      <c r="H1122">
        <v>-38.058203001799299</v>
      </c>
      <c r="I1122">
        <v>-54.404296831681002</v>
      </c>
      <c r="J1122">
        <v>-13.492913836526499</v>
      </c>
      <c r="K1122">
        <v>10.9300566022333</v>
      </c>
      <c r="L1122">
        <v>13.2179183882457</v>
      </c>
      <c r="M1122">
        <v>41.0789610349604</v>
      </c>
      <c r="N1122">
        <v>2.64490490262948</v>
      </c>
      <c r="O1122">
        <v>167.745952677459</v>
      </c>
      <c r="P1122">
        <v>5.3805774278215202</v>
      </c>
      <c r="Q1122">
        <v>0.11029071634559</v>
      </c>
    </row>
    <row r="1123" spans="1:17" hidden="1" x14ac:dyDescent="0.3">
      <c r="A1123" t="s">
        <v>2393</v>
      </c>
      <c r="B1123" t="s">
        <v>2394</v>
      </c>
      <c r="C1123" t="str">
        <f>IFERROR(VLOOKUP(Table1[[#This Row],[Ticker]],[1]!Table1[[Symbol]:[Industry]],2,FALSE),"-")</f>
        <v>-</v>
      </c>
      <c r="D1123" t="s">
        <v>1754</v>
      </c>
      <c r="E1123">
        <v>2011.0640455160001</v>
      </c>
      <c r="F1123">
        <v>178.82</v>
      </c>
      <c r="G1123">
        <v>32.624832997137297</v>
      </c>
      <c r="H1123">
        <v>1.0765259273338199</v>
      </c>
      <c r="I1123">
        <v>-20.068187720611</v>
      </c>
      <c r="J1123">
        <v>-2.2935784862569699</v>
      </c>
      <c r="K1123">
        <v>174.263266355496</v>
      </c>
      <c r="L1123">
        <v>172.18575319737201</v>
      </c>
      <c r="M1123">
        <v>64.060153097846893</v>
      </c>
      <c r="N1123">
        <v>1.13225394348649</v>
      </c>
      <c r="O1123">
        <v>21.798456548484499</v>
      </c>
      <c r="P1123">
        <v>61.7548620533695</v>
      </c>
      <c r="Q1123">
        <v>-2.2024922657693E-2</v>
      </c>
    </row>
    <row r="1124" spans="1:17" hidden="1" x14ac:dyDescent="0.3">
      <c r="A1124" t="s">
        <v>2395</v>
      </c>
      <c r="B1124" t="s">
        <v>2396</v>
      </c>
      <c r="C1124" t="str">
        <f>IFERROR(VLOOKUP(Table1[[#This Row],[Ticker]],[1]!Table1[[Symbol]:[Industry]],2,FALSE),"-")</f>
        <v>-</v>
      </c>
      <c r="D1124" t="s">
        <v>218</v>
      </c>
      <c r="E1124">
        <v>2010.5821326</v>
      </c>
      <c r="F1124">
        <v>1326.35</v>
      </c>
      <c r="G1124">
        <v>283.20403227262398</v>
      </c>
      <c r="H1124">
        <v>-7.95646468450939</v>
      </c>
      <c r="I1124">
        <v>107.01447215963999</v>
      </c>
      <c r="J1124">
        <v>-3.8938989463015101</v>
      </c>
      <c r="K1124">
        <v>1226.26320670019</v>
      </c>
      <c r="L1124">
        <v>945.89291058675099</v>
      </c>
      <c r="M1124">
        <v>62.064430799322601</v>
      </c>
      <c r="N1124">
        <v>1.27736973278749</v>
      </c>
      <c r="O1124">
        <v>12.5457081464168</v>
      </c>
      <c r="P1124">
        <v>314.484375</v>
      </c>
      <c r="Q1124">
        <v>0.14402647166700799</v>
      </c>
    </row>
    <row r="1125" spans="1:17" hidden="1" x14ac:dyDescent="0.3">
      <c r="A1125" t="s">
        <v>2397</v>
      </c>
      <c r="B1125" t="s">
        <v>2398</v>
      </c>
      <c r="C1125" t="str">
        <f>IFERROR(VLOOKUP(Table1[[#This Row],[Ticker]],[1]!Table1[[Symbol]:[Industry]],2,FALSE),"-")</f>
        <v>-</v>
      </c>
      <c r="D1125" t="s">
        <v>151</v>
      </c>
      <c r="E1125">
        <v>2007.58577324199</v>
      </c>
      <c r="F1125">
        <v>127.94</v>
      </c>
      <c r="G1125">
        <v>-31.562075645720199</v>
      </c>
      <c r="H1125">
        <v>-6.8156503567042801</v>
      </c>
      <c r="I1125">
        <v>-28.048517216866301</v>
      </c>
      <c r="J1125">
        <v>-1.0566162773840999</v>
      </c>
      <c r="K1125">
        <v>135.256944240753</v>
      </c>
      <c r="M1125">
        <v>50.110996538077501</v>
      </c>
      <c r="N1125">
        <v>1.4618731221749099</v>
      </c>
      <c r="O1125">
        <v>51.633578239799903</v>
      </c>
      <c r="P1125">
        <v>6.6166666666666698</v>
      </c>
    </row>
    <row r="1126" spans="1:17" hidden="1" x14ac:dyDescent="0.3">
      <c r="A1126" t="s">
        <v>2399</v>
      </c>
      <c r="B1126" t="s">
        <v>2400</v>
      </c>
      <c r="C1126" t="str">
        <f>IFERROR(VLOOKUP(Table1[[#This Row],[Ticker]],[1]!Table1[[Symbol]:[Industry]],2,FALSE),"-")</f>
        <v>-</v>
      </c>
      <c r="E1126">
        <v>2007.2119997279999</v>
      </c>
      <c r="F1126">
        <v>123.24</v>
      </c>
      <c r="G1126">
        <v>135.21308088291801</v>
      </c>
      <c r="H1126">
        <v>-2.9831007224305202</v>
      </c>
      <c r="I1126">
        <v>-42.687144433941597</v>
      </c>
      <c r="J1126">
        <v>-7.2619742948197104</v>
      </c>
      <c r="K1126">
        <v>127.26620402928501</v>
      </c>
      <c r="L1126">
        <v>129.01553995008899</v>
      </c>
      <c r="M1126">
        <v>53.491979319153501</v>
      </c>
      <c r="N1126">
        <v>0.85366844299418998</v>
      </c>
      <c r="O1126">
        <v>122.654982148653</v>
      </c>
      <c r="P1126">
        <v>252.11428571428499</v>
      </c>
    </row>
    <row r="1127" spans="1:17" hidden="1" x14ac:dyDescent="0.3">
      <c r="A1127" t="s">
        <v>2401</v>
      </c>
      <c r="B1127" t="s">
        <v>2402</v>
      </c>
      <c r="C1127" t="str">
        <f>IFERROR(VLOOKUP(Table1[[#This Row],[Ticker]],[1]!Table1[[Symbol]:[Industry]],2,FALSE),"-")</f>
        <v>-</v>
      </c>
      <c r="D1127" t="s">
        <v>1539</v>
      </c>
      <c r="E1127">
        <v>2004.5958451199999</v>
      </c>
      <c r="F1127">
        <v>92.1</v>
      </c>
      <c r="G1127">
        <v>-8.0051796515694296</v>
      </c>
      <c r="H1127">
        <v>-4.2517975428514898</v>
      </c>
      <c r="I1127">
        <v>-24.032636645518899</v>
      </c>
      <c r="J1127">
        <v>6.9589636963760498E-2</v>
      </c>
      <c r="K1127">
        <v>94.378112352415698</v>
      </c>
      <c r="L1127">
        <v>96.898332007818595</v>
      </c>
      <c r="M1127">
        <v>56.067802180383801</v>
      </c>
      <c r="N1127">
        <v>1.45726558610926</v>
      </c>
      <c r="O1127">
        <v>40.608034744842499</v>
      </c>
      <c r="P1127">
        <v>19.532770927968802</v>
      </c>
      <c r="Q1127">
        <v>1.5305839328649999E-2</v>
      </c>
    </row>
    <row r="1128" spans="1:17" hidden="1" x14ac:dyDescent="0.3">
      <c r="A1128" t="s">
        <v>2403</v>
      </c>
      <c r="B1128" t="s">
        <v>2404</v>
      </c>
      <c r="C1128" t="str">
        <f>IFERROR(VLOOKUP(Table1[[#This Row],[Ticker]],[1]!Table1[[Symbol]:[Industry]],2,FALSE),"-")</f>
        <v>-</v>
      </c>
      <c r="D1128" t="s">
        <v>287</v>
      </c>
      <c r="E1128">
        <v>1999.485574065</v>
      </c>
      <c r="F1128">
        <v>1288.3499999999999</v>
      </c>
      <c r="G1128">
        <v>-44.833106483735598</v>
      </c>
      <c r="H1128">
        <v>0.44358837204662499</v>
      </c>
      <c r="I1128">
        <v>-14.6170548104177</v>
      </c>
      <c r="J1128">
        <v>0.26918515309854102</v>
      </c>
      <c r="K1128">
        <v>1273.6542928178101</v>
      </c>
      <c r="L1128">
        <v>1321.1634332650699</v>
      </c>
      <c r="M1128">
        <v>62.0731471236206</v>
      </c>
      <c r="N1128">
        <v>0.86011373888807496</v>
      </c>
      <c r="O1128">
        <v>37.943881709162802</v>
      </c>
      <c r="P1128">
        <v>12.4312767257177</v>
      </c>
      <c r="Q1128">
        <v>1.8328685002517001E-2</v>
      </c>
    </row>
    <row r="1129" spans="1:17" hidden="1" x14ac:dyDescent="0.3">
      <c r="A1129" t="s">
        <v>2405</v>
      </c>
      <c r="B1129" t="s">
        <v>2406</v>
      </c>
      <c r="C1129" t="str">
        <f>IFERROR(VLOOKUP(Table1[[#This Row],[Ticker]],[1]!Table1[[Symbol]:[Industry]],2,FALSE),"-")</f>
        <v>-</v>
      </c>
      <c r="D1129" t="s">
        <v>218</v>
      </c>
      <c r="E1129">
        <v>1989.42078825</v>
      </c>
      <c r="F1129">
        <v>89.25</v>
      </c>
      <c r="G1129">
        <v>-16.251401707270698</v>
      </c>
      <c r="H1129">
        <v>1.6680897041216101</v>
      </c>
      <c r="I1129">
        <v>4.2366182287360798</v>
      </c>
      <c r="J1129">
        <v>-3.1838878169834199</v>
      </c>
      <c r="K1129">
        <v>86.077802200707097</v>
      </c>
      <c r="L1129">
        <v>80.619124336669699</v>
      </c>
      <c r="M1129">
        <v>60.328855560139402</v>
      </c>
      <c r="N1129">
        <v>1.7285562991697601</v>
      </c>
      <c r="O1129">
        <v>21.792717086834699</v>
      </c>
      <c r="P1129">
        <v>28.417266187050298</v>
      </c>
      <c r="Q1129">
        <v>0.26043807936329699</v>
      </c>
    </row>
    <row r="1130" spans="1:17" hidden="1" x14ac:dyDescent="0.3">
      <c r="A1130" t="s">
        <v>2407</v>
      </c>
      <c r="B1130" t="s">
        <v>2408</v>
      </c>
      <c r="C1130" t="str">
        <f>IFERROR(VLOOKUP(Table1[[#This Row],[Ticker]],[1]!Table1[[Symbol]:[Industry]],2,FALSE),"-")</f>
        <v>-</v>
      </c>
      <c r="D1130" t="s">
        <v>395</v>
      </c>
      <c r="E1130">
        <v>1988.806169465</v>
      </c>
      <c r="F1130">
        <v>14916.05</v>
      </c>
      <c r="G1130">
        <v>279.70786817954502</v>
      </c>
      <c r="H1130">
        <v>62.379959179203098</v>
      </c>
      <c r="I1130">
        <v>201.46032470710699</v>
      </c>
      <c r="J1130">
        <v>51.696195318375899</v>
      </c>
      <c r="K1130">
        <v>9782.3228155461093</v>
      </c>
      <c r="L1130">
        <v>6677.3466804092704</v>
      </c>
      <c r="M1130">
        <v>76.657508463165001</v>
      </c>
      <c r="N1130">
        <v>1.7283430281739001</v>
      </c>
      <c r="O1130">
        <v>12.2549200358003</v>
      </c>
      <c r="P1130">
        <v>341.95703703703703</v>
      </c>
      <c r="Q1130">
        <v>0.23487686729416199</v>
      </c>
    </row>
    <row r="1131" spans="1:17" hidden="1" x14ac:dyDescent="0.3">
      <c r="A1131" t="s">
        <v>2409</v>
      </c>
      <c r="B1131" t="s">
        <v>2410</v>
      </c>
      <c r="C1131" t="str">
        <f>IFERROR(VLOOKUP(Table1[[#This Row],[Ticker]],[1]!Table1[[Symbol]:[Industry]],2,FALSE),"-")</f>
        <v>-</v>
      </c>
      <c r="D1131" t="s">
        <v>668</v>
      </c>
      <c r="E1131">
        <v>1987.3823789999999</v>
      </c>
      <c r="F1131">
        <v>287.14999999999998</v>
      </c>
      <c r="G1131">
        <v>13.2538264251502</v>
      </c>
      <c r="H1131">
        <v>11.391033780894301</v>
      </c>
      <c r="I1131">
        <v>-14.178468807694401</v>
      </c>
      <c r="J1131">
        <v>2.6226826123789699</v>
      </c>
      <c r="K1131">
        <v>268.84440799112502</v>
      </c>
      <c r="L1131">
        <v>266.10261155211901</v>
      </c>
      <c r="M1131">
        <v>65.724278862642606</v>
      </c>
      <c r="N1131">
        <v>2.0057809305738998</v>
      </c>
      <c r="O1131">
        <v>15.270764408845499</v>
      </c>
      <c r="P1131">
        <v>42.223873204556597</v>
      </c>
      <c r="Q1131">
        <v>4.5849494734597998E-2</v>
      </c>
    </row>
    <row r="1132" spans="1:17" hidden="1" x14ac:dyDescent="0.3">
      <c r="A1132" t="s">
        <v>2411</v>
      </c>
      <c r="B1132" t="s">
        <v>2412</v>
      </c>
      <c r="C1132" t="str">
        <f>IFERROR(VLOOKUP(Table1[[#This Row],[Ticker]],[1]!Table1[[Symbol]:[Industry]],2,FALSE),"-")</f>
        <v>-</v>
      </c>
      <c r="D1132" t="s">
        <v>869</v>
      </c>
      <c r="E1132">
        <v>1987.02893025</v>
      </c>
      <c r="F1132">
        <v>559.65</v>
      </c>
      <c r="G1132">
        <v>83.582685773875497</v>
      </c>
      <c r="H1132">
        <v>6.5404631650087603</v>
      </c>
      <c r="I1132">
        <v>61.320750708284997</v>
      </c>
      <c r="J1132">
        <v>-2.4970891109219502</v>
      </c>
      <c r="K1132">
        <v>418.81505819054001</v>
      </c>
      <c r="L1132">
        <v>343.77446277515202</v>
      </c>
      <c r="M1132">
        <v>82.365841753985407</v>
      </c>
      <c r="N1132">
        <v>1.58993112231483</v>
      </c>
      <c r="O1132">
        <v>2.1799338872509701</v>
      </c>
      <c r="P1132">
        <v>120.812783586506</v>
      </c>
      <c r="Q1132">
        <v>0.117318858699336</v>
      </c>
    </row>
    <row r="1133" spans="1:17" hidden="1" x14ac:dyDescent="0.3">
      <c r="A1133" t="s">
        <v>2413</v>
      </c>
      <c r="B1133" t="s">
        <v>2414</v>
      </c>
      <c r="C1133" t="str">
        <f>IFERROR(VLOOKUP(Table1[[#This Row],[Ticker]],[1]!Table1[[Symbol]:[Industry]],2,FALSE),"-")</f>
        <v>-</v>
      </c>
      <c r="D1133" t="s">
        <v>1635</v>
      </c>
      <c r="E1133">
        <v>1984.1380216</v>
      </c>
      <c r="F1133">
        <v>61.5</v>
      </c>
      <c r="G1133">
        <v>-2.1010749098850798</v>
      </c>
      <c r="H1133">
        <v>-3.6919950443488401</v>
      </c>
      <c r="I1133">
        <v>1.2743614688782201</v>
      </c>
      <c r="J1133">
        <v>-0.83049839120525404</v>
      </c>
      <c r="K1133">
        <v>60.749683951375999</v>
      </c>
      <c r="L1133">
        <v>56.508296633206797</v>
      </c>
      <c r="M1133">
        <v>58.880462682991599</v>
      </c>
      <c r="N1133">
        <v>1.3673309972618199</v>
      </c>
      <c r="O1133">
        <v>3.9837398373983701</v>
      </c>
      <c r="P1133">
        <v>28.125</v>
      </c>
      <c r="Q1133">
        <v>-2.8254867209200001E-2</v>
      </c>
    </row>
    <row r="1134" spans="1:17" hidden="1" x14ac:dyDescent="0.3">
      <c r="A1134" t="s">
        <v>2415</v>
      </c>
      <c r="B1134" t="s">
        <v>2416</v>
      </c>
      <c r="C1134" t="str">
        <f>IFERROR(VLOOKUP(Table1[[#This Row],[Ticker]],[1]!Table1[[Symbol]:[Industry]],2,FALSE),"-")</f>
        <v>-</v>
      </c>
      <c r="D1134" t="s">
        <v>46</v>
      </c>
      <c r="E1134">
        <v>1971.322334</v>
      </c>
      <c r="F1134">
        <v>201.65</v>
      </c>
      <c r="G1134">
        <v>1162.78621653491</v>
      </c>
      <c r="H1134">
        <v>-10.5673003224976</v>
      </c>
      <c r="I1134">
        <v>235.50386134373301</v>
      </c>
      <c r="J1134">
        <v>0.647460545992812</v>
      </c>
      <c r="K1134">
        <v>188.54183137837299</v>
      </c>
      <c r="L1134">
        <v>101.09358419270799</v>
      </c>
      <c r="M1134">
        <v>52.987479137647298</v>
      </c>
      <c r="N1134">
        <v>1.07402555134156</v>
      </c>
      <c r="O1134">
        <v>14.2573766426977</v>
      </c>
      <c r="P1134">
        <v>1244.3333333333301</v>
      </c>
    </row>
    <row r="1135" spans="1:17" hidden="1" x14ac:dyDescent="0.3">
      <c r="A1135" t="s">
        <v>2417</v>
      </c>
      <c r="B1135" t="s">
        <v>2418</v>
      </c>
      <c r="C1135" t="str">
        <f>IFERROR(VLOOKUP(Table1[[#This Row],[Ticker]],[1]!Table1[[Symbol]:[Industry]],2,FALSE),"-")</f>
        <v>-</v>
      </c>
      <c r="D1135" t="s">
        <v>541</v>
      </c>
      <c r="E1135">
        <v>1970.1275771099999</v>
      </c>
      <c r="F1135">
        <v>1513.05</v>
      </c>
      <c r="G1135">
        <v>-1.7445680636816201</v>
      </c>
      <c r="H1135">
        <v>12.0281348535192</v>
      </c>
      <c r="I1135">
        <v>4.4468107894856796</v>
      </c>
      <c r="J1135">
        <v>8.2619583379637103</v>
      </c>
      <c r="K1135">
        <v>1350.60082100618</v>
      </c>
      <c r="L1135">
        <v>1292.78292925188</v>
      </c>
      <c r="M1135">
        <v>80.344650387445498</v>
      </c>
      <c r="N1135">
        <v>2.0719000221591699</v>
      </c>
      <c r="O1135">
        <v>2.6403621823469101</v>
      </c>
      <c r="P1135">
        <v>51.456456456456401</v>
      </c>
      <c r="Q1135">
        <v>-1.2574537827763001E-2</v>
      </c>
    </row>
    <row r="1136" spans="1:17" hidden="1" x14ac:dyDescent="0.3">
      <c r="A1136" t="s">
        <v>2419</v>
      </c>
      <c r="B1136" t="s">
        <v>2420</v>
      </c>
      <c r="C1136" t="str">
        <f>IFERROR(VLOOKUP(Table1[[#This Row],[Ticker]],[1]!Table1[[Symbol]:[Industry]],2,FALSE),"-")</f>
        <v>-</v>
      </c>
      <c r="D1136" t="s">
        <v>541</v>
      </c>
      <c r="E1136">
        <v>1962.0938677500001</v>
      </c>
      <c r="F1136">
        <v>637.15</v>
      </c>
      <c r="G1136">
        <v>-1.9406573647735601</v>
      </c>
      <c r="H1136">
        <v>22.976303041822799</v>
      </c>
      <c r="I1136">
        <v>11.0818374012251</v>
      </c>
      <c r="J1136">
        <v>2.6146017883426098</v>
      </c>
      <c r="K1136">
        <v>539.91608552172397</v>
      </c>
      <c r="L1136">
        <v>501.60883038903199</v>
      </c>
      <c r="M1136">
        <v>80.907785150638205</v>
      </c>
      <c r="N1136">
        <v>1.77951164905196</v>
      </c>
      <c r="O1136">
        <v>3.4136388605508801</v>
      </c>
      <c r="P1136">
        <v>58.2981366459627</v>
      </c>
      <c r="Q1136">
        <v>-3.2904274780182E-2</v>
      </c>
    </row>
    <row r="1137" spans="1:17" hidden="1" x14ac:dyDescent="0.3">
      <c r="A1137" t="s">
        <v>2421</v>
      </c>
      <c r="B1137" t="s">
        <v>2422</v>
      </c>
      <c r="C1137" t="str">
        <f>IFERROR(VLOOKUP(Table1[[#This Row],[Ticker]],[1]!Table1[[Symbol]:[Industry]],2,FALSE),"-")</f>
        <v>-</v>
      </c>
      <c r="D1137" t="s">
        <v>410</v>
      </c>
      <c r="E1137">
        <v>1954.29312648</v>
      </c>
      <c r="F1137">
        <v>801.95</v>
      </c>
      <c r="G1137">
        <v>-33.231982564548503</v>
      </c>
      <c r="H1137">
        <v>11.2240236448181</v>
      </c>
      <c r="I1137">
        <v>-19.340226332360398</v>
      </c>
      <c r="J1137">
        <v>5.5635379969349001</v>
      </c>
      <c r="K1137">
        <v>725.435611330646</v>
      </c>
      <c r="L1137">
        <v>774.18850899713902</v>
      </c>
      <c r="M1137">
        <v>79.356287677068494</v>
      </c>
      <c r="N1137">
        <v>2.9906479966633599</v>
      </c>
      <c r="O1137">
        <v>35.918698173202799</v>
      </c>
      <c r="P1137">
        <v>24.439444487547501</v>
      </c>
      <c r="Q1137">
        <v>-8.5856531468736993E-2</v>
      </c>
    </row>
    <row r="1138" spans="1:17" hidden="1" x14ac:dyDescent="0.3">
      <c r="A1138" t="s">
        <v>2423</v>
      </c>
      <c r="B1138" t="s">
        <v>2424</v>
      </c>
      <c r="C1138" t="str">
        <f>IFERROR(VLOOKUP(Table1[[#This Row],[Ticker]],[1]!Table1[[Symbol]:[Industry]],2,FALSE),"-")</f>
        <v>-</v>
      </c>
      <c r="D1138" t="s">
        <v>148</v>
      </c>
      <c r="E1138">
        <v>1948.3452</v>
      </c>
      <c r="F1138">
        <v>1834.6</v>
      </c>
      <c r="G1138">
        <v>319.64863872127103</v>
      </c>
      <c r="H1138">
        <v>-5.1202351239316197</v>
      </c>
      <c r="I1138">
        <v>162.12187666901701</v>
      </c>
      <c r="J1138">
        <v>13.654449657781701</v>
      </c>
      <c r="K1138">
        <v>1567.4652283907701</v>
      </c>
      <c r="L1138">
        <v>1098.43985742519</v>
      </c>
      <c r="M1138">
        <v>76.702971827193906</v>
      </c>
      <c r="N1138">
        <v>0.56575924323984905</v>
      </c>
      <c r="O1138">
        <v>9.3399106072168401</v>
      </c>
      <c r="P1138">
        <v>387.73095839425702</v>
      </c>
      <c r="Q1138">
        <v>0.14234088273654999</v>
      </c>
    </row>
    <row r="1139" spans="1:17" hidden="1" x14ac:dyDescent="0.3">
      <c r="A1139" t="s">
        <v>2425</v>
      </c>
      <c r="B1139" t="s">
        <v>2426</v>
      </c>
      <c r="C1139" t="str">
        <f>IFERROR(VLOOKUP(Table1[[#This Row],[Ticker]],[1]!Table1[[Symbol]:[Industry]],2,FALSE),"-")</f>
        <v>-</v>
      </c>
      <c r="E1139">
        <v>1932.0317250000001</v>
      </c>
      <c r="F1139">
        <v>298.10000000000002</v>
      </c>
      <c r="G1139">
        <v>1138.9544806456699</v>
      </c>
      <c r="H1139">
        <v>-3.03962610129769</v>
      </c>
      <c r="I1139">
        <v>360.06002315652302</v>
      </c>
      <c r="J1139">
        <v>-20.2902365547633</v>
      </c>
      <c r="K1139">
        <v>256.48814301510998</v>
      </c>
      <c r="L1139">
        <v>144.251982472522</v>
      </c>
      <c r="M1139">
        <v>56.158520086491201</v>
      </c>
      <c r="N1139">
        <v>1.3272007925617899</v>
      </c>
      <c r="O1139">
        <v>37.671922173767101</v>
      </c>
      <c r="P1139">
        <v>1220.69620253164</v>
      </c>
      <c r="Q1139">
        <v>0.23292222091144801</v>
      </c>
    </row>
    <row r="1140" spans="1:17" hidden="1" x14ac:dyDescent="0.3">
      <c r="A1140" t="s">
        <v>2427</v>
      </c>
      <c r="B1140" t="s">
        <v>2428</v>
      </c>
      <c r="C1140" t="str">
        <f>IFERROR(VLOOKUP(Table1[[#This Row],[Ticker]],[1]!Table1[[Symbol]:[Industry]],2,FALSE),"-")</f>
        <v>-</v>
      </c>
      <c r="D1140" t="s">
        <v>109</v>
      </c>
      <c r="E1140">
        <v>1929.2756351349999</v>
      </c>
      <c r="F1140">
        <v>869.15</v>
      </c>
      <c r="G1140">
        <v>84.118935812538098</v>
      </c>
      <c r="H1140">
        <v>-4.0339508733919098</v>
      </c>
      <c r="I1140">
        <v>57.833478211691897</v>
      </c>
      <c r="J1140">
        <v>-4.8276334601861102</v>
      </c>
      <c r="K1140">
        <v>820.75216961523495</v>
      </c>
      <c r="L1140">
        <v>649.11347768998803</v>
      </c>
      <c r="M1140">
        <v>47.547765909227699</v>
      </c>
      <c r="N1140">
        <v>0.57184152491538098</v>
      </c>
      <c r="O1140">
        <v>12.523730081113699</v>
      </c>
      <c r="P1140">
        <v>125.110075110075</v>
      </c>
      <c r="Q1140">
        <v>4.3934309793530003E-2</v>
      </c>
    </row>
    <row r="1141" spans="1:17" hidden="1" x14ac:dyDescent="0.3">
      <c r="A1141" t="s">
        <v>2429</v>
      </c>
      <c r="B1141" t="s">
        <v>2430</v>
      </c>
      <c r="C1141" t="str">
        <f>IFERROR(VLOOKUP(Table1[[#This Row],[Ticker]],[1]!Table1[[Symbol]:[Industry]],2,FALSE),"-")</f>
        <v>-</v>
      </c>
      <c r="D1141" t="s">
        <v>812</v>
      </c>
      <c r="E1141">
        <v>1927.688388715</v>
      </c>
      <c r="F1141">
        <v>8.91</v>
      </c>
      <c r="G1141">
        <v>-97.781151538237495</v>
      </c>
      <c r="H1141">
        <v>-21.530414274956499</v>
      </c>
      <c r="I1141">
        <v>-66.117712479925302</v>
      </c>
      <c r="J1141">
        <v>-1.7679983912052499</v>
      </c>
      <c r="K1141">
        <v>12.156903025494399</v>
      </c>
      <c r="L1141">
        <v>16.8774632923887</v>
      </c>
      <c r="M1141">
        <v>21.428162892539799</v>
      </c>
      <c r="N1141">
        <v>0.58593129764544305</v>
      </c>
      <c r="O1141">
        <v>267.56453423120001</v>
      </c>
      <c r="P1141">
        <v>3.00578034682079</v>
      </c>
      <c r="Q1141">
        <v>8.7231183411698998E-2</v>
      </c>
    </row>
    <row r="1142" spans="1:17" hidden="1" x14ac:dyDescent="0.3">
      <c r="A1142" t="s">
        <v>2431</v>
      </c>
      <c r="B1142" t="s">
        <v>2432</v>
      </c>
      <c r="C1142" t="str">
        <f>IFERROR(VLOOKUP(Table1[[#This Row],[Ticker]],[1]!Table1[[Symbol]:[Industry]],2,FALSE),"-")</f>
        <v>-</v>
      </c>
      <c r="D1142" t="s">
        <v>179</v>
      </c>
      <c r="E1142">
        <v>1913.7915449699999</v>
      </c>
      <c r="F1142">
        <v>466.1</v>
      </c>
      <c r="G1142">
        <v>-27.4346841716883</v>
      </c>
      <c r="H1142">
        <v>-9.1532789049755703</v>
      </c>
      <c r="I1142">
        <v>-25.6455663039998</v>
      </c>
      <c r="J1142">
        <v>-0.743408227270829</v>
      </c>
      <c r="K1142">
        <v>488.81166489635598</v>
      </c>
      <c r="M1142">
        <v>50.077431026508997</v>
      </c>
      <c r="N1142">
        <v>0.61200409386448495</v>
      </c>
      <c r="O1142">
        <v>37.524136451405198</v>
      </c>
      <c r="P1142">
        <v>7.9935125115847896</v>
      </c>
    </row>
    <row r="1143" spans="1:17" hidden="1" x14ac:dyDescent="0.3">
      <c r="A1143" t="s">
        <v>2433</v>
      </c>
      <c r="B1143" t="s">
        <v>2434</v>
      </c>
      <c r="C1143" t="str">
        <f>IFERROR(VLOOKUP(Table1[[#This Row],[Ticker]],[1]!Table1[[Symbol]:[Industry]],2,FALSE),"-")</f>
        <v>-</v>
      </c>
      <c r="D1143" t="s">
        <v>127</v>
      </c>
      <c r="E1143">
        <v>1909.410733208</v>
      </c>
      <c r="F1143">
        <v>206.21</v>
      </c>
      <c r="G1143">
        <v>150.212494543899</v>
      </c>
      <c r="H1143">
        <v>14.848866280694899</v>
      </c>
      <c r="I1143">
        <v>47.522924914146003</v>
      </c>
      <c r="J1143">
        <v>-2.2145155573096398</v>
      </c>
      <c r="K1143">
        <v>180.43406934669201</v>
      </c>
      <c r="L1143">
        <v>157.700141771939</v>
      </c>
      <c r="M1143">
        <v>69.2908835656918</v>
      </c>
      <c r="N1143">
        <v>1.88297250643398</v>
      </c>
      <c r="O1143">
        <v>29.746375054556001</v>
      </c>
      <c r="P1143">
        <v>179.22816519972901</v>
      </c>
      <c r="Q1143">
        <v>8.7565339735816997E-2</v>
      </c>
    </row>
    <row r="1144" spans="1:17" hidden="1" x14ac:dyDescent="0.3">
      <c r="A1144" t="s">
        <v>2435</v>
      </c>
      <c r="B1144" t="s">
        <v>2436</v>
      </c>
      <c r="C1144" t="str">
        <f>IFERROR(VLOOKUP(Table1[[#This Row],[Ticker]],[1]!Table1[[Symbol]:[Industry]],2,FALSE),"-")</f>
        <v>-</v>
      </c>
      <c r="D1144" t="s">
        <v>234</v>
      </c>
      <c r="E1144">
        <v>1906.3010963950001</v>
      </c>
      <c r="F1144">
        <v>1401.85</v>
      </c>
      <c r="G1144">
        <v>-10.1249147269664</v>
      </c>
      <c r="H1144">
        <v>2.2897109486570102</v>
      </c>
      <c r="I1144">
        <v>-23.362910743352401</v>
      </c>
      <c r="J1144">
        <v>1.05621123779293</v>
      </c>
      <c r="K1144">
        <v>1361.4462815218701</v>
      </c>
      <c r="L1144">
        <v>1345.6378424458001</v>
      </c>
      <c r="M1144">
        <v>61.052456785029399</v>
      </c>
      <c r="N1144">
        <v>0.66628633489692701</v>
      </c>
      <c r="O1144">
        <v>26.261725576916199</v>
      </c>
      <c r="P1144">
        <v>37.1673189823874</v>
      </c>
      <c r="Q1144">
        <v>6.7541926595696994E-2</v>
      </c>
    </row>
    <row r="1145" spans="1:17" hidden="1" x14ac:dyDescent="0.3">
      <c r="A1145" t="s">
        <v>2437</v>
      </c>
      <c r="B1145" t="s">
        <v>2438</v>
      </c>
      <c r="C1145" t="str">
        <f>IFERROR(VLOOKUP(Table1[[#This Row],[Ticker]],[1]!Table1[[Symbol]:[Industry]],2,FALSE),"-")</f>
        <v>-</v>
      </c>
      <c r="D1145" t="s">
        <v>1635</v>
      </c>
      <c r="E1145">
        <v>1906.0882018</v>
      </c>
      <c r="F1145">
        <v>62.93</v>
      </c>
      <c r="G1145">
        <v>-2.27499221343201</v>
      </c>
      <c r="H1145">
        <v>-3.93558998266561</v>
      </c>
      <c r="I1145">
        <v>1.1349137375938201</v>
      </c>
      <c r="J1145">
        <v>-1.1128369977888199</v>
      </c>
      <c r="K1145">
        <v>62.272109634848697</v>
      </c>
      <c r="L1145">
        <v>57.926937138781703</v>
      </c>
      <c r="M1145">
        <v>59.453032016997597</v>
      </c>
      <c r="N1145">
        <v>0.894962758219225</v>
      </c>
      <c r="O1145">
        <v>4.7354203082790196</v>
      </c>
      <c r="P1145">
        <v>27.1313131313131</v>
      </c>
      <c r="Q1145">
        <v>-2.8326200589973E-2</v>
      </c>
    </row>
    <row r="1146" spans="1:17" hidden="1" x14ac:dyDescent="0.3">
      <c r="A1146" t="s">
        <v>2439</v>
      </c>
      <c r="B1146" t="s">
        <v>2440</v>
      </c>
      <c r="C1146" t="str">
        <f>IFERROR(VLOOKUP(Table1[[#This Row],[Ticker]],[1]!Table1[[Symbol]:[Industry]],2,FALSE),"-")</f>
        <v>-</v>
      </c>
      <c r="D1146" t="s">
        <v>1635</v>
      </c>
      <c r="E1146">
        <v>1905.052968</v>
      </c>
      <c r="F1146">
        <v>63.04</v>
      </c>
      <c r="G1146">
        <v>-1.9876962250778301</v>
      </c>
      <c r="H1146">
        <v>-4.5094640898411802</v>
      </c>
      <c r="I1146">
        <v>1.4170709667947801</v>
      </c>
      <c r="J1146">
        <v>-1.3046655904383599</v>
      </c>
      <c r="K1146">
        <v>62.247502577599597</v>
      </c>
      <c r="L1146">
        <v>57.917232724931502</v>
      </c>
      <c r="M1146">
        <v>55.931821315525497</v>
      </c>
      <c r="N1146">
        <v>0.941436831832414</v>
      </c>
      <c r="O1146">
        <v>5.7265228426396098</v>
      </c>
      <c r="P1146">
        <v>28.104043893517499</v>
      </c>
      <c r="Q1146">
        <v>-2.9924776916618E-2</v>
      </c>
    </row>
    <row r="1147" spans="1:17" hidden="1" x14ac:dyDescent="0.3">
      <c r="A1147" t="s">
        <v>2441</v>
      </c>
      <c r="B1147" t="s">
        <v>2442</v>
      </c>
      <c r="C1147" t="str">
        <f>IFERROR(VLOOKUP(Table1[[#This Row],[Ticker]],[1]!Table1[[Symbol]:[Industry]],2,FALSE),"-")</f>
        <v>-</v>
      </c>
      <c r="D1147" t="s">
        <v>716</v>
      </c>
      <c r="E1147">
        <v>1901.11000107</v>
      </c>
      <c r="F1147">
        <v>772.86</v>
      </c>
      <c r="G1147">
        <v>40.726391217400199</v>
      </c>
      <c r="H1147">
        <v>-0.16008115113509</v>
      </c>
      <c r="I1147">
        <v>22.2945558952227</v>
      </c>
      <c r="J1147">
        <v>7.8890676637225404E-2</v>
      </c>
      <c r="K1147">
        <v>726.32870958086301</v>
      </c>
      <c r="L1147">
        <v>623.62910345826401</v>
      </c>
      <c r="M1147">
        <v>43.078312623575101</v>
      </c>
      <c r="N1147">
        <v>0.84236574385057605</v>
      </c>
      <c r="O1147">
        <v>2.3341873042982999</v>
      </c>
      <c r="P1147">
        <v>74.244166384849507</v>
      </c>
      <c r="Q1147">
        <v>-3.6227040049000002E-5</v>
      </c>
    </row>
    <row r="1148" spans="1:17" hidden="1" x14ac:dyDescent="0.3">
      <c r="A1148" t="s">
        <v>2443</v>
      </c>
      <c r="B1148" t="s">
        <v>2444</v>
      </c>
      <c r="C1148" t="str">
        <f>IFERROR(VLOOKUP(Table1[[#This Row],[Ticker]],[1]!Table1[[Symbol]:[Industry]],2,FALSE),"-")</f>
        <v>-</v>
      </c>
      <c r="D1148" t="s">
        <v>496</v>
      </c>
      <c r="E1148">
        <v>1899.886209</v>
      </c>
      <c r="F1148">
        <v>757.15</v>
      </c>
      <c r="G1148">
        <v>44.1012426461918</v>
      </c>
      <c r="H1148">
        <v>25.558570356052702</v>
      </c>
      <c r="I1148">
        <v>13.155248593048499</v>
      </c>
      <c r="J1148">
        <v>3.9046784465201201</v>
      </c>
      <c r="K1148">
        <v>638.39545220724006</v>
      </c>
      <c r="L1148">
        <v>580.90387667973198</v>
      </c>
      <c r="M1148">
        <v>73.795608003403402</v>
      </c>
      <c r="N1148">
        <v>2.9360873142328101</v>
      </c>
      <c r="O1148">
        <v>3.8631711021594102</v>
      </c>
      <c r="P1148">
        <v>75.979081929110905</v>
      </c>
      <c r="Q1148">
        <v>0.114338748000789</v>
      </c>
    </row>
    <row r="1149" spans="1:17" hidden="1" x14ac:dyDescent="0.3">
      <c r="A1149" t="s">
        <v>2445</v>
      </c>
      <c r="B1149" t="s">
        <v>2446</v>
      </c>
      <c r="C1149" t="str">
        <f>IFERROR(VLOOKUP(Table1[[#This Row],[Ticker]],[1]!Table1[[Symbol]:[Industry]],2,FALSE),"-")</f>
        <v>-</v>
      </c>
      <c r="D1149" t="s">
        <v>821</v>
      </c>
      <c r="E1149">
        <v>1899.79880684</v>
      </c>
      <c r="F1149">
        <v>213.95</v>
      </c>
      <c r="G1149">
        <v>11.4926640109119</v>
      </c>
      <c r="H1149">
        <v>33.204614794810801</v>
      </c>
      <c r="I1149">
        <v>24.3154840086756</v>
      </c>
      <c r="J1149">
        <v>8.8802428148248893</v>
      </c>
      <c r="M1149">
        <v>74.571456464581999</v>
      </c>
      <c r="O1149">
        <v>7.5017527459686901</v>
      </c>
      <c r="P1149">
        <v>55.036231884057898</v>
      </c>
    </row>
    <row r="1150" spans="1:17" hidden="1" x14ac:dyDescent="0.3">
      <c r="A1150" t="s">
        <v>2447</v>
      </c>
      <c r="B1150" t="s">
        <v>2448</v>
      </c>
      <c r="C1150" t="str">
        <f>IFERROR(VLOOKUP(Table1[[#This Row],[Ticker]],[1]!Table1[[Symbol]:[Industry]],2,FALSE),"-")</f>
        <v>-</v>
      </c>
      <c r="D1150" t="s">
        <v>140</v>
      </c>
      <c r="E1150">
        <v>1898.07208979399</v>
      </c>
      <c r="F1150">
        <v>111.42</v>
      </c>
      <c r="G1150">
        <v>46.516916146186396</v>
      </c>
      <c r="H1150">
        <v>-6.9065364209946196</v>
      </c>
      <c r="I1150">
        <v>-27.542755529168801</v>
      </c>
      <c r="J1150">
        <v>-2.2378148968341902</v>
      </c>
      <c r="K1150">
        <v>114.394190311537</v>
      </c>
      <c r="L1150">
        <v>110.145470294402</v>
      </c>
      <c r="M1150">
        <v>47.129272106375403</v>
      </c>
      <c r="N1150">
        <v>0.58906433143797399</v>
      </c>
      <c r="O1150">
        <v>26.458445521450301</v>
      </c>
      <c r="P1150">
        <v>76.997617156473396</v>
      </c>
      <c r="Q1150">
        <v>1.8250709019056999E-2</v>
      </c>
    </row>
    <row r="1151" spans="1:17" hidden="1" x14ac:dyDescent="0.3">
      <c r="A1151" t="s">
        <v>2449</v>
      </c>
      <c r="B1151" t="s">
        <v>2450</v>
      </c>
      <c r="C1151" t="str">
        <f>IFERROR(VLOOKUP(Table1[[#This Row],[Ticker]],[1]!Table1[[Symbol]:[Industry]],2,FALSE),"-")</f>
        <v>-</v>
      </c>
      <c r="D1151" t="s">
        <v>59</v>
      </c>
      <c r="E1151">
        <v>1898.05135464</v>
      </c>
      <c r="F1151">
        <v>206.22</v>
      </c>
      <c r="G1151">
        <v>28.160370313879099</v>
      </c>
      <c r="H1151">
        <v>-1.9848669125062199</v>
      </c>
      <c r="I1151">
        <v>-18.293035748003</v>
      </c>
      <c r="J1151">
        <v>-6.4957660863050801</v>
      </c>
      <c r="K1151">
        <v>213.36025933563701</v>
      </c>
      <c r="L1151">
        <v>200.215771486953</v>
      </c>
      <c r="M1151">
        <v>31.855295556598399</v>
      </c>
      <c r="N1151">
        <v>1.0445657985555701</v>
      </c>
      <c r="O1151">
        <v>27.945883037532699</v>
      </c>
      <c r="P1151">
        <v>55.514497945024701</v>
      </c>
      <c r="Q1151">
        <v>9.7851244416884003E-2</v>
      </c>
    </row>
    <row r="1152" spans="1:17" hidden="1" x14ac:dyDescent="0.3">
      <c r="A1152" t="s">
        <v>2451</v>
      </c>
      <c r="B1152" t="s">
        <v>2452</v>
      </c>
      <c r="C1152" t="str">
        <f>IFERROR(VLOOKUP(Table1[[#This Row],[Ticker]],[1]!Table1[[Symbol]:[Industry]],2,FALSE),"-")</f>
        <v>-</v>
      </c>
      <c r="D1152" t="s">
        <v>2453</v>
      </c>
      <c r="E1152">
        <v>1897.42704153</v>
      </c>
      <c r="F1152">
        <v>1201.3</v>
      </c>
      <c r="G1152">
        <v>0.518696023839332</v>
      </c>
      <c r="H1152">
        <v>1.79937794139184</v>
      </c>
      <c r="I1152">
        <v>-25.493491009591501</v>
      </c>
      <c r="J1152">
        <v>-0.60420528775697901</v>
      </c>
      <c r="K1152">
        <v>1149.3839338013199</v>
      </c>
      <c r="L1152">
        <v>1138.17797249458</v>
      </c>
      <c r="M1152">
        <v>68.145828760776297</v>
      </c>
      <c r="N1152">
        <v>0.93474972854597405</v>
      </c>
      <c r="O1152">
        <v>20.781653209023499</v>
      </c>
      <c r="P1152">
        <v>44.282969012731101</v>
      </c>
      <c r="Q1152">
        <v>0.10678402455868399</v>
      </c>
    </row>
    <row r="1153" spans="1:17" hidden="1" x14ac:dyDescent="0.3">
      <c r="A1153" t="s">
        <v>2454</v>
      </c>
      <c r="B1153" t="s">
        <v>2455</v>
      </c>
      <c r="C1153" t="str">
        <f>IFERROR(VLOOKUP(Table1[[#This Row],[Ticker]],[1]!Table1[[Symbol]:[Industry]],2,FALSE),"-")</f>
        <v>-</v>
      </c>
      <c r="D1153" t="s">
        <v>187</v>
      </c>
      <c r="E1153">
        <v>1893.96783995999</v>
      </c>
      <c r="F1153">
        <v>1008.6</v>
      </c>
      <c r="G1153">
        <v>126.851290541503</v>
      </c>
      <c r="H1153">
        <v>-1.1883287535762399</v>
      </c>
      <c r="I1153">
        <v>97.016981531398102</v>
      </c>
      <c r="J1153">
        <v>7.4100409878967302</v>
      </c>
      <c r="K1153">
        <v>969.56652141889901</v>
      </c>
      <c r="L1153">
        <v>708.865168780256</v>
      </c>
      <c r="M1153">
        <v>58.721574677551601</v>
      </c>
      <c r="N1153">
        <v>0.39026106909567099</v>
      </c>
      <c r="O1153">
        <v>26.953202458853799</v>
      </c>
      <c r="P1153">
        <v>188.29498356438401</v>
      </c>
      <c r="Q1153">
        <v>0.105661572682038</v>
      </c>
    </row>
    <row r="1154" spans="1:17" hidden="1" x14ac:dyDescent="0.3">
      <c r="A1154" t="s">
        <v>2456</v>
      </c>
      <c r="B1154" t="s">
        <v>2457</v>
      </c>
      <c r="C1154" t="str">
        <f>IFERROR(VLOOKUP(Table1[[#This Row],[Ticker]],[1]!Table1[[Symbol]:[Industry]],2,FALSE),"-")</f>
        <v>-</v>
      </c>
      <c r="D1154" t="s">
        <v>106</v>
      </c>
      <c r="E1154">
        <v>1887.066984</v>
      </c>
      <c r="F1154">
        <v>344.3</v>
      </c>
      <c r="G1154">
        <v>-28.8297256923906</v>
      </c>
      <c r="H1154">
        <v>-3.2695103018635501</v>
      </c>
      <c r="I1154">
        <v>-29.674864512658299</v>
      </c>
      <c r="J1154">
        <v>-0.51374010690670702</v>
      </c>
      <c r="K1154">
        <v>324.37891440536299</v>
      </c>
      <c r="L1154">
        <v>342.97985484440898</v>
      </c>
      <c r="M1154">
        <v>78.507884350752605</v>
      </c>
      <c r="N1154">
        <v>1.38377080253164</v>
      </c>
      <c r="O1154">
        <v>28.9573046761545</v>
      </c>
      <c r="P1154">
        <v>22.0705548661584</v>
      </c>
      <c r="Q1154">
        <v>6.7297241879867006E-2</v>
      </c>
    </row>
    <row r="1155" spans="1:17" hidden="1" x14ac:dyDescent="0.3">
      <c r="A1155" t="s">
        <v>2458</v>
      </c>
      <c r="B1155" t="s">
        <v>2459</v>
      </c>
      <c r="C1155" t="str">
        <f>IFERROR(VLOOKUP(Table1[[#This Row],[Ticker]],[1]!Table1[[Symbol]:[Industry]],2,FALSE),"-")</f>
        <v>-</v>
      </c>
      <c r="D1155" t="s">
        <v>410</v>
      </c>
      <c r="E1155">
        <v>1886.68650828</v>
      </c>
      <c r="F1155">
        <v>216.88</v>
      </c>
      <c r="G1155">
        <v>149.61526989839899</v>
      </c>
      <c r="H1155">
        <v>-4.1763665723587797</v>
      </c>
      <c r="I1155">
        <v>26.0917297793949</v>
      </c>
      <c r="J1155">
        <v>-5.1314544194177198</v>
      </c>
      <c r="K1155">
        <v>212.82171860072299</v>
      </c>
      <c r="L1155">
        <v>178.91511480195399</v>
      </c>
      <c r="M1155">
        <v>43.808359908092598</v>
      </c>
      <c r="N1155">
        <v>0.72275202736555899</v>
      </c>
      <c r="O1155">
        <v>11.812984138694199</v>
      </c>
      <c r="P1155">
        <v>179.48453608247399</v>
      </c>
      <c r="Q1155">
        <v>9.3505373385560003E-2</v>
      </c>
    </row>
    <row r="1156" spans="1:17" hidden="1" x14ac:dyDescent="0.3">
      <c r="A1156" t="s">
        <v>2460</v>
      </c>
      <c r="B1156" t="s">
        <v>2461</v>
      </c>
      <c r="C1156" t="str">
        <f>IFERROR(VLOOKUP(Table1[[#This Row],[Ticker]],[1]!Table1[[Symbol]:[Industry]],2,FALSE),"-")</f>
        <v>-</v>
      </c>
      <c r="D1156" t="s">
        <v>124</v>
      </c>
      <c r="E1156">
        <v>1878.270540125</v>
      </c>
      <c r="F1156">
        <v>274.75</v>
      </c>
      <c r="G1156">
        <v>33.541717969749897</v>
      </c>
      <c r="H1156">
        <v>-10.6029463940003</v>
      </c>
      <c r="I1156">
        <v>-23.057749217608698</v>
      </c>
      <c r="J1156">
        <v>-1.8796886369237999</v>
      </c>
      <c r="K1156">
        <v>276.132047395943</v>
      </c>
      <c r="L1156">
        <v>275.25206059382401</v>
      </c>
      <c r="M1156">
        <v>61.240840602966401</v>
      </c>
      <c r="N1156">
        <v>0.84570889575096098</v>
      </c>
      <c r="O1156">
        <v>45.805277525022703</v>
      </c>
      <c r="P1156">
        <v>60.907759882869698</v>
      </c>
      <c r="Q1156">
        <v>0.110796662407802</v>
      </c>
    </row>
    <row r="1157" spans="1:17" hidden="1" x14ac:dyDescent="0.3">
      <c r="A1157" t="s">
        <v>2462</v>
      </c>
      <c r="B1157" t="s">
        <v>2463</v>
      </c>
      <c r="C1157" t="str">
        <f>IFERROR(VLOOKUP(Table1[[#This Row],[Ticker]],[1]!Table1[[Symbol]:[Industry]],2,FALSE),"-")</f>
        <v>-</v>
      </c>
      <c r="D1157" t="s">
        <v>234</v>
      </c>
      <c r="E1157">
        <v>1873.9702419799901</v>
      </c>
      <c r="F1157">
        <v>448.1</v>
      </c>
      <c r="G1157">
        <v>223.878137818254</v>
      </c>
      <c r="H1157">
        <v>1.0633594363921799</v>
      </c>
      <c r="I1157">
        <v>45.421886405667003</v>
      </c>
      <c r="J1157">
        <v>-0.64927693001804598</v>
      </c>
      <c r="K1157">
        <v>405.50669312377403</v>
      </c>
      <c r="L1157">
        <v>313.42629409184002</v>
      </c>
      <c r="M1157">
        <v>74.0747444654112</v>
      </c>
      <c r="N1157">
        <v>0.81984102414278903</v>
      </c>
      <c r="O1157">
        <v>0.200848024994426</v>
      </c>
      <c r="P1157">
        <v>255.63492063492001</v>
      </c>
      <c r="Q1157">
        <v>0.23428658898207699</v>
      </c>
    </row>
    <row r="1158" spans="1:17" hidden="1" x14ac:dyDescent="0.3">
      <c r="A1158" t="s">
        <v>2464</v>
      </c>
      <c r="B1158" t="s">
        <v>2465</v>
      </c>
      <c r="C1158" t="str">
        <f>IFERROR(VLOOKUP(Table1[[#This Row],[Ticker]],[1]!Table1[[Symbol]:[Industry]],2,FALSE),"-")</f>
        <v>-</v>
      </c>
      <c r="D1158" t="s">
        <v>234</v>
      </c>
      <c r="E1158">
        <v>1872.9199920000001</v>
      </c>
      <c r="F1158">
        <v>1374.6</v>
      </c>
      <c r="G1158">
        <v>21.482817747712701</v>
      </c>
      <c r="H1158">
        <v>-3.47662272938098E-2</v>
      </c>
      <c r="I1158">
        <v>-8.6898511657430397</v>
      </c>
      <c r="J1158">
        <v>-9.4325369478787096</v>
      </c>
      <c r="K1158">
        <v>1339.97685368681</v>
      </c>
      <c r="L1158">
        <v>1275.9584195017001</v>
      </c>
      <c r="M1158">
        <v>53.871448583776697</v>
      </c>
      <c r="N1158">
        <v>2.3008527568654999</v>
      </c>
      <c r="O1158">
        <v>15.379019351083899</v>
      </c>
      <c r="P1158">
        <v>50.229508196721298</v>
      </c>
      <c r="Q1158">
        <v>1.6158714348310999E-2</v>
      </c>
    </row>
    <row r="1159" spans="1:17" hidden="1" x14ac:dyDescent="0.3">
      <c r="A1159" t="s">
        <v>2466</v>
      </c>
      <c r="B1159" t="s">
        <v>2467</v>
      </c>
      <c r="C1159" t="str">
        <f>IFERROR(VLOOKUP(Table1[[#This Row],[Ticker]],[1]!Table1[[Symbol]:[Industry]],2,FALSE),"-")</f>
        <v>-</v>
      </c>
      <c r="D1159" t="s">
        <v>234</v>
      </c>
      <c r="E1159">
        <v>1871.36</v>
      </c>
      <c r="F1159">
        <v>584.79999999999995</v>
      </c>
      <c r="G1159">
        <v>93.281595776629501</v>
      </c>
      <c r="H1159">
        <v>17.7528735449458</v>
      </c>
      <c r="I1159">
        <v>48.9257972307797</v>
      </c>
      <c r="J1159">
        <v>-3.7782228085001002</v>
      </c>
      <c r="K1159">
        <v>518.07733536878197</v>
      </c>
      <c r="L1159">
        <v>435.49175665207201</v>
      </c>
      <c r="M1159">
        <v>66.967073991146904</v>
      </c>
      <c r="N1159">
        <v>1.3093280523255499</v>
      </c>
      <c r="O1159">
        <v>3.2147742818057599</v>
      </c>
      <c r="P1159">
        <v>127.725856697819</v>
      </c>
      <c r="Q1159">
        <v>0.12858736790268299</v>
      </c>
    </row>
    <row r="1160" spans="1:17" hidden="1" x14ac:dyDescent="0.3">
      <c r="A1160" t="s">
        <v>2468</v>
      </c>
      <c r="B1160" t="s">
        <v>2469</v>
      </c>
      <c r="C1160" t="str">
        <f>IFERROR(VLOOKUP(Table1[[#This Row],[Ticker]],[1]!Table1[[Symbol]:[Industry]],2,FALSE),"-")</f>
        <v>-</v>
      </c>
      <c r="D1160" t="s">
        <v>187</v>
      </c>
      <c r="E1160">
        <v>1863.717068535</v>
      </c>
      <c r="F1160">
        <v>196.21</v>
      </c>
      <c r="G1160">
        <v>-20.540696203204099</v>
      </c>
      <c r="H1160">
        <v>1.0944301053033501</v>
      </c>
      <c r="I1160">
        <v>-40.726806258613003</v>
      </c>
      <c r="J1160">
        <v>-1.2616079263489901E-2</v>
      </c>
      <c r="K1160">
        <v>198.47848719218999</v>
      </c>
      <c r="L1160">
        <v>210.34973316203201</v>
      </c>
      <c r="M1160">
        <v>52.887357190626602</v>
      </c>
      <c r="N1160">
        <v>0.96052879672375202</v>
      </c>
      <c r="O1160">
        <v>62.5809082105906</v>
      </c>
      <c r="P1160">
        <v>14.3748178373652</v>
      </c>
      <c r="Q1160">
        <v>6.4616160725209995E-2</v>
      </c>
    </row>
    <row r="1161" spans="1:17" hidden="1" x14ac:dyDescent="0.3">
      <c r="A1161" t="s">
        <v>2470</v>
      </c>
      <c r="B1161" t="s">
        <v>2471</v>
      </c>
      <c r="C1161" t="str">
        <f>IFERROR(VLOOKUP(Table1[[#This Row],[Ticker]],[1]!Table1[[Symbol]:[Industry]],2,FALSE),"-")</f>
        <v>-</v>
      </c>
      <c r="D1161" t="s">
        <v>257</v>
      </c>
      <c r="E1161">
        <v>1859.327961645</v>
      </c>
      <c r="F1161">
        <v>1243.05</v>
      </c>
      <c r="G1161">
        <v>74.311846663454602</v>
      </c>
      <c r="H1161">
        <v>22.851241324378002</v>
      </c>
      <c r="I1161">
        <v>18.552951836553898</v>
      </c>
      <c r="J1161">
        <v>-2.1519646359309901</v>
      </c>
      <c r="K1161">
        <v>1022.2854162336801</v>
      </c>
      <c r="L1161">
        <v>921.30229225804499</v>
      </c>
      <c r="M1161">
        <v>75.475100113452001</v>
      </c>
      <c r="N1161">
        <v>1.0098549948167601</v>
      </c>
      <c r="O1161">
        <v>4.42057841599292</v>
      </c>
      <c r="P1161">
        <v>105.80298013245</v>
      </c>
      <c r="Q1161">
        <v>0.12605966828846699</v>
      </c>
    </row>
    <row r="1162" spans="1:17" hidden="1" x14ac:dyDescent="0.3">
      <c r="A1162" t="s">
        <v>2472</v>
      </c>
      <c r="B1162" t="s">
        <v>2473</v>
      </c>
      <c r="C1162" t="str">
        <f>IFERROR(VLOOKUP(Table1[[#This Row],[Ticker]],[1]!Table1[[Symbol]:[Industry]],2,FALSE),"-")</f>
        <v>-</v>
      </c>
      <c r="D1162" t="s">
        <v>187</v>
      </c>
      <c r="E1162">
        <v>1852.6946256000001</v>
      </c>
      <c r="F1162">
        <v>819</v>
      </c>
      <c r="G1162">
        <v>57.860524930529799</v>
      </c>
      <c r="H1162">
        <v>12.2290935952608</v>
      </c>
      <c r="I1162">
        <v>42.769666572035099</v>
      </c>
      <c r="J1162">
        <v>0.43765745255053101</v>
      </c>
      <c r="K1162">
        <v>731.50262537703202</v>
      </c>
      <c r="L1162">
        <v>634.96956340531494</v>
      </c>
      <c r="M1162">
        <v>65.129174725958705</v>
      </c>
      <c r="N1162">
        <v>1.58307590425948</v>
      </c>
      <c r="O1162">
        <v>3.6385836385836199</v>
      </c>
      <c r="P1162">
        <v>92.456820585125101</v>
      </c>
      <c r="Q1162">
        <v>6.8468351704241995E-2</v>
      </c>
    </row>
    <row r="1163" spans="1:17" hidden="1" x14ac:dyDescent="0.3">
      <c r="A1163" t="s">
        <v>2474</v>
      </c>
      <c r="B1163" t="s">
        <v>2475</v>
      </c>
      <c r="C1163" t="str">
        <f>IFERROR(VLOOKUP(Table1[[#This Row],[Ticker]],[1]!Table1[[Symbol]:[Industry]],2,FALSE),"-")</f>
        <v>-</v>
      </c>
      <c r="D1163" t="s">
        <v>234</v>
      </c>
      <c r="E1163">
        <v>1850.67263165999</v>
      </c>
      <c r="F1163">
        <v>300.89999999999998</v>
      </c>
      <c r="G1163">
        <v>531.76556522710405</v>
      </c>
      <c r="H1163">
        <v>2.4652974189243202</v>
      </c>
      <c r="I1163">
        <v>37.447881041469003</v>
      </c>
      <c r="J1163">
        <v>-3.9108555340623998</v>
      </c>
      <c r="K1163">
        <v>272.24924106706499</v>
      </c>
      <c r="L1163">
        <v>201.47530978041101</v>
      </c>
      <c r="M1163">
        <v>51.428735381715903</v>
      </c>
      <c r="N1163">
        <v>1.3292449466458001</v>
      </c>
      <c r="O1163">
        <v>7.2781655034895403</v>
      </c>
      <c r="P1163">
        <v>574.51244115669101</v>
      </c>
      <c r="Q1163">
        <v>0.20683317329964601</v>
      </c>
    </row>
    <row r="1164" spans="1:17" hidden="1" x14ac:dyDescent="0.3">
      <c r="A1164" t="s">
        <v>2476</v>
      </c>
      <c r="B1164" t="s">
        <v>2477</v>
      </c>
      <c r="C1164" t="str">
        <f>IFERROR(VLOOKUP(Table1[[#This Row],[Ticker]],[1]!Table1[[Symbol]:[Industry]],2,FALSE),"-")</f>
        <v>-</v>
      </c>
      <c r="D1164" t="s">
        <v>119</v>
      </c>
      <c r="E1164">
        <v>1850.357264123</v>
      </c>
      <c r="F1164">
        <v>17.41</v>
      </c>
      <c r="G1164">
        <v>30.8682173860003</v>
      </c>
      <c r="H1164">
        <v>-2.9095055755595198</v>
      </c>
      <c r="I1164">
        <v>-8.2528501780309202</v>
      </c>
      <c r="J1164">
        <v>-2.5598535948251602</v>
      </c>
      <c r="K1164">
        <v>17.6901426287254</v>
      </c>
      <c r="L1164">
        <v>16.814918555913</v>
      </c>
      <c r="M1164">
        <v>46.218240971396803</v>
      </c>
      <c r="N1164">
        <v>0.85970600860440904</v>
      </c>
      <c r="O1164">
        <v>51.379359288599701</v>
      </c>
      <c r="P1164">
        <v>64.372667614105197</v>
      </c>
      <c r="Q1164">
        <v>0.142712785667678</v>
      </c>
    </row>
    <row r="1165" spans="1:17" hidden="1" x14ac:dyDescent="0.3">
      <c r="A1165" t="s">
        <v>2478</v>
      </c>
      <c r="B1165" t="s">
        <v>2479</v>
      </c>
      <c r="C1165" t="str">
        <f>IFERROR(VLOOKUP(Table1[[#This Row],[Ticker]],[1]!Table1[[Symbol]:[Industry]],2,FALSE),"-")</f>
        <v>-</v>
      </c>
      <c r="E1165">
        <v>1847.8557281599999</v>
      </c>
      <c r="F1165">
        <v>358.15</v>
      </c>
      <c r="G1165">
        <v>37.491277182467002</v>
      </c>
      <c r="H1165">
        <v>29.911827704939199</v>
      </c>
      <c r="I1165">
        <v>50.314097180230704</v>
      </c>
      <c r="J1165">
        <v>2.8570016087947301</v>
      </c>
      <c r="M1165">
        <v>69.588407490720101</v>
      </c>
      <c r="O1165">
        <v>11.4058355437665</v>
      </c>
      <c r="P1165">
        <v>71.363636363636303</v>
      </c>
    </row>
    <row r="1166" spans="1:17" hidden="1" x14ac:dyDescent="0.3">
      <c r="A1166" t="s">
        <v>2480</v>
      </c>
      <c r="B1166" t="s">
        <v>2481</v>
      </c>
      <c r="C1166" t="str">
        <f>IFERROR(VLOOKUP(Table1[[#This Row],[Ticker]],[1]!Table1[[Symbol]:[Industry]],2,FALSE),"-")</f>
        <v>-</v>
      </c>
      <c r="D1166" t="s">
        <v>380</v>
      </c>
      <c r="E1166">
        <v>1846.546632395</v>
      </c>
      <c r="F1166">
        <v>596.45000000000005</v>
      </c>
      <c r="G1166">
        <v>-36.097004154891799</v>
      </c>
      <c r="H1166">
        <v>2.9858282517814301</v>
      </c>
      <c r="I1166">
        <v>-17.004790828312299</v>
      </c>
      <c r="J1166">
        <v>-1.9463120534282401</v>
      </c>
      <c r="K1166">
        <v>572.57251551062302</v>
      </c>
      <c r="L1166">
        <v>566.52666680278696</v>
      </c>
      <c r="M1166">
        <v>64.4664115630992</v>
      </c>
      <c r="N1166">
        <v>0.84158305072653095</v>
      </c>
      <c r="O1166">
        <v>24.0673987760918</v>
      </c>
      <c r="P1166">
        <v>35.541415748210397</v>
      </c>
      <c r="Q1166">
        <v>0.129593152322417</v>
      </c>
    </row>
    <row r="1167" spans="1:17" hidden="1" x14ac:dyDescent="0.3">
      <c r="A1167" t="s">
        <v>2482</v>
      </c>
      <c r="B1167" t="s">
        <v>2483</v>
      </c>
      <c r="C1167" t="str">
        <f>IFERROR(VLOOKUP(Table1[[#This Row],[Ticker]],[1]!Table1[[Symbol]:[Industry]],2,FALSE),"-")</f>
        <v>-</v>
      </c>
      <c r="D1167" t="s">
        <v>1955</v>
      </c>
      <c r="E1167">
        <v>1846.08</v>
      </c>
      <c r="F1167">
        <v>288.45</v>
      </c>
      <c r="G1167">
        <v>34.110233512854997</v>
      </c>
      <c r="H1167">
        <v>-3.4299524283877298</v>
      </c>
      <c r="I1167">
        <v>1.2352630568862699</v>
      </c>
      <c r="J1167">
        <v>-4.0136601809296399</v>
      </c>
      <c r="K1167">
        <v>289.47054478629201</v>
      </c>
      <c r="L1167">
        <v>265.18323674040698</v>
      </c>
      <c r="M1167">
        <v>43.609802639778898</v>
      </c>
      <c r="N1167">
        <v>0.62155620889277097</v>
      </c>
      <c r="O1167">
        <v>15.0112671173513</v>
      </c>
      <c r="P1167">
        <v>64.828571428571394</v>
      </c>
      <c r="Q1167">
        <v>0.16931853318957901</v>
      </c>
    </row>
    <row r="1168" spans="1:17" hidden="1" x14ac:dyDescent="0.3">
      <c r="A1168" t="s">
        <v>2484</v>
      </c>
      <c r="B1168" t="s">
        <v>2485</v>
      </c>
      <c r="C1168" t="str">
        <f>IFERROR(VLOOKUP(Table1[[#This Row],[Ticker]],[1]!Table1[[Symbol]:[Industry]],2,FALSE),"-")</f>
        <v>-</v>
      </c>
      <c r="D1168" t="s">
        <v>187</v>
      </c>
      <c r="E1168">
        <v>1838.0822020000001</v>
      </c>
      <c r="F1168">
        <v>428.15</v>
      </c>
      <c r="G1168">
        <v>-26.666770921198601</v>
      </c>
      <c r="H1168">
        <v>-4.8280963062481402E-3</v>
      </c>
      <c r="I1168">
        <v>-16.426597069757101</v>
      </c>
      <c r="J1168">
        <v>-1.49639345293364</v>
      </c>
      <c r="K1168">
        <v>404.06344883235403</v>
      </c>
      <c r="L1168">
        <v>419.24701723822898</v>
      </c>
      <c r="M1168">
        <v>78.701095345582701</v>
      </c>
      <c r="N1168">
        <v>1.22101577342114</v>
      </c>
      <c r="O1168">
        <v>36.225621861497103</v>
      </c>
      <c r="P1168">
        <v>19.8628219484882</v>
      </c>
      <c r="Q1168">
        <v>5.2844046993345002E-2</v>
      </c>
    </row>
    <row r="1169" spans="1:17" hidden="1" x14ac:dyDescent="0.3">
      <c r="A1169" t="s">
        <v>2486</v>
      </c>
      <c r="B1169" t="s">
        <v>2487</v>
      </c>
      <c r="C1169" t="str">
        <f>IFERROR(VLOOKUP(Table1[[#This Row],[Ticker]],[1]!Table1[[Symbol]:[Industry]],2,FALSE),"-")</f>
        <v>-</v>
      </c>
      <c r="D1169" t="s">
        <v>187</v>
      </c>
      <c r="E1169">
        <v>1836.0880199999999</v>
      </c>
      <c r="F1169">
        <v>135.72</v>
      </c>
      <c r="G1169">
        <v>10.287813979003801</v>
      </c>
      <c r="H1169">
        <v>9.0315884790213694</v>
      </c>
      <c r="I1169">
        <v>35.6820625481961</v>
      </c>
      <c r="J1169">
        <v>-3.8269263287274402</v>
      </c>
      <c r="K1169">
        <v>132.718626004942</v>
      </c>
      <c r="L1169">
        <v>114.24689240876801</v>
      </c>
      <c r="M1169">
        <v>47.158054629502402</v>
      </c>
      <c r="N1169">
        <v>0.97454489598440197</v>
      </c>
      <c r="O1169">
        <v>15.679339817270799</v>
      </c>
      <c r="P1169">
        <v>72.452350698856407</v>
      </c>
      <c r="Q1169">
        <v>9.4882044812134997E-2</v>
      </c>
    </row>
    <row r="1170" spans="1:17" hidden="1" x14ac:dyDescent="0.3">
      <c r="A1170" t="s">
        <v>2488</v>
      </c>
      <c r="B1170" t="s">
        <v>2489</v>
      </c>
      <c r="C1170" t="str">
        <f>IFERROR(VLOOKUP(Table1[[#This Row],[Ticker]],[1]!Table1[[Symbol]:[Industry]],2,FALSE),"-")</f>
        <v>-</v>
      </c>
      <c r="D1170" t="s">
        <v>46</v>
      </c>
      <c r="E1170">
        <v>1825.3515</v>
      </c>
      <c r="F1170">
        <v>462.7</v>
      </c>
      <c r="G1170">
        <v>54.600009100954999</v>
      </c>
      <c r="H1170">
        <v>25.227006360224799</v>
      </c>
      <c r="I1170">
        <v>52.567455003050398</v>
      </c>
      <c r="J1170">
        <v>-3.9428384764930899</v>
      </c>
      <c r="K1170">
        <v>386.77407015792102</v>
      </c>
      <c r="L1170">
        <v>317.10006273432401</v>
      </c>
      <c r="M1170">
        <v>60.387009505179002</v>
      </c>
      <c r="N1170">
        <v>0.90396686571140805</v>
      </c>
      <c r="O1170">
        <v>7.5102658309920098</v>
      </c>
      <c r="P1170">
        <v>101.042798175103</v>
      </c>
      <c r="Q1170">
        <v>6.4786369571211005E-2</v>
      </c>
    </row>
    <row r="1171" spans="1:17" hidden="1" x14ac:dyDescent="0.3">
      <c r="A1171" t="s">
        <v>2490</v>
      </c>
      <c r="B1171" t="s">
        <v>2491</v>
      </c>
      <c r="C1171" t="str">
        <f>IFERROR(VLOOKUP(Table1[[#This Row],[Ticker]],[1]!Table1[[Symbol]:[Industry]],2,FALSE),"-")</f>
        <v>-</v>
      </c>
      <c r="D1171" t="s">
        <v>1955</v>
      </c>
      <c r="E1171">
        <v>1823.7808747199999</v>
      </c>
      <c r="F1171">
        <v>629.29999999999995</v>
      </c>
      <c r="G1171">
        <v>58.320329583590798</v>
      </c>
      <c r="H1171">
        <v>-8.9178946036853901</v>
      </c>
      <c r="I1171">
        <v>-27.077679925189202</v>
      </c>
      <c r="J1171">
        <v>1.49216421042075</v>
      </c>
      <c r="K1171">
        <v>667.78339108261196</v>
      </c>
      <c r="L1171">
        <v>646.99993906858106</v>
      </c>
      <c r="M1171">
        <v>44.747586533388898</v>
      </c>
      <c r="N1171">
        <v>0.71060615124026405</v>
      </c>
      <c r="O1171">
        <v>45.3996504052121</v>
      </c>
      <c r="P1171">
        <v>88.384972309534405</v>
      </c>
      <c r="Q1171">
        <v>0.146899605354955</v>
      </c>
    </row>
    <row r="1172" spans="1:17" hidden="1" x14ac:dyDescent="0.3">
      <c r="A1172" t="s">
        <v>2492</v>
      </c>
      <c r="B1172" t="s">
        <v>2493</v>
      </c>
      <c r="C1172" t="str">
        <f>IFERROR(VLOOKUP(Table1[[#This Row],[Ticker]],[1]!Table1[[Symbol]:[Industry]],2,FALSE),"-")</f>
        <v>-</v>
      </c>
      <c r="D1172" t="s">
        <v>140</v>
      </c>
      <c r="E1172">
        <v>1820.2058562</v>
      </c>
      <c r="F1172">
        <v>107.4</v>
      </c>
      <c r="G1172">
        <v>41.499397351259702</v>
      </c>
      <c r="H1172">
        <v>11.915652028853399</v>
      </c>
      <c r="I1172">
        <v>9.8394649675114891</v>
      </c>
      <c r="J1172">
        <v>7.5820016087947302</v>
      </c>
      <c r="K1172">
        <v>93.719541611215604</v>
      </c>
      <c r="L1172">
        <v>86.563613476997901</v>
      </c>
      <c r="M1172">
        <v>78.320330093994301</v>
      </c>
      <c r="N1172">
        <v>2.87587217745476</v>
      </c>
      <c r="O1172">
        <v>6.14525139664803</v>
      </c>
      <c r="P1172">
        <v>97.064220183486199</v>
      </c>
      <c r="Q1172">
        <v>7.1958182462270995E-2</v>
      </c>
    </row>
    <row r="1173" spans="1:17" hidden="1" x14ac:dyDescent="0.3">
      <c r="A1173" t="s">
        <v>2494</v>
      </c>
      <c r="B1173" t="s">
        <v>2495</v>
      </c>
      <c r="C1173" t="str">
        <f>IFERROR(VLOOKUP(Table1[[#This Row],[Ticker]],[1]!Table1[[Symbol]:[Industry]],2,FALSE),"-")</f>
        <v>-</v>
      </c>
      <c r="D1173" t="s">
        <v>287</v>
      </c>
      <c r="E1173">
        <v>1819.5235837380001</v>
      </c>
      <c r="F1173">
        <v>32.83</v>
      </c>
      <c r="G1173">
        <v>-14.627440258284301</v>
      </c>
      <c r="H1173">
        <v>2.91570772674803</v>
      </c>
      <c r="I1173">
        <v>-16.188335095397299</v>
      </c>
      <c r="J1173">
        <v>-3.2103060835129398</v>
      </c>
      <c r="K1173">
        <v>30.156056188101999</v>
      </c>
      <c r="L1173">
        <v>32.1430448115442</v>
      </c>
      <c r="M1173">
        <v>73.168627344777704</v>
      </c>
      <c r="N1173">
        <v>1.52782207430571</v>
      </c>
      <c r="O1173">
        <v>39.506548888211903</v>
      </c>
      <c r="P1173">
        <v>45.911111111111097</v>
      </c>
      <c r="Q1173">
        <v>-5.9552875388098003E-2</v>
      </c>
    </row>
    <row r="1174" spans="1:17" hidden="1" x14ac:dyDescent="0.3">
      <c r="A1174" t="s">
        <v>2496</v>
      </c>
      <c r="B1174" t="s">
        <v>2497</v>
      </c>
      <c r="C1174" t="str">
        <f>IFERROR(VLOOKUP(Table1[[#This Row],[Ticker]],[1]!Table1[[Symbol]:[Industry]],2,FALSE),"-")</f>
        <v>-</v>
      </c>
      <c r="D1174" t="s">
        <v>140</v>
      </c>
      <c r="E1174">
        <v>1813.4078022900001</v>
      </c>
      <c r="F1174">
        <v>142.31</v>
      </c>
      <c r="G1174">
        <v>90.348420039609806</v>
      </c>
      <c r="H1174">
        <v>12.732308309455201</v>
      </c>
      <c r="I1174">
        <v>22.8378633520656</v>
      </c>
      <c r="J1174">
        <v>2.54645764456227</v>
      </c>
      <c r="K1174">
        <v>121.26124321066899</v>
      </c>
      <c r="L1174">
        <v>103.129938003616</v>
      </c>
      <c r="M1174">
        <v>67.646954163173604</v>
      </c>
      <c r="N1174">
        <v>1.45083870878959</v>
      </c>
      <c r="O1174">
        <v>1.1875483100274</v>
      </c>
      <c r="P1174">
        <v>142.64279624893399</v>
      </c>
      <c r="Q1174">
        <v>6.5686238101097999E-2</v>
      </c>
    </row>
    <row r="1175" spans="1:17" hidden="1" x14ac:dyDescent="0.3">
      <c r="A1175" t="s">
        <v>2498</v>
      </c>
      <c r="B1175" t="s">
        <v>2499</v>
      </c>
      <c r="C1175" t="str">
        <f>IFERROR(VLOOKUP(Table1[[#This Row],[Ticker]],[1]!Table1[[Symbol]:[Industry]],2,FALSE),"-")</f>
        <v>-</v>
      </c>
      <c r="D1175" t="s">
        <v>936</v>
      </c>
      <c r="E1175">
        <v>1810.4118559999999</v>
      </c>
      <c r="F1175">
        <v>793.4</v>
      </c>
      <c r="G1175">
        <v>-17.6077810062671</v>
      </c>
      <c r="H1175">
        <v>-0.65229488042595896</v>
      </c>
      <c r="I1175">
        <v>-12.958639906978201</v>
      </c>
      <c r="J1175">
        <v>-4.6124709917754201</v>
      </c>
      <c r="K1175">
        <v>760.93050260248901</v>
      </c>
      <c r="L1175">
        <v>754.26491938922402</v>
      </c>
      <c r="M1175">
        <v>63.133725246444399</v>
      </c>
      <c r="N1175">
        <v>0.70214043343360799</v>
      </c>
      <c r="O1175">
        <v>12.6543987900176</v>
      </c>
      <c r="P1175">
        <v>23.476772235623699</v>
      </c>
      <c r="Q1175">
        <v>6.2995634624356006E-2</v>
      </c>
    </row>
    <row r="1176" spans="1:17" hidden="1" x14ac:dyDescent="0.3">
      <c r="A1176" t="s">
        <v>2500</v>
      </c>
      <c r="B1176" t="s">
        <v>2501</v>
      </c>
      <c r="C1176" t="str">
        <f>IFERROR(VLOOKUP(Table1[[#This Row],[Ticker]],[1]!Table1[[Symbol]:[Industry]],2,FALSE),"-")</f>
        <v>-</v>
      </c>
      <c r="D1176" t="s">
        <v>371</v>
      </c>
      <c r="E1176">
        <v>1802.583678</v>
      </c>
      <c r="F1176">
        <v>291.55</v>
      </c>
      <c r="G1176">
        <v>5.5427380082666096</v>
      </c>
      <c r="H1176">
        <v>14.1254185473463</v>
      </c>
      <c r="I1176">
        <v>4.29310986101195</v>
      </c>
      <c r="J1176">
        <v>-0.6607319552191</v>
      </c>
      <c r="K1176">
        <v>264.55082652898301</v>
      </c>
      <c r="L1176">
        <v>243.812881789503</v>
      </c>
      <c r="M1176">
        <v>57.165675735791098</v>
      </c>
      <c r="N1176">
        <v>1.3356165722014199</v>
      </c>
      <c r="O1176">
        <v>6.9970845481049402</v>
      </c>
      <c r="P1176">
        <v>44.492627927146501</v>
      </c>
      <c r="Q1176">
        <v>0.15924120484350601</v>
      </c>
    </row>
    <row r="1177" spans="1:17" hidden="1" x14ac:dyDescent="0.3">
      <c r="A1177" t="s">
        <v>2502</v>
      </c>
      <c r="B1177" t="s">
        <v>2503</v>
      </c>
      <c r="C1177" t="str">
        <f>IFERROR(VLOOKUP(Table1[[#This Row],[Ticker]],[1]!Table1[[Symbol]:[Industry]],2,FALSE),"-")</f>
        <v>-</v>
      </c>
      <c r="D1177" t="s">
        <v>541</v>
      </c>
      <c r="E1177">
        <v>1794.73039277</v>
      </c>
      <c r="F1177">
        <v>5823.05</v>
      </c>
      <c r="G1177">
        <v>-40.891636547204499</v>
      </c>
      <c r="H1177">
        <v>9.7881994251610394</v>
      </c>
      <c r="I1177">
        <v>-17.390391033482501</v>
      </c>
      <c r="J1177">
        <v>-4.5809588706833804</v>
      </c>
      <c r="K1177">
        <v>5515.9322234677702</v>
      </c>
      <c r="L1177">
        <v>5750.1067720320298</v>
      </c>
      <c r="M1177">
        <v>50.5624065480933</v>
      </c>
      <c r="N1177">
        <v>0.83544534915722901</v>
      </c>
      <c r="O1177">
        <v>20.160397042786801</v>
      </c>
      <c r="P1177">
        <v>30.444668458781301</v>
      </c>
      <c r="Q1177">
        <v>-9.7662439730711995E-2</v>
      </c>
    </row>
    <row r="1178" spans="1:17" hidden="1" x14ac:dyDescent="0.3">
      <c r="A1178" t="s">
        <v>2504</v>
      </c>
      <c r="B1178" t="s">
        <v>2505</v>
      </c>
      <c r="C1178" t="str">
        <f>IFERROR(VLOOKUP(Table1[[#This Row],[Ticker]],[1]!Table1[[Symbol]:[Industry]],2,FALSE),"-")</f>
        <v>-</v>
      </c>
      <c r="E1178">
        <v>1793.4846321</v>
      </c>
      <c r="F1178">
        <v>1757</v>
      </c>
      <c r="G1178">
        <v>414.54043915020998</v>
      </c>
      <c r="H1178">
        <v>9.6580449501850296</v>
      </c>
      <c r="I1178">
        <v>184.27765300425099</v>
      </c>
      <c r="J1178">
        <v>2.5080849441779501E-2</v>
      </c>
      <c r="K1178">
        <v>1599.18080037955</v>
      </c>
      <c r="L1178">
        <v>1145.65534714964</v>
      </c>
      <c r="M1178">
        <v>55.818019266317698</v>
      </c>
      <c r="N1178">
        <v>0.72210383209348605</v>
      </c>
      <c r="O1178">
        <v>10.9846328969835</v>
      </c>
      <c r="P1178">
        <v>445.05971769815397</v>
      </c>
      <c r="Q1178">
        <v>0.25037975762039799</v>
      </c>
    </row>
    <row r="1179" spans="1:17" hidden="1" x14ac:dyDescent="0.3">
      <c r="A1179" t="s">
        <v>2506</v>
      </c>
      <c r="B1179" t="s">
        <v>2507</v>
      </c>
      <c r="C1179" t="str">
        <f>IFERROR(VLOOKUP(Table1[[#This Row],[Ticker]],[1]!Table1[[Symbol]:[Industry]],2,FALSE),"-")</f>
        <v>-</v>
      </c>
      <c r="E1179">
        <v>1786.553934</v>
      </c>
      <c r="F1179">
        <v>917.4</v>
      </c>
      <c r="G1179">
        <v>311.15771316287299</v>
      </c>
      <c r="H1179">
        <v>83.1116379906871</v>
      </c>
      <c r="I1179">
        <v>104.375287617975</v>
      </c>
      <c r="J1179">
        <v>3.9878155622831102</v>
      </c>
      <c r="K1179">
        <v>610.01476426760996</v>
      </c>
      <c r="L1179">
        <v>468.098631787952</v>
      </c>
      <c r="M1179">
        <v>78.470860590982994</v>
      </c>
      <c r="N1179">
        <v>2.4431887046379299</v>
      </c>
      <c r="O1179">
        <v>3.4445171135818602</v>
      </c>
      <c r="P1179">
        <v>424.07883461867999</v>
      </c>
    </row>
    <row r="1180" spans="1:17" hidden="1" x14ac:dyDescent="0.3">
      <c r="A1180" t="s">
        <v>2508</v>
      </c>
      <c r="B1180" t="s">
        <v>2509</v>
      </c>
      <c r="C1180" t="str">
        <f>IFERROR(VLOOKUP(Table1[[#This Row],[Ticker]],[1]!Table1[[Symbol]:[Industry]],2,FALSE),"-")</f>
        <v>-</v>
      </c>
      <c r="D1180" t="s">
        <v>1512</v>
      </c>
      <c r="E1180">
        <v>1776.9908022720001</v>
      </c>
      <c r="F1180">
        <v>249.32</v>
      </c>
      <c r="G1180">
        <v>4.72259658769946</v>
      </c>
      <c r="H1180">
        <v>58.029220581706099</v>
      </c>
      <c r="I1180">
        <v>-25.4853344719616</v>
      </c>
      <c r="J1180">
        <v>27.606757753937099</v>
      </c>
      <c r="K1180">
        <v>189.34757891322801</v>
      </c>
      <c r="L1180">
        <v>208.91910919180401</v>
      </c>
      <c r="M1180">
        <v>75.117947631492001</v>
      </c>
      <c r="N1180">
        <v>2.44567676108373</v>
      </c>
      <c r="O1180">
        <v>35.127546927643102</v>
      </c>
      <c r="P1180">
        <v>84.681481481481399</v>
      </c>
      <c r="Q1180">
        <v>6.4508787796469E-2</v>
      </c>
    </row>
    <row r="1181" spans="1:17" hidden="1" x14ac:dyDescent="0.3">
      <c r="A1181" t="s">
        <v>2510</v>
      </c>
      <c r="B1181" t="s">
        <v>2511</v>
      </c>
      <c r="C1181" t="str">
        <f>IFERROR(VLOOKUP(Table1[[#This Row],[Ticker]],[1]!Table1[[Symbol]:[Industry]],2,FALSE),"-")</f>
        <v>-</v>
      </c>
      <c r="D1181" t="s">
        <v>371</v>
      </c>
      <c r="E1181">
        <v>1768.4089701</v>
      </c>
      <c r="F1181">
        <v>109.77</v>
      </c>
      <c r="G1181">
        <v>24.631220572410399</v>
      </c>
      <c r="H1181">
        <v>8.8768700858161402</v>
      </c>
      <c r="I1181">
        <v>-17.8504049842713</v>
      </c>
      <c r="J1181">
        <v>-0.72033439875598704</v>
      </c>
      <c r="K1181">
        <v>99.039890855376001</v>
      </c>
      <c r="L1181">
        <v>91.619253333726306</v>
      </c>
      <c r="M1181">
        <v>55.919619101424999</v>
      </c>
      <c r="N1181">
        <v>3.8742035307700999</v>
      </c>
      <c r="O1181">
        <v>17.645987063860801</v>
      </c>
      <c r="P1181">
        <v>55.371549893842797</v>
      </c>
      <c r="Q1181">
        <v>0.102068286251769</v>
      </c>
    </row>
    <row r="1182" spans="1:17" hidden="1" x14ac:dyDescent="0.3">
      <c r="A1182" t="s">
        <v>2512</v>
      </c>
      <c r="B1182" t="s">
        <v>2513</v>
      </c>
      <c r="C1182" t="str">
        <f>IFERROR(VLOOKUP(Table1[[#This Row],[Ticker]],[1]!Table1[[Symbol]:[Industry]],2,FALSE),"-")</f>
        <v>-</v>
      </c>
      <c r="D1182" t="s">
        <v>380</v>
      </c>
      <c r="E1182">
        <v>1768.0714268249999</v>
      </c>
      <c r="F1182">
        <v>11.45</v>
      </c>
      <c r="G1182">
        <v>-31.273829856612601</v>
      </c>
      <c r="H1182">
        <v>-11.6499075629127</v>
      </c>
      <c r="I1182">
        <v>-21.775307667794699</v>
      </c>
      <c r="J1182">
        <v>-5.0730831369679699</v>
      </c>
      <c r="K1182">
        <v>12.1551026487648</v>
      </c>
      <c r="L1182">
        <v>12.529896852015099</v>
      </c>
      <c r="M1182">
        <v>33.426376109478198</v>
      </c>
      <c r="N1182">
        <v>0.47051099345626302</v>
      </c>
      <c r="O1182">
        <v>47.016011644832602</v>
      </c>
      <c r="P1182">
        <v>15.656565656565601</v>
      </c>
      <c r="Q1182">
        <v>0.15327733579498701</v>
      </c>
    </row>
    <row r="1183" spans="1:17" hidden="1" x14ac:dyDescent="0.3">
      <c r="A1183" t="s">
        <v>2514</v>
      </c>
      <c r="B1183" t="s">
        <v>2515</v>
      </c>
      <c r="C1183" t="str">
        <f>IFERROR(VLOOKUP(Table1[[#This Row],[Ticker]],[1]!Table1[[Symbol]:[Industry]],2,FALSE),"-")</f>
        <v>-</v>
      </c>
      <c r="D1183" t="s">
        <v>151</v>
      </c>
      <c r="E1183">
        <v>1767.4249525319999</v>
      </c>
      <c r="F1183">
        <v>32.18</v>
      </c>
      <c r="G1183">
        <v>75.412813979003801</v>
      </c>
      <c r="H1183">
        <v>7.7927613465349799</v>
      </c>
      <c r="I1183">
        <v>-17.682265431516399</v>
      </c>
      <c r="J1183">
        <v>-11.0009133144967</v>
      </c>
      <c r="K1183">
        <v>30.427165877881901</v>
      </c>
      <c r="L1183">
        <v>28.567707791535799</v>
      </c>
      <c r="M1183">
        <v>49.691626200612603</v>
      </c>
      <c r="N1183">
        <v>1.24064590841853</v>
      </c>
      <c r="O1183">
        <v>22.436295835922898</v>
      </c>
      <c r="P1183">
        <v>109.64169381107401</v>
      </c>
      <c r="Q1183">
        <v>0.21994718784584399</v>
      </c>
    </row>
    <row r="1184" spans="1:17" hidden="1" x14ac:dyDescent="0.3">
      <c r="A1184" t="s">
        <v>2516</v>
      </c>
      <c r="B1184" t="s">
        <v>2517</v>
      </c>
      <c r="C1184" t="str">
        <f>IFERROR(VLOOKUP(Table1[[#This Row],[Ticker]],[1]!Table1[[Symbol]:[Industry]],2,FALSE),"-")</f>
        <v>-</v>
      </c>
      <c r="D1184" t="s">
        <v>56</v>
      </c>
      <c r="E1184">
        <v>1764.860932024</v>
      </c>
      <c r="F1184">
        <v>247.88</v>
      </c>
      <c r="G1184">
        <v>-35.637951003795301</v>
      </c>
      <c r="H1184">
        <v>4.0354427601595901</v>
      </c>
      <c r="I1184">
        <v>-23.126555956239802</v>
      </c>
      <c r="J1184">
        <v>-2.9339902940392601</v>
      </c>
      <c r="K1184">
        <v>241.12178192653101</v>
      </c>
      <c r="M1184">
        <v>56.504937872383898</v>
      </c>
      <c r="N1184">
        <v>0.59466252767553196</v>
      </c>
      <c r="O1184">
        <v>19.634500564789398</v>
      </c>
      <c r="P1184">
        <v>24.562814070351699</v>
      </c>
    </row>
    <row r="1185" spans="1:17" hidden="1" x14ac:dyDescent="0.3">
      <c r="A1185" t="s">
        <v>2518</v>
      </c>
      <c r="B1185" t="s">
        <v>2519</v>
      </c>
      <c r="C1185" t="str">
        <f>IFERROR(VLOOKUP(Table1[[#This Row],[Ticker]],[1]!Table1[[Symbol]:[Industry]],2,FALSE),"-")</f>
        <v>-</v>
      </c>
      <c r="D1185" t="s">
        <v>95</v>
      </c>
      <c r="E1185">
        <v>1751.97397640999</v>
      </c>
      <c r="F1185">
        <v>164.05</v>
      </c>
      <c r="G1185">
        <v>0.97245009760219103</v>
      </c>
      <c r="H1185">
        <v>-4.0695198205737597</v>
      </c>
      <c r="I1185">
        <v>-18.226930939562401</v>
      </c>
      <c r="J1185">
        <v>-4.1798722316505197</v>
      </c>
      <c r="K1185">
        <v>166.56852849344199</v>
      </c>
      <c r="L1185">
        <v>164.75684332917999</v>
      </c>
      <c r="M1185">
        <v>53.300900696365503</v>
      </c>
      <c r="N1185">
        <v>1.0130714825040901</v>
      </c>
      <c r="O1185">
        <v>31.971959768363199</v>
      </c>
      <c r="P1185">
        <v>36.424116424116399</v>
      </c>
      <c r="Q1185">
        <v>2.8120119755872999E-2</v>
      </c>
    </row>
    <row r="1186" spans="1:17" hidden="1" x14ac:dyDescent="0.3">
      <c r="A1186" t="s">
        <v>2520</v>
      </c>
      <c r="B1186" t="s">
        <v>2521</v>
      </c>
      <c r="C1186" t="str">
        <f>IFERROR(VLOOKUP(Table1[[#This Row],[Ticker]],[1]!Table1[[Symbol]:[Industry]],2,FALSE),"-")</f>
        <v>-</v>
      </c>
      <c r="D1186" t="s">
        <v>390</v>
      </c>
      <c r="E1186">
        <v>1745.2865415000001</v>
      </c>
      <c r="F1186">
        <v>790.95</v>
      </c>
      <c r="G1186">
        <v>86.609075505129695</v>
      </c>
      <c r="H1186">
        <v>2.4265609126154</v>
      </c>
      <c r="I1186">
        <v>71.352422935537604</v>
      </c>
      <c r="J1186">
        <v>-2.1673494457416198</v>
      </c>
      <c r="K1186">
        <v>760.00062216270101</v>
      </c>
      <c r="L1186">
        <v>592.150140914698</v>
      </c>
      <c r="M1186">
        <v>45.401752137451602</v>
      </c>
      <c r="N1186">
        <v>2.7473400408028201</v>
      </c>
      <c r="O1186">
        <v>9.3621594285352892</v>
      </c>
      <c r="P1186">
        <v>179.33957266466501</v>
      </c>
      <c r="Q1186">
        <v>0.14215571009517899</v>
      </c>
    </row>
    <row r="1187" spans="1:17" hidden="1" x14ac:dyDescent="0.3">
      <c r="A1187" t="s">
        <v>2522</v>
      </c>
      <c r="B1187" t="s">
        <v>2523</v>
      </c>
      <c r="C1187" t="str">
        <f>IFERROR(VLOOKUP(Table1[[#This Row],[Ticker]],[1]!Table1[[Symbol]:[Industry]],2,FALSE),"-")</f>
        <v>-</v>
      </c>
      <c r="D1187" t="s">
        <v>2524</v>
      </c>
      <c r="E1187">
        <v>1743.4482816</v>
      </c>
      <c r="F1187">
        <v>11.04</v>
      </c>
      <c r="G1187">
        <v>269.64495683614598</v>
      </c>
      <c r="H1187">
        <v>-4.5046329427457197</v>
      </c>
      <c r="I1187">
        <v>-9.7117959297744694</v>
      </c>
      <c r="J1187">
        <v>-4.9258931280473703</v>
      </c>
      <c r="K1187">
        <v>10.939730588999399</v>
      </c>
      <c r="L1187">
        <v>9.9662600467818496</v>
      </c>
      <c r="M1187">
        <v>48.217430620783396</v>
      </c>
      <c r="N1187">
        <v>0.89626790009964596</v>
      </c>
      <c r="O1187">
        <v>53.985507246376798</v>
      </c>
      <c r="P1187">
        <v>350.61224489795899</v>
      </c>
    </row>
    <row r="1188" spans="1:17" hidden="1" x14ac:dyDescent="0.3">
      <c r="A1188" t="s">
        <v>2525</v>
      </c>
      <c r="B1188" t="s">
        <v>2526</v>
      </c>
      <c r="C1188" t="str">
        <f>IFERROR(VLOOKUP(Table1[[#This Row],[Ticker]],[1]!Table1[[Symbol]:[Industry]],2,FALSE),"-")</f>
        <v>-</v>
      </c>
      <c r="D1188" t="s">
        <v>552</v>
      </c>
      <c r="E1188">
        <v>1741.73996315</v>
      </c>
      <c r="F1188">
        <v>514.25</v>
      </c>
      <c r="G1188">
        <v>66.201359721504204</v>
      </c>
      <c r="H1188">
        <v>-9.0543566074031592</v>
      </c>
      <c r="I1188">
        <v>0.46894985905569397</v>
      </c>
      <c r="J1188">
        <v>-3.89827674757715</v>
      </c>
      <c r="K1188">
        <v>540.32228419602097</v>
      </c>
      <c r="L1188">
        <v>500.54897932081502</v>
      </c>
      <c r="M1188">
        <v>38.367280088535203</v>
      </c>
      <c r="N1188">
        <v>0.88078661788262902</v>
      </c>
      <c r="O1188">
        <v>34.1662615459406</v>
      </c>
      <c r="P1188">
        <v>112.5</v>
      </c>
      <c r="Q1188">
        <v>0.119852092690303</v>
      </c>
    </row>
    <row r="1189" spans="1:17" hidden="1" x14ac:dyDescent="0.3">
      <c r="A1189" t="s">
        <v>2527</v>
      </c>
      <c r="B1189" t="s">
        <v>2528</v>
      </c>
      <c r="C1189" t="str">
        <f>IFERROR(VLOOKUP(Table1[[#This Row],[Ticker]],[1]!Table1[[Symbol]:[Industry]],2,FALSE),"-")</f>
        <v>-</v>
      </c>
      <c r="D1189" t="s">
        <v>640</v>
      </c>
      <c r="E1189">
        <v>1736.83134</v>
      </c>
      <c r="F1189">
        <v>282.60000000000002</v>
      </c>
      <c r="G1189">
        <v>429.95245171707501</v>
      </c>
      <c r="H1189">
        <v>5.9206254020510203</v>
      </c>
      <c r="I1189">
        <v>-7.5202385064538797</v>
      </c>
      <c r="J1189">
        <v>0.302581371128198</v>
      </c>
      <c r="K1189">
        <v>265.72980731904403</v>
      </c>
      <c r="L1189">
        <v>218.76394244588101</v>
      </c>
      <c r="M1189">
        <v>64.357331071454396</v>
      </c>
      <c r="N1189">
        <v>0.85116520678609198</v>
      </c>
      <c r="O1189">
        <v>10.1380042462844</v>
      </c>
      <c r="P1189">
        <v>494.94736842105198</v>
      </c>
      <c r="Q1189">
        <v>0.13841371610015199</v>
      </c>
    </row>
    <row r="1190" spans="1:17" hidden="1" x14ac:dyDescent="0.3">
      <c r="A1190" t="s">
        <v>2529</v>
      </c>
      <c r="B1190" t="s">
        <v>2530</v>
      </c>
      <c r="C1190" t="str">
        <f>IFERROR(VLOOKUP(Table1[[#This Row],[Ticker]],[1]!Table1[[Symbol]:[Industry]],2,FALSE),"-")</f>
        <v>-</v>
      </c>
      <c r="D1190" t="s">
        <v>380</v>
      </c>
      <c r="E1190">
        <v>1733.34182248</v>
      </c>
      <c r="F1190">
        <v>714.8</v>
      </c>
      <c r="G1190">
        <v>-30.0466135683935</v>
      </c>
      <c r="H1190">
        <v>-5.4066206723662296</v>
      </c>
      <c r="I1190">
        <v>-13.3073097401452</v>
      </c>
      <c r="J1190">
        <v>-1.27871935825087</v>
      </c>
      <c r="K1190">
        <v>689.44533965795404</v>
      </c>
      <c r="L1190">
        <v>706.22215591031397</v>
      </c>
      <c r="M1190">
        <v>66.616127666214496</v>
      </c>
      <c r="N1190">
        <v>1.44997319521456</v>
      </c>
      <c r="O1190">
        <v>28.707330721880201</v>
      </c>
      <c r="P1190">
        <v>14.1853035143769</v>
      </c>
      <c r="Q1190">
        <v>2.7061910486110001E-2</v>
      </c>
    </row>
    <row r="1191" spans="1:17" hidden="1" x14ac:dyDescent="0.3">
      <c r="A1191" t="s">
        <v>2531</v>
      </c>
      <c r="B1191" t="s">
        <v>2532</v>
      </c>
      <c r="C1191" t="str">
        <f>IFERROR(VLOOKUP(Table1[[#This Row],[Ticker]],[1]!Table1[[Symbol]:[Industry]],2,FALSE),"-")</f>
        <v>-</v>
      </c>
      <c r="D1191" t="s">
        <v>218</v>
      </c>
      <c r="E1191">
        <v>1730.96</v>
      </c>
      <c r="F1191">
        <v>393.4</v>
      </c>
      <c r="G1191">
        <v>12.687110373023099</v>
      </c>
      <c r="H1191">
        <v>4.69685319900743</v>
      </c>
      <c r="I1191">
        <v>19.190539969717001</v>
      </c>
      <c r="J1191">
        <v>2.09533932232956</v>
      </c>
      <c r="K1191">
        <v>363.50092911757997</v>
      </c>
      <c r="L1191">
        <v>313.332495531311</v>
      </c>
      <c r="M1191">
        <v>61.850261856395598</v>
      </c>
      <c r="N1191">
        <v>0.61084249786844902</v>
      </c>
      <c r="O1191">
        <v>5.0838840874428</v>
      </c>
      <c r="P1191">
        <v>72.961090349527296</v>
      </c>
    </row>
    <row r="1192" spans="1:17" hidden="1" x14ac:dyDescent="0.3">
      <c r="A1192" t="s">
        <v>2533</v>
      </c>
      <c r="B1192" t="s">
        <v>2534</v>
      </c>
      <c r="C1192" t="str">
        <f>IFERROR(VLOOKUP(Table1[[#This Row],[Ticker]],[1]!Table1[[Symbol]:[Industry]],2,FALSE),"-")</f>
        <v>-</v>
      </c>
      <c r="D1192" t="s">
        <v>387</v>
      </c>
      <c r="E1192">
        <v>1729.1643513279901</v>
      </c>
      <c r="F1192">
        <v>114.88</v>
      </c>
      <c r="G1192">
        <v>82.204101513125707</v>
      </c>
      <c r="H1192">
        <v>7.8590355265181602</v>
      </c>
      <c r="I1192">
        <v>-4.76701308205595</v>
      </c>
      <c r="J1192">
        <v>-0.38486034169420502</v>
      </c>
      <c r="K1192">
        <v>104.67440691183999</v>
      </c>
      <c r="L1192">
        <v>94.008219262041194</v>
      </c>
      <c r="M1192">
        <v>63.775483205368097</v>
      </c>
      <c r="N1192">
        <v>2.34809691085735</v>
      </c>
      <c r="O1192">
        <v>9.2879526462395603</v>
      </c>
      <c r="P1192">
        <v>110.788990825688</v>
      </c>
      <c r="Q1192">
        <v>8.2017767049958001E-2</v>
      </c>
    </row>
    <row r="1193" spans="1:17" hidden="1" x14ac:dyDescent="0.3">
      <c r="A1193" t="s">
        <v>2535</v>
      </c>
      <c r="B1193" t="s">
        <v>2536</v>
      </c>
      <c r="C1193" t="str">
        <f>IFERROR(VLOOKUP(Table1[[#This Row],[Ticker]],[1]!Table1[[Symbol]:[Industry]],2,FALSE),"-")</f>
        <v>-</v>
      </c>
      <c r="D1193" t="s">
        <v>21</v>
      </c>
      <c r="E1193">
        <v>1725.2832697199999</v>
      </c>
      <c r="F1193">
        <v>1132.2</v>
      </c>
      <c r="G1193">
        <v>85.815514034963499</v>
      </c>
      <c r="H1193">
        <v>7.9479796673859697</v>
      </c>
      <c r="I1193">
        <v>60.455194950510197</v>
      </c>
      <c r="J1193">
        <v>1.99034372330123</v>
      </c>
      <c r="K1193">
        <v>1036.97658152088</v>
      </c>
      <c r="L1193">
        <v>815.21201957868595</v>
      </c>
      <c r="M1193">
        <v>47.150473123672</v>
      </c>
      <c r="N1193">
        <v>0.54973207250835898</v>
      </c>
      <c r="O1193">
        <v>10.5723370429252</v>
      </c>
      <c r="P1193">
        <v>129.98171846435099</v>
      </c>
      <c r="Q1193">
        <v>7.4554466465817995E-2</v>
      </c>
    </row>
    <row r="1194" spans="1:17" x14ac:dyDescent="0.3">
      <c r="A1194" t="s">
        <v>2537</v>
      </c>
      <c r="B1194" t="s">
        <v>2538</v>
      </c>
      <c r="C1194" t="str">
        <f>IFERROR(VLOOKUP(Table1[[#This Row],[Ticker]],[1]!Table1[[Symbol]:[Industry]],2,FALSE),"-")</f>
        <v>-</v>
      </c>
      <c r="D1194" t="s">
        <v>541</v>
      </c>
      <c r="E1194">
        <v>1725.2006320999999</v>
      </c>
      <c r="F1194">
        <v>103</v>
      </c>
      <c r="G1194">
        <v>-62.7598632826098</v>
      </c>
      <c r="H1194">
        <v>2.57294489817003</v>
      </c>
      <c r="I1194">
        <v>-35.562038695905002</v>
      </c>
      <c r="J1194">
        <v>-5.0387207536012903</v>
      </c>
      <c r="K1194">
        <v>103.753109352035</v>
      </c>
      <c r="L1194">
        <v>119.49609661645999</v>
      </c>
      <c r="M1194">
        <v>41.865838741843397</v>
      </c>
      <c r="N1194">
        <v>0.75158594918656696</v>
      </c>
      <c r="O1194">
        <v>80.922330097087297</v>
      </c>
      <c r="P1194">
        <v>28.830519074421499</v>
      </c>
      <c r="Q1194">
        <v>-0.100025467599728</v>
      </c>
    </row>
    <row r="1195" spans="1:17" hidden="1" x14ac:dyDescent="0.3">
      <c r="A1195" t="s">
        <v>2539</v>
      </c>
      <c r="B1195" t="s">
        <v>2540</v>
      </c>
      <c r="C1195" t="str">
        <f>IFERROR(VLOOKUP(Table1[[#This Row],[Ticker]],[1]!Table1[[Symbol]:[Industry]],2,FALSE),"-")</f>
        <v>-</v>
      </c>
      <c r="D1195" t="s">
        <v>257</v>
      </c>
      <c r="E1195">
        <v>1723.2812080000001</v>
      </c>
      <c r="F1195">
        <v>750.8</v>
      </c>
      <c r="G1195">
        <v>20.8186242652726</v>
      </c>
      <c r="H1195">
        <v>4.4056072840812304</v>
      </c>
      <c r="I1195">
        <v>-8.0143834837715993</v>
      </c>
      <c r="J1195">
        <v>0.60750631942731204</v>
      </c>
      <c r="K1195">
        <v>698.42692228867202</v>
      </c>
      <c r="L1195">
        <v>643.60890383347305</v>
      </c>
      <c r="M1195">
        <v>62.198233728897101</v>
      </c>
      <c r="N1195">
        <v>0.825945431682231</v>
      </c>
      <c r="O1195">
        <v>8.0181140117208294</v>
      </c>
      <c r="P1195">
        <v>55.994182422605398</v>
      </c>
      <c r="Q1195">
        <v>9.3704841986561996E-2</v>
      </c>
    </row>
    <row r="1196" spans="1:17" hidden="1" x14ac:dyDescent="0.3">
      <c r="A1196" t="s">
        <v>2541</v>
      </c>
      <c r="B1196" t="s">
        <v>2542</v>
      </c>
      <c r="C1196" t="str">
        <f>IFERROR(VLOOKUP(Table1[[#This Row],[Ticker]],[1]!Table1[[Symbol]:[Industry]],2,FALSE),"-")</f>
        <v>-</v>
      </c>
      <c r="D1196" t="s">
        <v>124</v>
      </c>
      <c r="E1196">
        <v>1718.60374245</v>
      </c>
      <c r="F1196">
        <v>14.35</v>
      </c>
      <c r="G1196">
        <v>-29.067890718982699</v>
      </c>
      <c r="H1196">
        <v>6.6203475534315297</v>
      </c>
      <c r="I1196">
        <v>16.3899132560468</v>
      </c>
      <c r="J1196">
        <v>-3.73010935196303</v>
      </c>
      <c r="K1196">
        <v>13.7431580550079</v>
      </c>
      <c r="L1196">
        <v>13.315370318624201</v>
      </c>
      <c r="M1196">
        <v>55.779778358592701</v>
      </c>
      <c r="N1196">
        <v>2.4963419145961998</v>
      </c>
      <c r="O1196">
        <v>28.222996515679402</v>
      </c>
      <c r="P1196">
        <v>83.974358974358907</v>
      </c>
      <c r="Q1196">
        <v>6.1902270643189997E-2</v>
      </c>
    </row>
    <row r="1197" spans="1:17" hidden="1" x14ac:dyDescent="0.3">
      <c r="A1197" t="s">
        <v>2543</v>
      </c>
      <c r="B1197" t="s">
        <v>2544</v>
      </c>
      <c r="C1197" t="str">
        <f>IFERROR(VLOOKUP(Table1[[#This Row],[Ticker]],[1]!Table1[[Symbol]:[Industry]],2,FALSE),"-")</f>
        <v>-</v>
      </c>
      <c r="D1197" t="s">
        <v>21</v>
      </c>
      <c r="E1197">
        <v>1714.812754455</v>
      </c>
      <c r="F1197">
        <v>372.15</v>
      </c>
      <c r="G1197">
        <v>39.857208996797297</v>
      </c>
      <c r="H1197">
        <v>4.2313979360212199</v>
      </c>
      <c r="I1197">
        <v>-29.652953587535698</v>
      </c>
      <c r="J1197">
        <v>-1.3685310143743601</v>
      </c>
      <c r="K1197">
        <v>382.459206310242</v>
      </c>
      <c r="L1197">
        <v>377.970274786365</v>
      </c>
      <c r="M1197">
        <v>50.957785307422199</v>
      </c>
      <c r="N1197">
        <v>0.69618679258389504</v>
      </c>
      <c r="O1197">
        <v>85.610640870616606</v>
      </c>
      <c r="P1197">
        <v>68.393665158370993</v>
      </c>
      <c r="Q1197">
        <v>0.11743829099061399</v>
      </c>
    </row>
    <row r="1198" spans="1:17" hidden="1" x14ac:dyDescent="0.3">
      <c r="A1198" t="s">
        <v>2545</v>
      </c>
      <c r="B1198" t="s">
        <v>2546</v>
      </c>
      <c r="C1198" t="str">
        <f>IFERROR(VLOOKUP(Table1[[#This Row],[Ticker]],[1]!Table1[[Symbol]:[Industry]],2,FALSE),"-")</f>
        <v>-</v>
      </c>
      <c r="D1198" t="s">
        <v>390</v>
      </c>
      <c r="E1198">
        <v>1712.61524052</v>
      </c>
      <c r="F1198">
        <v>1319.4</v>
      </c>
      <c r="G1198">
        <v>392.78163629710502</v>
      </c>
      <c r="H1198">
        <v>44.309627804288098</v>
      </c>
      <c r="I1198">
        <v>80.273652789446004</v>
      </c>
      <c r="J1198">
        <v>9.5418362476111103</v>
      </c>
      <c r="K1198">
        <v>961.73168145403201</v>
      </c>
      <c r="L1198">
        <v>730.43349885582404</v>
      </c>
      <c r="M1198">
        <v>85.012853800546793</v>
      </c>
      <c r="N1198">
        <v>0.9403537412413</v>
      </c>
      <c r="O1198">
        <v>0.272851296043641</v>
      </c>
      <c r="P1198">
        <v>482.00264666960697</v>
      </c>
      <c r="Q1198">
        <v>0.135445985161326</v>
      </c>
    </row>
    <row r="1199" spans="1:17" hidden="1" x14ac:dyDescent="0.3">
      <c r="A1199" t="s">
        <v>2547</v>
      </c>
      <c r="B1199" t="s">
        <v>2548</v>
      </c>
      <c r="C1199" t="str">
        <f>IFERROR(VLOOKUP(Table1[[#This Row],[Ticker]],[1]!Table1[[Symbol]:[Industry]],2,FALSE),"-")</f>
        <v>-</v>
      </c>
      <c r="D1199" t="s">
        <v>218</v>
      </c>
      <c r="E1199">
        <v>1708.57699742</v>
      </c>
      <c r="F1199">
        <v>447.05</v>
      </c>
      <c r="G1199">
        <v>-24.6515970556345</v>
      </c>
      <c r="H1199">
        <v>-1.4330118166071799</v>
      </c>
      <c r="I1199">
        <v>-34.856550523145103</v>
      </c>
      <c r="J1199">
        <v>2.07369148808908</v>
      </c>
      <c r="K1199">
        <v>448.86636061490799</v>
      </c>
      <c r="L1199">
        <v>494.68624378109399</v>
      </c>
      <c r="M1199">
        <v>60.187184685057296</v>
      </c>
      <c r="N1199">
        <v>0.834849908436058</v>
      </c>
      <c r="O1199">
        <v>42.131752600380203</v>
      </c>
      <c r="P1199">
        <v>17.6447368421052</v>
      </c>
    </row>
    <row r="1200" spans="1:17" hidden="1" x14ac:dyDescent="0.3">
      <c r="A1200" t="s">
        <v>2549</v>
      </c>
      <c r="B1200" t="s">
        <v>2550</v>
      </c>
      <c r="C1200" t="str">
        <f>IFERROR(VLOOKUP(Table1[[#This Row],[Ticker]],[1]!Table1[[Symbol]:[Industry]],2,FALSE),"-")</f>
        <v>-</v>
      </c>
      <c r="D1200" t="s">
        <v>166</v>
      </c>
      <c r="E1200">
        <v>1708.2449923500001</v>
      </c>
      <c r="F1200">
        <v>1393.1</v>
      </c>
      <c r="G1200">
        <v>25.760159953142601</v>
      </c>
      <c r="H1200">
        <v>14.9125691008696</v>
      </c>
      <c r="I1200">
        <v>-5.66596790893571</v>
      </c>
      <c r="J1200">
        <v>2.6989879606943998</v>
      </c>
      <c r="K1200">
        <v>1191.8941767592</v>
      </c>
      <c r="L1200">
        <v>1113.9386768494901</v>
      </c>
      <c r="M1200">
        <v>61.806387310698597</v>
      </c>
      <c r="N1200">
        <v>3.0530682459433001</v>
      </c>
      <c r="O1200">
        <v>13.0572105376498</v>
      </c>
      <c r="P1200">
        <v>67.218821269955498</v>
      </c>
      <c r="Q1200">
        <v>-2.0446061010466001E-2</v>
      </c>
    </row>
    <row r="1201" spans="1:17" hidden="1" x14ac:dyDescent="0.3">
      <c r="A1201" t="s">
        <v>2551</v>
      </c>
      <c r="B1201" t="s">
        <v>2552</v>
      </c>
      <c r="C1201" t="str">
        <f>IFERROR(VLOOKUP(Table1[[#This Row],[Ticker]],[1]!Table1[[Symbol]:[Industry]],2,FALSE),"-")</f>
        <v>-</v>
      </c>
      <c r="D1201" t="s">
        <v>541</v>
      </c>
      <c r="E1201">
        <v>1707.4189103399999</v>
      </c>
      <c r="F1201">
        <v>329.4</v>
      </c>
      <c r="G1201">
        <v>-7.3477670826891703</v>
      </c>
      <c r="H1201">
        <v>1.02727731487505</v>
      </c>
      <c r="I1201">
        <v>-33.362567375236203</v>
      </c>
      <c r="J1201">
        <v>-5.1224194593235497</v>
      </c>
      <c r="K1201">
        <v>333.82096724778199</v>
      </c>
      <c r="L1201">
        <v>339.57353090689497</v>
      </c>
      <c r="M1201">
        <v>47.618338173466</v>
      </c>
      <c r="N1201">
        <v>0.59786624276191402</v>
      </c>
      <c r="O1201">
        <v>37.370977534911901</v>
      </c>
      <c r="P1201">
        <v>26.2068965517241</v>
      </c>
      <c r="Q1201">
        <v>-8.2234930596631006E-2</v>
      </c>
    </row>
    <row r="1202" spans="1:17" hidden="1" x14ac:dyDescent="0.3">
      <c r="A1202" t="s">
        <v>2553</v>
      </c>
      <c r="B1202" t="s">
        <v>2554</v>
      </c>
      <c r="C1202" t="str">
        <f>IFERROR(VLOOKUP(Table1[[#This Row],[Ticker]],[1]!Table1[[Symbol]:[Industry]],2,FALSE),"-")</f>
        <v>-</v>
      </c>
      <c r="D1202" t="s">
        <v>371</v>
      </c>
      <c r="E1202">
        <v>1705.284173664</v>
      </c>
      <c r="F1202">
        <v>83.74</v>
      </c>
      <c r="G1202">
        <v>1.60192627035433</v>
      </c>
      <c r="H1202">
        <v>8.1012022181237402</v>
      </c>
      <c r="I1202">
        <v>-13.2581941017571</v>
      </c>
      <c r="J1202">
        <v>-4.4448851836580801</v>
      </c>
      <c r="K1202">
        <v>79.926805644177904</v>
      </c>
      <c r="L1202">
        <v>77.480435172156206</v>
      </c>
      <c r="M1202">
        <v>53.388454761814501</v>
      </c>
      <c r="N1202">
        <v>2.87661761895458</v>
      </c>
      <c r="O1202">
        <v>28.373537138762799</v>
      </c>
      <c r="P1202">
        <v>35.064516129032199</v>
      </c>
      <c r="Q1202">
        <v>3.3114796088944E-2</v>
      </c>
    </row>
    <row r="1203" spans="1:17" hidden="1" x14ac:dyDescent="0.3">
      <c r="A1203" t="s">
        <v>2555</v>
      </c>
      <c r="B1203" t="s">
        <v>2556</v>
      </c>
      <c r="C1203" t="str">
        <f>IFERROR(VLOOKUP(Table1[[#This Row],[Ticker]],[1]!Table1[[Symbol]:[Industry]],2,FALSE),"-")</f>
        <v>-</v>
      </c>
      <c r="D1203" t="s">
        <v>257</v>
      </c>
      <c r="E1203">
        <v>1704.96</v>
      </c>
      <c r="F1203">
        <v>1420.8</v>
      </c>
      <c r="G1203">
        <v>-27.424538434170199</v>
      </c>
      <c r="H1203">
        <v>2.3870606094595801</v>
      </c>
      <c r="I1203">
        <v>-20.8269024711038</v>
      </c>
      <c r="J1203">
        <v>-3.7570244543053901</v>
      </c>
      <c r="K1203">
        <v>1391.43761891141</v>
      </c>
      <c r="L1203">
        <v>1415.93796826269</v>
      </c>
      <c r="M1203">
        <v>47.535328320676697</v>
      </c>
      <c r="N1203">
        <v>1.4622124175584601</v>
      </c>
      <c r="O1203">
        <v>25.285050675675599</v>
      </c>
      <c r="P1203">
        <v>20.299733288175702</v>
      </c>
      <c r="Q1203">
        <v>0.14833871615242</v>
      </c>
    </row>
    <row r="1204" spans="1:17" hidden="1" x14ac:dyDescent="0.3">
      <c r="A1204" t="s">
        <v>2557</v>
      </c>
      <c r="B1204" t="s">
        <v>2558</v>
      </c>
      <c r="C1204" t="str">
        <f>IFERROR(VLOOKUP(Table1[[#This Row],[Ticker]],[1]!Table1[[Symbol]:[Industry]],2,FALSE),"-")</f>
        <v>-</v>
      </c>
      <c r="D1204" t="s">
        <v>68</v>
      </c>
      <c r="E1204">
        <v>1703.15808036</v>
      </c>
      <c r="F1204">
        <v>17.489999999999998</v>
      </c>
      <c r="G1204">
        <v>24.4165693438106</v>
      </c>
      <c r="H1204">
        <v>-6.6550315637325701</v>
      </c>
      <c r="I1204">
        <v>-20.3496834835498</v>
      </c>
      <c r="J1204">
        <v>-6.93104186946612</v>
      </c>
      <c r="K1204">
        <v>17.768550142045299</v>
      </c>
      <c r="L1204">
        <v>17.685877803076099</v>
      </c>
      <c r="M1204">
        <v>39.052240287617799</v>
      </c>
      <c r="N1204">
        <v>1.5125943052087301</v>
      </c>
      <c r="O1204">
        <v>60.377358490566003</v>
      </c>
      <c r="P1204">
        <v>58.280542986425303</v>
      </c>
      <c r="Q1204">
        <v>2.9917997341820002E-3</v>
      </c>
    </row>
    <row r="1205" spans="1:17" hidden="1" x14ac:dyDescent="0.3">
      <c r="A1205" t="s">
        <v>2559</v>
      </c>
      <c r="B1205" t="s">
        <v>2560</v>
      </c>
      <c r="C1205" t="str">
        <f>IFERROR(VLOOKUP(Table1[[#This Row],[Ticker]],[1]!Table1[[Symbol]:[Industry]],2,FALSE),"-")</f>
        <v>-</v>
      </c>
      <c r="D1205" t="s">
        <v>46</v>
      </c>
      <c r="E1205">
        <v>1697.3546336249999</v>
      </c>
      <c r="F1205">
        <v>176.25</v>
      </c>
      <c r="G1205">
        <v>235.28366460141001</v>
      </c>
      <c r="H1205">
        <v>43.740298396847301</v>
      </c>
      <c r="I1205">
        <v>5.2406607864190597</v>
      </c>
      <c r="J1205">
        <v>6.6792065777388396</v>
      </c>
      <c r="K1205">
        <v>147.40570623641599</v>
      </c>
      <c r="L1205">
        <v>122.194547325644</v>
      </c>
      <c r="M1205">
        <v>61.659323113378697</v>
      </c>
      <c r="N1205">
        <v>0.93341671016085104</v>
      </c>
      <c r="O1205">
        <v>11.778723404255301</v>
      </c>
      <c r="P1205">
        <v>274.60148777895802</v>
      </c>
      <c r="Q1205">
        <v>0.151167762398766</v>
      </c>
    </row>
    <row r="1206" spans="1:17" hidden="1" x14ac:dyDescent="0.3">
      <c r="A1206" t="s">
        <v>2561</v>
      </c>
      <c r="B1206" t="s">
        <v>2562</v>
      </c>
      <c r="C1206" t="str">
        <f>IFERROR(VLOOKUP(Table1[[#This Row],[Ticker]],[1]!Table1[[Symbol]:[Industry]],2,FALSE),"-")</f>
        <v>-</v>
      </c>
      <c r="D1206" t="s">
        <v>620</v>
      </c>
      <c r="E1206">
        <v>1692.3029750000001</v>
      </c>
      <c r="F1206">
        <v>57.54</v>
      </c>
      <c r="G1206">
        <v>21.158822918978199</v>
      </c>
      <c r="H1206">
        <v>1.47251927378708</v>
      </c>
      <c r="I1206">
        <v>0.82604899653042196</v>
      </c>
      <c r="J1206">
        <v>-3.19754229862526</v>
      </c>
      <c r="K1206">
        <v>56.882627941812302</v>
      </c>
      <c r="L1206">
        <v>54.960992672692399</v>
      </c>
      <c r="M1206">
        <v>29.188193916460101</v>
      </c>
      <c r="N1206">
        <v>1.56154020548036</v>
      </c>
      <c r="O1206">
        <v>35.557872784150099</v>
      </c>
      <c r="P1206">
        <v>53.031914893617</v>
      </c>
      <c r="Q1206">
        <v>7.1071011628524999E-2</v>
      </c>
    </row>
    <row r="1207" spans="1:17" hidden="1" x14ac:dyDescent="0.3">
      <c r="A1207" t="s">
        <v>2563</v>
      </c>
      <c r="B1207" t="s">
        <v>2564</v>
      </c>
      <c r="C1207" t="str">
        <f>IFERROR(VLOOKUP(Table1[[#This Row],[Ticker]],[1]!Table1[[Symbol]:[Industry]],2,FALSE),"-")</f>
        <v>-</v>
      </c>
      <c r="D1207" t="s">
        <v>257</v>
      </c>
      <c r="E1207">
        <v>1682.46805812</v>
      </c>
      <c r="F1207">
        <v>67.48</v>
      </c>
      <c r="G1207">
        <v>-58.618932052742203</v>
      </c>
      <c r="H1207">
        <v>12.5728777818238</v>
      </c>
      <c r="I1207">
        <v>-40.173848781853003</v>
      </c>
      <c r="J1207">
        <v>-3.3557624115985498</v>
      </c>
      <c r="K1207">
        <v>67.238289091260398</v>
      </c>
      <c r="L1207">
        <v>77.232389306556598</v>
      </c>
      <c r="M1207">
        <v>48.8052772673786</v>
      </c>
      <c r="N1207">
        <v>1.4761508422402401</v>
      </c>
      <c r="O1207">
        <v>73.310610551274394</v>
      </c>
      <c r="P1207">
        <v>37.433808553971403</v>
      </c>
    </row>
    <row r="1208" spans="1:17" hidden="1" x14ac:dyDescent="0.3">
      <c r="A1208" t="s">
        <v>2565</v>
      </c>
      <c r="B1208" t="s">
        <v>2566</v>
      </c>
      <c r="C1208" t="str">
        <f>IFERROR(VLOOKUP(Table1[[#This Row],[Ticker]],[1]!Table1[[Symbol]:[Industry]],2,FALSE),"-")</f>
        <v>-</v>
      </c>
      <c r="D1208" t="s">
        <v>80</v>
      </c>
      <c r="E1208">
        <v>1674.246184524</v>
      </c>
      <c r="F1208">
        <v>113.58</v>
      </c>
      <c r="G1208">
        <v>18.125171031100301</v>
      </c>
      <c r="H1208">
        <v>4.0811028900489497</v>
      </c>
      <c r="I1208">
        <v>3.8423914279494902</v>
      </c>
      <c r="J1208">
        <v>1.7015747241444299</v>
      </c>
      <c r="K1208">
        <v>108.978131705195</v>
      </c>
      <c r="L1208">
        <v>101.585855875805</v>
      </c>
      <c r="M1208">
        <v>69.054825343959493</v>
      </c>
      <c r="N1208">
        <v>1.5124145748733699</v>
      </c>
      <c r="O1208">
        <v>9.0861067089276393</v>
      </c>
      <c r="P1208">
        <v>49.940594059405903</v>
      </c>
      <c r="Q1208">
        <v>1.2667094497670001E-3</v>
      </c>
    </row>
    <row r="1209" spans="1:17" hidden="1" x14ac:dyDescent="0.3">
      <c r="A1209" t="s">
        <v>2567</v>
      </c>
      <c r="B1209" t="s">
        <v>2568</v>
      </c>
      <c r="C1209" t="str">
        <f>IFERROR(VLOOKUP(Table1[[#This Row],[Ticker]],[1]!Table1[[Symbol]:[Industry]],2,FALSE),"-")</f>
        <v>-</v>
      </c>
      <c r="D1209" t="s">
        <v>387</v>
      </c>
      <c r="E1209">
        <v>1672.9469349999999</v>
      </c>
      <c r="F1209">
        <v>2803.9</v>
      </c>
      <c r="G1209">
        <v>194.331188023062</v>
      </c>
      <c r="H1209">
        <v>8.1707123853500807</v>
      </c>
      <c r="I1209">
        <v>70.972929058734806</v>
      </c>
      <c r="J1209">
        <v>-9.0135697701562698</v>
      </c>
      <c r="K1209">
        <v>2398.6391440177499</v>
      </c>
      <c r="L1209">
        <v>1825.6638755925401</v>
      </c>
      <c r="M1209">
        <v>68.213628500701404</v>
      </c>
      <c r="N1209">
        <v>0.42130220377232303</v>
      </c>
      <c r="O1209">
        <v>5.2105995220942098</v>
      </c>
      <c r="P1209">
        <v>246.16049382716</v>
      </c>
      <c r="Q1209">
        <v>0.115863060125401</v>
      </c>
    </row>
    <row r="1210" spans="1:17" hidden="1" x14ac:dyDescent="0.3">
      <c r="A1210" t="s">
        <v>2569</v>
      </c>
      <c r="B1210" t="s">
        <v>2570</v>
      </c>
      <c r="C1210" t="str">
        <f>IFERROR(VLOOKUP(Table1[[#This Row],[Ticker]],[1]!Table1[[Symbol]:[Industry]],2,FALSE),"-")</f>
        <v>-</v>
      </c>
      <c r="D1210" t="s">
        <v>187</v>
      </c>
      <c r="E1210">
        <v>1655.9257588600001</v>
      </c>
      <c r="F1210">
        <v>1043.8</v>
      </c>
      <c r="G1210">
        <v>159.88530682544001</v>
      </c>
      <c r="H1210">
        <v>10.430661579089501</v>
      </c>
      <c r="I1210">
        <v>140.58319347166801</v>
      </c>
      <c r="J1210">
        <v>0.47863414520310499</v>
      </c>
      <c r="K1210">
        <v>901.54495547344698</v>
      </c>
      <c r="L1210">
        <v>661.80281888347395</v>
      </c>
      <c r="M1210">
        <v>70.019329924840704</v>
      </c>
      <c r="N1210">
        <v>0.470646389738621</v>
      </c>
      <c r="O1210">
        <v>4.86204253688447</v>
      </c>
      <c r="P1210">
        <v>188.661504424778</v>
      </c>
      <c r="Q1210">
        <v>0.188048476619643</v>
      </c>
    </row>
    <row r="1211" spans="1:17" hidden="1" x14ac:dyDescent="0.3">
      <c r="A1211" t="s">
        <v>2571</v>
      </c>
      <c r="B1211" t="s">
        <v>2572</v>
      </c>
      <c r="C1211" t="str">
        <f>IFERROR(VLOOKUP(Table1[[#This Row],[Ticker]],[1]!Table1[[Symbol]:[Industry]],2,FALSE),"-")</f>
        <v>-</v>
      </c>
      <c r="D1211" t="s">
        <v>46</v>
      </c>
      <c r="E1211">
        <v>1650.574856514</v>
      </c>
      <c r="F1211">
        <v>73.739999999999995</v>
      </c>
      <c r="G1211">
        <v>42.973528264717999</v>
      </c>
      <c r="H1211">
        <v>9.3784344542535898</v>
      </c>
      <c r="I1211">
        <v>-13.576234710101099</v>
      </c>
      <c r="J1211">
        <v>-6.91638548797944</v>
      </c>
      <c r="K1211">
        <v>70.250521525375007</v>
      </c>
      <c r="L1211">
        <v>67.1258455234519</v>
      </c>
      <c r="M1211">
        <v>53.457700740889599</v>
      </c>
      <c r="N1211">
        <v>1.22202442520267</v>
      </c>
      <c r="O1211">
        <v>26.322213181448301</v>
      </c>
      <c r="P1211">
        <v>77.046818727491001</v>
      </c>
      <c r="Q1211">
        <v>0.110142613945655</v>
      </c>
    </row>
    <row r="1212" spans="1:17" hidden="1" x14ac:dyDescent="0.3">
      <c r="A1212" t="s">
        <v>2573</v>
      </c>
      <c r="B1212" t="s">
        <v>2574</v>
      </c>
      <c r="C1212" t="str">
        <f>IFERROR(VLOOKUP(Table1[[#This Row],[Ticker]],[1]!Table1[[Symbol]:[Industry]],2,FALSE),"-")</f>
        <v>-</v>
      </c>
      <c r="D1212" t="s">
        <v>931</v>
      </c>
      <c r="E1212">
        <v>1649.5993878899999</v>
      </c>
      <c r="F1212">
        <v>390.85</v>
      </c>
      <c r="G1212">
        <v>1469.59393642798</v>
      </c>
      <c r="H1212">
        <v>46.898796680299398</v>
      </c>
      <c r="I1212">
        <v>806.97413127024799</v>
      </c>
      <c r="J1212">
        <v>6.4500191179729303</v>
      </c>
      <c r="K1212">
        <v>264.55857158025299</v>
      </c>
      <c r="L1212">
        <v>139.35433732713099</v>
      </c>
      <c r="M1212">
        <v>99.999998578970704</v>
      </c>
      <c r="N1212">
        <v>3.5932263200480201</v>
      </c>
      <c r="O1212">
        <v>0</v>
      </c>
      <c r="P1212">
        <v>1671.75883952855</v>
      </c>
      <c r="Q1212">
        <v>0.20235957962655099</v>
      </c>
    </row>
    <row r="1213" spans="1:17" hidden="1" x14ac:dyDescent="0.3">
      <c r="A1213" t="s">
        <v>2575</v>
      </c>
      <c r="B1213" t="s">
        <v>2576</v>
      </c>
      <c r="C1213" t="str">
        <f>IFERROR(VLOOKUP(Table1[[#This Row],[Ticker]],[1]!Table1[[Symbol]:[Industry]],2,FALSE),"-")</f>
        <v>-</v>
      </c>
      <c r="D1213" t="s">
        <v>552</v>
      </c>
      <c r="E1213">
        <v>1648.6061999999999</v>
      </c>
      <c r="F1213">
        <v>157.46</v>
      </c>
      <c r="G1213">
        <v>83.355723433064995</v>
      </c>
      <c r="H1213">
        <v>-8.0504988415527805</v>
      </c>
      <c r="I1213">
        <v>39.984420384534502</v>
      </c>
      <c r="J1213">
        <v>-2.1278668530778</v>
      </c>
      <c r="K1213">
        <v>159.481799917632</v>
      </c>
      <c r="L1213">
        <v>128.86535663687599</v>
      </c>
      <c r="M1213">
        <v>36.708874267802202</v>
      </c>
      <c r="N1213">
        <v>0.85946661612807496</v>
      </c>
      <c r="O1213">
        <v>16.219992379016801</v>
      </c>
      <c r="P1213">
        <v>121.774647887323</v>
      </c>
      <c r="Q1213">
        <v>4.6236483407638002E-2</v>
      </c>
    </row>
    <row r="1214" spans="1:17" hidden="1" x14ac:dyDescent="0.3">
      <c r="A1214" t="s">
        <v>2577</v>
      </c>
      <c r="B1214" t="s">
        <v>2578</v>
      </c>
      <c r="C1214" t="str">
        <f>IFERROR(VLOOKUP(Table1[[#This Row],[Ticker]],[1]!Table1[[Symbol]:[Industry]],2,FALSE),"-")</f>
        <v>-</v>
      </c>
      <c r="D1214" t="s">
        <v>257</v>
      </c>
      <c r="E1214">
        <v>1648.4407699450001</v>
      </c>
      <c r="F1214">
        <v>55.85</v>
      </c>
      <c r="G1214">
        <v>5.62584214801789</v>
      </c>
      <c r="H1214">
        <v>1.24090720762894</v>
      </c>
      <c r="I1214">
        <v>-15.9275604676768</v>
      </c>
      <c r="J1214">
        <v>-5.2631774545661303</v>
      </c>
      <c r="K1214">
        <v>55.174816366768802</v>
      </c>
      <c r="L1214">
        <v>54.659979673113199</v>
      </c>
      <c r="M1214">
        <v>45.130761441867499</v>
      </c>
      <c r="N1214">
        <v>0.925287894672154</v>
      </c>
      <c r="O1214">
        <v>29.6329453894359</v>
      </c>
      <c r="P1214">
        <v>31.411764705882302</v>
      </c>
      <c r="Q1214">
        <v>8.9321324196539997E-3</v>
      </c>
    </row>
    <row r="1215" spans="1:17" hidden="1" x14ac:dyDescent="0.3">
      <c r="A1215" t="s">
        <v>2579</v>
      </c>
      <c r="B1215" t="s">
        <v>2580</v>
      </c>
      <c r="C1215" t="str">
        <f>IFERROR(VLOOKUP(Table1[[#This Row],[Ticker]],[1]!Table1[[Symbol]:[Industry]],2,FALSE),"-")</f>
        <v>-</v>
      </c>
      <c r="E1215">
        <v>1645.5388</v>
      </c>
      <c r="F1215">
        <v>800</v>
      </c>
      <c r="G1215">
        <v>241.26029104322399</v>
      </c>
      <c r="H1215">
        <v>-22.218006991923499</v>
      </c>
      <c r="I1215">
        <v>127.134636377007</v>
      </c>
      <c r="J1215">
        <v>1.68716438091378</v>
      </c>
      <c r="K1215">
        <v>836.80395260698003</v>
      </c>
      <c r="L1215">
        <v>609.16838153378103</v>
      </c>
      <c r="M1215">
        <v>40.277599949565897</v>
      </c>
      <c r="N1215">
        <v>0.99157138527217203</v>
      </c>
      <c r="O1215">
        <v>22.5</v>
      </c>
      <c r="P1215">
        <v>337.277944793659</v>
      </c>
      <c r="Q1215">
        <v>0.29213473570774401</v>
      </c>
    </row>
    <row r="1216" spans="1:17" hidden="1" x14ac:dyDescent="0.3">
      <c r="A1216" t="s">
        <v>2581</v>
      </c>
      <c r="B1216" t="s">
        <v>2582</v>
      </c>
      <c r="C1216" t="str">
        <f>IFERROR(VLOOKUP(Table1[[#This Row],[Ticker]],[1]!Table1[[Symbol]:[Industry]],2,FALSE),"-")</f>
        <v>-</v>
      </c>
      <c r="D1216" t="s">
        <v>1303</v>
      </c>
      <c r="E1216">
        <v>1644.1899726250001</v>
      </c>
      <c r="F1216">
        <v>232.27</v>
      </c>
      <c r="G1216">
        <v>16.6638090800448</v>
      </c>
      <c r="H1216">
        <v>-4.4729587346009003</v>
      </c>
      <c r="I1216">
        <v>30.002052001990499</v>
      </c>
      <c r="J1216">
        <v>0.317838518665994</v>
      </c>
      <c r="K1216">
        <v>231.39594363859001</v>
      </c>
      <c r="L1216">
        <v>203.04909212080901</v>
      </c>
      <c r="M1216">
        <v>50.065285503892298</v>
      </c>
      <c r="N1216">
        <v>0.42484252827867203</v>
      </c>
      <c r="O1216">
        <v>22.443707753906999</v>
      </c>
      <c r="P1216">
        <v>68.007233273056002</v>
      </c>
      <c r="Q1216">
        <v>0.20114080787736899</v>
      </c>
    </row>
    <row r="1217" spans="1:17" hidden="1" x14ac:dyDescent="0.3">
      <c r="A1217" t="s">
        <v>2583</v>
      </c>
      <c r="B1217" t="s">
        <v>2584</v>
      </c>
      <c r="C1217" t="str">
        <f>IFERROR(VLOOKUP(Table1[[#This Row],[Ticker]],[1]!Table1[[Symbol]:[Industry]],2,FALSE),"-")</f>
        <v>-</v>
      </c>
      <c r="D1217" t="s">
        <v>287</v>
      </c>
      <c r="E1217">
        <v>1636.0493750000001</v>
      </c>
      <c r="F1217">
        <v>2607.25</v>
      </c>
      <c r="G1217">
        <v>1221.3557550794901</v>
      </c>
      <c r="H1217">
        <v>0.32208042988994601</v>
      </c>
      <c r="I1217">
        <v>352.15121187741801</v>
      </c>
      <c r="J1217">
        <v>12.886702966451001</v>
      </c>
      <c r="K1217">
        <v>2320.0151754886001</v>
      </c>
      <c r="L1217">
        <v>1389.0331105504999</v>
      </c>
      <c r="M1217">
        <v>54.195971627264399</v>
      </c>
      <c r="N1217">
        <v>1.23998546445909</v>
      </c>
      <c r="O1217">
        <v>9.8475405120337598</v>
      </c>
      <c r="P1217">
        <v>1499.53987730061</v>
      </c>
      <c r="Q1217">
        <v>0.20574287721061599</v>
      </c>
    </row>
    <row r="1218" spans="1:17" hidden="1" x14ac:dyDescent="0.3">
      <c r="A1218" t="s">
        <v>2585</v>
      </c>
      <c r="B1218" t="s">
        <v>2586</v>
      </c>
      <c r="C1218" t="str">
        <f>IFERROR(VLOOKUP(Table1[[#This Row],[Ticker]],[1]!Table1[[Symbol]:[Industry]],2,FALSE),"-")</f>
        <v>-</v>
      </c>
      <c r="D1218" t="s">
        <v>218</v>
      </c>
      <c r="E1218">
        <v>1632.1166251</v>
      </c>
      <c r="F1218">
        <v>923</v>
      </c>
      <c r="G1218">
        <v>133.31295795989999</v>
      </c>
      <c r="H1218">
        <v>20.033792820983098</v>
      </c>
      <c r="I1218">
        <v>94.572985066900202</v>
      </c>
      <c r="J1218">
        <v>1.4310068651108001</v>
      </c>
      <c r="K1218">
        <v>807.58526600291702</v>
      </c>
      <c r="L1218">
        <v>626.26543996320902</v>
      </c>
      <c r="M1218">
        <v>70.239551793016602</v>
      </c>
      <c r="N1218">
        <v>1.60402332770639</v>
      </c>
      <c r="O1218">
        <v>4.2307692307692104</v>
      </c>
      <c r="P1218">
        <v>192.78350515463899</v>
      </c>
      <c r="Q1218">
        <v>0.155674394476842</v>
      </c>
    </row>
    <row r="1219" spans="1:17" hidden="1" x14ac:dyDescent="0.3">
      <c r="A1219" t="s">
        <v>2587</v>
      </c>
      <c r="B1219" t="s">
        <v>2588</v>
      </c>
      <c r="C1219" t="str">
        <f>IFERROR(VLOOKUP(Table1[[#This Row],[Ticker]],[1]!Table1[[Symbol]:[Industry]],2,FALSE),"-")</f>
        <v>-</v>
      </c>
      <c r="D1219" t="s">
        <v>541</v>
      </c>
      <c r="E1219">
        <v>1627.2847055689999</v>
      </c>
      <c r="F1219">
        <v>94.61</v>
      </c>
      <c r="G1219">
        <v>17.3589750276929</v>
      </c>
      <c r="H1219">
        <v>10.169447778633501</v>
      </c>
      <c r="I1219">
        <v>7.7097416886859902</v>
      </c>
      <c r="J1219">
        <v>-2.7209712521955201</v>
      </c>
      <c r="K1219">
        <v>84.282536841640606</v>
      </c>
      <c r="L1219">
        <v>75.9942159337335</v>
      </c>
      <c r="M1219">
        <v>59.998471658842597</v>
      </c>
      <c r="N1219">
        <v>1.3121641414401</v>
      </c>
      <c r="O1219">
        <v>4.9571926857625996</v>
      </c>
      <c r="P1219">
        <v>69.097408400357395</v>
      </c>
      <c r="Q1219">
        <v>-3.3489283557869998E-3</v>
      </c>
    </row>
    <row r="1220" spans="1:17" hidden="1" x14ac:dyDescent="0.3">
      <c r="A1220" t="s">
        <v>2589</v>
      </c>
      <c r="B1220" t="s">
        <v>2590</v>
      </c>
      <c r="C1220" t="str">
        <f>IFERROR(VLOOKUP(Table1[[#This Row],[Ticker]],[1]!Table1[[Symbol]:[Industry]],2,FALSE),"-")</f>
        <v>-</v>
      </c>
      <c r="D1220" t="s">
        <v>21</v>
      </c>
      <c r="E1220">
        <v>1621.91426172</v>
      </c>
      <c r="F1220">
        <v>938.55</v>
      </c>
      <c r="G1220">
        <v>785.05928413912</v>
      </c>
      <c r="H1220">
        <v>75.481215972110107</v>
      </c>
      <c r="I1220">
        <v>674.15465913399998</v>
      </c>
      <c r="J1220">
        <v>-2.2688888631553801</v>
      </c>
      <c r="K1220">
        <v>569.44729658540598</v>
      </c>
      <c r="M1220">
        <v>79.625662913748499</v>
      </c>
      <c r="N1220">
        <v>0.76728716547207698</v>
      </c>
      <c r="O1220">
        <v>0</v>
      </c>
      <c r="P1220">
        <v>906.48793565683604</v>
      </c>
    </row>
    <row r="1221" spans="1:17" hidden="1" x14ac:dyDescent="0.3">
      <c r="A1221" t="s">
        <v>2591</v>
      </c>
      <c r="B1221" t="s">
        <v>2592</v>
      </c>
      <c r="C1221" t="str">
        <f>IFERROR(VLOOKUP(Table1[[#This Row],[Ticker]],[1]!Table1[[Symbol]:[Industry]],2,FALSE),"-")</f>
        <v>-</v>
      </c>
      <c r="D1221" t="s">
        <v>257</v>
      </c>
      <c r="E1221">
        <v>1614.6331010700001</v>
      </c>
      <c r="F1221">
        <v>119.13</v>
      </c>
      <c r="G1221">
        <v>-19.126164515619799</v>
      </c>
      <c r="H1221">
        <v>12.2832907297307</v>
      </c>
      <c r="I1221">
        <v>-6.28533917759483</v>
      </c>
      <c r="J1221">
        <v>-1.0216671543079801</v>
      </c>
      <c r="K1221">
        <v>111.250763348889</v>
      </c>
      <c r="L1221">
        <v>110.29585523561499</v>
      </c>
      <c r="M1221">
        <v>56.783167130426101</v>
      </c>
      <c r="N1221">
        <v>1.36342609522737</v>
      </c>
      <c r="O1221">
        <v>8.2766725426005294</v>
      </c>
      <c r="P1221">
        <v>29.489130434782599</v>
      </c>
      <c r="Q1221">
        <v>-2.9211538638593999E-2</v>
      </c>
    </row>
    <row r="1222" spans="1:17" hidden="1" x14ac:dyDescent="0.3">
      <c r="A1222" t="s">
        <v>2593</v>
      </c>
      <c r="B1222" t="s">
        <v>2594</v>
      </c>
      <c r="C1222" t="str">
        <f>IFERROR(VLOOKUP(Table1[[#This Row],[Ticker]],[1]!Table1[[Symbol]:[Industry]],2,FALSE),"-")</f>
        <v>-</v>
      </c>
      <c r="D1222" t="s">
        <v>306</v>
      </c>
      <c r="E1222">
        <v>1610.571933257</v>
      </c>
      <c r="F1222">
        <v>24.43</v>
      </c>
      <c r="G1222">
        <v>63.295447566790003</v>
      </c>
      <c r="H1222">
        <v>-10.351635205189099</v>
      </c>
      <c r="I1222">
        <v>-27.320189140570399</v>
      </c>
      <c r="J1222">
        <v>-9.82450850957105</v>
      </c>
      <c r="K1222">
        <v>26.4204928710705</v>
      </c>
      <c r="L1222">
        <v>25.345175773958299</v>
      </c>
      <c r="M1222">
        <v>32.135072467131202</v>
      </c>
      <c r="N1222">
        <v>0.75918089257480503</v>
      </c>
      <c r="O1222">
        <v>71.919770773638902</v>
      </c>
      <c r="P1222">
        <v>103.583333333333</v>
      </c>
      <c r="Q1222">
        <v>7.6031570595488998E-2</v>
      </c>
    </row>
    <row r="1223" spans="1:17" hidden="1" x14ac:dyDescent="0.3">
      <c r="A1223" t="s">
        <v>2595</v>
      </c>
      <c r="B1223" t="s">
        <v>2596</v>
      </c>
      <c r="C1223" t="str">
        <f>IFERROR(VLOOKUP(Table1[[#This Row],[Ticker]],[1]!Table1[[Symbol]:[Industry]],2,FALSE),"-")</f>
        <v>-</v>
      </c>
      <c r="D1223" t="s">
        <v>24</v>
      </c>
      <c r="E1223">
        <v>1593.8295702</v>
      </c>
      <c r="F1223">
        <v>353.85</v>
      </c>
      <c r="G1223">
        <v>-44.677703262375502</v>
      </c>
      <c r="H1223">
        <v>0.65540270418725199</v>
      </c>
      <c r="I1223">
        <v>-31.544538437025501</v>
      </c>
      <c r="J1223">
        <v>0.92127375144308898</v>
      </c>
      <c r="K1223">
        <v>347.69416975479402</v>
      </c>
      <c r="M1223">
        <v>65.535471185554997</v>
      </c>
      <c r="N1223">
        <v>1.0712652075002</v>
      </c>
      <c r="O1223">
        <v>32.542037586547899</v>
      </c>
      <c r="P1223">
        <v>13.631984585741799</v>
      </c>
    </row>
    <row r="1224" spans="1:17" hidden="1" x14ac:dyDescent="0.3">
      <c r="A1224" t="s">
        <v>2597</v>
      </c>
      <c r="B1224" t="s">
        <v>2598</v>
      </c>
      <c r="C1224" t="str">
        <f>IFERROR(VLOOKUP(Table1[[#This Row],[Ticker]],[1]!Table1[[Symbol]:[Industry]],2,FALSE),"-")</f>
        <v>-</v>
      </c>
      <c r="D1224" t="s">
        <v>166</v>
      </c>
      <c r="E1224">
        <v>1589.6358702</v>
      </c>
      <c r="F1224">
        <v>672.3</v>
      </c>
      <c r="G1224">
        <v>-66.385157210791604</v>
      </c>
      <c r="H1224">
        <v>18.357515490887401</v>
      </c>
      <c r="I1224">
        <v>-34.225585528292903</v>
      </c>
      <c r="J1224">
        <v>-5.8569814420527102</v>
      </c>
      <c r="K1224">
        <v>619.17387565848105</v>
      </c>
      <c r="L1224">
        <v>743.73235143407396</v>
      </c>
      <c r="M1224">
        <v>56.406643907578697</v>
      </c>
      <c r="N1224">
        <v>2.90722011694815</v>
      </c>
      <c r="O1224">
        <v>104.373047746541</v>
      </c>
      <c r="P1224">
        <v>48.165289256198299</v>
      </c>
      <c r="Q1224">
        <v>0.12528359601535899</v>
      </c>
    </row>
    <row r="1225" spans="1:17" hidden="1" x14ac:dyDescent="0.3">
      <c r="A1225" t="s">
        <v>2599</v>
      </c>
      <c r="B1225" t="s">
        <v>2600</v>
      </c>
      <c r="C1225" t="str">
        <f>IFERROR(VLOOKUP(Table1[[#This Row],[Ticker]],[1]!Table1[[Symbol]:[Industry]],2,FALSE),"-")</f>
        <v>-</v>
      </c>
      <c r="D1225" t="s">
        <v>98</v>
      </c>
      <c r="E1225">
        <v>1588.9336507799901</v>
      </c>
      <c r="F1225">
        <v>107.1</v>
      </c>
      <c r="G1225">
        <v>56.796346402211903</v>
      </c>
      <c r="H1225">
        <v>-7.5815560196687803</v>
      </c>
      <c r="I1225">
        <v>-22.927165267247499</v>
      </c>
      <c r="J1225">
        <v>-4.2736931520252996</v>
      </c>
      <c r="K1225">
        <v>111.46889379818801</v>
      </c>
      <c r="L1225">
        <v>108.64168410520899</v>
      </c>
      <c r="M1225">
        <v>44.804568929551202</v>
      </c>
      <c r="N1225">
        <v>0.98226699566235498</v>
      </c>
      <c r="O1225">
        <v>48.412698412698397</v>
      </c>
      <c r="P1225">
        <v>87.074235807860205</v>
      </c>
      <c r="Q1225">
        <v>9.5354998247272005E-2</v>
      </c>
    </row>
    <row r="1226" spans="1:17" hidden="1" x14ac:dyDescent="0.3">
      <c r="A1226" t="s">
        <v>2601</v>
      </c>
      <c r="B1226" t="s">
        <v>2602</v>
      </c>
      <c r="C1226" t="str">
        <f>IFERROR(VLOOKUP(Table1[[#This Row],[Ticker]],[1]!Table1[[Symbol]:[Industry]],2,FALSE),"-")</f>
        <v>-</v>
      </c>
      <c r="D1226" t="s">
        <v>390</v>
      </c>
      <c r="E1226">
        <v>1587.639501784</v>
      </c>
      <c r="F1226">
        <v>39.64</v>
      </c>
      <c r="G1226">
        <v>64.864737055926796</v>
      </c>
      <c r="H1226">
        <v>-7.83485930007053</v>
      </c>
      <c r="I1226">
        <v>23.8002891491813</v>
      </c>
      <c r="J1226">
        <v>-4.28815968152783</v>
      </c>
      <c r="K1226">
        <v>38.832172352213803</v>
      </c>
      <c r="L1226">
        <v>33.6011529807041</v>
      </c>
      <c r="M1226">
        <v>53.189034702269602</v>
      </c>
      <c r="N1226">
        <v>0.55476184038387399</v>
      </c>
      <c r="O1226">
        <v>17.305751765893</v>
      </c>
      <c r="P1226">
        <v>98.2</v>
      </c>
      <c r="Q1226">
        <v>-3.4631009177017003E-2</v>
      </c>
    </row>
    <row r="1227" spans="1:17" hidden="1" x14ac:dyDescent="0.3">
      <c r="A1227" t="s">
        <v>2603</v>
      </c>
      <c r="B1227" t="s">
        <v>2604</v>
      </c>
      <c r="C1227" t="str">
        <f>IFERROR(VLOOKUP(Table1[[#This Row],[Ticker]],[1]!Table1[[Symbol]:[Industry]],2,FALSE),"-")</f>
        <v>-</v>
      </c>
      <c r="D1227" t="s">
        <v>21</v>
      </c>
      <c r="E1227">
        <v>1586.0900988000001</v>
      </c>
      <c r="F1227">
        <v>1247.5999999999999</v>
      </c>
      <c r="G1227">
        <v>131.342396883226</v>
      </c>
      <c r="H1227">
        <v>-9.5847742106527694</v>
      </c>
      <c r="I1227">
        <v>76.528382401575897</v>
      </c>
      <c r="J1227">
        <v>1.75002390977147</v>
      </c>
      <c r="K1227">
        <v>1152.0658571839399</v>
      </c>
      <c r="L1227">
        <v>909.29033051019098</v>
      </c>
      <c r="M1227">
        <v>73.973496053705603</v>
      </c>
      <c r="N1227">
        <v>0.49655460368564502</v>
      </c>
      <c r="O1227">
        <v>17.7300416800256</v>
      </c>
      <c r="P1227">
        <v>164.88322717622</v>
      </c>
      <c r="Q1227">
        <v>0.15716846174860499</v>
      </c>
    </row>
    <row r="1228" spans="1:17" hidden="1" x14ac:dyDescent="0.3">
      <c r="A1228" t="s">
        <v>2605</v>
      </c>
      <c r="B1228" t="s">
        <v>2606</v>
      </c>
      <c r="C1228" t="str">
        <f>IFERROR(VLOOKUP(Table1[[#This Row],[Ticker]],[1]!Table1[[Symbol]:[Industry]],2,FALSE),"-")</f>
        <v>-</v>
      </c>
      <c r="D1228" t="s">
        <v>95</v>
      </c>
      <c r="E1228">
        <v>1582.896</v>
      </c>
      <c r="F1228">
        <v>156.80000000000001</v>
      </c>
      <c r="G1228">
        <v>-26.9716318648249</v>
      </c>
      <c r="H1228">
        <v>10.402041265398999</v>
      </c>
      <c r="I1228">
        <v>-19.4447891459976</v>
      </c>
      <c r="J1228">
        <v>-3.8068942506782699</v>
      </c>
      <c r="K1228">
        <v>143.458614135592</v>
      </c>
      <c r="L1228">
        <v>147.773694377613</v>
      </c>
      <c r="M1228">
        <v>64.764918031297</v>
      </c>
      <c r="N1228">
        <v>2.2990159422820802</v>
      </c>
      <c r="O1228">
        <v>29.464285714285602</v>
      </c>
      <c r="P1228">
        <v>38.210665491405898</v>
      </c>
      <c r="Q1228">
        <v>0.126413599673771</v>
      </c>
    </row>
    <row r="1229" spans="1:17" hidden="1" x14ac:dyDescent="0.3">
      <c r="A1229" t="s">
        <v>2607</v>
      </c>
      <c r="B1229" t="s">
        <v>2608</v>
      </c>
      <c r="C1229" t="str">
        <f>IFERROR(VLOOKUP(Table1[[#This Row],[Ticker]],[1]!Table1[[Symbol]:[Industry]],2,FALSE),"-")</f>
        <v>-</v>
      </c>
      <c r="D1229" t="s">
        <v>59</v>
      </c>
      <c r="E1229">
        <v>1581.6620598750001</v>
      </c>
      <c r="F1229">
        <v>596.25</v>
      </c>
      <c r="G1229">
        <v>31.984190598945599</v>
      </c>
      <c r="H1229">
        <v>14.520897689547599</v>
      </c>
      <c r="I1229">
        <v>11.381163364012201</v>
      </c>
      <c r="J1229">
        <v>-2.3181101326527398</v>
      </c>
      <c r="K1229">
        <v>521.88761375314505</v>
      </c>
      <c r="L1229">
        <v>470.51330884954001</v>
      </c>
      <c r="M1229">
        <v>67.268633887574296</v>
      </c>
      <c r="N1229">
        <v>2.0276360722982099</v>
      </c>
      <c r="O1229">
        <v>8.1761006289308096</v>
      </c>
      <c r="P1229">
        <v>60.714285714285701</v>
      </c>
      <c r="Q1229">
        <v>7.8640421551317993E-2</v>
      </c>
    </row>
    <row r="1230" spans="1:17" hidden="1" x14ac:dyDescent="0.3">
      <c r="A1230" t="s">
        <v>2609</v>
      </c>
      <c r="B1230" t="s">
        <v>2610</v>
      </c>
      <c r="C1230" t="str">
        <f>IFERROR(VLOOKUP(Table1[[#This Row],[Ticker]],[1]!Table1[[Symbol]:[Industry]],2,FALSE),"-")</f>
        <v>-</v>
      </c>
      <c r="D1230" t="s">
        <v>2611</v>
      </c>
      <c r="E1230">
        <v>1577.4002579999999</v>
      </c>
      <c r="F1230">
        <v>160.22999999999999</v>
      </c>
      <c r="G1230">
        <v>28.802541163938599</v>
      </c>
      <c r="H1230">
        <v>-12.723148080725601</v>
      </c>
      <c r="I1230">
        <v>28.158169188035099</v>
      </c>
      <c r="J1230">
        <v>-6.3361937455828699</v>
      </c>
      <c r="K1230">
        <v>169.23017730650699</v>
      </c>
      <c r="M1230">
        <v>33.2585317283976</v>
      </c>
      <c r="N1230">
        <v>1.22474261523289</v>
      </c>
      <c r="O1230">
        <v>54.871122761031003</v>
      </c>
      <c r="P1230">
        <v>80.337647720877797</v>
      </c>
    </row>
    <row r="1231" spans="1:17" hidden="1" x14ac:dyDescent="0.3">
      <c r="A1231" t="s">
        <v>2612</v>
      </c>
      <c r="B1231" t="s">
        <v>2613</v>
      </c>
      <c r="C1231" t="str">
        <f>IFERROR(VLOOKUP(Table1[[#This Row],[Ticker]],[1]!Table1[[Symbol]:[Industry]],2,FALSE),"-")</f>
        <v>-</v>
      </c>
      <c r="D1231" t="s">
        <v>124</v>
      </c>
      <c r="E1231">
        <v>1573.4550675</v>
      </c>
      <c r="F1231">
        <v>567.25</v>
      </c>
      <c r="G1231">
        <v>50.5753509324813</v>
      </c>
      <c r="H1231">
        <v>3.6814700376790102</v>
      </c>
      <c r="I1231">
        <v>50.9136949065972</v>
      </c>
      <c r="J1231">
        <v>2.1223313605546501</v>
      </c>
      <c r="K1231">
        <v>534.26318325300497</v>
      </c>
      <c r="L1231">
        <v>469.25498616674003</v>
      </c>
      <c r="M1231">
        <v>66.036844944801004</v>
      </c>
      <c r="N1231">
        <v>1.56725954242132</v>
      </c>
      <c r="O1231">
        <v>17.884530630233499</v>
      </c>
      <c r="P1231">
        <v>118.21504135410601</v>
      </c>
      <c r="Q1231">
        <v>0.16240532381230699</v>
      </c>
    </row>
    <row r="1232" spans="1:17" hidden="1" x14ac:dyDescent="0.3">
      <c r="A1232" t="s">
        <v>2614</v>
      </c>
      <c r="B1232" t="s">
        <v>2615</v>
      </c>
      <c r="C1232" t="str">
        <f>IFERROR(VLOOKUP(Table1[[#This Row],[Ticker]],[1]!Table1[[Symbol]:[Industry]],2,FALSE),"-")</f>
        <v>-</v>
      </c>
      <c r="D1232" t="s">
        <v>234</v>
      </c>
      <c r="E1232">
        <v>1571.9714382750001</v>
      </c>
      <c r="F1232">
        <v>2725.15</v>
      </c>
      <c r="G1232">
        <v>329.348677744219</v>
      </c>
      <c r="H1232">
        <v>24.245877641295301</v>
      </c>
      <c r="I1232">
        <v>60.278963391522602</v>
      </c>
      <c r="J1232">
        <v>-1.57368541263741</v>
      </c>
      <c r="K1232">
        <v>2116.2484837820898</v>
      </c>
      <c r="L1232">
        <v>1639.4979176898601</v>
      </c>
      <c r="M1232">
        <v>75.050807767960507</v>
      </c>
      <c r="N1232">
        <v>1.2291839073919</v>
      </c>
      <c r="O1232">
        <v>0.32475276590278002</v>
      </c>
      <c r="P1232">
        <v>361.88983050847401</v>
      </c>
      <c r="Q1232">
        <v>0.14189323128339301</v>
      </c>
    </row>
    <row r="1233" spans="1:17" hidden="1" x14ac:dyDescent="0.3">
      <c r="A1233" t="s">
        <v>2616</v>
      </c>
      <c r="B1233" t="s">
        <v>2617</v>
      </c>
      <c r="C1233" t="str">
        <f>IFERROR(VLOOKUP(Table1[[#This Row],[Ticker]],[1]!Table1[[Symbol]:[Industry]],2,FALSE),"-")</f>
        <v>-</v>
      </c>
      <c r="D1233" t="s">
        <v>187</v>
      </c>
      <c r="E1233">
        <v>1565.5688875200001</v>
      </c>
      <c r="F1233">
        <v>497.4</v>
      </c>
      <c r="G1233">
        <v>-21.225141571870399</v>
      </c>
      <c r="H1233">
        <v>-0.15881605625298301</v>
      </c>
      <c r="I1233">
        <v>-17.893185732934398</v>
      </c>
      <c r="J1233">
        <v>-5.7738463444216297</v>
      </c>
      <c r="K1233">
        <v>495.66827835823801</v>
      </c>
      <c r="L1233">
        <v>499.45691817256602</v>
      </c>
      <c r="M1233">
        <v>49.447289723214503</v>
      </c>
      <c r="N1233">
        <v>0.86316954781786104</v>
      </c>
      <c r="O1233">
        <v>39.223964616003201</v>
      </c>
      <c r="P1233">
        <v>23.731343283582</v>
      </c>
      <c r="Q1233">
        <v>-3.2954416059992997E-2</v>
      </c>
    </row>
    <row r="1234" spans="1:17" hidden="1" x14ac:dyDescent="0.3">
      <c r="A1234" t="s">
        <v>2618</v>
      </c>
      <c r="B1234" t="s">
        <v>2619</v>
      </c>
      <c r="C1234" t="str">
        <f>IFERROR(VLOOKUP(Table1[[#This Row],[Ticker]],[1]!Table1[[Symbol]:[Industry]],2,FALSE),"-")</f>
        <v>-</v>
      </c>
      <c r="D1234" t="s">
        <v>80</v>
      </c>
      <c r="E1234">
        <v>1563.5</v>
      </c>
      <c r="F1234">
        <v>53</v>
      </c>
      <c r="G1234">
        <v>-13.8934702442646</v>
      </c>
      <c r="H1234">
        <v>4.6522548363046203</v>
      </c>
      <c r="I1234">
        <v>-5.4096312675551399</v>
      </c>
      <c r="J1234">
        <v>5.8471500223054802</v>
      </c>
      <c r="K1234">
        <v>47.794673874916697</v>
      </c>
      <c r="L1234">
        <v>47.343613723035702</v>
      </c>
      <c r="M1234">
        <v>76.643465563147402</v>
      </c>
      <c r="N1234">
        <v>1.05023784842183</v>
      </c>
      <c r="O1234">
        <v>14.1215887802075</v>
      </c>
      <c r="P1234">
        <v>37.128072445019399</v>
      </c>
      <c r="Q1234">
        <v>2.9063663444895999E-2</v>
      </c>
    </row>
    <row r="1235" spans="1:17" hidden="1" x14ac:dyDescent="0.3">
      <c r="A1235" t="s">
        <v>2620</v>
      </c>
      <c r="B1235" t="s">
        <v>2621</v>
      </c>
      <c r="C1235" t="str">
        <f>IFERROR(VLOOKUP(Table1[[#This Row],[Ticker]],[1]!Table1[[Symbol]:[Industry]],2,FALSE),"-")</f>
        <v>-</v>
      </c>
      <c r="D1235" t="s">
        <v>390</v>
      </c>
      <c r="E1235">
        <v>1561.43038670499</v>
      </c>
      <c r="F1235">
        <v>500.35</v>
      </c>
      <c r="G1235">
        <v>11.194524289969401</v>
      </c>
      <c r="H1235">
        <v>-8.6299231897218096</v>
      </c>
      <c r="I1235">
        <v>-39.669200661411899</v>
      </c>
      <c r="J1235">
        <v>-3.5949679417127398</v>
      </c>
      <c r="K1235">
        <v>524.78754296731495</v>
      </c>
      <c r="L1235">
        <v>509.45267565763697</v>
      </c>
      <c r="M1235">
        <v>22.422707794417001</v>
      </c>
      <c r="N1235">
        <v>0.88861280644735996</v>
      </c>
      <c r="O1235">
        <v>51.583891276106698</v>
      </c>
      <c r="P1235">
        <v>37.837465564738302</v>
      </c>
      <c r="Q1235">
        <v>-2.1441943845682002E-2</v>
      </c>
    </row>
    <row r="1236" spans="1:17" hidden="1" x14ac:dyDescent="0.3">
      <c r="A1236" t="s">
        <v>2622</v>
      </c>
      <c r="B1236" t="s">
        <v>2623</v>
      </c>
      <c r="C1236" t="str">
        <f>IFERROR(VLOOKUP(Table1[[#This Row],[Ticker]],[1]!Table1[[Symbol]:[Industry]],2,FALSE),"-")</f>
        <v>-</v>
      </c>
      <c r="D1236" t="s">
        <v>114</v>
      </c>
      <c r="E1236">
        <v>1555.5605012999999</v>
      </c>
      <c r="F1236">
        <v>59.67</v>
      </c>
      <c r="G1236">
        <v>10.205715917430201</v>
      </c>
      <c r="H1236">
        <v>7.3372772241893802</v>
      </c>
      <c r="I1236">
        <v>-7.94740330779097</v>
      </c>
      <c r="J1236">
        <v>-6.6566023341448197</v>
      </c>
      <c r="K1236">
        <v>59.582448064290197</v>
      </c>
      <c r="L1236">
        <v>58.722674480381102</v>
      </c>
      <c r="M1236">
        <v>48.4185216054194</v>
      </c>
      <c r="N1236">
        <v>1.60099576615675</v>
      </c>
      <c r="O1236">
        <v>44.9639684933802</v>
      </c>
      <c r="P1236">
        <v>79.674796747967406</v>
      </c>
      <c r="Q1236">
        <v>-4.1890371146176997E-2</v>
      </c>
    </row>
    <row r="1237" spans="1:17" hidden="1" x14ac:dyDescent="0.3">
      <c r="A1237" t="s">
        <v>2624</v>
      </c>
      <c r="B1237" t="s">
        <v>2625</v>
      </c>
      <c r="C1237" t="str">
        <f>IFERROR(VLOOKUP(Table1[[#This Row],[Ticker]],[1]!Table1[[Symbol]:[Industry]],2,FALSE),"-")</f>
        <v>-</v>
      </c>
      <c r="D1237" t="s">
        <v>325</v>
      </c>
      <c r="E1237">
        <v>1554.895152715</v>
      </c>
      <c r="F1237">
        <v>869.65</v>
      </c>
      <c r="G1237">
        <v>-48.6872535556492</v>
      </c>
      <c r="H1237">
        <v>10.5724547078088</v>
      </c>
      <c r="I1237">
        <v>-29.265153320698602</v>
      </c>
      <c r="J1237">
        <v>2.58344120511412</v>
      </c>
      <c r="K1237">
        <v>802.71891313195295</v>
      </c>
      <c r="L1237">
        <v>933.47209383131303</v>
      </c>
      <c r="M1237">
        <v>77.724270749117593</v>
      </c>
      <c r="N1237">
        <v>2.58001137776664</v>
      </c>
      <c r="O1237">
        <v>50.451330995227899</v>
      </c>
      <c r="P1237">
        <v>28.8561268336049</v>
      </c>
      <c r="Q1237">
        <v>-7.6723146747530004E-3</v>
      </c>
    </row>
    <row r="1238" spans="1:17" hidden="1" x14ac:dyDescent="0.3">
      <c r="A1238" t="s">
        <v>2626</v>
      </c>
      <c r="B1238" t="s">
        <v>2627</v>
      </c>
      <c r="C1238" t="str">
        <f>IFERROR(VLOOKUP(Table1[[#This Row],[Ticker]],[1]!Table1[[Symbol]:[Industry]],2,FALSE),"-")</f>
        <v>-</v>
      </c>
      <c r="D1238" t="s">
        <v>475</v>
      </c>
      <c r="E1238">
        <v>1553.3047397160001</v>
      </c>
      <c r="F1238">
        <v>154.86000000000001</v>
      </c>
      <c r="G1238">
        <v>6.2895248429901098</v>
      </c>
      <c r="H1238">
        <v>4.5100027258453297</v>
      </c>
      <c r="I1238">
        <v>-9.9923560564549998</v>
      </c>
      <c r="J1238">
        <v>2.9320347543035301</v>
      </c>
      <c r="K1238">
        <v>147.204566829741</v>
      </c>
      <c r="L1238">
        <v>137.23867165051101</v>
      </c>
      <c r="M1238">
        <v>57.512952552316598</v>
      </c>
      <c r="N1238">
        <v>0.48760025132616602</v>
      </c>
      <c r="O1238">
        <v>15.200826553015601</v>
      </c>
      <c r="P1238">
        <v>41.295620437956202</v>
      </c>
      <c r="Q1238">
        <v>6.1654306234147999E-2</v>
      </c>
    </row>
    <row r="1239" spans="1:17" hidden="1" x14ac:dyDescent="0.3">
      <c r="A1239" t="s">
        <v>2628</v>
      </c>
      <c r="B1239" t="s">
        <v>2629</v>
      </c>
      <c r="C1239" t="str">
        <f>IFERROR(VLOOKUP(Table1[[#This Row],[Ticker]],[1]!Table1[[Symbol]:[Industry]],2,FALSE),"-")</f>
        <v>-</v>
      </c>
      <c r="D1239" t="s">
        <v>371</v>
      </c>
      <c r="E1239">
        <v>1534.716526785</v>
      </c>
      <c r="F1239">
        <v>383.55</v>
      </c>
      <c r="G1239">
        <v>-25.411807282586899</v>
      </c>
      <c r="H1239">
        <v>21.593252303205698</v>
      </c>
      <c r="I1239">
        <v>-17.550066992658198</v>
      </c>
      <c r="J1239">
        <v>0.50782608412862895</v>
      </c>
      <c r="K1239">
        <v>338.13823509792599</v>
      </c>
      <c r="L1239">
        <v>350.09998473078502</v>
      </c>
      <c r="M1239">
        <v>69.295921788316505</v>
      </c>
      <c r="N1239">
        <v>2.1049890361730998</v>
      </c>
      <c r="O1239">
        <v>11.067657411028501</v>
      </c>
      <c r="P1239">
        <v>36.786733238231101</v>
      </c>
      <c r="Q1239">
        <v>-0.104780067623426</v>
      </c>
    </row>
    <row r="1240" spans="1:17" hidden="1" x14ac:dyDescent="0.3">
      <c r="A1240" t="s">
        <v>2630</v>
      </c>
      <c r="B1240" t="s">
        <v>2631</v>
      </c>
      <c r="C1240" t="str">
        <f>IFERROR(VLOOKUP(Table1[[#This Row],[Ticker]],[1]!Table1[[Symbol]:[Industry]],2,FALSE),"-")</f>
        <v>-</v>
      </c>
      <c r="D1240" t="s">
        <v>119</v>
      </c>
      <c r="E1240">
        <v>1533.96387798</v>
      </c>
      <c r="F1240">
        <v>51.97</v>
      </c>
      <c r="G1240">
        <v>-20.5660936137573</v>
      </c>
      <c r="H1240">
        <v>-4.9962948296022898</v>
      </c>
      <c r="I1240">
        <v>-33.119603935741999</v>
      </c>
      <c r="J1240">
        <v>-6.67189636138668</v>
      </c>
      <c r="K1240">
        <v>55.581251428390701</v>
      </c>
      <c r="L1240">
        <v>57.8932871903625</v>
      </c>
      <c r="M1240">
        <v>29.915161891899</v>
      </c>
      <c r="N1240">
        <v>0.76037219554304203</v>
      </c>
      <c r="O1240">
        <v>66.057340773523194</v>
      </c>
      <c r="P1240">
        <v>20.300925925925899</v>
      </c>
      <c r="Q1240">
        <v>5.6602931271242003E-2</v>
      </c>
    </row>
    <row r="1241" spans="1:17" hidden="1" x14ac:dyDescent="0.3">
      <c r="A1241" t="s">
        <v>2632</v>
      </c>
      <c r="B1241" t="s">
        <v>2633</v>
      </c>
      <c r="C1241" t="str">
        <f>IFERROR(VLOOKUP(Table1[[#This Row],[Ticker]],[1]!Table1[[Symbol]:[Industry]],2,FALSE),"-")</f>
        <v>-</v>
      </c>
      <c r="D1241" t="s">
        <v>1345</v>
      </c>
      <c r="E1241">
        <v>1530.327112015</v>
      </c>
      <c r="F1241">
        <v>539.65</v>
      </c>
      <c r="G1241">
        <v>49.385090243595201</v>
      </c>
      <c r="H1241">
        <v>14.707772528263</v>
      </c>
      <c r="I1241">
        <v>-0.68435510733679505</v>
      </c>
      <c r="J1241">
        <v>11.943308916527901</v>
      </c>
      <c r="K1241">
        <v>480.38340261162301</v>
      </c>
      <c r="L1241">
        <v>453.88304792612502</v>
      </c>
      <c r="M1241">
        <v>81.912413135590597</v>
      </c>
      <c r="N1241">
        <v>2.7279076552213799</v>
      </c>
      <c r="O1241">
        <v>7.3380895024552899</v>
      </c>
      <c r="P1241">
        <v>79.107202124128705</v>
      </c>
      <c r="Q1241">
        <v>2.9705084571385001E-2</v>
      </c>
    </row>
    <row r="1242" spans="1:17" hidden="1" x14ac:dyDescent="0.3">
      <c r="A1242" t="s">
        <v>2634</v>
      </c>
      <c r="B1242" t="s">
        <v>2635</v>
      </c>
      <c r="C1242" t="str">
        <f>IFERROR(VLOOKUP(Table1[[#This Row],[Ticker]],[1]!Table1[[Symbol]:[Industry]],2,FALSE),"-")</f>
        <v>-</v>
      </c>
      <c r="D1242" t="s">
        <v>668</v>
      </c>
      <c r="E1242">
        <v>1526.9389977399901</v>
      </c>
      <c r="F1242">
        <v>174.98</v>
      </c>
      <c r="G1242">
        <v>-36.5057558092074</v>
      </c>
      <c r="H1242">
        <v>5.4987961072906799</v>
      </c>
      <c r="I1242">
        <v>-12.585554042722199</v>
      </c>
      <c r="J1242">
        <v>3.9450467052527598</v>
      </c>
      <c r="K1242">
        <v>158.83637798491</v>
      </c>
      <c r="L1242">
        <v>163.649115017729</v>
      </c>
      <c r="M1242">
        <v>79.736335601557798</v>
      </c>
      <c r="N1242">
        <v>1.68487868105344</v>
      </c>
      <c r="O1242">
        <v>29.071893930734898</v>
      </c>
      <c r="P1242">
        <v>38.433544303797397</v>
      </c>
      <c r="Q1242">
        <v>6.6767708439216006E-2</v>
      </c>
    </row>
    <row r="1243" spans="1:17" hidden="1" x14ac:dyDescent="0.3">
      <c r="A1243" t="s">
        <v>2636</v>
      </c>
      <c r="B1243" t="s">
        <v>2637</v>
      </c>
      <c r="C1243" t="str">
        <f>IFERROR(VLOOKUP(Table1[[#This Row],[Ticker]],[1]!Table1[[Symbol]:[Industry]],2,FALSE),"-")</f>
        <v>-</v>
      </c>
      <c r="D1243" t="s">
        <v>234</v>
      </c>
      <c r="E1243">
        <v>1524.3150000000001</v>
      </c>
      <c r="F1243">
        <v>1172.55</v>
      </c>
      <c r="G1243">
        <v>58.868687650786498</v>
      </c>
      <c r="H1243">
        <v>-9.6403571338549199</v>
      </c>
      <c r="I1243">
        <v>41.861854776556399</v>
      </c>
      <c r="J1243">
        <v>-12.3676868647254</v>
      </c>
      <c r="K1243">
        <v>1176.9135691992899</v>
      </c>
      <c r="L1243">
        <v>917.40134651043502</v>
      </c>
      <c r="M1243">
        <v>37.895511211427902</v>
      </c>
      <c r="N1243">
        <v>0.47657540607989202</v>
      </c>
      <c r="O1243">
        <v>26.195044987420498</v>
      </c>
      <c r="P1243">
        <v>94.452736318407901</v>
      </c>
      <c r="Q1243">
        <v>6.8225334503631996E-2</v>
      </c>
    </row>
    <row r="1244" spans="1:17" hidden="1" x14ac:dyDescent="0.3">
      <c r="A1244" t="s">
        <v>2638</v>
      </c>
      <c r="B1244" t="s">
        <v>2639</v>
      </c>
      <c r="C1244" t="str">
        <f>IFERROR(VLOOKUP(Table1[[#This Row],[Ticker]],[1]!Table1[[Symbol]:[Industry]],2,FALSE),"-")</f>
        <v>-</v>
      </c>
      <c r="D1244" t="s">
        <v>62</v>
      </c>
      <c r="E1244">
        <v>1523.78452868</v>
      </c>
      <c r="F1244">
        <v>597.54999999999995</v>
      </c>
      <c r="G1244">
        <v>195.60105402206</v>
      </c>
      <c r="H1244">
        <v>32.914004116534002</v>
      </c>
      <c r="I1244">
        <v>60.288434295561899</v>
      </c>
      <c r="J1244">
        <v>0.58896147215938199</v>
      </c>
      <c r="K1244">
        <v>508.31495293005497</v>
      </c>
      <c r="L1244">
        <v>393.77484747096202</v>
      </c>
      <c r="M1244">
        <v>60.661901858780098</v>
      </c>
      <c r="N1244">
        <v>0.99800563351884797</v>
      </c>
      <c r="O1244">
        <v>9.6142582210693792</v>
      </c>
      <c r="P1244">
        <v>249.444444444444</v>
      </c>
      <c r="Q1244">
        <v>0.20892259408623901</v>
      </c>
    </row>
    <row r="1245" spans="1:17" hidden="1" x14ac:dyDescent="0.3">
      <c r="A1245" t="s">
        <v>2640</v>
      </c>
      <c r="B1245" t="s">
        <v>2641</v>
      </c>
      <c r="C1245" t="str">
        <f>IFERROR(VLOOKUP(Table1[[#This Row],[Ticker]],[1]!Table1[[Symbol]:[Industry]],2,FALSE),"-")</f>
        <v>-</v>
      </c>
      <c r="D1245" t="s">
        <v>257</v>
      </c>
      <c r="E1245">
        <v>1521.3030000000001</v>
      </c>
      <c r="F1245">
        <v>300.8</v>
      </c>
      <c r="G1245">
        <v>202.823139767378</v>
      </c>
      <c r="H1245">
        <v>38.203789323112701</v>
      </c>
      <c r="I1245">
        <v>63.326216870733603</v>
      </c>
      <c r="J1245">
        <v>18.450689481558101</v>
      </c>
      <c r="K1245">
        <v>229.66069609095899</v>
      </c>
      <c r="L1245">
        <v>183.15944204393699</v>
      </c>
      <c r="M1245">
        <v>62.531647496631699</v>
      </c>
      <c r="N1245">
        <v>3.0194073857888202</v>
      </c>
      <c r="O1245">
        <v>15.026595744680799</v>
      </c>
      <c r="P1245">
        <v>253.75749735387501</v>
      </c>
    </row>
    <row r="1246" spans="1:17" hidden="1" x14ac:dyDescent="0.3">
      <c r="A1246" t="s">
        <v>2642</v>
      </c>
      <c r="B1246" t="s">
        <v>2643</v>
      </c>
      <c r="C1246" t="str">
        <f>IFERROR(VLOOKUP(Table1[[#This Row],[Ticker]],[1]!Table1[[Symbol]:[Industry]],2,FALSE),"-")</f>
        <v>-</v>
      </c>
      <c r="D1246" t="s">
        <v>924</v>
      </c>
      <c r="E1246">
        <v>1510.0701294</v>
      </c>
      <c r="F1246">
        <v>70.7</v>
      </c>
      <c r="G1246">
        <v>194.51508670627601</v>
      </c>
      <c r="H1246">
        <v>10.1944057200777</v>
      </c>
      <c r="I1246">
        <v>17.673884207607799</v>
      </c>
      <c r="J1246">
        <v>1.6852621291930701</v>
      </c>
      <c r="K1246">
        <v>57.846702953868203</v>
      </c>
      <c r="L1246">
        <v>50.265073357767797</v>
      </c>
      <c r="M1246">
        <v>81.772820474942506</v>
      </c>
      <c r="N1246">
        <v>2.7886094926195799</v>
      </c>
      <c r="O1246">
        <v>0.212164073550202</v>
      </c>
      <c r="P1246">
        <v>247.420147420147</v>
      </c>
      <c r="Q1246">
        <v>0.19781499889919599</v>
      </c>
    </row>
    <row r="1247" spans="1:17" hidden="1" x14ac:dyDescent="0.3">
      <c r="A1247" t="s">
        <v>2644</v>
      </c>
      <c r="B1247" t="s">
        <v>2645</v>
      </c>
      <c r="C1247" t="str">
        <f>IFERROR(VLOOKUP(Table1[[#This Row],[Ticker]],[1]!Table1[[Symbol]:[Industry]],2,FALSE),"-")</f>
        <v>-</v>
      </c>
      <c r="D1247" t="s">
        <v>234</v>
      </c>
      <c r="E1247">
        <v>1509.2915832000001</v>
      </c>
      <c r="F1247">
        <v>272.39999999999998</v>
      </c>
      <c r="G1247">
        <v>184.53838345508501</v>
      </c>
      <c r="H1247">
        <v>14.182436223382201</v>
      </c>
      <c r="I1247">
        <v>26.9463629295396</v>
      </c>
      <c r="J1247">
        <v>8.91032925384593</v>
      </c>
      <c r="K1247">
        <v>223.45614561994699</v>
      </c>
      <c r="L1247">
        <v>190.19351769642299</v>
      </c>
      <c r="M1247">
        <v>80.727955811795795</v>
      </c>
      <c r="N1247">
        <v>1.4751468445892</v>
      </c>
      <c r="O1247">
        <v>0</v>
      </c>
      <c r="P1247">
        <v>210.25056947608101</v>
      </c>
      <c r="Q1247">
        <v>0.112832990421073</v>
      </c>
    </row>
    <row r="1248" spans="1:17" hidden="1" x14ac:dyDescent="0.3">
      <c r="A1248" t="s">
        <v>2646</v>
      </c>
      <c r="B1248" t="s">
        <v>2647</v>
      </c>
      <c r="C1248" t="str">
        <f>IFERROR(VLOOKUP(Table1[[#This Row],[Ticker]],[1]!Table1[[Symbol]:[Industry]],2,FALSE),"-")</f>
        <v>-</v>
      </c>
      <c r="D1248" t="s">
        <v>371</v>
      </c>
      <c r="E1248">
        <v>1507.9867686</v>
      </c>
      <c r="F1248">
        <v>127.24</v>
      </c>
      <c r="G1248">
        <v>-8.3628993205820201</v>
      </c>
      <c r="H1248">
        <v>11.430138221700799</v>
      </c>
      <c r="I1248">
        <v>-11.462502731084101</v>
      </c>
      <c r="J1248">
        <v>-0.853099739892063</v>
      </c>
      <c r="K1248">
        <v>118.067045096196</v>
      </c>
      <c r="L1248">
        <v>114.641351906362</v>
      </c>
      <c r="M1248">
        <v>55.691854919528801</v>
      </c>
      <c r="N1248">
        <v>2.86423118696487</v>
      </c>
      <c r="O1248">
        <v>22.681546683432799</v>
      </c>
      <c r="P1248">
        <v>34.788135593220296</v>
      </c>
      <c r="Q1248">
        <v>3.1448486716702001E-2</v>
      </c>
    </row>
    <row r="1249" spans="1:17" hidden="1" x14ac:dyDescent="0.3">
      <c r="A1249" t="s">
        <v>2648</v>
      </c>
      <c r="B1249" t="s">
        <v>2649</v>
      </c>
      <c r="C1249" t="str">
        <f>IFERROR(VLOOKUP(Table1[[#This Row],[Ticker]],[1]!Table1[[Symbol]:[Industry]],2,FALSE),"-")</f>
        <v>-</v>
      </c>
      <c r="D1249" t="s">
        <v>59</v>
      </c>
      <c r="E1249">
        <v>1506.49441688</v>
      </c>
      <c r="F1249">
        <v>720.8</v>
      </c>
      <c r="G1249">
        <v>117.34032115442101</v>
      </c>
      <c r="H1249">
        <v>10.167260143648001</v>
      </c>
      <c r="I1249">
        <v>29.308306101446998</v>
      </c>
      <c r="J1249">
        <v>0.87783494212807101</v>
      </c>
      <c r="K1249">
        <v>635.04506508555596</v>
      </c>
      <c r="L1249">
        <v>509.291646069926</v>
      </c>
      <c r="M1249">
        <v>57.522736282793602</v>
      </c>
      <c r="N1249">
        <v>0.53509515481136305</v>
      </c>
      <c r="O1249">
        <v>10.224750277469401</v>
      </c>
      <c r="P1249">
        <v>143.88428353916399</v>
      </c>
      <c r="Q1249">
        <v>6.4718201704618006E-2</v>
      </c>
    </row>
    <row r="1250" spans="1:17" hidden="1" x14ac:dyDescent="0.3">
      <c r="A1250" t="s">
        <v>2650</v>
      </c>
      <c r="B1250" t="s">
        <v>2651</v>
      </c>
      <c r="C1250" t="str">
        <f>IFERROR(VLOOKUP(Table1[[#This Row],[Ticker]],[1]!Table1[[Symbol]:[Industry]],2,FALSE),"-")</f>
        <v>-</v>
      </c>
      <c r="D1250" t="s">
        <v>1512</v>
      </c>
      <c r="E1250">
        <v>1506.348824035</v>
      </c>
      <c r="F1250">
        <v>111.35</v>
      </c>
      <c r="G1250">
        <v>6.5516285957595803</v>
      </c>
      <c r="H1250">
        <v>3.9575123043893901</v>
      </c>
      <c r="I1250">
        <v>-17.227853995741</v>
      </c>
      <c r="J1250">
        <v>6.9472893958611497</v>
      </c>
      <c r="K1250">
        <v>105.184785033978</v>
      </c>
      <c r="L1250">
        <v>107.159845288689</v>
      </c>
      <c r="M1250">
        <v>68.901351184427597</v>
      </c>
      <c r="N1250">
        <v>1.8370358371967701</v>
      </c>
      <c r="O1250">
        <v>39.021104625056097</v>
      </c>
      <c r="P1250">
        <v>44.049159120310399</v>
      </c>
      <c r="Q1250">
        <v>4.3229140962525003E-2</v>
      </c>
    </row>
    <row r="1251" spans="1:17" hidden="1" x14ac:dyDescent="0.3">
      <c r="A1251" t="s">
        <v>2652</v>
      </c>
      <c r="B1251" t="s">
        <v>2653</v>
      </c>
      <c r="C1251" t="str">
        <f>IFERROR(VLOOKUP(Table1[[#This Row],[Ticker]],[1]!Table1[[Symbol]:[Industry]],2,FALSE),"-")</f>
        <v>-</v>
      </c>
      <c r="D1251" t="s">
        <v>716</v>
      </c>
      <c r="E1251">
        <v>1502.0466694199999</v>
      </c>
      <c r="F1251">
        <v>263.33999999999997</v>
      </c>
      <c r="G1251">
        <v>1.7041213284539201</v>
      </c>
      <c r="H1251">
        <v>0.77461981489118104</v>
      </c>
      <c r="I1251">
        <v>0.83493869260795694</v>
      </c>
      <c r="J1251">
        <v>-4.7543227897939903E-2</v>
      </c>
      <c r="K1251">
        <v>250.01185423730701</v>
      </c>
      <c r="L1251">
        <v>233.66989460193</v>
      </c>
      <c r="M1251">
        <v>57.335343564974302</v>
      </c>
      <c r="N1251">
        <v>0.750946279551854</v>
      </c>
      <c r="O1251">
        <v>0.66833751044279499</v>
      </c>
      <c r="P1251">
        <v>29.794469909803301</v>
      </c>
      <c r="Q1251">
        <v>2.5420345253382999E-2</v>
      </c>
    </row>
    <row r="1252" spans="1:17" hidden="1" x14ac:dyDescent="0.3">
      <c r="A1252" t="s">
        <v>2654</v>
      </c>
      <c r="B1252" t="s">
        <v>2655</v>
      </c>
      <c r="C1252" t="str">
        <f>IFERROR(VLOOKUP(Table1[[#This Row],[Ticker]],[1]!Table1[[Symbol]:[Industry]],2,FALSE),"-")</f>
        <v>-</v>
      </c>
      <c r="D1252" t="s">
        <v>812</v>
      </c>
      <c r="E1252">
        <v>1498.7380000000001</v>
      </c>
      <c r="F1252">
        <v>280.39999999999998</v>
      </c>
      <c r="G1252">
        <v>-39.844784397967501</v>
      </c>
      <c r="H1252">
        <v>-5.5291177835863499</v>
      </c>
      <c r="I1252">
        <v>-27.0219644002037</v>
      </c>
      <c r="J1252">
        <v>-2.3460330732861698</v>
      </c>
      <c r="K1252">
        <v>297.22856966765301</v>
      </c>
      <c r="M1252">
        <v>45.434860841461898</v>
      </c>
      <c r="N1252">
        <v>0.55446611121091005</v>
      </c>
      <c r="O1252">
        <v>66.191155492153996</v>
      </c>
      <c r="P1252">
        <v>22.982456140350799</v>
      </c>
    </row>
    <row r="1253" spans="1:17" hidden="1" x14ac:dyDescent="0.3">
      <c r="A1253" t="s">
        <v>2656</v>
      </c>
      <c r="B1253" t="s">
        <v>2657</v>
      </c>
      <c r="C1253" t="str">
        <f>IFERROR(VLOOKUP(Table1[[#This Row],[Ticker]],[1]!Table1[[Symbol]:[Industry]],2,FALSE),"-")</f>
        <v>-</v>
      </c>
      <c r="D1253" t="s">
        <v>387</v>
      </c>
      <c r="E1253">
        <v>1495.5934017719901</v>
      </c>
      <c r="F1253">
        <v>101.73</v>
      </c>
      <c r="G1253">
        <v>-43.9779427452033</v>
      </c>
      <c r="H1253">
        <v>-7.2153105235045203</v>
      </c>
      <c r="I1253">
        <v>-34.028900906953297</v>
      </c>
      <c r="J1253">
        <v>-12.443065897955901</v>
      </c>
      <c r="K1253">
        <v>105.765456925028</v>
      </c>
      <c r="L1253">
        <v>117.664699002277</v>
      </c>
      <c r="M1253">
        <v>40.425084232055603</v>
      </c>
      <c r="N1253">
        <v>2.2277710863853102</v>
      </c>
      <c r="O1253">
        <v>74.628919689373802</v>
      </c>
      <c r="P1253">
        <v>13.033333333333299</v>
      </c>
      <c r="Q1253">
        <v>-7.0999647427961998E-2</v>
      </c>
    </row>
    <row r="1254" spans="1:17" hidden="1" x14ac:dyDescent="0.3">
      <c r="A1254" t="s">
        <v>2658</v>
      </c>
      <c r="B1254" t="s">
        <v>2659</v>
      </c>
      <c r="C1254" t="str">
        <f>IFERROR(VLOOKUP(Table1[[#This Row],[Ticker]],[1]!Table1[[Symbol]:[Industry]],2,FALSE),"-")</f>
        <v>-</v>
      </c>
      <c r="E1254">
        <v>1494.2103400000001</v>
      </c>
      <c r="F1254">
        <v>1383.4</v>
      </c>
      <c r="G1254">
        <v>-3.1946045269009198</v>
      </c>
      <c r="H1254">
        <v>5.2214923251752197</v>
      </c>
      <c r="I1254">
        <v>-24.861622712488199</v>
      </c>
      <c r="J1254">
        <v>-1.46427218926437</v>
      </c>
      <c r="K1254">
        <v>1345.3588459376299</v>
      </c>
      <c r="L1254">
        <v>1365.9335783792301</v>
      </c>
      <c r="M1254">
        <v>54.896017257051398</v>
      </c>
      <c r="N1254">
        <v>0.90834787103443804</v>
      </c>
      <c r="O1254">
        <v>31.198496458002001</v>
      </c>
      <c r="P1254">
        <v>41.163265306122398</v>
      </c>
      <c r="Q1254">
        <v>0.22669707539601899</v>
      </c>
    </row>
    <row r="1255" spans="1:17" hidden="1" x14ac:dyDescent="0.3">
      <c r="A1255" t="s">
        <v>2660</v>
      </c>
      <c r="B1255" t="s">
        <v>2661</v>
      </c>
      <c r="C1255" t="str">
        <f>IFERROR(VLOOKUP(Table1[[#This Row],[Ticker]],[1]!Table1[[Symbol]:[Industry]],2,FALSE),"-")</f>
        <v>-</v>
      </c>
      <c r="D1255" t="s">
        <v>293</v>
      </c>
      <c r="E1255">
        <v>1492.6495</v>
      </c>
      <c r="F1255">
        <v>3175.85</v>
      </c>
      <c r="G1255">
        <v>102.62867905324499</v>
      </c>
      <c r="H1255">
        <v>-1.5478931669725799</v>
      </c>
      <c r="I1255">
        <v>-8.7443562673747994</v>
      </c>
      <c r="J1255">
        <v>-2.00582153726572</v>
      </c>
      <c r="K1255">
        <v>3199.9925396424501</v>
      </c>
      <c r="L1255">
        <v>2906.3544664891201</v>
      </c>
      <c r="M1255">
        <v>52.6563614913834</v>
      </c>
      <c r="N1255">
        <v>1.12560997165757</v>
      </c>
      <c r="O1255">
        <v>15.2447376292961</v>
      </c>
      <c r="P1255">
        <v>133.00440205429101</v>
      </c>
      <c r="Q1255">
        <v>0.17165235859252601</v>
      </c>
    </row>
    <row r="1256" spans="1:17" hidden="1" x14ac:dyDescent="0.3">
      <c r="A1256" t="s">
        <v>2662</v>
      </c>
      <c r="B1256" t="s">
        <v>2663</v>
      </c>
      <c r="C1256" t="str">
        <f>IFERROR(VLOOKUP(Table1[[#This Row],[Ticker]],[1]!Table1[[Symbol]:[Industry]],2,FALSE),"-")</f>
        <v>-</v>
      </c>
      <c r="D1256" t="s">
        <v>130</v>
      </c>
      <c r="E1256">
        <v>1491.9192673</v>
      </c>
      <c r="F1256">
        <v>1185.5</v>
      </c>
      <c r="G1256">
        <v>218.559098250288</v>
      </c>
      <c r="H1256">
        <v>30.771049979996</v>
      </c>
      <c r="I1256">
        <v>59.421680488395403</v>
      </c>
      <c r="J1256">
        <v>4.4138197906129202</v>
      </c>
      <c r="K1256">
        <v>904.90251077149105</v>
      </c>
      <c r="M1256">
        <v>66.557294845893296</v>
      </c>
      <c r="N1256">
        <v>0.78395006687472102</v>
      </c>
      <c r="O1256">
        <v>5.4323070434415897</v>
      </c>
      <c r="P1256">
        <v>278.14992025518302</v>
      </c>
    </row>
    <row r="1257" spans="1:17" hidden="1" x14ac:dyDescent="0.3">
      <c r="A1257" t="s">
        <v>2664</v>
      </c>
      <c r="B1257" t="s">
        <v>2665</v>
      </c>
      <c r="C1257" t="str">
        <f>IFERROR(VLOOKUP(Table1[[#This Row],[Ticker]],[1]!Table1[[Symbol]:[Industry]],2,FALSE),"-")</f>
        <v>-</v>
      </c>
      <c r="D1257" t="s">
        <v>620</v>
      </c>
      <c r="E1257">
        <v>1490.2505082</v>
      </c>
      <c r="F1257">
        <v>207.4</v>
      </c>
      <c r="G1257">
        <v>221.71428456723899</v>
      </c>
      <c r="H1257">
        <v>52.771049979996</v>
      </c>
      <c r="I1257">
        <v>34.046517788315498</v>
      </c>
      <c r="J1257">
        <v>4.8651674379404604</v>
      </c>
      <c r="K1257">
        <v>158.60963359996501</v>
      </c>
      <c r="L1257">
        <v>134.47244203083901</v>
      </c>
      <c r="M1257">
        <v>69.942491575325306</v>
      </c>
      <c r="N1257">
        <v>2.2100782603526499</v>
      </c>
      <c r="O1257">
        <v>6.5332690453230304</v>
      </c>
      <c r="P1257">
        <v>252.122241086587</v>
      </c>
      <c r="Q1257">
        <v>0.15295024618091399</v>
      </c>
    </row>
    <row r="1258" spans="1:17" hidden="1" x14ac:dyDescent="0.3">
      <c r="A1258" t="s">
        <v>2666</v>
      </c>
      <c r="B1258" t="s">
        <v>2667</v>
      </c>
      <c r="C1258" t="str">
        <f>IFERROR(VLOOKUP(Table1[[#This Row],[Ticker]],[1]!Table1[[Symbol]:[Industry]],2,FALSE),"-")</f>
        <v>-</v>
      </c>
      <c r="D1258" t="s">
        <v>541</v>
      </c>
      <c r="E1258">
        <v>1489.6105085649999</v>
      </c>
      <c r="F1258">
        <v>1383.35</v>
      </c>
      <c r="G1258">
        <v>173.843898864235</v>
      </c>
      <c r="H1258">
        <v>-17.377098168152099</v>
      </c>
      <c r="I1258">
        <v>53.268822674143102</v>
      </c>
      <c r="J1258">
        <v>-7.7648649534239897</v>
      </c>
      <c r="K1258">
        <v>1519.6066655284101</v>
      </c>
      <c r="L1258">
        <v>1184.3630584874199</v>
      </c>
      <c r="M1258">
        <v>34.777208187768501</v>
      </c>
      <c r="N1258">
        <v>0.49332968920012898</v>
      </c>
      <c r="O1258">
        <v>59.713738388694097</v>
      </c>
      <c r="P1258">
        <v>330.41381456129398</v>
      </c>
      <c r="Q1258">
        <v>0.249874937025542</v>
      </c>
    </row>
    <row r="1259" spans="1:17" hidden="1" x14ac:dyDescent="0.3">
      <c r="A1259" t="s">
        <v>2668</v>
      </c>
      <c r="B1259" t="s">
        <v>2669</v>
      </c>
      <c r="C1259" t="str">
        <f>IFERROR(VLOOKUP(Table1[[#This Row],[Ticker]],[1]!Table1[[Symbol]:[Industry]],2,FALSE),"-")</f>
        <v>-</v>
      </c>
      <c r="D1259" t="s">
        <v>179</v>
      </c>
      <c r="E1259">
        <v>1484.058802132</v>
      </c>
      <c r="F1259">
        <v>132.26</v>
      </c>
      <c r="G1259">
        <v>-17.604077912887998</v>
      </c>
      <c r="H1259">
        <v>-1.45666349235263</v>
      </c>
      <c r="I1259">
        <v>-11.1509044847708</v>
      </c>
      <c r="J1259">
        <v>1.3101266087947401</v>
      </c>
      <c r="K1259">
        <v>133.78198071474199</v>
      </c>
      <c r="L1259">
        <v>133.62648363314901</v>
      </c>
      <c r="M1259">
        <v>61.030050841693402</v>
      </c>
      <c r="N1259">
        <v>1.1256356416698601</v>
      </c>
      <c r="O1259">
        <v>35.339482836836503</v>
      </c>
      <c r="P1259">
        <v>23.607476635514001</v>
      </c>
      <c r="Q1259">
        <v>3.7219547796947E-2</v>
      </c>
    </row>
    <row r="1260" spans="1:17" hidden="1" x14ac:dyDescent="0.3">
      <c r="A1260" t="s">
        <v>2670</v>
      </c>
      <c r="B1260" t="s">
        <v>2671</v>
      </c>
      <c r="C1260" t="str">
        <f>IFERROR(VLOOKUP(Table1[[#This Row],[Ticker]],[1]!Table1[[Symbol]:[Industry]],2,FALSE),"-")</f>
        <v>-</v>
      </c>
      <c r="D1260" t="s">
        <v>371</v>
      </c>
      <c r="E1260">
        <v>1482.4617075599999</v>
      </c>
      <c r="F1260">
        <v>1179.3</v>
      </c>
      <c r="G1260">
        <v>-5.0985322240133204</v>
      </c>
      <c r="H1260">
        <v>5.4782876198810104</v>
      </c>
      <c r="I1260">
        <v>7.76130664544627</v>
      </c>
      <c r="J1260">
        <v>-3.7619082064140299</v>
      </c>
      <c r="K1260">
        <v>1071.47235605026</v>
      </c>
      <c r="L1260">
        <v>957.734903749718</v>
      </c>
      <c r="M1260">
        <v>55.842744548980299</v>
      </c>
      <c r="N1260">
        <v>0.64787587557303405</v>
      </c>
      <c r="O1260">
        <v>7.19918595777155</v>
      </c>
      <c r="P1260">
        <v>68.519577022006203</v>
      </c>
      <c r="Q1260">
        <v>-2.2934114741894E-2</v>
      </c>
    </row>
    <row r="1261" spans="1:17" hidden="1" x14ac:dyDescent="0.3">
      <c r="A1261" t="s">
        <v>2672</v>
      </c>
      <c r="B1261" t="s">
        <v>2673</v>
      </c>
      <c r="C1261" t="str">
        <f>IFERROR(VLOOKUP(Table1[[#This Row],[Ticker]],[1]!Table1[[Symbol]:[Industry]],2,FALSE),"-")</f>
        <v>-</v>
      </c>
      <c r="D1261" t="s">
        <v>124</v>
      </c>
      <c r="E1261">
        <v>1478.017478</v>
      </c>
      <c r="F1261">
        <v>774.2</v>
      </c>
      <c r="G1261">
        <v>55.767572005993102</v>
      </c>
      <c r="H1261">
        <v>24.2743893849747</v>
      </c>
      <c r="I1261">
        <v>7.9000871322399204</v>
      </c>
      <c r="J1261">
        <v>-3.4340387269186401</v>
      </c>
      <c r="K1261">
        <v>672.14452954211094</v>
      </c>
      <c r="L1261">
        <v>623.99097045771998</v>
      </c>
      <c r="M1261">
        <v>64.617142736674495</v>
      </c>
      <c r="N1261">
        <v>2.3693663376625902</v>
      </c>
      <c r="O1261">
        <v>9.1449237923017108</v>
      </c>
      <c r="P1261">
        <v>86.329723225030094</v>
      </c>
      <c r="Q1261">
        <v>6.1263126187294001E-2</v>
      </c>
    </row>
    <row r="1262" spans="1:17" hidden="1" x14ac:dyDescent="0.3">
      <c r="A1262" t="s">
        <v>2674</v>
      </c>
      <c r="B1262" t="s">
        <v>2675</v>
      </c>
      <c r="C1262" t="str">
        <f>IFERROR(VLOOKUP(Table1[[#This Row],[Ticker]],[1]!Table1[[Symbol]:[Industry]],2,FALSE),"-")</f>
        <v>-</v>
      </c>
      <c r="D1262" t="s">
        <v>541</v>
      </c>
      <c r="E1262">
        <v>1470.15646756</v>
      </c>
      <c r="F1262">
        <v>436.85</v>
      </c>
      <c r="G1262">
        <v>5.5528019885961104</v>
      </c>
      <c r="H1262">
        <v>17.9875501880692</v>
      </c>
      <c r="I1262">
        <v>-2.7961200554904799</v>
      </c>
      <c r="J1262">
        <v>11.1206026450641</v>
      </c>
      <c r="K1262">
        <v>368.45837459389799</v>
      </c>
      <c r="L1262">
        <v>365.82473082751801</v>
      </c>
      <c r="M1262">
        <v>83.962425255713299</v>
      </c>
      <c r="N1262">
        <v>1.6080789827320301</v>
      </c>
      <c r="O1262">
        <v>15.1882797298843</v>
      </c>
      <c r="P1262">
        <v>49.095563139931699</v>
      </c>
      <c r="Q1262">
        <v>-0.10615475350696001</v>
      </c>
    </row>
    <row r="1263" spans="1:17" hidden="1" x14ac:dyDescent="0.3">
      <c r="A1263" t="s">
        <v>2676</v>
      </c>
      <c r="B1263" t="s">
        <v>2677</v>
      </c>
      <c r="C1263" t="str">
        <f>IFERROR(VLOOKUP(Table1[[#This Row],[Ticker]],[1]!Table1[[Symbol]:[Industry]],2,FALSE),"-")</f>
        <v>-</v>
      </c>
      <c r="D1263" t="s">
        <v>40</v>
      </c>
      <c r="E1263">
        <v>1466.2202500000001</v>
      </c>
      <c r="F1263">
        <v>43.67</v>
      </c>
      <c r="G1263">
        <v>-21.363321026969899</v>
      </c>
      <c r="H1263">
        <v>-5.7904792912106497</v>
      </c>
      <c r="I1263">
        <v>-10.999492014832899</v>
      </c>
      <c r="J1263">
        <v>-5.8466430262188496</v>
      </c>
      <c r="K1263">
        <v>46.877114347736999</v>
      </c>
      <c r="L1263">
        <v>45.808315308017697</v>
      </c>
      <c r="M1263">
        <v>33.177900260054798</v>
      </c>
      <c r="N1263">
        <v>0.23966459620713501</v>
      </c>
      <c r="O1263">
        <v>81.795282802839395</v>
      </c>
      <c r="P1263">
        <v>28.4411764705882</v>
      </c>
      <c r="Q1263">
        <v>0.23136112854690599</v>
      </c>
    </row>
    <row r="1264" spans="1:17" hidden="1" x14ac:dyDescent="0.3">
      <c r="A1264" t="s">
        <v>2678</v>
      </c>
      <c r="B1264" t="s">
        <v>2679</v>
      </c>
      <c r="C1264" t="str">
        <f>IFERROR(VLOOKUP(Table1[[#This Row],[Ticker]],[1]!Table1[[Symbol]:[Industry]],2,FALSE),"-")</f>
        <v>-</v>
      </c>
      <c r="D1264" t="s">
        <v>187</v>
      </c>
      <c r="E1264">
        <v>1462.5728086399999</v>
      </c>
      <c r="F1264">
        <v>899.2</v>
      </c>
      <c r="G1264">
        <v>4.3992305612639697</v>
      </c>
      <c r="H1264">
        <v>6.7010926569820199</v>
      </c>
      <c r="I1264">
        <v>-1.9318141969737599</v>
      </c>
      <c r="J1264">
        <v>-1.79577771227864</v>
      </c>
      <c r="K1264">
        <v>841.092082576351</v>
      </c>
      <c r="L1264">
        <v>774.95444281213497</v>
      </c>
      <c r="M1264">
        <v>61.558203986166603</v>
      </c>
      <c r="N1264">
        <v>0.66896768667860496</v>
      </c>
      <c r="O1264">
        <v>13.767793594305999</v>
      </c>
      <c r="P1264">
        <v>48.985171071162299</v>
      </c>
      <c r="Q1264">
        <v>8.1556598937693001E-2</v>
      </c>
    </row>
    <row r="1265" spans="1:17" hidden="1" x14ac:dyDescent="0.3">
      <c r="A1265" t="s">
        <v>2680</v>
      </c>
      <c r="B1265" t="s">
        <v>2681</v>
      </c>
      <c r="C1265" t="str">
        <f>IFERROR(VLOOKUP(Table1[[#This Row],[Ticker]],[1]!Table1[[Symbol]:[Industry]],2,FALSE),"-")</f>
        <v>-</v>
      </c>
      <c r="D1265" t="s">
        <v>59</v>
      </c>
      <c r="E1265">
        <v>1462.4309511599999</v>
      </c>
      <c r="F1265">
        <v>2367.15</v>
      </c>
      <c r="G1265">
        <v>-0.41585914248356198</v>
      </c>
      <c r="H1265">
        <v>-3.14180405050505</v>
      </c>
      <c r="I1265">
        <v>-1.2813601767956599</v>
      </c>
      <c r="J1265">
        <v>-4.3887169415351996</v>
      </c>
      <c r="K1265">
        <v>2327.3074029561499</v>
      </c>
      <c r="L1265">
        <v>2132.0162467535201</v>
      </c>
      <c r="M1265">
        <v>52.526438574830202</v>
      </c>
      <c r="N1265">
        <v>0.39445169283697901</v>
      </c>
      <c r="O1265">
        <v>19.2953551739433</v>
      </c>
      <c r="P1265">
        <v>36.979920143510199</v>
      </c>
      <c r="Q1265">
        <v>2.0795348143870002E-3</v>
      </c>
    </row>
    <row r="1266" spans="1:17" hidden="1" x14ac:dyDescent="0.3">
      <c r="A1266" t="s">
        <v>2682</v>
      </c>
      <c r="B1266" t="s">
        <v>2683</v>
      </c>
      <c r="C1266" t="str">
        <f>IFERROR(VLOOKUP(Table1[[#This Row],[Ticker]],[1]!Table1[[Symbol]:[Industry]],2,FALSE),"-")</f>
        <v>-</v>
      </c>
      <c r="D1266" t="s">
        <v>994</v>
      </c>
      <c r="E1266">
        <v>1456.3124044799999</v>
      </c>
      <c r="F1266">
        <v>222.72</v>
      </c>
      <c r="G1266">
        <v>-41.682757611262097</v>
      </c>
      <c r="H1266">
        <v>-5.0053777035221003</v>
      </c>
      <c r="I1266">
        <v>-30.247436524160001</v>
      </c>
      <c r="J1266">
        <v>-4.7107067245385803</v>
      </c>
      <c r="K1266">
        <v>227.86437196384</v>
      </c>
      <c r="L1266">
        <v>241.47483736482701</v>
      </c>
      <c r="M1266">
        <v>35.500341061927898</v>
      </c>
      <c r="N1266">
        <v>1.85187030090775</v>
      </c>
      <c r="O1266">
        <v>46.259877873563198</v>
      </c>
      <c r="P1266">
        <v>16.5463108320251</v>
      </c>
      <c r="Q1266">
        <v>-6.9163250740275004E-2</v>
      </c>
    </row>
    <row r="1267" spans="1:17" hidden="1" x14ac:dyDescent="0.3">
      <c r="A1267" t="s">
        <v>2684</v>
      </c>
      <c r="B1267" t="s">
        <v>2685</v>
      </c>
      <c r="C1267" t="str">
        <f>IFERROR(VLOOKUP(Table1[[#This Row],[Ticker]],[1]!Table1[[Symbol]:[Industry]],2,FALSE),"-")</f>
        <v>-</v>
      </c>
      <c r="D1267" t="s">
        <v>602</v>
      </c>
      <c r="E1267">
        <v>1447.37994415</v>
      </c>
      <c r="F1267">
        <v>224.5</v>
      </c>
      <c r="G1267">
        <v>-26.3946588771894</v>
      </c>
      <c r="H1267">
        <v>-19.776946996572299</v>
      </c>
      <c r="I1267">
        <v>-33.222935930968397</v>
      </c>
      <c r="J1267">
        <v>-0.88962001282688197</v>
      </c>
      <c r="K1267">
        <v>228.33455460721601</v>
      </c>
      <c r="L1267">
        <v>234.07752428412499</v>
      </c>
      <c r="M1267">
        <v>48.537697982484801</v>
      </c>
      <c r="N1267">
        <v>0.56574186018796901</v>
      </c>
      <c r="O1267">
        <v>37.126948775055602</v>
      </c>
      <c r="P1267">
        <v>20.666487503359299</v>
      </c>
      <c r="Q1267">
        <v>9.0984851270857994E-2</v>
      </c>
    </row>
    <row r="1268" spans="1:17" hidden="1" x14ac:dyDescent="0.3">
      <c r="A1268" t="s">
        <v>2686</v>
      </c>
      <c r="B1268" t="s">
        <v>2687</v>
      </c>
      <c r="C1268" t="str">
        <f>IFERROR(VLOOKUP(Table1[[#This Row],[Ticker]],[1]!Table1[[Symbol]:[Industry]],2,FALSE),"-")</f>
        <v>-</v>
      </c>
      <c r="D1268" t="s">
        <v>65</v>
      </c>
      <c r="E1268">
        <v>1444.6462365</v>
      </c>
      <c r="F1268">
        <v>47001</v>
      </c>
      <c r="G1268">
        <v>229.76353626004999</v>
      </c>
      <c r="H1268">
        <v>62.038014640455501</v>
      </c>
      <c r="I1268">
        <v>62.487499648409297</v>
      </c>
      <c r="J1268">
        <v>-2.34603307328618</v>
      </c>
      <c r="K1268">
        <v>36114.809771701097</v>
      </c>
      <c r="L1268">
        <v>27047.692819780601</v>
      </c>
      <c r="M1268">
        <v>50.881322865321302</v>
      </c>
      <c r="N1268">
        <v>3.0517744287797699</v>
      </c>
      <c r="O1268">
        <v>42.548030892959702</v>
      </c>
      <c r="P1268">
        <v>268.60638381303397</v>
      </c>
      <c r="Q1268">
        <v>7.2942175931287004E-2</v>
      </c>
    </row>
    <row r="1269" spans="1:17" hidden="1" x14ac:dyDescent="0.3">
      <c r="A1269" t="s">
        <v>2688</v>
      </c>
      <c r="B1269" t="s">
        <v>2689</v>
      </c>
      <c r="C1269" t="str">
        <f>IFERROR(VLOOKUP(Table1[[#This Row],[Ticker]],[1]!Table1[[Symbol]:[Industry]],2,FALSE),"-")</f>
        <v>-</v>
      </c>
      <c r="D1269" t="s">
        <v>602</v>
      </c>
      <c r="E1269">
        <v>1443.980483</v>
      </c>
      <c r="F1269">
        <v>242</v>
      </c>
      <c r="G1269">
        <v>-2.2427982658941499</v>
      </c>
      <c r="H1269">
        <v>7.2817446035975602</v>
      </c>
      <c r="I1269">
        <v>-2.0835052173716102</v>
      </c>
      <c r="J1269">
        <v>5.4844606251881798</v>
      </c>
      <c r="K1269">
        <v>227.51171857377699</v>
      </c>
      <c r="L1269">
        <v>226.41231357290201</v>
      </c>
      <c r="M1269">
        <v>68.680836753820998</v>
      </c>
      <c r="N1269">
        <v>1.10070816907169</v>
      </c>
      <c r="O1269">
        <v>13.161157024793299</v>
      </c>
      <c r="P1269">
        <v>26.0416666666666</v>
      </c>
      <c r="Q1269">
        <v>-3.1915091390726E-2</v>
      </c>
    </row>
    <row r="1270" spans="1:17" hidden="1" x14ac:dyDescent="0.3">
      <c r="A1270" t="s">
        <v>2690</v>
      </c>
      <c r="B1270" t="s">
        <v>2691</v>
      </c>
      <c r="C1270" t="str">
        <f>IFERROR(VLOOKUP(Table1[[#This Row],[Ticker]],[1]!Table1[[Symbol]:[Industry]],2,FALSE),"-")</f>
        <v>-</v>
      </c>
      <c r="E1270">
        <v>1437.8036848500001</v>
      </c>
      <c r="F1270">
        <v>1370.85</v>
      </c>
      <c r="G1270">
        <v>419.34450783219597</v>
      </c>
      <c r="H1270">
        <v>50.721406093001697</v>
      </c>
      <c r="I1270">
        <v>211.112052081234</v>
      </c>
      <c r="J1270">
        <v>-5.35995241419376</v>
      </c>
      <c r="K1270">
        <v>1025.28346788719</v>
      </c>
      <c r="M1270">
        <v>64.806188982778707</v>
      </c>
      <c r="N1270">
        <v>1.14070494125489</v>
      </c>
      <c r="O1270">
        <v>10.150636466425899</v>
      </c>
      <c r="P1270">
        <v>472.61904761904702</v>
      </c>
    </row>
    <row r="1271" spans="1:17" hidden="1" x14ac:dyDescent="0.3">
      <c r="A1271" t="s">
        <v>2692</v>
      </c>
      <c r="B1271" t="s">
        <v>2693</v>
      </c>
      <c r="C1271" t="str">
        <f>IFERROR(VLOOKUP(Table1[[#This Row],[Ticker]],[1]!Table1[[Symbol]:[Industry]],2,FALSE),"-")</f>
        <v>-</v>
      </c>
      <c r="D1271" t="s">
        <v>140</v>
      </c>
      <c r="E1271">
        <v>1436.287730128</v>
      </c>
      <c r="F1271">
        <v>179.68</v>
      </c>
      <c r="G1271">
        <v>320.38446825409602</v>
      </c>
      <c r="H1271">
        <v>36.795665713646898</v>
      </c>
      <c r="I1271">
        <v>109.762430754958</v>
      </c>
      <c r="J1271">
        <v>18.140974300602199</v>
      </c>
      <c r="K1271">
        <v>144.91192860654999</v>
      </c>
      <c r="L1271">
        <v>115.335395379037</v>
      </c>
      <c r="M1271">
        <v>79.708164410736202</v>
      </c>
      <c r="N1271">
        <v>1.4989808678107499</v>
      </c>
      <c r="O1271">
        <v>4.2798308103294698</v>
      </c>
      <c r="P1271">
        <v>351.45728643216</v>
      </c>
      <c r="Q1271">
        <v>0.14740991421129601</v>
      </c>
    </row>
    <row r="1272" spans="1:17" hidden="1" x14ac:dyDescent="0.3">
      <c r="A1272" t="s">
        <v>2694</v>
      </c>
      <c r="B1272" t="s">
        <v>2695</v>
      </c>
      <c r="C1272" t="str">
        <f>IFERROR(VLOOKUP(Table1[[#This Row],[Ticker]],[1]!Table1[[Symbol]:[Industry]],2,FALSE),"-")</f>
        <v>-</v>
      </c>
      <c r="D1272" t="s">
        <v>234</v>
      </c>
      <c r="E1272">
        <v>1432.4873625600001</v>
      </c>
      <c r="F1272">
        <v>409.6</v>
      </c>
      <c r="G1272">
        <v>-37.105000779869798</v>
      </c>
      <c r="H1272">
        <v>-0.87941472386550001</v>
      </c>
      <c r="I1272">
        <v>-16.160118178150299</v>
      </c>
      <c r="J1272">
        <v>-8.7499803731872294</v>
      </c>
      <c r="K1272">
        <v>395.32647111732803</v>
      </c>
      <c r="L1272">
        <v>399.577855727979</v>
      </c>
      <c r="M1272">
        <v>46.823389263894697</v>
      </c>
      <c r="N1272">
        <v>0.67656853479303303</v>
      </c>
      <c r="O1272">
        <v>25.439453124999901</v>
      </c>
      <c r="P1272">
        <v>40.9255117839325</v>
      </c>
      <c r="Q1272">
        <v>5.6808482350040997E-2</v>
      </c>
    </row>
    <row r="1273" spans="1:17" hidden="1" x14ac:dyDescent="0.3">
      <c r="A1273" t="s">
        <v>2696</v>
      </c>
      <c r="B1273" t="s">
        <v>2697</v>
      </c>
      <c r="C1273" t="str">
        <f>IFERROR(VLOOKUP(Table1[[#This Row],[Ticker]],[1]!Table1[[Symbol]:[Industry]],2,FALSE),"-")</f>
        <v>-</v>
      </c>
      <c r="D1273" t="s">
        <v>505</v>
      </c>
      <c r="E1273">
        <v>1431.8316063049999</v>
      </c>
      <c r="F1273">
        <v>590.95000000000005</v>
      </c>
      <c r="G1273">
        <v>39.953409732600598</v>
      </c>
      <c r="H1273">
        <v>-2.9630862541402001</v>
      </c>
      <c r="I1273">
        <v>9.94372481027413</v>
      </c>
      <c r="J1273">
        <v>-5.1318618383326502</v>
      </c>
      <c r="K1273">
        <v>547.14649800668406</v>
      </c>
      <c r="L1273">
        <v>457.35959749320699</v>
      </c>
      <c r="M1273">
        <v>50.940869623005703</v>
      </c>
      <c r="N1273">
        <v>0.53916439178074904</v>
      </c>
      <c r="O1273">
        <v>15.068956764531601</v>
      </c>
      <c r="P1273">
        <v>75.0703599466745</v>
      </c>
    </row>
    <row r="1274" spans="1:17" hidden="1" x14ac:dyDescent="0.3">
      <c r="A1274" t="s">
        <v>2698</v>
      </c>
      <c r="B1274" t="s">
        <v>2699</v>
      </c>
      <c r="C1274" t="str">
        <f>IFERROR(VLOOKUP(Table1[[#This Row],[Ticker]],[1]!Table1[[Symbol]:[Industry]],2,FALSE),"-")</f>
        <v>-</v>
      </c>
      <c r="D1274" t="s">
        <v>140</v>
      </c>
      <c r="E1274">
        <v>1420.6370893650001</v>
      </c>
      <c r="F1274">
        <v>345.15</v>
      </c>
      <c r="G1274">
        <v>70.178610488995304</v>
      </c>
      <c r="H1274">
        <v>-0.893766258225276</v>
      </c>
      <c r="I1274">
        <v>4.1304678469150602</v>
      </c>
      <c r="J1274">
        <v>-3.0434711957793699</v>
      </c>
      <c r="K1274">
        <v>339.47464779708099</v>
      </c>
      <c r="L1274">
        <v>305.17034892691299</v>
      </c>
      <c r="M1274">
        <v>60.687077379372703</v>
      </c>
      <c r="N1274">
        <v>1.25517096730413</v>
      </c>
      <c r="O1274">
        <v>20.527306967984899</v>
      </c>
      <c r="P1274">
        <v>117.691579943235</v>
      </c>
      <c r="Q1274">
        <v>0.12876274599002999</v>
      </c>
    </row>
    <row r="1275" spans="1:17" hidden="1" x14ac:dyDescent="0.3">
      <c r="A1275" t="s">
        <v>2700</v>
      </c>
      <c r="B1275" t="s">
        <v>2701</v>
      </c>
      <c r="C1275" t="str">
        <f>IFERROR(VLOOKUP(Table1[[#This Row],[Ticker]],[1]!Table1[[Symbol]:[Industry]],2,FALSE),"-")</f>
        <v>-</v>
      </c>
      <c r="D1275" t="s">
        <v>21</v>
      </c>
      <c r="E1275">
        <v>1417.6182790400001</v>
      </c>
      <c r="F1275">
        <v>1772.8</v>
      </c>
      <c r="G1275">
        <v>920.49613501765805</v>
      </c>
      <c r="H1275">
        <v>23.698771692147499</v>
      </c>
      <c r="I1275">
        <v>120.989261945105</v>
      </c>
      <c r="J1275">
        <v>2.7768932496616201</v>
      </c>
      <c r="K1275">
        <v>1335.0455587673</v>
      </c>
      <c r="L1275">
        <v>832.24507469253297</v>
      </c>
      <c r="M1275">
        <v>72.093212655839906</v>
      </c>
      <c r="N1275">
        <v>0.71994654300711602</v>
      </c>
      <c r="O1275">
        <v>5.6407942238267901E-2</v>
      </c>
      <c r="P1275">
        <v>1203.0503491363399</v>
      </c>
    </row>
    <row r="1276" spans="1:17" hidden="1" x14ac:dyDescent="0.3">
      <c r="A1276" t="s">
        <v>2702</v>
      </c>
      <c r="B1276" t="s">
        <v>2703</v>
      </c>
      <c r="C1276" t="str">
        <f>IFERROR(VLOOKUP(Table1[[#This Row],[Ticker]],[1]!Table1[[Symbol]:[Industry]],2,FALSE),"-")</f>
        <v>-</v>
      </c>
      <c r="D1276" t="s">
        <v>187</v>
      </c>
      <c r="E1276">
        <v>1414.6079999999999</v>
      </c>
      <c r="F1276">
        <v>1133.5</v>
      </c>
      <c r="G1276">
        <v>14.589831555436501</v>
      </c>
      <c r="H1276">
        <v>7.5760125780620804</v>
      </c>
      <c r="I1276">
        <v>-2.4117831772285099</v>
      </c>
      <c r="J1276">
        <v>1.56366835121555</v>
      </c>
      <c r="K1276">
        <v>1046.5643056807901</v>
      </c>
      <c r="L1276">
        <v>979.09574451894503</v>
      </c>
      <c r="M1276">
        <v>64.232599421099195</v>
      </c>
      <c r="N1276">
        <v>1.3903632758111399</v>
      </c>
      <c r="O1276">
        <v>4.8963387737097399</v>
      </c>
      <c r="P1276">
        <v>51.3452166366245</v>
      </c>
      <c r="Q1276">
        <v>4.0729048822020003E-3</v>
      </c>
    </row>
    <row r="1277" spans="1:17" hidden="1" x14ac:dyDescent="0.3">
      <c r="A1277" t="s">
        <v>2704</v>
      </c>
      <c r="B1277" t="s">
        <v>2705</v>
      </c>
      <c r="C1277" t="str">
        <f>IFERROR(VLOOKUP(Table1[[#This Row],[Ticker]],[1]!Table1[[Symbol]:[Industry]],2,FALSE),"-")</f>
        <v>-</v>
      </c>
      <c r="D1277" t="s">
        <v>496</v>
      </c>
      <c r="E1277">
        <v>1408.4034999999999</v>
      </c>
      <c r="F1277">
        <v>211.79</v>
      </c>
      <c r="G1277">
        <v>-13.607340905825399</v>
      </c>
      <c r="H1277">
        <v>-0.59604181997514105</v>
      </c>
      <c r="I1277">
        <v>-23.166849607218801</v>
      </c>
      <c r="J1277">
        <v>-4.0121018947545997</v>
      </c>
      <c r="K1277">
        <v>208.37721946064801</v>
      </c>
      <c r="L1277">
        <v>209.363898649616</v>
      </c>
      <c r="M1277">
        <v>53.689703664843101</v>
      </c>
      <c r="N1277">
        <v>1.1117174292821499</v>
      </c>
      <c r="O1277">
        <v>35.7948911657774</v>
      </c>
      <c r="P1277">
        <v>21.998847926267199</v>
      </c>
      <c r="Q1277">
        <v>2.8825878519574001E-2</v>
      </c>
    </row>
    <row r="1278" spans="1:17" hidden="1" x14ac:dyDescent="0.3">
      <c r="A1278" t="s">
        <v>2706</v>
      </c>
      <c r="B1278" t="s">
        <v>2707</v>
      </c>
      <c r="C1278" t="str">
        <f>IFERROR(VLOOKUP(Table1[[#This Row],[Ticker]],[1]!Table1[[Symbol]:[Industry]],2,FALSE),"-")</f>
        <v>-</v>
      </c>
      <c r="D1278" t="s">
        <v>371</v>
      </c>
      <c r="E1278">
        <v>1402.468293984</v>
      </c>
      <c r="F1278">
        <v>70.34</v>
      </c>
      <c r="G1278">
        <v>-53.186412825119902</v>
      </c>
      <c r="H1278">
        <v>3.8562136320201499</v>
      </c>
      <c r="I1278">
        <v>-21.001710895864601</v>
      </c>
      <c r="J1278">
        <v>-5.6518693589471898</v>
      </c>
      <c r="K1278">
        <v>70.125566936779293</v>
      </c>
      <c r="L1278">
        <v>72.326751575986904</v>
      </c>
      <c r="M1278">
        <v>36.662986594017397</v>
      </c>
      <c r="N1278">
        <v>1.7796343139330499</v>
      </c>
      <c r="O1278">
        <v>42.877452374182504</v>
      </c>
      <c r="P1278">
        <v>26.624662466246601</v>
      </c>
      <c r="Q1278">
        <v>-3.25997093993E-2</v>
      </c>
    </row>
    <row r="1279" spans="1:17" hidden="1" x14ac:dyDescent="0.3">
      <c r="A1279" t="s">
        <v>2708</v>
      </c>
      <c r="B1279" t="s">
        <v>2709</v>
      </c>
      <c r="C1279" t="str">
        <f>IFERROR(VLOOKUP(Table1[[#This Row],[Ticker]],[1]!Table1[[Symbol]:[Industry]],2,FALSE),"-")</f>
        <v>-</v>
      </c>
      <c r="D1279" t="s">
        <v>994</v>
      </c>
      <c r="E1279">
        <v>1401.80562055</v>
      </c>
      <c r="F1279">
        <v>75.650000000000006</v>
      </c>
      <c r="G1279">
        <v>-41.035125887365801</v>
      </c>
      <c r="H1279">
        <v>2.8689373410412999</v>
      </c>
      <c r="I1279">
        <v>-25.8853407213347</v>
      </c>
      <c r="J1279">
        <v>-3.6542999392734199</v>
      </c>
      <c r="K1279">
        <v>73.890041697210705</v>
      </c>
      <c r="L1279">
        <v>80.548313448923196</v>
      </c>
      <c r="M1279">
        <v>55.164580651721003</v>
      </c>
      <c r="N1279">
        <v>1.5725986390564699</v>
      </c>
      <c r="O1279">
        <v>45.142101784533999</v>
      </c>
      <c r="P1279">
        <v>22.016129032258</v>
      </c>
      <c r="Q1279">
        <v>-2.9879060489737E-2</v>
      </c>
    </row>
    <row r="1280" spans="1:17" hidden="1" x14ac:dyDescent="0.3">
      <c r="A1280" t="s">
        <v>2710</v>
      </c>
      <c r="B1280" t="s">
        <v>2711</v>
      </c>
      <c r="C1280" t="str">
        <f>IFERROR(VLOOKUP(Table1[[#This Row],[Ticker]],[1]!Table1[[Symbol]:[Industry]],2,FALSE),"-")</f>
        <v>-</v>
      </c>
      <c r="D1280" t="s">
        <v>151</v>
      </c>
      <c r="E1280">
        <v>1400.9621130349999</v>
      </c>
      <c r="F1280">
        <v>629.35</v>
      </c>
      <c r="G1280">
        <v>-26.467140409168501</v>
      </c>
      <c r="H1280">
        <v>11.2564914385036</v>
      </c>
      <c r="I1280">
        <v>-4.0805831739931202</v>
      </c>
      <c r="J1280">
        <v>-0.82624467167375004</v>
      </c>
      <c r="K1280">
        <v>591.25311263952301</v>
      </c>
      <c r="L1280">
        <v>572.506791056579</v>
      </c>
      <c r="M1280">
        <v>54.316134258463002</v>
      </c>
      <c r="N1280">
        <v>1.1288902019540601</v>
      </c>
      <c r="O1280">
        <v>14.816874553110299</v>
      </c>
      <c r="P1280">
        <v>26.0590886329494</v>
      </c>
      <c r="Q1280">
        <v>-0.15350590775711301</v>
      </c>
    </row>
    <row r="1281" spans="1:17" hidden="1" x14ac:dyDescent="0.3">
      <c r="A1281" t="s">
        <v>2712</v>
      </c>
      <c r="B1281" t="s">
        <v>2713</v>
      </c>
      <c r="C1281" t="str">
        <f>IFERROR(VLOOKUP(Table1[[#This Row],[Ticker]],[1]!Table1[[Symbol]:[Industry]],2,FALSE),"-")</f>
        <v>-</v>
      </c>
      <c r="D1281" t="s">
        <v>200</v>
      </c>
      <c r="E1281">
        <v>1397.1865334500001</v>
      </c>
      <c r="F1281">
        <v>2294.75</v>
      </c>
      <c r="G1281">
        <v>67.953848933731095</v>
      </c>
      <c r="H1281">
        <v>14.627375390531499</v>
      </c>
      <c r="I1281">
        <v>49.824241010731903</v>
      </c>
      <c r="J1281">
        <v>-8.21772520021349</v>
      </c>
      <c r="K1281">
        <v>2171.6487429283502</v>
      </c>
      <c r="L1281">
        <v>1798.5323471900099</v>
      </c>
      <c r="M1281">
        <v>40.0419488117168</v>
      </c>
      <c r="N1281">
        <v>0.79812497317853304</v>
      </c>
      <c r="O1281">
        <v>10.687438718814599</v>
      </c>
      <c r="P1281">
        <v>97.296019258877095</v>
      </c>
      <c r="Q1281">
        <v>0.15321418413876201</v>
      </c>
    </row>
    <row r="1282" spans="1:17" hidden="1" x14ac:dyDescent="0.3">
      <c r="A1282" t="s">
        <v>2714</v>
      </c>
      <c r="B1282" t="s">
        <v>2715</v>
      </c>
      <c r="C1282" t="str">
        <f>IFERROR(VLOOKUP(Table1[[#This Row],[Ticker]],[1]!Table1[[Symbol]:[Industry]],2,FALSE),"-")</f>
        <v>-</v>
      </c>
      <c r="D1282" t="s">
        <v>620</v>
      </c>
      <c r="E1282">
        <v>1395.9256144799999</v>
      </c>
      <c r="F1282">
        <v>141.78</v>
      </c>
      <c r="G1282">
        <v>-16.0596763684865</v>
      </c>
      <c r="H1282">
        <v>3.2392390279396701</v>
      </c>
      <c r="I1282">
        <v>-30.7694702804001</v>
      </c>
      <c r="J1282">
        <v>-1.20925913619092</v>
      </c>
      <c r="K1282">
        <v>135.533454414631</v>
      </c>
      <c r="L1282">
        <v>138.74203596018199</v>
      </c>
      <c r="M1282">
        <v>65.294162131264599</v>
      </c>
      <c r="N1282">
        <v>1.8495112215015199</v>
      </c>
      <c r="O1282">
        <v>32.564536606009298</v>
      </c>
      <c r="P1282">
        <v>23.825327510916999</v>
      </c>
      <c r="Q1282">
        <v>-3.7631349856149E-2</v>
      </c>
    </row>
    <row r="1283" spans="1:17" hidden="1" x14ac:dyDescent="0.3">
      <c r="A1283" t="s">
        <v>2716</v>
      </c>
      <c r="B1283" t="s">
        <v>2717</v>
      </c>
      <c r="C1283" t="str">
        <f>IFERROR(VLOOKUP(Table1[[#This Row],[Ticker]],[1]!Table1[[Symbol]:[Industry]],2,FALSE),"-")</f>
        <v>-</v>
      </c>
      <c r="D1283" t="s">
        <v>21</v>
      </c>
      <c r="E1283">
        <v>1395.3315428999999</v>
      </c>
      <c r="F1283">
        <v>125.25</v>
      </c>
      <c r="G1283">
        <v>17.308408944678799</v>
      </c>
      <c r="H1283">
        <v>4.7674504725602098</v>
      </c>
      <c r="I1283">
        <v>0.81921318693552903</v>
      </c>
      <c r="J1283">
        <v>4.9570016087947302</v>
      </c>
      <c r="K1283">
        <v>119.976634713826</v>
      </c>
      <c r="L1283">
        <v>112.60963800602801</v>
      </c>
      <c r="M1283">
        <v>65.419754969257994</v>
      </c>
      <c r="N1283">
        <v>1.4039810745842201</v>
      </c>
      <c r="O1283">
        <v>40.9181636726546</v>
      </c>
      <c r="P1283">
        <v>54.629629629629598</v>
      </c>
      <c r="Q1283">
        <v>3.5497710182231003E-2</v>
      </c>
    </row>
    <row r="1284" spans="1:17" hidden="1" x14ac:dyDescent="0.3">
      <c r="A1284" t="s">
        <v>2718</v>
      </c>
      <c r="B1284" t="s">
        <v>2719</v>
      </c>
      <c r="C1284" t="str">
        <f>IFERROR(VLOOKUP(Table1[[#This Row],[Ticker]],[1]!Table1[[Symbol]:[Industry]],2,FALSE),"-")</f>
        <v>-</v>
      </c>
      <c r="D1284" t="s">
        <v>234</v>
      </c>
      <c r="E1284">
        <v>1393.0792799999999</v>
      </c>
      <c r="F1284">
        <v>1392.5</v>
      </c>
      <c r="G1284">
        <v>309.61509240055</v>
      </c>
      <c r="H1284">
        <v>-13.2943158640626</v>
      </c>
      <c r="I1284">
        <v>88.499020700319505</v>
      </c>
      <c r="J1284">
        <v>-2.4305377634220302</v>
      </c>
      <c r="K1284">
        <v>1348.08682749442</v>
      </c>
      <c r="L1284">
        <v>973.51218339129798</v>
      </c>
      <c r="M1284">
        <v>47.3040652761185</v>
      </c>
      <c r="N1284">
        <v>0.84617174088934199</v>
      </c>
      <c r="O1284">
        <v>10.0143626570915</v>
      </c>
      <c r="P1284">
        <v>571.40790742526497</v>
      </c>
      <c r="Q1284">
        <v>0.17489849978679201</v>
      </c>
    </row>
    <row r="1285" spans="1:17" hidden="1" x14ac:dyDescent="0.3">
      <c r="A1285" t="s">
        <v>2720</v>
      </c>
      <c r="B1285" t="s">
        <v>2721</v>
      </c>
      <c r="C1285" t="str">
        <f>IFERROR(VLOOKUP(Table1[[#This Row],[Ticker]],[1]!Table1[[Symbol]:[Industry]],2,FALSE),"-")</f>
        <v>-</v>
      </c>
      <c r="D1285" t="s">
        <v>124</v>
      </c>
      <c r="E1285">
        <v>1386.1364000000001</v>
      </c>
      <c r="F1285">
        <v>684.85</v>
      </c>
      <c r="G1285">
        <v>19.325740654098599</v>
      </c>
      <c r="H1285">
        <v>0.51684638990287401</v>
      </c>
      <c r="I1285">
        <v>-4.0015371020145096</v>
      </c>
      <c r="J1285">
        <v>1.2123583484650899</v>
      </c>
      <c r="K1285">
        <v>651.14114119229998</v>
      </c>
      <c r="L1285">
        <v>630.87199961634099</v>
      </c>
      <c r="M1285">
        <v>67.192056336906901</v>
      </c>
      <c r="N1285">
        <v>1.6577171833109701</v>
      </c>
      <c r="O1285">
        <v>9.0749799226107903</v>
      </c>
      <c r="P1285">
        <v>48.0596692249486</v>
      </c>
      <c r="Q1285">
        <v>0.104945364069011</v>
      </c>
    </row>
    <row r="1286" spans="1:17" hidden="1" x14ac:dyDescent="0.3">
      <c r="A1286" t="s">
        <v>2722</v>
      </c>
      <c r="B1286" t="s">
        <v>2723</v>
      </c>
      <c r="C1286" t="str">
        <f>IFERROR(VLOOKUP(Table1[[#This Row],[Ticker]],[1]!Table1[[Symbol]:[Industry]],2,FALSE),"-")</f>
        <v>-</v>
      </c>
      <c r="D1286" t="s">
        <v>293</v>
      </c>
      <c r="E1286">
        <v>1384.7023836000001</v>
      </c>
      <c r="F1286">
        <v>320.75</v>
      </c>
      <c r="G1286">
        <v>130.887813979003</v>
      </c>
      <c r="H1286">
        <v>8.1503452664394498</v>
      </c>
      <c r="I1286">
        <v>28.722113005465101</v>
      </c>
      <c r="J1286">
        <v>1.77377418971322</v>
      </c>
      <c r="K1286">
        <v>273.59220297004703</v>
      </c>
      <c r="L1286">
        <v>214.07299462671099</v>
      </c>
      <c r="M1286">
        <v>76.907712907270593</v>
      </c>
      <c r="N1286">
        <v>0.94479574434987601</v>
      </c>
      <c r="O1286">
        <v>0</v>
      </c>
      <c r="P1286">
        <v>174.14529914529899</v>
      </c>
      <c r="Q1286">
        <v>0.120482000800848</v>
      </c>
    </row>
    <row r="1287" spans="1:17" hidden="1" x14ac:dyDescent="0.3">
      <c r="A1287" t="s">
        <v>2724</v>
      </c>
      <c r="B1287" t="s">
        <v>2725</v>
      </c>
      <c r="C1287" t="str">
        <f>IFERROR(VLOOKUP(Table1[[#This Row],[Ticker]],[1]!Table1[[Symbol]:[Industry]],2,FALSE),"-")</f>
        <v>-</v>
      </c>
      <c r="D1287" t="s">
        <v>218</v>
      </c>
      <c r="E1287">
        <v>1384.5139489000001</v>
      </c>
      <c r="F1287">
        <v>877.4</v>
      </c>
      <c r="G1287">
        <v>102.638262438642</v>
      </c>
      <c r="H1287">
        <v>19.1424303796414</v>
      </c>
      <c r="I1287">
        <v>29.234226752340501</v>
      </c>
      <c r="J1287">
        <v>-3.4464386285604398</v>
      </c>
      <c r="K1287">
        <v>707.80037244659502</v>
      </c>
      <c r="L1287">
        <v>577.259714616682</v>
      </c>
      <c r="M1287">
        <v>61.539502934659502</v>
      </c>
      <c r="N1287">
        <v>0.54646711696061701</v>
      </c>
      <c r="O1287">
        <v>7.8071575108274498</v>
      </c>
      <c r="P1287">
        <v>130.894736842105</v>
      </c>
      <c r="Q1287">
        <v>0.18152373950057801</v>
      </c>
    </row>
    <row r="1288" spans="1:17" hidden="1" x14ac:dyDescent="0.3">
      <c r="A1288" t="s">
        <v>2726</v>
      </c>
      <c r="B1288" t="s">
        <v>2727</v>
      </c>
      <c r="C1288" t="str">
        <f>IFERROR(VLOOKUP(Table1[[#This Row],[Ticker]],[1]!Table1[[Symbol]:[Industry]],2,FALSE),"-")</f>
        <v>-</v>
      </c>
      <c r="D1288" t="s">
        <v>148</v>
      </c>
      <c r="E1288">
        <v>1373.376574209</v>
      </c>
      <c r="F1288">
        <v>206.79</v>
      </c>
      <c r="G1288">
        <v>27.007014866906101</v>
      </c>
      <c r="H1288">
        <v>1.9953136137084899</v>
      </c>
      <c r="I1288">
        <v>76.478765844899399</v>
      </c>
      <c r="J1288">
        <v>2.5603598177499598</v>
      </c>
      <c r="K1288">
        <v>178.25693925852099</v>
      </c>
      <c r="L1288">
        <v>140.318401618076</v>
      </c>
      <c r="M1288">
        <v>67.278867602167693</v>
      </c>
      <c r="N1288">
        <v>0.55137713335419702</v>
      </c>
      <c r="O1288">
        <v>14.7057401228299</v>
      </c>
      <c r="P1288">
        <v>114.62376751427</v>
      </c>
      <c r="Q1288">
        <v>0.18649955691841599</v>
      </c>
    </row>
    <row r="1289" spans="1:17" hidden="1" x14ac:dyDescent="0.3">
      <c r="A1289" t="s">
        <v>2728</v>
      </c>
      <c r="B1289" t="s">
        <v>2729</v>
      </c>
      <c r="C1289" t="str">
        <f>IFERROR(VLOOKUP(Table1[[#This Row],[Ticker]],[1]!Table1[[Symbol]:[Industry]],2,FALSE),"-")</f>
        <v>-</v>
      </c>
      <c r="D1289" t="s">
        <v>293</v>
      </c>
      <c r="E1289">
        <v>1370.4032549999999</v>
      </c>
      <c r="F1289">
        <v>84.03</v>
      </c>
      <c r="G1289">
        <v>3.9431995453768698</v>
      </c>
      <c r="H1289">
        <v>-5.69469399447902</v>
      </c>
      <c r="I1289">
        <v>-12.602935661614</v>
      </c>
      <c r="J1289">
        <v>-2.0032925088523101</v>
      </c>
      <c r="K1289">
        <v>86.208204323385999</v>
      </c>
      <c r="L1289">
        <v>85.054077187774396</v>
      </c>
      <c r="M1289">
        <v>39.717133288858001</v>
      </c>
      <c r="N1289">
        <v>0.62753248833072695</v>
      </c>
      <c r="O1289">
        <v>24.8958705224324</v>
      </c>
      <c r="P1289">
        <v>31.092043681747199</v>
      </c>
      <c r="Q1289">
        <v>5.9643913849046E-2</v>
      </c>
    </row>
    <row r="1290" spans="1:17" hidden="1" x14ac:dyDescent="0.3">
      <c r="A1290" t="s">
        <v>2730</v>
      </c>
      <c r="B1290" t="s">
        <v>2731</v>
      </c>
      <c r="C1290" t="str">
        <f>IFERROR(VLOOKUP(Table1[[#This Row],[Ticker]],[1]!Table1[[Symbol]:[Industry]],2,FALSE),"-")</f>
        <v>-</v>
      </c>
      <c r="D1290" t="s">
        <v>1512</v>
      </c>
      <c r="E1290">
        <v>1367.6949999999999</v>
      </c>
      <c r="F1290">
        <v>84.95</v>
      </c>
      <c r="G1290">
        <v>-17.989639736441202</v>
      </c>
      <c r="H1290">
        <v>-18.979460590186601</v>
      </c>
      <c r="I1290">
        <v>14.951115541854101</v>
      </c>
      <c r="J1290">
        <v>-7.2734928966997598</v>
      </c>
      <c r="K1290">
        <v>84.324923934335303</v>
      </c>
      <c r="L1290">
        <v>72.887598074588894</v>
      </c>
      <c r="M1290">
        <v>34.502391310299302</v>
      </c>
      <c r="N1290">
        <v>0.10492954311293699</v>
      </c>
      <c r="O1290">
        <v>23.543260741612698</v>
      </c>
      <c r="P1290">
        <v>63.3339742357239</v>
      </c>
      <c r="Q1290">
        <v>0.12641018964537401</v>
      </c>
    </row>
    <row r="1291" spans="1:17" hidden="1" x14ac:dyDescent="0.3">
      <c r="A1291" t="s">
        <v>2732</v>
      </c>
      <c r="B1291" t="s">
        <v>2733</v>
      </c>
      <c r="C1291" t="str">
        <f>IFERROR(VLOOKUP(Table1[[#This Row],[Ticker]],[1]!Table1[[Symbol]:[Industry]],2,FALSE),"-")</f>
        <v>-</v>
      </c>
      <c r="D1291" t="s">
        <v>130</v>
      </c>
      <c r="E1291">
        <v>1360.7665715999999</v>
      </c>
      <c r="F1291">
        <v>1955.9</v>
      </c>
      <c r="G1291">
        <v>275.796017382652</v>
      </c>
      <c r="H1291">
        <v>5.1744777841852398</v>
      </c>
      <c r="I1291">
        <v>145.11089779420499</v>
      </c>
      <c r="J1291">
        <v>-2.5576074447031898</v>
      </c>
      <c r="K1291">
        <v>1732.8926878310499</v>
      </c>
      <c r="L1291">
        <v>1210.9238022234299</v>
      </c>
      <c r="M1291">
        <v>59.859864444845897</v>
      </c>
      <c r="N1291">
        <v>0.93734823470828998</v>
      </c>
      <c r="O1291">
        <v>18.104197556112201</v>
      </c>
      <c r="P1291">
        <v>320.62365591397798</v>
      </c>
      <c r="Q1291">
        <v>0.22477280719443299</v>
      </c>
    </row>
    <row r="1292" spans="1:17" hidden="1" x14ac:dyDescent="0.3">
      <c r="A1292" t="s">
        <v>2734</v>
      </c>
      <c r="B1292" t="s">
        <v>2735</v>
      </c>
      <c r="C1292" t="str">
        <f>IFERROR(VLOOKUP(Table1[[#This Row],[Ticker]],[1]!Table1[[Symbol]:[Industry]],2,FALSE),"-")</f>
        <v>-</v>
      </c>
      <c r="D1292" t="s">
        <v>257</v>
      </c>
      <c r="E1292">
        <v>1358.8219999999999</v>
      </c>
      <c r="F1292">
        <v>465.35</v>
      </c>
      <c r="G1292">
        <v>14.971651906402499</v>
      </c>
      <c r="H1292">
        <v>5.3511673068995496</v>
      </c>
      <c r="I1292">
        <v>-1.74773717202629</v>
      </c>
      <c r="J1292">
        <v>-4.51616976006627</v>
      </c>
      <c r="K1292">
        <v>428.372824150393</v>
      </c>
      <c r="L1292">
        <v>397.44490860462099</v>
      </c>
      <c r="M1292">
        <v>61.876171577225797</v>
      </c>
      <c r="N1292">
        <v>0.83483392686475599</v>
      </c>
      <c r="O1292">
        <v>3.5564628774040901</v>
      </c>
      <c r="P1292">
        <v>42.745398773006102</v>
      </c>
      <c r="Q1292">
        <v>-1.1775866436310001E-3</v>
      </c>
    </row>
    <row r="1293" spans="1:17" hidden="1" x14ac:dyDescent="0.3">
      <c r="A1293" t="s">
        <v>2736</v>
      </c>
      <c r="B1293" t="s">
        <v>2737</v>
      </c>
      <c r="C1293" t="str">
        <f>IFERROR(VLOOKUP(Table1[[#This Row],[Ticker]],[1]!Table1[[Symbol]:[Industry]],2,FALSE),"-")</f>
        <v>-</v>
      </c>
      <c r="D1293" t="s">
        <v>124</v>
      </c>
      <c r="E1293">
        <v>1358.17169964</v>
      </c>
      <c r="F1293">
        <v>60.34</v>
      </c>
      <c r="G1293">
        <v>78.484091474773606</v>
      </c>
      <c r="H1293">
        <v>-2.7502696589706499</v>
      </c>
      <c r="I1293">
        <v>-7.82232788985264</v>
      </c>
      <c r="J1293">
        <v>-3.8877394915288699</v>
      </c>
      <c r="K1293">
        <v>60.627146684133997</v>
      </c>
      <c r="L1293">
        <v>56.362436494873698</v>
      </c>
      <c r="M1293">
        <v>48.693427134179203</v>
      </c>
      <c r="N1293">
        <v>1.5175979775803701</v>
      </c>
      <c r="O1293">
        <v>42.525687769307197</v>
      </c>
      <c r="P1293">
        <v>110.610820244328</v>
      </c>
      <c r="Q1293">
        <v>3.3802759719083003E-2</v>
      </c>
    </row>
    <row r="1294" spans="1:17" hidden="1" x14ac:dyDescent="0.3">
      <c r="A1294" t="s">
        <v>2738</v>
      </c>
      <c r="B1294" t="s">
        <v>2739</v>
      </c>
      <c r="C1294" t="str">
        <f>IFERROR(VLOOKUP(Table1[[#This Row],[Ticker]],[1]!Table1[[Symbol]:[Industry]],2,FALSE),"-")</f>
        <v>-</v>
      </c>
      <c r="D1294" t="s">
        <v>234</v>
      </c>
      <c r="E1294">
        <v>1356.1314230949999</v>
      </c>
      <c r="F1294">
        <v>376.45</v>
      </c>
      <c r="G1294">
        <v>-19.275144801346201</v>
      </c>
      <c r="H1294">
        <v>0.20941557005879599</v>
      </c>
      <c r="I1294">
        <v>-8.4649554823170199</v>
      </c>
      <c r="J1294">
        <v>-2.69392431713118</v>
      </c>
      <c r="K1294">
        <v>365.34965683367</v>
      </c>
      <c r="L1294">
        <v>356.760452888923</v>
      </c>
      <c r="M1294">
        <v>58.574148485998698</v>
      </c>
      <c r="N1294">
        <v>0.81739588935220098</v>
      </c>
      <c r="O1294">
        <v>12.631159516536</v>
      </c>
      <c r="P1294">
        <v>23.689830786922901</v>
      </c>
      <c r="Q1294">
        <v>4.8174308443114003E-2</v>
      </c>
    </row>
    <row r="1295" spans="1:17" hidden="1" x14ac:dyDescent="0.3">
      <c r="A1295" t="s">
        <v>2740</v>
      </c>
      <c r="B1295" t="s">
        <v>2741</v>
      </c>
      <c r="C1295" t="str">
        <f>IFERROR(VLOOKUP(Table1[[#This Row],[Ticker]],[1]!Table1[[Symbol]:[Industry]],2,FALSE),"-")</f>
        <v>-</v>
      </c>
      <c r="D1295" t="s">
        <v>130</v>
      </c>
      <c r="E1295">
        <v>1354.8696985199999</v>
      </c>
      <c r="F1295">
        <v>847.1</v>
      </c>
      <c r="G1295">
        <v>6.6843791624542304</v>
      </c>
      <c r="H1295">
        <v>-8.2023571757440692</v>
      </c>
      <c r="I1295">
        <v>-32.671562992929303</v>
      </c>
      <c r="J1295">
        <v>-2.5157056170946199</v>
      </c>
      <c r="K1295">
        <v>867.84981385042602</v>
      </c>
      <c r="L1295">
        <v>857.51482987082295</v>
      </c>
      <c r="M1295">
        <v>48.4034334384068</v>
      </c>
      <c r="N1295">
        <v>1.10414364595591</v>
      </c>
      <c r="O1295">
        <v>27.493802384606301</v>
      </c>
      <c r="P1295">
        <v>37.5050726402077</v>
      </c>
      <c r="Q1295">
        <v>7.4237393477659994E-2</v>
      </c>
    </row>
    <row r="1296" spans="1:17" hidden="1" x14ac:dyDescent="0.3">
      <c r="A1296" t="s">
        <v>2742</v>
      </c>
      <c r="B1296" t="s">
        <v>2743</v>
      </c>
      <c r="C1296" t="str">
        <f>IFERROR(VLOOKUP(Table1[[#This Row],[Ticker]],[1]!Table1[[Symbol]:[Industry]],2,FALSE),"-")</f>
        <v>-</v>
      </c>
      <c r="D1296" t="s">
        <v>668</v>
      </c>
      <c r="E1296">
        <v>1353</v>
      </c>
      <c r="F1296">
        <v>135.30000000000001</v>
      </c>
      <c r="G1296">
        <v>-7.7165433194711301</v>
      </c>
      <c r="H1296">
        <v>13.8402507597231</v>
      </c>
      <c r="I1296">
        <v>-15.5512365268295</v>
      </c>
      <c r="J1296">
        <v>1.93200160879474</v>
      </c>
      <c r="K1296">
        <v>120.84049437772801</v>
      </c>
      <c r="L1296">
        <v>122.118863809019</v>
      </c>
      <c r="M1296">
        <v>78.059399049882103</v>
      </c>
      <c r="N1296">
        <v>1.95654625543794</v>
      </c>
      <c r="O1296">
        <v>14.560236511456001</v>
      </c>
      <c r="P1296">
        <v>34.895314057826504</v>
      </c>
      <c r="Q1296">
        <v>4.412414698017E-3</v>
      </c>
    </row>
    <row r="1297" spans="1:17" hidden="1" x14ac:dyDescent="0.3">
      <c r="A1297" t="s">
        <v>2744</v>
      </c>
      <c r="B1297" t="s">
        <v>2745</v>
      </c>
      <c r="C1297" t="str">
        <f>IFERROR(VLOOKUP(Table1[[#This Row],[Ticker]],[1]!Table1[[Symbol]:[Industry]],2,FALSE),"-")</f>
        <v>-</v>
      </c>
      <c r="D1297" t="s">
        <v>21</v>
      </c>
      <c r="E1297">
        <v>1350.3391200000001</v>
      </c>
      <c r="F1297">
        <v>1138.95</v>
      </c>
      <c r="G1297">
        <v>0.778798722415732</v>
      </c>
      <c r="H1297">
        <v>-0.35445283986351001</v>
      </c>
      <c r="I1297">
        <v>-27.2958590905303</v>
      </c>
      <c r="J1297">
        <v>-5.7544848776917403</v>
      </c>
      <c r="K1297">
        <v>1131.3460215968</v>
      </c>
      <c r="L1297">
        <v>1099.61487670424</v>
      </c>
      <c r="M1297">
        <v>46.892800179675397</v>
      </c>
      <c r="N1297">
        <v>1.0002224232269099</v>
      </c>
      <c r="O1297">
        <v>28.837964792133</v>
      </c>
      <c r="P1297">
        <v>29.132653061224499</v>
      </c>
      <c r="Q1297">
        <v>0.14083868245662501</v>
      </c>
    </row>
    <row r="1298" spans="1:17" hidden="1" x14ac:dyDescent="0.3">
      <c r="A1298" t="s">
        <v>2746</v>
      </c>
      <c r="B1298" t="s">
        <v>2747</v>
      </c>
      <c r="C1298" t="str">
        <f>IFERROR(VLOOKUP(Table1[[#This Row],[Ticker]],[1]!Table1[[Symbol]:[Industry]],2,FALSE),"-")</f>
        <v>-</v>
      </c>
      <c r="D1298" t="s">
        <v>484</v>
      </c>
      <c r="E1298">
        <v>1348.43069264</v>
      </c>
      <c r="F1298">
        <v>250.4</v>
      </c>
      <c r="G1298">
        <v>13.0225531576941</v>
      </c>
      <c r="H1298">
        <v>8.2597369752619798</v>
      </c>
      <c r="I1298">
        <v>0.59352543382627199</v>
      </c>
      <c r="J1298">
        <v>-6.0514315249377804</v>
      </c>
      <c r="K1298">
        <v>229.561650560522</v>
      </c>
      <c r="L1298">
        <v>216.090031693561</v>
      </c>
      <c r="M1298">
        <v>63.682590573755903</v>
      </c>
      <c r="N1298">
        <v>1.25155013650772</v>
      </c>
      <c r="O1298">
        <v>16.773162939297102</v>
      </c>
      <c r="P1298">
        <v>43.536830037259897</v>
      </c>
      <c r="Q1298">
        <v>1.9717892602398E-2</v>
      </c>
    </row>
    <row r="1299" spans="1:17" hidden="1" x14ac:dyDescent="0.3">
      <c r="A1299" t="s">
        <v>2748</v>
      </c>
      <c r="B1299" t="s">
        <v>2749</v>
      </c>
      <c r="C1299" t="str">
        <f>IFERROR(VLOOKUP(Table1[[#This Row],[Ticker]],[1]!Table1[[Symbol]:[Industry]],2,FALSE),"-")</f>
        <v>-</v>
      </c>
      <c r="D1299" t="s">
        <v>387</v>
      </c>
      <c r="E1299">
        <v>1341.215335865</v>
      </c>
      <c r="F1299">
        <v>80.27</v>
      </c>
      <c r="G1299">
        <v>48.125651816841597</v>
      </c>
      <c r="H1299">
        <v>25.425351151151101</v>
      </c>
      <c r="I1299">
        <v>9.5667743276447705</v>
      </c>
      <c r="J1299">
        <v>11.0650327149462</v>
      </c>
      <c r="K1299">
        <v>70.856665793778006</v>
      </c>
      <c r="L1299">
        <v>64.233269390993598</v>
      </c>
      <c r="M1299">
        <v>69.533109965556804</v>
      </c>
      <c r="N1299">
        <v>1.9610142203609799</v>
      </c>
      <c r="O1299">
        <v>5.7680328889996302</v>
      </c>
      <c r="P1299">
        <v>81.606334841628893</v>
      </c>
      <c r="Q1299">
        <v>2.4292842557092999E-2</v>
      </c>
    </row>
    <row r="1300" spans="1:17" hidden="1" x14ac:dyDescent="0.3">
      <c r="A1300" t="s">
        <v>2750</v>
      </c>
      <c r="B1300" t="s">
        <v>2751</v>
      </c>
      <c r="C1300" t="str">
        <f>IFERROR(VLOOKUP(Table1[[#This Row],[Ticker]],[1]!Table1[[Symbol]:[Industry]],2,FALSE),"-")</f>
        <v>-</v>
      </c>
      <c r="D1300" t="s">
        <v>59</v>
      </c>
      <c r="E1300">
        <v>1341.0904382399999</v>
      </c>
      <c r="F1300">
        <v>669.55</v>
      </c>
      <c r="G1300">
        <v>38.468758142691698</v>
      </c>
      <c r="H1300">
        <v>8.5233809991147194</v>
      </c>
      <c r="I1300">
        <v>-9.8578972227400001</v>
      </c>
      <c r="J1300">
        <v>4.31204057299637</v>
      </c>
      <c r="K1300">
        <v>604.63133815470701</v>
      </c>
      <c r="L1300">
        <v>578.64990602614296</v>
      </c>
      <c r="M1300">
        <v>85.895167910715202</v>
      </c>
      <c r="N1300">
        <v>1.4178359070698201</v>
      </c>
      <c r="O1300">
        <v>12.7847061459189</v>
      </c>
      <c r="P1300">
        <v>70.825360377599097</v>
      </c>
      <c r="Q1300">
        <v>5.3908739861286997E-2</v>
      </c>
    </row>
    <row r="1301" spans="1:17" hidden="1" x14ac:dyDescent="0.3">
      <c r="A1301" t="s">
        <v>2752</v>
      </c>
      <c r="B1301" t="s">
        <v>2753</v>
      </c>
      <c r="C1301" t="str">
        <f>IFERROR(VLOOKUP(Table1[[#This Row],[Ticker]],[1]!Table1[[Symbol]:[Industry]],2,FALSE),"-")</f>
        <v>-</v>
      </c>
      <c r="D1301" t="s">
        <v>931</v>
      </c>
      <c r="E1301">
        <v>1341.0129039999999</v>
      </c>
      <c r="F1301">
        <v>88.06</v>
      </c>
      <c r="G1301">
        <v>-29.155168477136499</v>
      </c>
      <c r="H1301">
        <v>-1.3764540457688501</v>
      </c>
      <c r="I1301">
        <v>-20.968697964777299</v>
      </c>
      <c r="J1301">
        <v>0.75853598812099898</v>
      </c>
      <c r="K1301">
        <v>87.477031323037593</v>
      </c>
      <c r="L1301">
        <v>89.418521515894497</v>
      </c>
      <c r="M1301">
        <v>58.819997790338</v>
      </c>
      <c r="N1301">
        <v>0.61635914581995199</v>
      </c>
      <c r="O1301">
        <v>31.3309107426754</v>
      </c>
      <c r="P1301">
        <v>18.999999999999901</v>
      </c>
      <c r="Q1301">
        <v>-8.265357674127E-3</v>
      </c>
    </row>
    <row r="1302" spans="1:17" hidden="1" x14ac:dyDescent="0.3">
      <c r="A1302" t="s">
        <v>2754</v>
      </c>
      <c r="B1302" t="s">
        <v>2755</v>
      </c>
      <c r="C1302" t="str">
        <f>IFERROR(VLOOKUP(Table1[[#This Row],[Ticker]],[1]!Table1[[Symbol]:[Industry]],2,FALSE),"-")</f>
        <v>-</v>
      </c>
      <c r="D1302" t="s">
        <v>812</v>
      </c>
      <c r="E1302">
        <v>1340.1707485500001</v>
      </c>
      <c r="F1302">
        <v>265.5</v>
      </c>
      <c r="G1302">
        <v>-24.417441161894899</v>
      </c>
      <c r="H1302">
        <v>-9.9530309539984501</v>
      </c>
      <c r="I1302">
        <v>-11.785024819881301</v>
      </c>
      <c r="J1302">
        <v>-1.2989552392352699</v>
      </c>
      <c r="K1302">
        <v>269.59972727679701</v>
      </c>
      <c r="M1302">
        <v>43.064599349932003</v>
      </c>
      <c r="N1302">
        <v>0.49608832964390198</v>
      </c>
      <c r="O1302">
        <v>17.514124293785301</v>
      </c>
      <c r="P1302">
        <v>16.626400175708302</v>
      </c>
    </row>
    <row r="1303" spans="1:17" hidden="1" x14ac:dyDescent="0.3">
      <c r="A1303" t="s">
        <v>2756</v>
      </c>
      <c r="B1303" t="s">
        <v>2757</v>
      </c>
      <c r="C1303" t="str">
        <f>IFERROR(VLOOKUP(Table1[[#This Row],[Ticker]],[1]!Table1[[Symbol]:[Industry]],2,FALSE),"-")</f>
        <v>-</v>
      </c>
      <c r="E1303">
        <v>1339.5532000000001</v>
      </c>
      <c r="F1303">
        <v>1634</v>
      </c>
      <c r="G1303">
        <v>588.73103338363399</v>
      </c>
      <c r="H1303">
        <v>37.150012422227299</v>
      </c>
      <c r="I1303">
        <v>138.10909787845699</v>
      </c>
      <c r="J1303">
        <v>-2.3235539467608102</v>
      </c>
      <c r="K1303">
        <v>1244.6949287817199</v>
      </c>
      <c r="L1303">
        <v>791.56672871406795</v>
      </c>
      <c r="M1303">
        <v>73.134047691368096</v>
      </c>
      <c r="N1303">
        <v>1.31217518091472</v>
      </c>
      <c r="O1303">
        <v>3.3629130966952299</v>
      </c>
      <c r="P1303">
        <v>802.76243093922596</v>
      </c>
    </row>
    <row r="1304" spans="1:17" hidden="1" x14ac:dyDescent="0.3">
      <c r="A1304" t="s">
        <v>2758</v>
      </c>
      <c r="B1304" t="s">
        <v>2759</v>
      </c>
      <c r="C1304" t="str">
        <f>IFERROR(VLOOKUP(Table1[[#This Row],[Ticker]],[1]!Table1[[Symbol]:[Industry]],2,FALSE),"-")</f>
        <v>-</v>
      </c>
      <c r="D1304" t="s">
        <v>62</v>
      </c>
      <c r="E1304">
        <v>1338.6232474999999</v>
      </c>
      <c r="F1304">
        <v>3157</v>
      </c>
      <c r="G1304">
        <v>318.60805989209501</v>
      </c>
      <c r="H1304">
        <v>16.0619577037087</v>
      </c>
      <c r="I1304">
        <v>113.362112100535</v>
      </c>
      <c r="J1304">
        <v>-2.6263674899176999</v>
      </c>
      <c r="K1304">
        <v>2666.3281724849999</v>
      </c>
      <c r="L1304">
        <v>1838.8140130981899</v>
      </c>
      <c r="M1304">
        <v>50.633804907433102</v>
      </c>
      <c r="N1304">
        <v>1.1351377940015199</v>
      </c>
      <c r="O1304">
        <v>12.3851757998099</v>
      </c>
      <c r="P1304">
        <v>377.60968229954602</v>
      </c>
      <c r="Q1304">
        <v>0.14350976432141099</v>
      </c>
    </row>
    <row r="1305" spans="1:17" hidden="1" x14ac:dyDescent="0.3">
      <c r="A1305" t="s">
        <v>2760</v>
      </c>
      <c r="B1305" t="s">
        <v>2761</v>
      </c>
      <c r="C1305" t="str">
        <f>IFERROR(VLOOKUP(Table1[[#This Row],[Ticker]],[1]!Table1[[Symbol]:[Industry]],2,FALSE),"-")</f>
        <v>-</v>
      </c>
      <c r="D1305" t="s">
        <v>659</v>
      </c>
      <c r="E1305">
        <v>1336.6858725</v>
      </c>
      <c r="F1305">
        <v>692.7</v>
      </c>
      <c r="G1305">
        <v>483.790673635845</v>
      </c>
      <c r="H1305">
        <v>24.923249621315399</v>
      </c>
      <c r="I1305">
        <v>44.078682923062601</v>
      </c>
      <c r="J1305">
        <v>5.4212786193552596</v>
      </c>
      <c r="K1305">
        <v>566.59500629803404</v>
      </c>
      <c r="L1305">
        <v>445.63859051047598</v>
      </c>
      <c r="M1305">
        <v>83.175056716990696</v>
      </c>
      <c r="N1305">
        <v>0.75300403676267302</v>
      </c>
      <c r="O1305">
        <v>0</v>
      </c>
      <c r="P1305">
        <v>599.69696969696895</v>
      </c>
      <c r="Q1305">
        <v>0.185268235249642</v>
      </c>
    </row>
    <row r="1306" spans="1:17" hidden="1" x14ac:dyDescent="0.3">
      <c r="A1306" t="s">
        <v>2762</v>
      </c>
      <c r="B1306" t="s">
        <v>2763</v>
      </c>
      <c r="C1306" t="str">
        <f>IFERROR(VLOOKUP(Table1[[#This Row],[Ticker]],[1]!Table1[[Symbol]:[Industry]],2,FALSE),"-")</f>
        <v>-</v>
      </c>
      <c r="D1306" t="s">
        <v>390</v>
      </c>
      <c r="E1306">
        <v>1336.40782696</v>
      </c>
      <c r="F1306">
        <v>4187.3500000000004</v>
      </c>
      <c r="G1306">
        <v>18.898602761984801</v>
      </c>
      <c r="H1306">
        <v>38.4430076519537</v>
      </c>
      <c r="I1306">
        <v>17.298110658772298</v>
      </c>
      <c r="J1306">
        <v>8.6216119984051307</v>
      </c>
      <c r="K1306">
        <v>3327.1340390853502</v>
      </c>
      <c r="L1306">
        <v>3111.0124768698702</v>
      </c>
      <c r="M1306">
        <v>69.898650250404799</v>
      </c>
      <c r="N1306">
        <v>4.2403275799330897</v>
      </c>
      <c r="O1306">
        <v>6.2724634912295096</v>
      </c>
      <c r="P1306">
        <v>72.674226804123705</v>
      </c>
      <c r="Q1306">
        <v>3.0195797910875E-2</v>
      </c>
    </row>
    <row r="1307" spans="1:17" hidden="1" x14ac:dyDescent="0.3">
      <c r="A1307" t="s">
        <v>2764</v>
      </c>
      <c r="B1307" t="s">
        <v>2765</v>
      </c>
      <c r="C1307" t="str">
        <f>IFERROR(VLOOKUP(Table1[[#This Row],[Ticker]],[1]!Table1[[Symbol]:[Industry]],2,FALSE),"-")</f>
        <v>-</v>
      </c>
      <c r="D1307" t="s">
        <v>293</v>
      </c>
      <c r="E1307">
        <v>1329.862516361</v>
      </c>
      <c r="F1307">
        <v>162.07</v>
      </c>
      <c r="G1307">
        <v>-44.496441128121198</v>
      </c>
      <c r="H1307">
        <v>-0.54643355145982497</v>
      </c>
      <c r="I1307">
        <v>-32.136999306740101</v>
      </c>
      <c r="J1307">
        <v>-0.684112166413817</v>
      </c>
      <c r="K1307">
        <v>156.20021455649601</v>
      </c>
      <c r="M1307">
        <v>77.823162316730901</v>
      </c>
      <c r="N1307">
        <v>0.62182307639756895</v>
      </c>
      <c r="O1307">
        <v>35.682112667365899</v>
      </c>
      <c r="P1307">
        <v>25.9285159285159</v>
      </c>
    </row>
    <row r="1308" spans="1:17" hidden="1" x14ac:dyDescent="0.3">
      <c r="A1308" t="s">
        <v>2766</v>
      </c>
      <c r="B1308" t="s">
        <v>2767</v>
      </c>
      <c r="C1308" t="str">
        <f>IFERROR(VLOOKUP(Table1[[#This Row],[Ticker]],[1]!Table1[[Symbol]:[Industry]],2,FALSE),"-")</f>
        <v>-</v>
      </c>
      <c r="D1308" t="s">
        <v>287</v>
      </c>
      <c r="E1308">
        <v>1323.67950275</v>
      </c>
      <c r="F1308">
        <v>273.05</v>
      </c>
      <c r="G1308">
        <v>646.92505223593605</v>
      </c>
      <c r="H1308">
        <v>-14.6748869830421</v>
      </c>
      <c r="I1308">
        <v>275.46221981092998</v>
      </c>
      <c r="J1308">
        <v>-4.0901509898045898</v>
      </c>
      <c r="K1308">
        <v>247.413274438776</v>
      </c>
      <c r="L1308">
        <v>143.423309159436</v>
      </c>
      <c r="M1308">
        <v>51.606549662243097</v>
      </c>
      <c r="N1308">
        <v>0.75947162740764895</v>
      </c>
      <c r="O1308">
        <v>46.694744552279801</v>
      </c>
      <c r="P1308">
        <v>738.86328725038402</v>
      </c>
      <c r="Q1308">
        <v>0.215021954386132</v>
      </c>
    </row>
    <row r="1309" spans="1:17" hidden="1" x14ac:dyDescent="0.3">
      <c r="A1309" t="s">
        <v>2768</v>
      </c>
      <c r="B1309" t="s">
        <v>2769</v>
      </c>
      <c r="C1309" t="str">
        <f>IFERROR(VLOOKUP(Table1[[#This Row],[Ticker]],[1]!Table1[[Symbol]:[Industry]],2,FALSE),"-")</f>
        <v>-</v>
      </c>
      <c r="D1309" t="s">
        <v>234</v>
      </c>
      <c r="E1309">
        <v>1322.1108050400001</v>
      </c>
      <c r="F1309">
        <v>940.4</v>
      </c>
      <c r="G1309">
        <v>396.176702867892</v>
      </c>
      <c r="H1309">
        <v>28.596357127337001</v>
      </c>
      <c r="I1309">
        <v>140.07633673399599</v>
      </c>
      <c r="J1309">
        <v>-1.3822115891747999</v>
      </c>
      <c r="K1309">
        <v>707.11390583387197</v>
      </c>
      <c r="L1309">
        <v>456.049170962939</v>
      </c>
      <c r="M1309">
        <v>51.133546079753103</v>
      </c>
      <c r="N1309">
        <v>1.9235799201305901</v>
      </c>
      <c r="O1309">
        <v>20.1616333475117</v>
      </c>
      <c r="P1309">
        <v>450.42434884401501</v>
      </c>
      <c r="Q1309">
        <v>0.232519338631797</v>
      </c>
    </row>
    <row r="1310" spans="1:17" hidden="1" x14ac:dyDescent="0.3">
      <c r="A1310" t="s">
        <v>2770</v>
      </c>
      <c r="B1310" t="s">
        <v>2771</v>
      </c>
      <c r="C1310" t="str">
        <f>IFERROR(VLOOKUP(Table1[[#This Row],[Ticker]],[1]!Table1[[Symbol]:[Industry]],2,FALSE),"-")</f>
        <v>-</v>
      </c>
      <c r="D1310" t="s">
        <v>994</v>
      </c>
      <c r="E1310">
        <v>1319.5789520000001</v>
      </c>
      <c r="F1310">
        <v>346</v>
      </c>
      <c r="G1310">
        <v>-21.513540422801999</v>
      </c>
      <c r="H1310">
        <v>2.5676716677699498</v>
      </c>
      <c r="I1310">
        <v>-28.437327946590901</v>
      </c>
      <c r="J1310">
        <v>-3.7623003855072499</v>
      </c>
      <c r="K1310">
        <v>339.27373655228098</v>
      </c>
      <c r="L1310">
        <v>352.79560425082798</v>
      </c>
      <c r="M1310">
        <v>50.1886068111261</v>
      </c>
      <c r="N1310">
        <v>1.45109910423259</v>
      </c>
      <c r="O1310">
        <v>54.855491329479698</v>
      </c>
      <c r="P1310">
        <v>25.818181818181799</v>
      </c>
      <c r="Q1310">
        <v>2.670442895752E-2</v>
      </c>
    </row>
    <row r="1311" spans="1:17" hidden="1" x14ac:dyDescent="0.3">
      <c r="A1311" t="s">
        <v>2772</v>
      </c>
      <c r="B1311" t="s">
        <v>2773</v>
      </c>
      <c r="C1311" t="str">
        <f>IFERROR(VLOOKUP(Table1[[#This Row],[Ticker]],[1]!Table1[[Symbol]:[Industry]],2,FALSE),"-")</f>
        <v>-</v>
      </c>
      <c r="D1311" t="s">
        <v>325</v>
      </c>
      <c r="E1311">
        <v>1315.757548</v>
      </c>
      <c r="F1311">
        <v>981.85</v>
      </c>
      <c r="G1311">
        <v>322.62114731233697</v>
      </c>
      <c r="H1311">
        <v>0.66675868583407105</v>
      </c>
      <c r="I1311">
        <v>151.93868522423799</v>
      </c>
      <c r="J1311">
        <v>5.8816690145597104</v>
      </c>
      <c r="K1311">
        <v>925.45019612819397</v>
      </c>
      <c r="L1311">
        <v>633.75267791365695</v>
      </c>
      <c r="M1311">
        <v>67.456605365270903</v>
      </c>
      <c r="N1311">
        <v>0.29649805720623801</v>
      </c>
      <c r="O1311">
        <v>30.355960686459198</v>
      </c>
      <c r="P1311">
        <v>367.43632468459799</v>
      </c>
      <c r="Q1311">
        <v>0.18301118505452599</v>
      </c>
    </row>
    <row r="1312" spans="1:17" hidden="1" x14ac:dyDescent="0.3">
      <c r="A1312" t="s">
        <v>2774</v>
      </c>
      <c r="B1312" t="s">
        <v>2775</v>
      </c>
      <c r="C1312" t="str">
        <f>IFERROR(VLOOKUP(Table1[[#This Row],[Ticker]],[1]!Table1[[Symbol]:[Industry]],2,FALSE),"-")</f>
        <v>-</v>
      </c>
      <c r="E1312">
        <v>1314.2560086000001</v>
      </c>
      <c r="F1312">
        <v>611.1</v>
      </c>
      <c r="G1312">
        <v>3130.0150382730899</v>
      </c>
      <c r="H1312">
        <v>-7.0897204894700803</v>
      </c>
      <c r="I1312">
        <v>146.38089278033101</v>
      </c>
      <c r="J1312">
        <v>-4.2805612052755997</v>
      </c>
      <c r="K1312">
        <v>543.80336644338297</v>
      </c>
      <c r="L1312">
        <v>337.84105376626297</v>
      </c>
      <c r="M1312">
        <v>60.6516129637346</v>
      </c>
      <c r="N1312">
        <v>0.68949224741055104</v>
      </c>
      <c r="O1312">
        <v>5.2937326133202403</v>
      </c>
      <c r="P1312">
        <v>3155.7272242940799</v>
      </c>
    </row>
    <row r="1313" spans="1:17" hidden="1" x14ac:dyDescent="0.3">
      <c r="A1313" t="s">
        <v>2776</v>
      </c>
      <c r="B1313" t="s">
        <v>2777</v>
      </c>
      <c r="C1313" t="str">
        <f>IFERROR(VLOOKUP(Table1[[#This Row],[Ticker]],[1]!Table1[[Symbol]:[Industry]],2,FALSE),"-")</f>
        <v>-</v>
      </c>
      <c r="D1313" t="s">
        <v>124</v>
      </c>
      <c r="E1313">
        <v>1308.8460528000001</v>
      </c>
      <c r="F1313">
        <v>150.44</v>
      </c>
      <c r="G1313">
        <v>38.499488828976503</v>
      </c>
      <c r="H1313">
        <v>4.9857201816510504</v>
      </c>
      <c r="I1313">
        <v>-26.055311189177502</v>
      </c>
      <c r="J1313">
        <v>-4.9112030515983101</v>
      </c>
      <c r="K1313">
        <v>146.34097215801</v>
      </c>
      <c r="L1313">
        <v>144.59288533167299</v>
      </c>
      <c r="M1313">
        <v>53.4115932747344</v>
      </c>
      <c r="N1313">
        <v>1.56849284773298</v>
      </c>
      <c r="O1313">
        <v>29.154480191438399</v>
      </c>
      <c r="P1313">
        <v>67.062742920599604</v>
      </c>
      <c r="Q1313">
        <v>5.8431882851804999E-2</v>
      </c>
    </row>
    <row r="1314" spans="1:17" hidden="1" x14ac:dyDescent="0.3">
      <c r="A1314" t="s">
        <v>2778</v>
      </c>
      <c r="B1314" t="s">
        <v>2779</v>
      </c>
      <c r="C1314" t="str">
        <f>IFERROR(VLOOKUP(Table1[[#This Row],[Ticker]],[1]!Table1[[Symbol]:[Industry]],2,FALSE),"-")</f>
        <v>-</v>
      </c>
      <c r="D1314" t="s">
        <v>75</v>
      </c>
      <c r="E1314">
        <v>1308.6163037700001</v>
      </c>
      <c r="F1314">
        <v>321.89999999999998</v>
      </c>
      <c r="G1314">
        <v>95.174107348979703</v>
      </c>
      <c r="H1314">
        <v>9.4845277082520898</v>
      </c>
      <c r="I1314">
        <v>8.9732120574035807</v>
      </c>
      <c r="J1314">
        <v>6.9473668480894499</v>
      </c>
      <c r="K1314">
        <v>290.80262872836403</v>
      </c>
      <c r="L1314">
        <v>252.41160953823899</v>
      </c>
      <c r="M1314">
        <v>73.647984989170993</v>
      </c>
      <c r="N1314">
        <v>1.9550316056116299</v>
      </c>
      <c r="O1314">
        <v>6.9431500465983298</v>
      </c>
      <c r="P1314">
        <v>170.39059218815601</v>
      </c>
      <c r="Q1314">
        <v>8.6482495377565E-2</v>
      </c>
    </row>
    <row r="1315" spans="1:17" hidden="1" x14ac:dyDescent="0.3">
      <c r="A1315" t="s">
        <v>2780</v>
      </c>
      <c r="B1315" t="s">
        <v>2781</v>
      </c>
      <c r="C1315" t="str">
        <f>IFERROR(VLOOKUP(Table1[[#This Row],[Ticker]],[1]!Table1[[Symbol]:[Industry]],2,FALSE),"-")</f>
        <v>-</v>
      </c>
      <c r="D1315" t="s">
        <v>21</v>
      </c>
      <c r="E1315">
        <v>1306.9184307200001</v>
      </c>
      <c r="F1315">
        <v>1190.9000000000001</v>
      </c>
      <c r="G1315">
        <v>105.557981183462</v>
      </c>
      <c r="H1315">
        <v>0.715817539267398</v>
      </c>
      <c r="I1315">
        <v>138.54101505984499</v>
      </c>
      <c r="J1315">
        <v>-11.2476541032553</v>
      </c>
      <c r="K1315">
        <v>1112.8037121227901</v>
      </c>
      <c r="L1315">
        <v>843.04890229931902</v>
      </c>
      <c r="M1315">
        <v>52.109837073842399</v>
      </c>
      <c r="N1315">
        <v>1.2985775453925701</v>
      </c>
      <c r="O1315">
        <v>15.0894281635737</v>
      </c>
      <c r="P1315">
        <v>185.827433097323</v>
      </c>
      <c r="Q1315">
        <v>0.122255978289472</v>
      </c>
    </row>
    <row r="1316" spans="1:17" hidden="1" x14ac:dyDescent="0.3">
      <c r="A1316" t="s">
        <v>2782</v>
      </c>
      <c r="B1316" t="s">
        <v>2783</v>
      </c>
      <c r="C1316" t="str">
        <f>IFERROR(VLOOKUP(Table1[[#This Row],[Ticker]],[1]!Table1[[Symbol]:[Industry]],2,FALSE),"-")</f>
        <v>-</v>
      </c>
      <c r="D1316" t="s">
        <v>1784</v>
      </c>
      <c r="E1316">
        <v>1296.4434000000001</v>
      </c>
      <c r="F1316">
        <v>557.85</v>
      </c>
      <c r="G1316">
        <v>68.6473290027254</v>
      </c>
      <c r="H1316">
        <v>53.894248028343704</v>
      </c>
      <c r="I1316">
        <v>34.3394542459679</v>
      </c>
      <c r="J1316">
        <v>30.089856970390699</v>
      </c>
      <c r="K1316">
        <v>384.39530398316799</v>
      </c>
      <c r="L1316">
        <v>356.399394130095</v>
      </c>
      <c r="M1316">
        <v>87.584500510513905</v>
      </c>
      <c r="N1316">
        <v>1.78726261154397</v>
      </c>
      <c r="O1316">
        <v>6.4802366227480297</v>
      </c>
      <c r="P1316">
        <v>121.281237604125</v>
      </c>
    </row>
    <row r="1317" spans="1:17" hidden="1" x14ac:dyDescent="0.3">
      <c r="A1317" t="s">
        <v>2784</v>
      </c>
      <c r="B1317" t="s">
        <v>2785</v>
      </c>
      <c r="C1317" t="str">
        <f>IFERROR(VLOOKUP(Table1[[#This Row],[Ticker]],[1]!Table1[[Symbol]:[Industry]],2,FALSE),"-")</f>
        <v>-</v>
      </c>
      <c r="D1317" t="s">
        <v>21</v>
      </c>
      <c r="E1317">
        <v>1292.1495382399901</v>
      </c>
      <c r="F1317">
        <v>364.1</v>
      </c>
      <c r="G1317">
        <v>14.1426095464474</v>
      </c>
      <c r="H1317">
        <v>9.4149787188614802</v>
      </c>
      <c r="I1317">
        <v>12.8140691571577</v>
      </c>
      <c r="J1317">
        <v>7.7130547209542204</v>
      </c>
      <c r="K1317">
        <v>336.40816095612098</v>
      </c>
      <c r="L1317">
        <v>314.25782178019898</v>
      </c>
      <c r="M1317">
        <v>75.0191230372577</v>
      </c>
      <c r="N1317">
        <v>0.100414459035768</v>
      </c>
      <c r="O1317">
        <v>23.5374897006316</v>
      </c>
      <c r="P1317">
        <v>46.814516129032199</v>
      </c>
      <c r="Q1317">
        <v>-5.5309527153774997E-2</v>
      </c>
    </row>
    <row r="1318" spans="1:17" hidden="1" x14ac:dyDescent="0.3">
      <c r="A1318" t="s">
        <v>2786</v>
      </c>
      <c r="B1318" t="s">
        <v>2787</v>
      </c>
      <c r="C1318" t="str">
        <f>IFERROR(VLOOKUP(Table1[[#This Row],[Ticker]],[1]!Table1[[Symbol]:[Industry]],2,FALSE),"-")</f>
        <v>-</v>
      </c>
      <c r="D1318" t="s">
        <v>130</v>
      </c>
      <c r="E1318">
        <v>1289.54132525</v>
      </c>
      <c r="F1318">
        <v>631.70000000000005</v>
      </c>
      <c r="G1318">
        <v>123.922273571969</v>
      </c>
      <c r="H1318">
        <v>269.281516968723</v>
      </c>
      <c r="I1318">
        <v>136.745093569733</v>
      </c>
      <c r="J1318">
        <v>8.2228608409702399</v>
      </c>
      <c r="M1318">
        <v>93.323574946808705</v>
      </c>
      <c r="O1318">
        <v>0</v>
      </c>
      <c r="P1318">
        <v>163.09870887130299</v>
      </c>
    </row>
    <row r="1319" spans="1:17" hidden="1" x14ac:dyDescent="0.3">
      <c r="A1319" t="s">
        <v>2788</v>
      </c>
      <c r="B1319" t="s">
        <v>2789</v>
      </c>
      <c r="C1319" t="str">
        <f>IFERROR(VLOOKUP(Table1[[#This Row],[Ticker]],[1]!Table1[[Symbol]:[Industry]],2,FALSE),"-")</f>
        <v>-</v>
      </c>
      <c r="D1319" t="s">
        <v>257</v>
      </c>
      <c r="E1319">
        <v>1288.5411449999999</v>
      </c>
      <c r="F1319">
        <v>40.99</v>
      </c>
      <c r="G1319">
        <v>10.845519115761601</v>
      </c>
      <c r="H1319">
        <v>19.674100088928402</v>
      </c>
      <c r="I1319">
        <v>9.5419362467795192</v>
      </c>
      <c r="J1319">
        <v>1.4365025872683099</v>
      </c>
      <c r="K1319">
        <v>37.6192078095319</v>
      </c>
      <c r="L1319">
        <v>34.826247217117299</v>
      </c>
      <c r="M1319">
        <v>54.658595791181199</v>
      </c>
      <c r="N1319">
        <v>2.4238080685092198</v>
      </c>
      <c r="O1319">
        <v>19.5413515491583</v>
      </c>
      <c r="P1319">
        <v>55.855513307984701</v>
      </c>
    </row>
    <row r="1320" spans="1:17" hidden="1" x14ac:dyDescent="0.3">
      <c r="A1320" t="s">
        <v>2790</v>
      </c>
      <c r="B1320" t="s">
        <v>2791</v>
      </c>
      <c r="C1320" t="str">
        <f>IFERROR(VLOOKUP(Table1[[#This Row],[Ticker]],[1]!Table1[[Symbol]:[Industry]],2,FALSE),"-")</f>
        <v>-</v>
      </c>
      <c r="D1320" t="s">
        <v>620</v>
      </c>
      <c r="E1320">
        <v>1287.2181979899999</v>
      </c>
      <c r="F1320">
        <v>589.1</v>
      </c>
      <c r="G1320">
        <v>10.3819424828681</v>
      </c>
      <c r="H1320">
        <v>-7.0762567862296404</v>
      </c>
      <c r="I1320">
        <v>16.058866438188101</v>
      </c>
      <c r="J1320">
        <v>-3.6577235220953099</v>
      </c>
      <c r="K1320">
        <v>572.30321367745898</v>
      </c>
      <c r="L1320">
        <v>490.12776713067598</v>
      </c>
      <c r="M1320">
        <v>43.0809017967239</v>
      </c>
      <c r="N1320">
        <v>0.32613925670932098</v>
      </c>
      <c r="O1320">
        <v>13.053810897979901</v>
      </c>
      <c r="P1320">
        <v>55.949702183984101</v>
      </c>
      <c r="Q1320">
        <v>1.3177857232282E-2</v>
      </c>
    </row>
    <row r="1321" spans="1:17" hidden="1" x14ac:dyDescent="0.3">
      <c r="A1321" t="s">
        <v>2792</v>
      </c>
      <c r="B1321" t="s">
        <v>2793</v>
      </c>
      <c r="C1321" t="str">
        <f>IFERROR(VLOOKUP(Table1[[#This Row],[Ticker]],[1]!Table1[[Symbol]:[Industry]],2,FALSE),"-")</f>
        <v>-</v>
      </c>
      <c r="D1321" t="s">
        <v>496</v>
      </c>
      <c r="E1321">
        <v>1286.73555216</v>
      </c>
      <c r="F1321">
        <v>620.65</v>
      </c>
      <c r="G1321">
        <v>-49.370677630806199</v>
      </c>
      <c r="H1321">
        <v>-6.66195537957518</v>
      </c>
      <c r="I1321">
        <v>-24.878872546204601</v>
      </c>
      <c r="J1321">
        <v>-3.6941621151217801</v>
      </c>
      <c r="K1321">
        <v>627.08903226331597</v>
      </c>
      <c r="L1321">
        <v>670.54137247277902</v>
      </c>
      <c r="M1321">
        <v>61.648627823454397</v>
      </c>
      <c r="N1321">
        <v>1.5951200284007401</v>
      </c>
      <c r="O1321">
        <v>47.909449770401999</v>
      </c>
      <c r="P1321">
        <v>9.8495575221238791</v>
      </c>
      <c r="Q1321">
        <v>4.4367928408872E-2</v>
      </c>
    </row>
    <row r="1322" spans="1:17" hidden="1" x14ac:dyDescent="0.3">
      <c r="A1322" t="s">
        <v>2794</v>
      </c>
      <c r="B1322" t="s">
        <v>2795</v>
      </c>
      <c r="C1322" t="str">
        <f>IFERROR(VLOOKUP(Table1[[#This Row],[Ticker]],[1]!Table1[[Symbol]:[Industry]],2,FALSE),"-")</f>
        <v>-</v>
      </c>
      <c r="D1322" t="s">
        <v>994</v>
      </c>
      <c r="E1322">
        <v>1282.7803535999999</v>
      </c>
      <c r="F1322">
        <v>640.79999999999995</v>
      </c>
      <c r="G1322">
        <v>-5.1023610633451497</v>
      </c>
      <c r="H1322">
        <v>10.608184189909601</v>
      </c>
      <c r="I1322">
        <v>-16.9899347152408</v>
      </c>
      <c r="J1322">
        <v>-4.19458262613571</v>
      </c>
      <c r="K1322">
        <v>599.09740104843002</v>
      </c>
      <c r="L1322">
        <v>603.97191145373904</v>
      </c>
      <c r="M1322">
        <v>57.845448534630599</v>
      </c>
      <c r="N1322">
        <v>2.0538261589401299</v>
      </c>
      <c r="O1322">
        <v>33.4269662921348</v>
      </c>
      <c r="P1322">
        <v>33.625273694088101</v>
      </c>
      <c r="Q1322">
        <v>9.919507404939E-3</v>
      </c>
    </row>
    <row r="1323" spans="1:17" hidden="1" x14ac:dyDescent="0.3">
      <c r="A1323" t="s">
        <v>2796</v>
      </c>
      <c r="B1323" t="s">
        <v>2797</v>
      </c>
      <c r="C1323" t="str">
        <f>IFERROR(VLOOKUP(Table1[[#This Row],[Ticker]],[1]!Table1[[Symbol]:[Industry]],2,FALSE),"-")</f>
        <v>-</v>
      </c>
      <c r="D1323" t="s">
        <v>21</v>
      </c>
      <c r="E1323">
        <v>1281.1502313359999</v>
      </c>
      <c r="F1323">
        <v>231.12</v>
      </c>
      <c r="G1323">
        <v>77.540933408593801</v>
      </c>
      <c r="H1323">
        <v>45.9924244121665</v>
      </c>
      <c r="I1323">
        <v>60.819765882066299</v>
      </c>
      <c r="J1323">
        <v>30.436205812998899</v>
      </c>
      <c r="K1323">
        <v>158.21805695674499</v>
      </c>
      <c r="L1323">
        <v>143.25468847272199</v>
      </c>
      <c r="M1323">
        <v>91.551034060752102</v>
      </c>
      <c r="N1323">
        <v>3.9849922893995502</v>
      </c>
      <c r="O1323">
        <v>3.3229491173416301</v>
      </c>
      <c r="P1323">
        <v>123.19652341863799</v>
      </c>
      <c r="Q1323">
        <v>0.106823370848543</v>
      </c>
    </row>
    <row r="1324" spans="1:17" hidden="1" x14ac:dyDescent="0.3">
      <c r="A1324" t="s">
        <v>2798</v>
      </c>
      <c r="B1324" t="s">
        <v>2799</v>
      </c>
      <c r="C1324" t="str">
        <f>IFERROR(VLOOKUP(Table1[[#This Row],[Ticker]],[1]!Table1[[Symbol]:[Industry]],2,FALSE),"-")</f>
        <v>-</v>
      </c>
      <c r="D1324" t="s">
        <v>387</v>
      </c>
      <c r="E1324">
        <v>1277.8624203239999</v>
      </c>
      <c r="F1324">
        <v>52.01</v>
      </c>
      <c r="G1324">
        <v>-11.3323836060675</v>
      </c>
      <c r="H1324">
        <v>-12.432234752700399</v>
      </c>
      <c r="I1324">
        <v>-31.496564771276201</v>
      </c>
      <c r="J1324">
        <v>-1.90554997304844</v>
      </c>
      <c r="K1324">
        <v>53.944187130276603</v>
      </c>
      <c r="L1324">
        <v>52.445478750052501</v>
      </c>
      <c r="M1324">
        <v>54.103212475950997</v>
      </c>
      <c r="N1324">
        <v>1.3823478160849501</v>
      </c>
      <c r="O1324">
        <v>58.623341665064402</v>
      </c>
      <c r="P1324">
        <v>66.166134185303505</v>
      </c>
    </row>
    <row r="1325" spans="1:17" hidden="1" x14ac:dyDescent="0.3">
      <c r="A1325" t="s">
        <v>2800</v>
      </c>
      <c r="B1325" t="s">
        <v>2801</v>
      </c>
      <c r="C1325" t="str">
        <f>IFERROR(VLOOKUP(Table1[[#This Row],[Ticker]],[1]!Table1[[Symbol]:[Industry]],2,FALSE),"-")</f>
        <v>-</v>
      </c>
      <c r="D1325" t="s">
        <v>140</v>
      </c>
      <c r="E1325">
        <v>1272.4476975</v>
      </c>
      <c r="F1325">
        <v>305.55</v>
      </c>
      <c r="G1325">
        <v>61.907154909093101</v>
      </c>
      <c r="H1325">
        <v>7.2212031406755104</v>
      </c>
      <c r="I1325">
        <v>37.3688095361479</v>
      </c>
      <c r="J1325">
        <v>-5.3556607288675897</v>
      </c>
      <c r="K1325">
        <v>272.52182734593498</v>
      </c>
      <c r="L1325">
        <v>232.28524993671101</v>
      </c>
      <c r="M1325">
        <v>66.688245725775701</v>
      </c>
      <c r="N1325">
        <v>1.12410122821535</v>
      </c>
      <c r="O1325">
        <v>23.531336933398698</v>
      </c>
      <c r="P1325">
        <v>124.669117647058</v>
      </c>
    </row>
    <row r="1326" spans="1:17" hidden="1" x14ac:dyDescent="0.3">
      <c r="A1326" t="s">
        <v>2802</v>
      </c>
      <c r="B1326" t="s">
        <v>2803</v>
      </c>
      <c r="C1326" t="str">
        <f>IFERROR(VLOOKUP(Table1[[#This Row],[Ticker]],[1]!Table1[[Symbol]:[Industry]],2,FALSE),"-")</f>
        <v>-</v>
      </c>
      <c r="D1326" t="s">
        <v>148</v>
      </c>
      <c r="E1326">
        <v>1269.5328</v>
      </c>
      <c r="F1326">
        <v>518.6</v>
      </c>
      <c r="G1326">
        <v>103.745178320089</v>
      </c>
      <c r="H1326">
        <v>172.02565537072701</v>
      </c>
      <c r="I1326">
        <v>116.83377904874899</v>
      </c>
      <c r="J1326">
        <v>1.7614133735006201</v>
      </c>
      <c r="M1326">
        <v>80.819993420502698</v>
      </c>
      <c r="O1326">
        <v>7.01889703046663</v>
      </c>
      <c r="P1326">
        <v>154.46516192345399</v>
      </c>
    </row>
    <row r="1327" spans="1:17" hidden="1" x14ac:dyDescent="0.3">
      <c r="A1327" t="s">
        <v>2804</v>
      </c>
      <c r="B1327" t="s">
        <v>2805</v>
      </c>
      <c r="C1327" t="str">
        <f>IFERROR(VLOOKUP(Table1[[#This Row],[Ticker]],[1]!Table1[[Symbol]:[Industry]],2,FALSE),"-")</f>
        <v>-</v>
      </c>
      <c r="D1327" t="s">
        <v>668</v>
      </c>
      <c r="E1327">
        <v>1269.2936729640001</v>
      </c>
      <c r="F1327">
        <v>59.82</v>
      </c>
      <c r="G1327">
        <v>21.397285073714698</v>
      </c>
      <c r="H1327">
        <v>23.9156745199694</v>
      </c>
      <c r="I1327">
        <v>26.551193417326999</v>
      </c>
      <c r="J1327">
        <v>9.4856672979442997</v>
      </c>
      <c r="K1327">
        <v>51.710992549662997</v>
      </c>
      <c r="L1327">
        <v>48.293365370732701</v>
      </c>
      <c r="M1327">
        <v>74.610169304017404</v>
      </c>
      <c r="N1327">
        <v>2.5444142994494801</v>
      </c>
      <c r="O1327">
        <v>3.9786024740889401</v>
      </c>
      <c r="P1327">
        <v>49.55</v>
      </c>
      <c r="Q1327">
        <v>5.6975174678936001E-2</v>
      </c>
    </row>
    <row r="1328" spans="1:17" hidden="1" x14ac:dyDescent="0.3">
      <c r="A1328" t="s">
        <v>2806</v>
      </c>
      <c r="B1328" t="s">
        <v>2807</v>
      </c>
      <c r="C1328" t="str">
        <f>IFERROR(VLOOKUP(Table1[[#This Row],[Ticker]],[1]!Table1[[Symbol]:[Industry]],2,FALSE),"-")</f>
        <v>-</v>
      </c>
      <c r="D1328" t="s">
        <v>1512</v>
      </c>
      <c r="E1328">
        <v>1268.8878902399999</v>
      </c>
      <c r="F1328">
        <v>218.8</v>
      </c>
      <c r="G1328">
        <v>-64.780668279221004</v>
      </c>
      <c r="H1328">
        <v>-7.1170731812500803</v>
      </c>
      <c r="I1328">
        <v>-35.1629006591116</v>
      </c>
      <c r="J1328">
        <v>-2.1512425979788801</v>
      </c>
      <c r="K1328">
        <v>228.00017017344999</v>
      </c>
      <c r="L1328">
        <v>249.341555655592</v>
      </c>
      <c r="M1328">
        <v>39.021654005539403</v>
      </c>
      <c r="N1328">
        <v>0.93245317821210605</v>
      </c>
      <c r="O1328">
        <v>77.765082266910397</v>
      </c>
      <c r="P1328">
        <v>9.0727816550349107</v>
      </c>
      <c r="Q1328">
        <v>9.6819165176900007E-3</v>
      </c>
    </row>
    <row r="1329" spans="1:17" hidden="1" x14ac:dyDescent="0.3">
      <c r="A1329" t="s">
        <v>2808</v>
      </c>
      <c r="B1329" t="s">
        <v>2809</v>
      </c>
      <c r="C1329" t="str">
        <f>IFERROR(VLOOKUP(Table1[[#This Row],[Ticker]],[1]!Table1[[Symbol]:[Industry]],2,FALSE),"-")</f>
        <v>-</v>
      </c>
      <c r="D1329" t="s">
        <v>541</v>
      </c>
      <c r="E1329">
        <v>1267.02047595</v>
      </c>
      <c r="F1329">
        <v>361.75</v>
      </c>
      <c r="G1329">
        <v>-1.7190412052292701</v>
      </c>
      <c r="H1329">
        <v>3.0211936935543702</v>
      </c>
      <c r="I1329">
        <v>-1.5645468202781101</v>
      </c>
      <c r="J1329">
        <v>-7.5130379450893203</v>
      </c>
      <c r="K1329">
        <v>348.647001086047</v>
      </c>
      <c r="L1329">
        <v>334.11486105691802</v>
      </c>
      <c r="M1329">
        <v>51.629056043888497</v>
      </c>
      <c r="N1329">
        <v>2.1771346135784899</v>
      </c>
      <c r="O1329">
        <v>54.443676572218401</v>
      </c>
      <c r="P1329">
        <v>46.2502526783909</v>
      </c>
      <c r="Q1329">
        <v>-5.9099754548039996E-3</v>
      </c>
    </row>
    <row r="1330" spans="1:17" hidden="1" x14ac:dyDescent="0.3">
      <c r="A1330" t="s">
        <v>2810</v>
      </c>
      <c r="B1330" t="s">
        <v>2811</v>
      </c>
      <c r="C1330" t="str">
        <f>IFERROR(VLOOKUP(Table1[[#This Row],[Ticker]],[1]!Table1[[Symbol]:[Industry]],2,FALSE),"-")</f>
        <v>-</v>
      </c>
      <c r="D1330" t="s">
        <v>187</v>
      </c>
      <c r="E1330">
        <v>1253.953988</v>
      </c>
      <c r="F1330">
        <v>1163.05</v>
      </c>
      <c r="G1330">
        <v>-28.535725246086901</v>
      </c>
      <c r="H1330">
        <v>4.3693098014200702</v>
      </c>
      <c r="I1330">
        <v>-17.643276431880299</v>
      </c>
      <c r="J1330">
        <v>-2.24339455467481</v>
      </c>
      <c r="K1330">
        <v>1160.9228760020901</v>
      </c>
      <c r="L1330">
        <v>1165.63228158228</v>
      </c>
      <c r="M1330">
        <v>54.730625836868498</v>
      </c>
      <c r="N1330">
        <v>0.95596303601875399</v>
      </c>
      <c r="O1330">
        <v>31.1207600705042</v>
      </c>
      <c r="P1330">
        <v>15.0395647873392</v>
      </c>
      <c r="Q1330">
        <v>7.1293415552220005E-2</v>
      </c>
    </row>
    <row r="1331" spans="1:17" hidden="1" x14ac:dyDescent="0.3">
      <c r="A1331" t="s">
        <v>2812</v>
      </c>
      <c r="B1331" t="s">
        <v>2813</v>
      </c>
      <c r="C1331" t="str">
        <f>IFERROR(VLOOKUP(Table1[[#This Row],[Ticker]],[1]!Table1[[Symbol]:[Industry]],2,FALSE),"-")</f>
        <v>-</v>
      </c>
      <c r="D1331" t="s">
        <v>187</v>
      </c>
      <c r="E1331">
        <v>1251.792318</v>
      </c>
      <c r="F1331">
        <v>137.4</v>
      </c>
      <c r="G1331">
        <v>4.1073771319002796</v>
      </c>
      <c r="H1331">
        <v>-0.70334714091980899</v>
      </c>
      <c r="I1331">
        <v>-15.1305613273946</v>
      </c>
      <c r="J1331">
        <v>-0.156304238281713</v>
      </c>
      <c r="K1331">
        <v>131.14087071789399</v>
      </c>
      <c r="L1331">
        <v>125.352009340628</v>
      </c>
      <c r="M1331">
        <v>67.745385712660607</v>
      </c>
      <c r="N1331">
        <v>0.86118319563854095</v>
      </c>
      <c r="O1331">
        <v>13.537117903930101</v>
      </c>
      <c r="P1331">
        <v>36.716417910447703</v>
      </c>
      <c r="Q1331">
        <v>5.1809228074790999E-2</v>
      </c>
    </row>
    <row r="1332" spans="1:17" hidden="1" x14ac:dyDescent="0.3">
      <c r="A1332" t="s">
        <v>2814</v>
      </c>
      <c r="B1332" t="s">
        <v>2815</v>
      </c>
      <c r="C1332" t="str">
        <f>IFERROR(VLOOKUP(Table1[[#This Row],[Ticker]],[1]!Table1[[Symbol]:[Industry]],2,FALSE),"-")</f>
        <v>-</v>
      </c>
      <c r="D1332" t="s">
        <v>80</v>
      </c>
      <c r="E1332">
        <v>1247.998696035</v>
      </c>
      <c r="F1332">
        <v>135.63</v>
      </c>
      <c r="G1332">
        <v>96.111333796325596</v>
      </c>
      <c r="H1332">
        <v>12.652987496820201</v>
      </c>
      <c r="I1332">
        <v>28.377168712732502</v>
      </c>
      <c r="J1332">
        <v>1.61492088690392</v>
      </c>
      <c r="K1332">
        <v>123.80245187084201</v>
      </c>
      <c r="L1332">
        <v>104.986542906596</v>
      </c>
      <c r="M1332">
        <v>33.473974876283002</v>
      </c>
      <c r="N1332">
        <v>1.63042906305755</v>
      </c>
      <c r="O1332">
        <v>9.7544790975448095</v>
      </c>
      <c r="P1332">
        <v>133.84482758620601</v>
      </c>
      <c r="Q1332">
        <v>1.7013997057792E-2</v>
      </c>
    </row>
    <row r="1333" spans="1:17" hidden="1" x14ac:dyDescent="0.3">
      <c r="A1333" t="s">
        <v>2816</v>
      </c>
      <c r="B1333" t="s">
        <v>2817</v>
      </c>
      <c r="C1333" t="str">
        <f>IFERROR(VLOOKUP(Table1[[#This Row],[Ticker]],[1]!Table1[[Symbol]:[Industry]],2,FALSE),"-")</f>
        <v>-</v>
      </c>
      <c r="D1333" t="s">
        <v>280</v>
      </c>
      <c r="E1333">
        <v>1247.193612</v>
      </c>
      <c r="F1333">
        <v>689.85</v>
      </c>
      <c r="G1333">
        <v>49.300485038304302</v>
      </c>
      <c r="H1333">
        <v>16.135414344360299</v>
      </c>
      <c r="I1333">
        <v>26.841239607717501</v>
      </c>
      <c r="J1333">
        <v>-6.5295642275041903</v>
      </c>
      <c r="K1333">
        <v>615.50241939924604</v>
      </c>
      <c r="L1333">
        <v>528.207147777822</v>
      </c>
      <c r="M1333">
        <v>59.548169514807</v>
      </c>
      <c r="N1333">
        <v>0.67544829232938897</v>
      </c>
      <c r="O1333">
        <v>7.8060447923461602</v>
      </c>
      <c r="P1333">
        <v>76.499936036842698</v>
      </c>
      <c r="Q1333">
        <v>1.4887145858827999E-2</v>
      </c>
    </row>
    <row r="1334" spans="1:17" hidden="1" x14ac:dyDescent="0.3">
      <c r="A1334" t="s">
        <v>2818</v>
      </c>
      <c r="B1334" t="s">
        <v>2819</v>
      </c>
      <c r="C1334" t="str">
        <f>IFERROR(VLOOKUP(Table1[[#This Row],[Ticker]],[1]!Table1[[Symbol]:[Industry]],2,FALSE),"-")</f>
        <v>-</v>
      </c>
      <c r="D1334" t="s">
        <v>95</v>
      </c>
      <c r="E1334">
        <v>1246.9297200000001</v>
      </c>
      <c r="F1334">
        <v>779</v>
      </c>
      <c r="G1334">
        <v>-17.367262516128299</v>
      </c>
      <c r="H1334">
        <v>-15.6939616693973</v>
      </c>
      <c r="I1334">
        <v>-25.134493881743101</v>
      </c>
      <c r="J1334">
        <v>0.48200160879474402</v>
      </c>
      <c r="K1334">
        <v>796.35415651277697</v>
      </c>
      <c r="L1334">
        <v>802.97627072878902</v>
      </c>
      <c r="M1334">
        <v>46.393005744727802</v>
      </c>
      <c r="N1334">
        <v>0.65989172372151095</v>
      </c>
      <c r="O1334">
        <v>34.326059050064202</v>
      </c>
      <c r="P1334">
        <v>14.710646443822601</v>
      </c>
      <c r="Q1334">
        <v>-0.103721262023508</v>
      </c>
    </row>
    <row r="1335" spans="1:17" hidden="1" x14ac:dyDescent="0.3">
      <c r="A1335" t="s">
        <v>2820</v>
      </c>
      <c r="B1335" t="s">
        <v>2821</v>
      </c>
      <c r="C1335" t="str">
        <f>IFERROR(VLOOKUP(Table1[[#This Row],[Ticker]],[1]!Table1[[Symbol]:[Industry]],2,FALSE),"-")</f>
        <v>-</v>
      </c>
      <c r="D1335" t="s">
        <v>541</v>
      </c>
      <c r="E1335">
        <v>1246.1872735259999</v>
      </c>
      <c r="F1335">
        <v>200.46</v>
      </c>
      <c r="G1335">
        <v>-46.547983379561103</v>
      </c>
      <c r="H1335">
        <v>4.6373553097159901</v>
      </c>
      <c r="I1335">
        <v>-16.8836188967956</v>
      </c>
      <c r="J1335">
        <v>-4.9953563826438598</v>
      </c>
      <c r="K1335">
        <v>196.815691996596</v>
      </c>
      <c r="L1335">
        <v>201.83247482489799</v>
      </c>
      <c r="M1335">
        <v>49.714471061955201</v>
      </c>
      <c r="N1335">
        <v>0.69988268812102605</v>
      </c>
      <c r="O1335">
        <v>37.184475705876402</v>
      </c>
      <c r="P1335">
        <v>25.365853658536501</v>
      </c>
      <c r="Q1335">
        <v>3.8605625636599999E-3</v>
      </c>
    </row>
    <row r="1336" spans="1:17" hidden="1" x14ac:dyDescent="0.3">
      <c r="A1336" t="s">
        <v>2822</v>
      </c>
      <c r="B1336" t="s">
        <v>2823</v>
      </c>
      <c r="C1336" t="str">
        <f>IFERROR(VLOOKUP(Table1[[#This Row],[Ticker]],[1]!Table1[[Symbol]:[Industry]],2,FALSE),"-")</f>
        <v>-</v>
      </c>
      <c r="D1336" t="s">
        <v>620</v>
      </c>
      <c r="E1336">
        <v>1245.5097302700001</v>
      </c>
      <c r="F1336">
        <v>47.7</v>
      </c>
      <c r="G1336">
        <v>-29.082519017968899</v>
      </c>
      <c r="H1336">
        <v>14.546260834414801</v>
      </c>
      <c r="I1336">
        <v>-22.889366023232402</v>
      </c>
      <c r="J1336">
        <v>4.9134666476404796</v>
      </c>
      <c r="K1336">
        <v>44.2773616301657</v>
      </c>
      <c r="L1336">
        <v>47.453952010358996</v>
      </c>
      <c r="M1336">
        <v>63.410547570275803</v>
      </c>
      <c r="N1336">
        <v>1.7255560148626701</v>
      </c>
      <c r="O1336">
        <v>40.670859538784001</v>
      </c>
      <c r="P1336">
        <v>31.043956043956001</v>
      </c>
      <c r="Q1336">
        <v>-3.1959216393943002E-2</v>
      </c>
    </row>
    <row r="1337" spans="1:17" hidden="1" x14ac:dyDescent="0.3">
      <c r="A1337" t="s">
        <v>2824</v>
      </c>
      <c r="B1337" t="s">
        <v>2825</v>
      </c>
      <c r="C1337" t="str">
        <f>IFERROR(VLOOKUP(Table1[[#This Row],[Ticker]],[1]!Table1[[Symbol]:[Industry]],2,FALSE),"-")</f>
        <v>-</v>
      </c>
      <c r="D1337" t="s">
        <v>2826</v>
      </c>
      <c r="E1337">
        <v>1244.4361835750001</v>
      </c>
      <c r="F1337">
        <v>261.05</v>
      </c>
      <c r="G1337">
        <v>65.950180363080406</v>
      </c>
      <c r="H1337">
        <v>2.64366951444714</v>
      </c>
      <c r="I1337">
        <v>26.8590279810502</v>
      </c>
      <c r="J1337">
        <v>-0.43603117809050101</v>
      </c>
      <c r="K1337">
        <v>242.02299716381901</v>
      </c>
      <c r="L1337">
        <v>229.27507520395099</v>
      </c>
      <c r="M1337">
        <v>72.424572187597704</v>
      </c>
      <c r="N1337">
        <v>1.9837474999462601</v>
      </c>
      <c r="O1337">
        <v>37.444933920704798</v>
      </c>
      <c r="P1337">
        <v>98.065250379362595</v>
      </c>
      <c r="Q1337">
        <v>1.3422220823875E-2</v>
      </c>
    </row>
    <row r="1338" spans="1:17" hidden="1" x14ac:dyDescent="0.3">
      <c r="A1338" t="s">
        <v>2827</v>
      </c>
      <c r="B1338" t="s">
        <v>2828</v>
      </c>
      <c r="C1338" t="str">
        <f>IFERROR(VLOOKUP(Table1[[#This Row],[Ticker]],[1]!Table1[[Symbol]:[Industry]],2,FALSE),"-")</f>
        <v>-</v>
      </c>
      <c r="D1338" t="s">
        <v>65</v>
      </c>
      <c r="E1338">
        <v>1238.837945344</v>
      </c>
      <c r="F1338">
        <v>70.569999999999993</v>
      </c>
      <c r="G1338">
        <v>146.12204268199599</v>
      </c>
      <c r="H1338">
        <v>-7.0449891996794998</v>
      </c>
      <c r="I1338">
        <v>-48.996201695482299</v>
      </c>
      <c r="J1338">
        <v>-1.15598586629777</v>
      </c>
      <c r="K1338">
        <v>73.4383102359823</v>
      </c>
      <c r="L1338">
        <v>71.812334409451793</v>
      </c>
      <c r="M1338">
        <v>49.886432488184902</v>
      </c>
      <c r="N1338">
        <v>1.23720712355239</v>
      </c>
      <c r="O1338">
        <v>103.76930707099299</v>
      </c>
      <c r="P1338">
        <v>193.43035343035299</v>
      </c>
      <c r="Q1338">
        <v>0.35458703623134302</v>
      </c>
    </row>
    <row r="1339" spans="1:17" hidden="1" x14ac:dyDescent="0.3">
      <c r="A1339" t="s">
        <v>2829</v>
      </c>
      <c r="B1339" t="s">
        <v>2830</v>
      </c>
      <c r="C1339" t="str">
        <f>IFERROR(VLOOKUP(Table1[[#This Row],[Ticker]],[1]!Table1[[Symbol]:[Industry]],2,FALSE),"-")</f>
        <v>-</v>
      </c>
      <c r="D1339" t="s">
        <v>1136</v>
      </c>
      <c r="E1339">
        <v>1228.3014025</v>
      </c>
      <c r="F1339">
        <v>920.3</v>
      </c>
      <c r="G1339">
        <v>240.768483568481</v>
      </c>
      <c r="H1339">
        <v>-5.4905614699900003</v>
      </c>
      <c r="I1339">
        <v>113.228570094703</v>
      </c>
      <c r="J1339">
        <v>-7.9877034781994896</v>
      </c>
      <c r="K1339">
        <v>915.59104116775302</v>
      </c>
      <c r="L1339">
        <v>685.21409997036903</v>
      </c>
      <c r="M1339">
        <v>48.0992896857205</v>
      </c>
      <c r="N1339">
        <v>0.87366132538851704</v>
      </c>
      <c r="O1339">
        <v>18.8742801260458</v>
      </c>
      <c r="P1339">
        <v>369.54081632652998</v>
      </c>
      <c r="Q1339">
        <v>0.20019198767406099</v>
      </c>
    </row>
    <row r="1340" spans="1:17" hidden="1" x14ac:dyDescent="0.3">
      <c r="A1340" t="s">
        <v>2831</v>
      </c>
      <c r="B1340" t="s">
        <v>2832</v>
      </c>
      <c r="C1340" t="str">
        <f>IFERROR(VLOOKUP(Table1[[#This Row],[Ticker]],[1]!Table1[[Symbol]:[Industry]],2,FALSE),"-")</f>
        <v>-</v>
      </c>
      <c r="D1340" t="s">
        <v>869</v>
      </c>
      <c r="E1340">
        <v>1223.5850541249999</v>
      </c>
      <c r="F1340">
        <v>866.95</v>
      </c>
      <c r="G1340">
        <v>49.1113671147166</v>
      </c>
      <c r="H1340">
        <v>-3.0966479386356598</v>
      </c>
      <c r="I1340">
        <v>-9.5641768211586307</v>
      </c>
      <c r="J1340">
        <v>-4.0474246046067002</v>
      </c>
      <c r="K1340">
        <v>753.67750906388301</v>
      </c>
      <c r="L1340">
        <v>713.40446689655198</v>
      </c>
      <c r="M1340">
        <v>81.580977179541193</v>
      </c>
      <c r="N1340">
        <v>3.0032944720641401</v>
      </c>
      <c r="O1340">
        <v>5.5424188246150097</v>
      </c>
      <c r="P1340">
        <v>84.437825763216594</v>
      </c>
      <c r="Q1340">
        <v>0.123361295667962</v>
      </c>
    </row>
    <row r="1341" spans="1:17" hidden="1" x14ac:dyDescent="0.3">
      <c r="A1341" t="s">
        <v>2833</v>
      </c>
      <c r="B1341" t="s">
        <v>2834</v>
      </c>
      <c r="C1341" t="str">
        <f>IFERROR(VLOOKUP(Table1[[#This Row],[Ticker]],[1]!Table1[[Symbol]:[Industry]],2,FALSE),"-")</f>
        <v>-</v>
      </c>
      <c r="D1341" t="s">
        <v>59</v>
      </c>
      <c r="E1341">
        <v>1217.7998823</v>
      </c>
      <c r="F1341">
        <v>252.6</v>
      </c>
      <c r="G1341">
        <v>9.069263872394</v>
      </c>
      <c r="H1341">
        <v>3.92638203619016</v>
      </c>
      <c r="I1341">
        <v>-20.514160318350299</v>
      </c>
      <c r="J1341">
        <v>-4.1184257416325902</v>
      </c>
      <c r="K1341">
        <v>248.89387806062399</v>
      </c>
      <c r="L1341">
        <v>240.21463063456801</v>
      </c>
      <c r="M1341">
        <v>51.1325533237138</v>
      </c>
      <c r="N1341">
        <v>0.76013230561053702</v>
      </c>
      <c r="O1341">
        <v>15.716547901821</v>
      </c>
      <c r="P1341">
        <v>58.1715716969317</v>
      </c>
      <c r="Q1341">
        <v>-3.3563638316330001E-3</v>
      </c>
    </row>
    <row r="1342" spans="1:17" hidden="1" x14ac:dyDescent="0.3">
      <c r="A1342" t="s">
        <v>2835</v>
      </c>
      <c r="B1342" t="s">
        <v>2836</v>
      </c>
      <c r="C1342" t="str">
        <f>IFERROR(VLOOKUP(Table1[[#This Row],[Ticker]],[1]!Table1[[Symbol]:[Industry]],2,FALSE),"-")</f>
        <v>-</v>
      </c>
      <c r="D1342" t="s">
        <v>2837</v>
      </c>
      <c r="E1342">
        <v>1216.8723</v>
      </c>
      <c r="F1342">
        <v>616.45000000000005</v>
      </c>
      <c r="G1342">
        <v>293.64155547560199</v>
      </c>
      <c r="H1342">
        <v>69.412659761502198</v>
      </c>
      <c r="I1342">
        <v>306.46437547336598</v>
      </c>
      <c r="J1342">
        <v>12.9671980129378</v>
      </c>
      <c r="K1342">
        <v>403.77325918915699</v>
      </c>
      <c r="M1342">
        <v>90.401815481172505</v>
      </c>
      <c r="N1342">
        <v>0.93323526800999201</v>
      </c>
      <c r="O1342">
        <v>0</v>
      </c>
      <c r="P1342">
        <v>340.32142857142799</v>
      </c>
    </row>
    <row r="1343" spans="1:17" hidden="1" x14ac:dyDescent="0.3">
      <c r="A1343" t="s">
        <v>2838</v>
      </c>
      <c r="B1343" t="s">
        <v>2839</v>
      </c>
      <c r="C1343" t="str">
        <f>IFERROR(VLOOKUP(Table1[[#This Row],[Ticker]],[1]!Table1[[Symbol]:[Industry]],2,FALSE),"-")</f>
        <v>-</v>
      </c>
      <c r="D1343" t="s">
        <v>668</v>
      </c>
      <c r="E1343">
        <v>1212.4165499999999</v>
      </c>
      <c r="F1343">
        <v>127.69</v>
      </c>
      <c r="G1343">
        <v>192.021804126787</v>
      </c>
      <c r="H1343">
        <v>40.399869171178402</v>
      </c>
      <c r="I1343">
        <v>138.71654530681599</v>
      </c>
      <c r="J1343">
        <v>11.8457355143741</v>
      </c>
      <c r="K1343">
        <v>96.711892773247797</v>
      </c>
      <c r="L1343">
        <v>72.519365028196106</v>
      </c>
      <c r="M1343">
        <v>72.817480607843507</v>
      </c>
      <c r="N1343">
        <v>1.3563244249390201</v>
      </c>
      <c r="O1343">
        <v>6.8995222805231498</v>
      </c>
      <c r="P1343">
        <v>218.82646691635401</v>
      </c>
      <c r="Q1343">
        <v>0.101686748122987</v>
      </c>
    </row>
    <row r="1344" spans="1:17" hidden="1" x14ac:dyDescent="0.3">
      <c r="A1344" t="s">
        <v>2840</v>
      </c>
      <c r="B1344" t="s">
        <v>2841</v>
      </c>
      <c r="C1344" t="str">
        <f>IFERROR(VLOOKUP(Table1[[#This Row],[Ticker]],[1]!Table1[[Symbol]:[Industry]],2,FALSE),"-")</f>
        <v>-</v>
      </c>
      <c r="E1344">
        <v>1209.6259525999999</v>
      </c>
      <c r="F1344">
        <v>799.85</v>
      </c>
      <c r="G1344">
        <v>6499.5979876762703</v>
      </c>
      <c r="H1344">
        <v>4.58586479481085</v>
      </c>
      <c r="I1344">
        <v>548.69045200819801</v>
      </c>
      <c r="J1344">
        <v>-1.4824653962813901</v>
      </c>
      <c r="K1344">
        <v>682.17440627236601</v>
      </c>
      <c r="L1344">
        <v>383.326719195897</v>
      </c>
      <c r="M1344">
        <v>74.137911728485193</v>
      </c>
      <c r="N1344">
        <v>1.60925398370856</v>
      </c>
      <c r="O1344">
        <v>5.0134400200037401</v>
      </c>
      <c r="P1344">
        <v>6515.7981803143102</v>
      </c>
    </row>
    <row r="1345" spans="1:17" hidden="1" x14ac:dyDescent="0.3">
      <c r="A1345" t="s">
        <v>2842</v>
      </c>
      <c r="B1345" t="s">
        <v>2843</v>
      </c>
      <c r="C1345" t="str">
        <f>IFERROR(VLOOKUP(Table1[[#This Row],[Ticker]],[1]!Table1[[Symbol]:[Industry]],2,FALSE),"-")</f>
        <v>-</v>
      </c>
      <c r="E1345">
        <v>1206.10096002</v>
      </c>
      <c r="F1345">
        <v>1187.0999999999999</v>
      </c>
      <c r="G1345">
        <v>457.77269970031102</v>
      </c>
      <c r="H1345">
        <v>16.9930183608849</v>
      </c>
      <c r="I1345">
        <v>71.171413882186499</v>
      </c>
      <c r="J1345">
        <v>1.29563797243111</v>
      </c>
      <c r="K1345">
        <v>981.48007830675795</v>
      </c>
      <c r="M1345">
        <v>69.202472632605605</v>
      </c>
      <c r="N1345">
        <v>0.91511670908655796</v>
      </c>
      <c r="O1345">
        <v>5.97253811810294</v>
      </c>
      <c r="P1345">
        <v>512.53869969040204</v>
      </c>
    </row>
    <row r="1346" spans="1:17" hidden="1" x14ac:dyDescent="0.3">
      <c r="A1346" t="s">
        <v>2844</v>
      </c>
      <c r="B1346" t="s">
        <v>2845</v>
      </c>
      <c r="C1346" t="str">
        <f>IFERROR(VLOOKUP(Table1[[#This Row],[Ticker]],[1]!Table1[[Symbol]:[Industry]],2,FALSE),"-")</f>
        <v>-</v>
      </c>
      <c r="D1346" t="s">
        <v>46</v>
      </c>
      <c r="E1346">
        <v>1205.5659083999999</v>
      </c>
      <c r="F1346">
        <v>1130.7</v>
      </c>
      <c r="G1346">
        <v>156.78625245495601</v>
      </c>
      <c r="H1346">
        <v>-3.3513549361308499</v>
      </c>
      <c r="I1346">
        <v>-0.79459056967833896</v>
      </c>
      <c r="J1346">
        <v>3.34860608640667</v>
      </c>
      <c r="K1346">
        <v>1102.4322859797401</v>
      </c>
      <c r="L1346">
        <v>998.30204339075203</v>
      </c>
      <c r="M1346">
        <v>65.567186621135306</v>
      </c>
      <c r="N1346">
        <v>2.2299360655847398</v>
      </c>
      <c r="O1346">
        <v>20.7216768373573</v>
      </c>
      <c r="P1346">
        <v>190.668380462724</v>
      </c>
      <c r="Q1346">
        <v>0.10174530758179801</v>
      </c>
    </row>
    <row r="1347" spans="1:17" hidden="1" x14ac:dyDescent="0.3">
      <c r="A1347" t="s">
        <v>2846</v>
      </c>
      <c r="B1347" t="s">
        <v>2847</v>
      </c>
      <c r="C1347" t="str">
        <f>IFERROR(VLOOKUP(Table1[[#This Row],[Ticker]],[1]!Table1[[Symbol]:[Industry]],2,FALSE),"-")</f>
        <v>-</v>
      </c>
      <c r="D1347" t="s">
        <v>59</v>
      </c>
      <c r="E1347">
        <v>1202.26</v>
      </c>
      <c r="F1347">
        <v>12.79</v>
      </c>
      <c r="G1347">
        <v>45.221147312337102</v>
      </c>
      <c r="H1347">
        <v>-0.63903480358271503</v>
      </c>
      <c r="I1347">
        <v>-31.6830168168832</v>
      </c>
      <c r="J1347">
        <v>-0.90929425381259799</v>
      </c>
      <c r="K1347">
        <v>12.773832559401599</v>
      </c>
      <c r="L1347">
        <v>12.1794824282404</v>
      </c>
      <c r="M1347">
        <v>57.492039573859699</v>
      </c>
      <c r="N1347">
        <v>1.5859733220210701</v>
      </c>
      <c r="O1347">
        <v>45.817044566067203</v>
      </c>
      <c r="P1347">
        <v>80.1408450704225</v>
      </c>
    </row>
    <row r="1348" spans="1:17" hidden="1" x14ac:dyDescent="0.3">
      <c r="A1348" t="s">
        <v>2848</v>
      </c>
      <c r="B1348" t="s">
        <v>2849</v>
      </c>
      <c r="C1348" t="str">
        <f>IFERROR(VLOOKUP(Table1[[#This Row],[Ticker]],[1]!Table1[[Symbol]:[Industry]],2,FALSE),"-")</f>
        <v>-</v>
      </c>
      <c r="D1348" t="s">
        <v>337</v>
      </c>
      <c r="E1348">
        <v>1197.0249260000001</v>
      </c>
      <c r="F1348">
        <v>800.2</v>
      </c>
      <c r="G1348">
        <v>471.00668049652802</v>
      </c>
      <c r="H1348">
        <v>16.461997725324402</v>
      </c>
      <c r="I1348">
        <v>235.55391723389801</v>
      </c>
      <c r="J1348">
        <v>17.212003095673001</v>
      </c>
      <c r="K1348">
        <v>614.99215774282197</v>
      </c>
      <c r="L1348">
        <v>398.09369624376899</v>
      </c>
      <c r="M1348">
        <v>88.047964161805098</v>
      </c>
      <c r="N1348">
        <v>1.6681211818975099</v>
      </c>
      <c r="O1348">
        <v>2.03699075231191</v>
      </c>
      <c r="P1348">
        <v>583.34756618274901</v>
      </c>
      <c r="Q1348">
        <v>0.26472523924649399</v>
      </c>
    </row>
    <row r="1349" spans="1:17" hidden="1" x14ac:dyDescent="0.3">
      <c r="A1349" t="s">
        <v>2850</v>
      </c>
      <c r="B1349" t="s">
        <v>2851</v>
      </c>
      <c r="C1349" t="str">
        <f>IFERROR(VLOOKUP(Table1[[#This Row],[Ticker]],[1]!Table1[[Symbol]:[Industry]],2,FALSE),"-")</f>
        <v>-</v>
      </c>
      <c r="D1349" t="s">
        <v>187</v>
      </c>
      <c r="E1349">
        <v>1195.6900154</v>
      </c>
      <c r="F1349">
        <v>665.2</v>
      </c>
      <c r="G1349">
        <v>8.6988060986239404</v>
      </c>
      <c r="H1349">
        <v>-5.4884413824496701</v>
      </c>
      <c r="I1349">
        <v>7.3130192315561704</v>
      </c>
      <c r="J1349">
        <v>-2.0687502709044998</v>
      </c>
      <c r="K1349">
        <v>648.30510418405095</v>
      </c>
      <c r="L1349">
        <v>596.09590559217395</v>
      </c>
      <c r="M1349">
        <v>55.3953683909766</v>
      </c>
      <c r="N1349">
        <v>0.31816071566688697</v>
      </c>
      <c r="O1349">
        <v>14.2513529765484</v>
      </c>
      <c r="P1349">
        <v>38.280843987111503</v>
      </c>
      <c r="Q1349">
        <v>4.0895543766415E-2</v>
      </c>
    </row>
    <row r="1350" spans="1:17" hidden="1" x14ac:dyDescent="0.3">
      <c r="A1350" t="s">
        <v>2852</v>
      </c>
      <c r="B1350" t="s">
        <v>2853</v>
      </c>
      <c r="C1350" t="str">
        <f>IFERROR(VLOOKUP(Table1[[#This Row],[Ticker]],[1]!Table1[[Symbol]:[Industry]],2,FALSE),"-")</f>
        <v>-</v>
      </c>
      <c r="E1350">
        <v>1195.4120270399901</v>
      </c>
      <c r="F1350">
        <v>50.82</v>
      </c>
      <c r="G1350">
        <v>-67.443748091541295</v>
      </c>
      <c r="H1350">
        <v>-20.719553924400898</v>
      </c>
      <c r="I1350">
        <v>-55.231095090625203</v>
      </c>
      <c r="J1350">
        <v>3.0007580322274201</v>
      </c>
      <c r="K1350">
        <v>59.740370284056397</v>
      </c>
      <c r="L1350">
        <v>66.830399396060798</v>
      </c>
      <c r="M1350">
        <v>40.0393798724958</v>
      </c>
      <c r="N1350">
        <v>1.9703122227197101</v>
      </c>
      <c r="O1350">
        <v>116.450216450216</v>
      </c>
      <c r="P1350">
        <v>11.3009198423127</v>
      </c>
      <c r="Q1350">
        <v>0.16274638763062499</v>
      </c>
    </row>
    <row r="1351" spans="1:17" hidden="1" x14ac:dyDescent="0.3">
      <c r="A1351" t="s">
        <v>2854</v>
      </c>
      <c r="B1351" t="s">
        <v>2855</v>
      </c>
      <c r="C1351" t="str">
        <f>IFERROR(VLOOKUP(Table1[[#This Row],[Ticker]],[1]!Table1[[Symbol]:[Industry]],2,FALSE),"-")</f>
        <v>-</v>
      </c>
      <c r="D1351" t="s">
        <v>109</v>
      </c>
      <c r="E1351">
        <v>1193.0342310399999</v>
      </c>
      <c r="F1351">
        <v>400.6</v>
      </c>
      <c r="G1351">
        <v>147.93600015285699</v>
      </c>
      <c r="H1351">
        <v>30.503010550644401</v>
      </c>
      <c r="I1351">
        <v>83.579491259749403</v>
      </c>
      <c r="J1351">
        <v>2.8060514122023399</v>
      </c>
      <c r="K1351">
        <v>335.484982219345</v>
      </c>
      <c r="L1351">
        <v>268.20043078541403</v>
      </c>
      <c r="M1351">
        <v>70.520137390393998</v>
      </c>
      <c r="N1351">
        <v>2.9765319337782401</v>
      </c>
      <c r="O1351">
        <v>3.5946080878681999</v>
      </c>
      <c r="P1351">
        <v>194.342395297575</v>
      </c>
      <c r="Q1351">
        <v>8.5603075422294006E-2</v>
      </c>
    </row>
    <row r="1352" spans="1:17" hidden="1" x14ac:dyDescent="0.3">
      <c r="A1352" t="s">
        <v>2856</v>
      </c>
      <c r="B1352" t="s">
        <v>2857</v>
      </c>
      <c r="C1352" t="str">
        <f>IFERROR(VLOOKUP(Table1[[#This Row],[Ticker]],[1]!Table1[[Symbol]:[Industry]],2,FALSE),"-")</f>
        <v>-</v>
      </c>
      <c r="D1352" t="s">
        <v>59</v>
      </c>
      <c r="E1352">
        <v>1187.0023200000001</v>
      </c>
      <c r="F1352">
        <v>2014.6</v>
      </c>
      <c r="G1352">
        <v>82.077610660411096</v>
      </c>
      <c r="H1352">
        <v>8.0702185363074506</v>
      </c>
      <c r="I1352">
        <v>-2.3056673207218301</v>
      </c>
      <c r="J1352">
        <v>5.8830432754614099</v>
      </c>
      <c r="K1352">
        <v>1893.46533874857</v>
      </c>
      <c r="L1352">
        <v>1560.0784220934199</v>
      </c>
      <c r="M1352">
        <v>55.5178919993566</v>
      </c>
      <c r="N1352">
        <v>0.91334947511658704</v>
      </c>
      <c r="O1352">
        <v>14.166583937258</v>
      </c>
      <c r="P1352">
        <v>165.95379537953701</v>
      </c>
    </row>
    <row r="1353" spans="1:17" hidden="1" x14ac:dyDescent="0.3">
      <c r="A1353" t="s">
        <v>2858</v>
      </c>
      <c r="B1353" t="s">
        <v>2859</v>
      </c>
      <c r="C1353" t="str">
        <f>IFERROR(VLOOKUP(Table1[[#This Row],[Ticker]],[1]!Table1[[Symbol]:[Industry]],2,FALSE),"-")</f>
        <v>-</v>
      </c>
      <c r="D1353" t="s">
        <v>187</v>
      </c>
      <c r="E1353">
        <v>1185.1210000000001</v>
      </c>
      <c r="F1353">
        <v>109.48</v>
      </c>
      <c r="G1353">
        <v>-42.834018823302301</v>
      </c>
      <c r="H1353">
        <v>-3.2273630010145299E-2</v>
      </c>
      <c r="I1353">
        <v>-26.412272816281298</v>
      </c>
      <c r="J1353">
        <v>-0.947343711629413</v>
      </c>
      <c r="K1353">
        <v>110.355610107419</v>
      </c>
      <c r="L1353">
        <v>111.063773202166</v>
      </c>
      <c r="M1353">
        <v>52.0230652262807</v>
      </c>
      <c r="N1353">
        <v>1.98995668323413</v>
      </c>
      <c r="O1353">
        <v>31.530873218852701</v>
      </c>
      <c r="P1353">
        <v>21.307479224376699</v>
      </c>
      <c r="Q1353">
        <v>9.7090664069249995E-3</v>
      </c>
    </row>
    <row r="1354" spans="1:17" hidden="1" x14ac:dyDescent="0.3">
      <c r="A1354" t="s">
        <v>2860</v>
      </c>
      <c r="B1354" t="s">
        <v>2861</v>
      </c>
      <c r="C1354" t="str">
        <f>IFERROR(VLOOKUP(Table1[[#This Row],[Ticker]],[1]!Table1[[Symbol]:[Industry]],2,FALSE),"-")</f>
        <v>-</v>
      </c>
      <c r="D1354" t="s">
        <v>659</v>
      </c>
      <c r="E1354">
        <v>1182.65587704</v>
      </c>
      <c r="F1354">
        <v>846.45</v>
      </c>
      <c r="G1354">
        <v>-7.41240345804467</v>
      </c>
      <c r="H1354">
        <v>4.2812337780714502</v>
      </c>
      <c r="I1354">
        <v>5.85230473499161</v>
      </c>
      <c r="J1354">
        <v>-5.7827228821749896</v>
      </c>
      <c r="K1354">
        <v>776.69912856133101</v>
      </c>
      <c r="M1354">
        <v>69.447931724952298</v>
      </c>
      <c r="N1354">
        <v>0.79758357443700401</v>
      </c>
      <c r="O1354">
        <v>20.733652312599599</v>
      </c>
      <c r="P1354">
        <v>34.795763993948498</v>
      </c>
    </row>
    <row r="1355" spans="1:17" hidden="1" x14ac:dyDescent="0.3">
      <c r="A1355" t="s">
        <v>2862</v>
      </c>
      <c r="B1355" t="s">
        <v>2863</v>
      </c>
      <c r="C1355" t="str">
        <f>IFERROR(VLOOKUP(Table1[[#This Row],[Ticker]],[1]!Table1[[Symbol]:[Industry]],2,FALSE),"-")</f>
        <v>-</v>
      </c>
      <c r="D1355" t="s">
        <v>2453</v>
      </c>
      <c r="E1355">
        <v>1179.45235</v>
      </c>
      <c r="F1355">
        <v>89.59</v>
      </c>
      <c r="G1355">
        <v>197.56367604796901</v>
      </c>
      <c r="H1355">
        <v>10.978688590996001</v>
      </c>
      <c r="I1355">
        <v>105.622829098718</v>
      </c>
      <c r="J1355">
        <v>5.0344707445972103</v>
      </c>
      <c r="K1355">
        <v>73.382422082641099</v>
      </c>
      <c r="L1355">
        <v>53.374972532661502</v>
      </c>
      <c r="M1355">
        <v>71.855661296957294</v>
      </c>
      <c r="N1355">
        <v>0.73664649578674501</v>
      </c>
      <c r="O1355">
        <v>1.4622167652639899</v>
      </c>
      <c r="P1355">
        <v>364.19689119170903</v>
      </c>
      <c r="Q1355">
        <v>0.27723751323594398</v>
      </c>
    </row>
    <row r="1356" spans="1:17" hidden="1" x14ac:dyDescent="0.3">
      <c r="A1356" t="s">
        <v>2864</v>
      </c>
      <c r="B1356" t="s">
        <v>2865</v>
      </c>
      <c r="C1356" t="str">
        <f>IFERROR(VLOOKUP(Table1[[#This Row],[Ticker]],[1]!Table1[[Symbol]:[Industry]],2,FALSE),"-")</f>
        <v>-</v>
      </c>
      <c r="D1356" t="s">
        <v>371</v>
      </c>
      <c r="E1356">
        <v>1177.14161225</v>
      </c>
      <c r="F1356">
        <v>756.5</v>
      </c>
      <c r="G1356">
        <v>-29.745778081054699</v>
      </c>
      <c r="H1356">
        <v>4.0048933041328203</v>
      </c>
      <c r="I1356">
        <v>-6.9295649167123603</v>
      </c>
      <c r="J1356">
        <v>-1.92967365488992</v>
      </c>
      <c r="K1356">
        <v>610.45387724812701</v>
      </c>
      <c r="L1356">
        <v>642.88081714641896</v>
      </c>
      <c r="M1356">
        <v>91.507274670826803</v>
      </c>
      <c r="N1356">
        <v>1.7757780063458299</v>
      </c>
      <c r="O1356">
        <v>18.043621943159199</v>
      </c>
      <c r="P1356">
        <v>53.479407587746003</v>
      </c>
      <c r="Q1356">
        <v>-3.7590125021417002E-2</v>
      </c>
    </row>
    <row r="1357" spans="1:17" hidden="1" x14ac:dyDescent="0.3">
      <c r="A1357" t="s">
        <v>2866</v>
      </c>
      <c r="B1357" t="s">
        <v>2867</v>
      </c>
      <c r="C1357" t="str">
        <f>IFERROR(VLOOKUP(Table1[[#This Row],[Ticker]],[1]!Table1[[Symbol]:[Industry]],2,FALSE),"-")</f>
        <v>-</v>
      </c>
      <c r="D1357" t="s">
        <v>371</v>
      </c>
      <c r="E1357">
        <v>1175.9507607410001</v>
      </c>
      <c r="F1357">
        <v>169.09</v>
      </c>
      <c r="G1357">
        <v>-19.6996468360432</v>
      </c>
      <c r="H1357">
        <v>4.1490647948108501</v>
      </c>
      <c r="I1357">
        <v>-9.1531697042140099</v>
      </c>
      <c r="J1357">
        <v>-3.7103071951823701</v>
      </c>
      <c r="K1357">
        <v>158.24439935230299</v>
      </c>
      <c r="L1357">
        <v>153.28414904709399</v>
      </c>
      <c r="M1357">
        <v>54.373540582710497</v>
      </c>
      <c r="N1357">
        <v>1.53728110925476</v>
      </c>
      <c r="O1357">
        <v>7.6349872848778801</v>
      </c>
      <c r="P1357">
        <v>28.536678069175199</v>
      </c>
      <c r="Q1357">
        <v>-4.6882117543039998E-3</v>
      </c>
    </row>
    <row r="1358" spans="1:17" hidden="1" x14ac:dyDescent="0.3">
      <c r="A1358" t="s">
        <v>2868</v>
      </c>
      <c r="B1358" t="s">
        <v>2869</v>
      </c>
      <c r="C1358" t="str">
        <f>IFERROR(VLOOKUP(Table1[[#This Row],[Ticker]],[1]!Table1[[Symbol]:[Industry]],2,FALSE),"-")</f>
        <v>-</v>
      </c>
      <c r="D1358" t="s">
        <v>218</v>
      </c>
      <c r="E1358">
        <v>1174.3718564999999</v>
      </c>
      <c r="F1358">
        <v>685.25</v>
      </c>
      <c r="G1358">
        <v>101.64348750256001</v>
      </c>
      <c r="H1358">
        <v>-8.8694424677589705</v>
      </c>
      <c r="I1358">
        <v>15.1468821083071</v>
      </c>
      <c r="J1358">
        <v>-4.0464070762991602</v>
      </c>
      <c r="K1358">
        <v>682.01789774719805</v>
      </c>
      <c r="L1358">
        <v>585.12767692963598</v>
      </c>
      <c r="M1358">
        <v>53.662018369846997</v>
      </c>
      <c r="N1358">
        <v>0.69022916742416995</v>
      </c>
      <c r="O1358">
        <v>20.248084640641999</v>
      </c>
      <c r="P1358">
        <v>148.27898550724601</v>
      </c>
      <c r="Q1358">
        <v>0.117451594519909</v>
      </c>
    </row>
    <row r="1359" spans="1:17" hidden="1" x14ac:dyDescent="0.3">
      <c r="A1359" t="s">
        <v>2870</v>
      </c>
      <c r="B1359" t="s">
        <v>2871</v>
      </c>
      <c r="C1359" t="str">
        <f>IFERROR(VLOOKUP(Table1[[#This Row],[Ticker]],[1]!Table1[[Symbol]:[Industry]],2,FALSE),"-")</f>
        <v>-</v>
      </c>
      <c r="D1359" t="s">
        <v>541</v>
      </c>
      <c r="E1359">
        <v>1172.8773149579999</v>
      </c>
      <c r="F1359">
        <v>140.11000000000001</v>
      </c>
      <c r="G1359">
        <v>-32.739392391268197</v>
      </c>
      <c r="H1359">
        <v>-15.1261093152215</v>
      </c>
      <c r="I1359">
        <v>-34.898828867652099</v>
      </c>
      <c r="J1359">
        <v>-3.5829450104223399</v>
      </c>
      <c r="K1359">
        <v>152.34135634718999</v>
      </c>
      <c r="L1359">
        <v>165.43666322299899</v>
      </c>
      <c r="M1359">
        <v>40.647277048070798</v>
      </c>
      <c r="N1359">
        <v>1.0680486392214701</v>
      </c>
      <c r="O1359">
        <v>59.981443151809202</v>
      </c>
      <c r="P1359">
        <v>4.4038748137108898</v>
      </c>
      <c r="Q1359">
        <v>3.2651814492400003E-4</v>
      </c>
    </row>
    <row r="1360" spans="1:17" hidden="1" x14ac:dyDescent="0.3">
      <c r="A1360" t="s">
        <v>2872</v>
      </c>
      <c r="B1360" t="s">
        <v>2873</v>
      </c>
      <c r="C1360" t="str">
        <f>IFERROR(VLOOKUP(Table1[[#This Row],[Ticker]],[1]!Table1[[Symbol]:[Industry]],2,FALSE),"-")</f>
        <v>-</v>
      </c>
      <c r="D1360" t="s">
        <v>1539</v>
      </c>
      <c r="E1360">
        <v>1171.632829485</v>
      </c>
      <c r="F1360">
        <v>1547.85</v>
      </c>
      <c r="G1360">
        <v>41.9673719900535</v>
      </c>
      <c r="H1360">
        <v>11.8097597103152</v>
      </c>
      <c r="I1360">
        <v>3.66121565667421</v>
      </c>
      <c r="J1360">
        <v>-4.2086091633426399</v>
      </c>
      <c r="K1360">
        <v>1352.79756387622</v>
      </c>
      <c r="L1360">
        <v>1205.8825359151499</v>
      </c>
      <c r="M1360">
        <v>63.359005338312997</v>
      </c>
      <c r="N1360">
        <v>3.0375347119332599</v>
      </c>
      <c r="O1360">
        <v>14.778563814323</v>
      </c>
      <c r="P1360">
        <v>70.656008820286601</v>
      </c>
      <c r="Q1360">
        <v>4.8258214098317001E-2</v>
      </c>
    </row>
    <row r="1361" spans="1:17" hidden="1" x14ac:dyDescent="0.3">
      <c r="A1361" t="s">
        <v>2874</v>
      </c>
      <c r="B1361" t="s">
        <v>2875</v>
      </c>
      <c r="C1361" t="str">
        <f>IFERROR(VLOOKUP(Table1[[#This Row],[Ticker]],[1]!Table1[[Symbol]:[Industry]],2,FALSE),"-")</f>
        <v>-</v>
      </c>
      <c r="E1361">
        <v>1169.8125</v>
      </c>
      <c r="F1361">
        <v>14.68</v>
      </c>
      <c r="G1361">
        <v>17.9828286417603</v>
      </c>
      <c r="H1361">
        <v>-0.88555369495625902</v>
      </c>
      <c r="I1361">
        <v>37.366519340124697</v>
      </c>
      <c r="J1361">
        <v>-6.8165420805256396</v>
      </c>
      <c r="K1361">
        <v>13.2520559958908</v>
      </c>
      <c r="L1361">
        <v>14.366219724538899</v>
      </c>
      <c r="M1361">
        <v>51.916285442827402</v>
      </c>
      <c r="N1361">
        <v>0.995563139792083</v>
      </c>
      <c r="O1361">
        <v>8.7193460490463401</v>
      </c>
      <c r="P1361">
        <v>101.09589041095801</v>
      </c>
    </row>
    <row r="1362" spans="1:17" hidden="1" x14ac:dyDescent="0.3">
      <c r="A1362" t="s">
        <v>2876</v>
      </c>
      <c r="B1362" t="s">
        <v>2877</v>
      </c>
      <c r="C1362" t="str">
        <f>IFERROR(VLOOKUP(Table1[[#This Row],[Ticker]],[1]!Table1[[Symbol]:[Industry]],2,FALSE),"-")</f>
        <v>-</v>
      </c>
      <c r="D1362" t="s">
        <v>620</v>
      </c>
      <c r="E1362">
        <v>1168.3293219950001</v>
      </c>
      <c r="F1362">
        <v>21.01</v>
      </c>
      <c r="G1362">
        <v>-95.018248840572497</v>
      </c>
      <c r="H1362">
        <v>-5.7104315014854397</v>
      </c>
      <c r="I1362">
        <v>2.5501944163280301</v>
      </c>
      <c r="J1362">
        <v>-2.1418301669061801</v>
      </c>
      <c r="K1362">
        <v>21.599054583449799</v>
      </c>
      <c r="L1362">
        <v>26.0740673154387</v>
      </c>
      <c r="M1362">
        <v>48.124159041260597</v>
      </c>
      <c r="N1362">
        <v>0.81866549583988701</v>
      </c>
      <c r="O1362">
        <v>236.98238933841</v>
      </c>
      <c r="P1362">
        <v>40.066666666666599</v>
      </c>
      <c r="Q1362">
        <v>0.199102233131978</v>
      </c>
    </row>
    <row r="1363" spans="1:17" hidden="1" x14ac:dyDescent="0.3">
      <c r="A1363" t="s">
        <v>2878</v>
      </c>
      <c r="B1363" t="s">
        <v>2879</v>
      </c>
      <c r="C1363" t="str">
        <f>IFERROR(VLOOKUP(Table1[[#This Row],[Ticker]],[1]!Table1[[Symbol]:[Industry]],2,FALSE),"-")</f>
        <v>-</v>
      </c>
      <c r="D1363" t="s">
        <v>257</v>
      </c>
      <c r="E1363">
        <v>1165.4994816450001</v>
      </c>
      <c r="F1363">
        <v>124.05</v>
      </c>
      <c r="G1363">
        <v>-14.1512323547793</v>
      </c>
      <c r="H1363">
        <v>1.21523542418148</v>
      </c>
      <c r="I1363">
        <v>13.563233365146701</v>
      </c>
      <c r="J1363">
        <v>2.2251169272112601</v>
      </c>
      <c r="K1363">
        <v>114.06780051340699</v>
      </c>
      <c r="L1363">
        <v>105.85603699016001</v>
      </c>
      <c r="M1363">
        <v>71.505092306548704</v>
      </c>
      <c r="N1363">
        <v>0.95631510561529798</v>
      </c>
      <c r="O1363">
        <v>6.7714631197097903</v>
      </c>
      <c r="P1363">
        <v>51.465201465201403</v>
      </c>
      <c r="Q1363">
        <v>-3.3589402442028002E-2</v>
      </c>
    </row>
    <row r="1364" spans="1:17" hidden="1" x14ac:dyDescent="0.3">
      <c r="A1364" t="s">
        <v>2880</v>
      </c>
      <c r="B1364" t="s">
        <v>2881</v>
      </c>
      <c r="C1364" t="str">
        <f>IFERROR(VLOOKUP(Table1[[#This Row],[Ticker]],[1]!Table1[[Symbol]:[Industry]],2,FALSE),"-")</f>
        <v>-</v>
      </c>
      <c r="D1364" t="s">
        <v>524</v>
      </c>
      <c r="E1364">
        <v>1164.2082234090001</v>
      </c>
      <c r="F1364">
        <v>55.11</v>
      </c>
      <c r="G1364">
        <v>10.8883102569194</v>
      </c>
      <c r="H1364">
        <v>-6.9230957786658402</v>
      </c>
      <c r="I1364">
        <v>-25.827754648824801</v>
      </c>
      <c r="J1364">
        <v>-5.5699435724607698</v>
      </c>
      <c r="K1364">
        <v>56.9655631884416</v>
      </c>
      <c r="L1364">
        <v>54.802846876973703</v>
      </c>
      <c r="M1364">
        <v>43.7843109724855</v>
      </c>
      <c r="N1364">
        <v>0.57508669356455699</v>
      </c>
      <c r="O1364">
        <v>35.456360007258198</v>
      </c>
      <c r="P1364">
        <v>90.034482758620697</v>
      </c>
      <c r="Q1364">
        <v>2.3435445512416001E-2</v>
      </c>
    </row>
    <row r="1365" spans="1:17" hidden="1" x14ac:dyDescent="0.3">
      <c r="A1365" t="s">
        <v>2882</v>
      </c>
      <c r="B1365" t="s">
        <v>2883</v>
      </c>
      <c r="C1365" t="str">
        <f>IFERROR(VLOOKUP(Table1[[#This Row],[Ticker]],[1]!Table1[[Symbol]:[Industry]],2,FALSE),"-")</f>
        <v>-</v>
      </c>
      <c r="D1365" t="s">
        <v>257</v>
      </c>
      <c r="E1365">
        <v>1162.4849370449999</v>
      </c>
      <c r="F1365">
        <v>211.65</v>
      </c>
      <c r="G1365">
        <v>-30.029545876330701</v>
      </c>
      <c r="H1365">
        <v>2.6771925001063299</v>
      </c>
      <c r="I1365">
        <v>-17.2067258785669</v>
      </c>
      <c r="J1365">
        <v>1.8508134899828601</v>
      </c>
      <c r="K1365">
        <v>201.507611948624</v>
      </c>
      <c r="M1365">
        <v>63.065620992392198</v>
      </c>
      <c r="N1365">
        <v>1.0202660121729601</v>
      </c>
      <c r="O1365">
        <v>11.6229624379872</v>
      </c>
      <c r="P1365">
        <v>26.926536731634101</v>
      </c>
    </row>
    <row r="1366" spans="1:17" hidden="1" x14ac:dyDescent="0.3">
      <c r="A1366" t="s">
        <v>2884</v>
      </c>
      <c r="B1366" t="s">
        <v>2885</v>
      </c>
      <c r="C1366" t="str">
        <f>IFERROR(VLOOKUP(Table1[[#This Row],[Ticker]],[1]!Table1[[Symbol]:[Industry]],2,FALSE),"-")</f>
        <v>-</v>
      </c>
      <c r="D1366" t="s">
        <v>260</v>
      </c>
      <c r="E1366">
        <v>1161.4251622500001</v>
      </c>
      <c r="F1366">
        <v>411.9</v>
      </c>
      <c r="G1366">
        <v>57.6471715520575</v>
      </c>
      <c r="H1366">
        <v>7.2950767814923303</v>
      </c>
      <c r="I1366">
        <v>25.285743000585001</v>
      </c>
      <c r="J1366">
        <v>0.93608324144781097</v>
      </c>
      <c r="K1366">
        <v>392.77343531294503</v>
      </c>
      <c r="L1366">
        <v>351.395476870398</v>
      </c>
      <c r="M1366">
        <v>61.484946411334001</v>
      </c>
      <c r="N1366">
        <v>1.3705534096977601</v>
      </c>
      <c r="O1366">
        <v>27.4581209031318</v>
      </c>
      <c r="P1366">
        <v>94.889992902767901</v>
      </c>
      <c r="Q1366">
        <v>9.7672822721073999E-2</v>
      </c>
    </row>
    <row r="1367" spans="1:17" hidden="1" x14ac:dyDescent="0.3">
      <c r="A1367" t="s">
        <v>2886</v>
      </c>
      <c r="B1367" t="s">
        <v>2887</v>
      </c>
      <c r="C1367" t="str">
        <f>IFERROR(VLOOKUP(Table1[[#This Row],[Ticker]],[1]!Table1[[Symbol]:[Industry]],2,FALSE),"-")</f>
        <v>-</v>
      </c>
      <c r="D1367" t="s">
        <v>59</v>
      </c>
      <c r="E1367">
        <v>1160.2402461500001</v>
      </c>
      <c r="F1367">
        <v>1206.8499999999999</v>
      </c>
      <c r="G1367">
        <v>28.614737055926799</v>
      </c>
      <c r="H1367">
        <v>-7.5341352051891404</v>
      </c>
      <c r="I1367">
        <v>-27.947783816025201</v>
      </c>
      <c r="J1367">
        <v>-1.4365982255051699</v>
      </c>
      <c r="K1367">
        <v>1241.07275091264</v>
      </c>
      <c r="L1367">
        <v>1195.33544309737</v>
      </c>
      <c r="M1367">
        <v>46.364717444226599</v>
      </c>
      <c r="N1367">
        <v>0.65034965034964998</v>
      </c>
      <c r="O1367">
        <v>32.162240543563797</v>
      </c>
      <c r="P1367">
        <v>65.776098901098806</v>
      </c>
      <c r="Q1367">
        <v>9.8181598620718999E-2</v>
      </c>
    </row>
    <row r="1368" spans="1:17" hidden="1" x14ac:dyDescent="0.3">
      <c r="A1368" t="s">
        <v>2888</v>
      </c>
      <c r="B1368" t="s">
        <v>2889</v>
      </c>
      <c r="C1368" t="str">
        <f>IFERROR(VLOOKUP(Table1[[#This Row],[Ticker]],[1]!Table1[[Symbol]:[Industry]],2,FALSE),"-")</f>
        <v>-</v>
      </c>
      <c r="D1368" t="s">
        <v>234</v>
      </c>
      <c r="E1368">
        <v>1159.8</v>
      </c>
      <c r="F1368">
        <v>1449.75</v>
      </c>
      <c r="G1368">
        <v>141.27499346618299</v>
      </c>
      <c r="H1368">
        <v>-15.5394900261762</v>
      </c>
      <c r="I1368">
        <v>147.76327691096299</v>
      </c>
      <c r="J1368">
        <v>-6.9210928537459599</v>
      </c>
      <c r="K1368">
        <v>1335.6880383387299</v>
      </c>
      <c r="L1368">
        <v>922.359452197829</v>
      </c>
      <c r="M1368">
        <v>45.653261213494503</v>
      </c>
      <c r="N1368">
        <v>0.738437480111647</v>
      </c>
      <c r="O1368">
        <v>13.1229522331436</v>
      </c>
      <c r="P1368">
        <v>249.33734939759</v>
      </c>
      <c r="Q1368">
        <v>0.25738086283621397</v>
      </c>
    </row>
    <row r="1369" spans="1:17" hidden="1" x14ac:dyDescent="0.3">
      <c r="A1369" t="s">
        <v>2890</v>
      </c>
      <c r="B1369" t="s">
        <v>2891</v>
      </c>
      <c r="C1369" t="str">
        <f>IFERROR(VLOOKUP(Table1[[#This Row],[Ticker]],[1]!Table1[[Symbol]:[Industry]],2,FALSE),"-")</f>
        <v>-</v>
      </c>
      <c r="D1369" t="s">
        <v>620</v>
      </c>
      <c r="E1369">
        <v>1159.3191649349999</v>
      </c>
      <c r="F1369">
        <v>321.45</v>
      </c>
      <c r="G1369">
        <v>-9.6443037317743094</v>
      </c>
      <c r="H1369">
        <v>14.1297699448664</v>
      </c>
      <c r="I1369">
        <v>-1.92975263006707</v>
      </c>
      <c r="J1369">
        <v>11.1090522350074</v>
      </c>
      <c r="K1369">
        <v>279.30810645291098</v>
      </c>
      <c r="L1369">
        <v>283.27096443406998</v>
      </c>
      <c r="M1369">
        <v>82.180977992345404</v>
      </c>
      <c r="N1369">
        <v>2.48047850668212</v>
      </c>
      <c r="O1369">
        <v>11.8680976823767</v>
      </c>
      <c r="P1369">
        <v>42.866666666666603</v>
      </c>
      <c r="Q1369">
        <v>1.1981357097073E-2</v>
      </c>
    </row>
    <row r="1370" spans="1:17" hidden="1" x14ac:dyDescent="0.3">
      <c r="A1370" t="s">
        <v>2892</v>
      </c>
      <c r="B1370" t="s">
        <v>2893</v>
      </c>
      <c r="C1370" t="str">
        <f>IFERROR(VLOOKUP(Table1[[#This Row],[Ticker]],[1]!Table1[[Symbol]:[Industry]],2,FALSE),"-")</f>
        <v>-</v>
      </c>
      <c r="D1370" t="s">
        <v>59</v>
      </c>
      <c r="E1370">
        <v>1147.3142399999999</v>
      </c>
      <c r="F1370">
        <v>228.95</v>
      </c>
      <c r="G1370">
        <v>89.679648798337396</v>
      </c>
      <c r="H1370">
        <v>-5.8295330177561597</v>
      </c>
      <c r="I1370">
        <v>23.349848496255799</v>
      </c>
      <c r="J1370">
        <v>0.38755716435029702</v>
      </c>
      <c r="K1370">
        <v>229.26468052654599</v>
      </c>
      <c r="L1370">
        <v>194.97489175505899</v>
      </c>
      <c r="M1370">
        <v>52.870846267378298</v>
      </c>
      <c r="N1370">
        <v>0.77730841099221804</v>
      </c>
      <c r="O1370">
        <v>15.745796025333</v>
      </c>
      <c r="P1370">
        <v>135.78784757981401</v>
      </c>
      <c r="Q1370">
        <v>3.4557600124997999E-2</v>
      </c>
    </row>
    <row r="1371" spans="1:17" hidden="1" x14ac:dyDescent="0.3">
      <c r="A1371" t="s">
        <v>2894</v>
      </c>
      <c r="B1371" t="s">
        <v>2895</v>
      </c>
      <c r="C1371" t="str">
        <f>IFERROR(VLOOKUP(Table1[[#This Row],[Ticker]],[1]!Table1[[Symbol]:[Industry]],2,FALSE),"-")</f>
        <v>-</v>
      </c>
      <c r="D1371" t="s">
        <v>130</v>
      </c>
      <c r="E1371">
        <v>1146.0184585500001</v>
      </c>
      <c r="F1371">
        <v>248.5</v>
      </c>
      <c r="G1371">
        <v>331.509525110558</v>
      </c>
      <c r="H1371">
        <v>79.430524988985596</v>
      </c>
      <c r="I1371">
        <v>211.18470805084101</v>
      </c>
      <c r="J1371">
        <v>19.710061654984099</v>
      </c>
      <c r="K1371">
        <v>156.54125305190499</v>
      </c>
      <c r="L1371">
        <v>111.34052110600101</v>
      </c>
      <c r="M1371">
        <v>97.956974784038493</v>
      </c>
      <c r="N1371">
        <v>2.1032857873320401</v>
      </c>
      <c r="O1371">
        <v>0</v>
      </c>
      <c r="P1371">
        <v>406.109979633401</v>
      </c>
      <c r="Q1371">
        <v>0.17714629746923899</v>
      </c>
    </row>
    <row r="1372" spans="1:17" hidden="1" x14ac:dyDescent="0.3">
      <c r="A1372" t="s">
        <v>2896</v>
      </c>
      <c r="B1372" t="s">
        <v>2897</v>
      </c>
      <c r="C1372" t="str">
        <f>IFERROR(VLOOKUP(Table1[[#This Row],[Ticker]],[1]!Table1[[Symbol]:[Industry]],2,FALSE),"-")</f>
        <v>-</v>
      </c>
      <c r="D1372" t="s">
        <v>234</v>
      </c>
      <c r="E1372">
        <v>1142.4414498399999</v>
      </c>
      <c r="F1372">
        <v>979.45</v>
      </c>
      <c r="G1372">
        <v>56.274064443515101</v>
      </c>
      <c r="H1372">
        <v>-6.7187444236260196</v>
      </c>
      <c r="I1372">
        <v>7.2001386359142199</v>
      </c>
      <c r="J1372">
        <v>0.34228071022428502</v>
      </c>
      <c r="K1372">
        <v>959.29511748984498</v>
      </c>
      <c r="L1372">
        <v>871.159441076799</v>
      </c>
      <c r="M1372">
        <v>70.1854942202432</v>
      </c>
      <c r="N1372">
        <v>1.1184687749608</v>
      </c>
      <c r="O1372">
        <v>12.8235234059931</v>
      </c>
      <c r="P1372">
        <v>89.797500242224601</v>
      </c>
      <c r="Q1372">
        <v>2.4410626313238998E-2</v>
      </c>
    </row>
    <row r="1373" spans="1:17" hidden="1" x14ac:dyDescent="0.3">
      <c r="A1373" t="s">
        <v>2898</v>
      </c>
      <c r="B1373" t="s">
        <v>2899</v>
      </c>
      <c r="C1373" t="str">
        <f>IFERROR(VLOOKUP(Table1[[#This Row],[Ticker]],[1]!Table1[[Symbol]:[Industry]],2,FALSE),"-")</f>
        <v>-</v>
      </c>
      <c r="D1373" t="s">
        <v>257</v>
      </c>
      <c r="E1373">
        <v>1141.05552762</v>
      </c>
      <c r="F1373">
        <v>413.8</v>
      </c>
      <c r="G1373">
        <v>-49.758196610735098</v>
      </c>
      <c r="H1373">
        <v>-0.15480614374926999</v>
      </c>
      <c r="I1373">
        <v>-30.228558991670202</v>
      </c>
      <c r="J1373">
        <v>-3.7871269778152401</v>
      </c>
      <c r="K1373">
        <v>413.34866709628602</v>
      </c>
      <c r="L1373">
        <v>448.160760521805</v>
      </c>
      <c r="M1373">
        <v>48.486998318367597</v>
      </c>
      <c r="N1373">
        <v>1.68758601541635</v>
      </c>
      <c r="O1373">
        <v>37.264378927017802</v>
      </c>
      <c r="P1373">
        <v>12.415104591143599</v>
      </c>
      <c r="Q1373">
        <v>-0.14950489501021499</v>
      </c>
    </row>
    <row r="1374" spans="1:17" hidden="1" x14ac:dyDescent="0.3">
      <c r="A1374" t="s">
        <v>2900</v>
      </c>
      <c r="B1374" t="s">
        <v>2901</v>
      </c>
      <c r="C1374" t="str">
        <f>IFERROR(VLOOKUP(Table1[[#This Row],[Ticker]],[1]!Table1[[Symbol]:[Industry]],2,FALSE),"-")</f>
        <v>-</v>
      </c>
      <c r="D1374" t="s">
        <v>95</v>
      </c>
      <c r="E1374">
        <v>1136.631104629</v>
      </c>
      <c r="F1374">
        <v>232.69</v>
      </c>
      <c r="G1374">
        <v>-17.7353878771446</v>
      </c>
      <c r="H1374">
        <v>-11.9739244228624</v>
      </c>
      <c r="I1374">
        <v>-40.971578973317399</v>
      </c>
      <c r="J1374">
        <v>-2.1349869009697602</v>
      </c>
      <c r="K1374">
        <v>237.259923932736</v>
      </c>
      <c r="M1374">
        <v>55.679614846715602</v>
      </c>
      <c r="N1374">
        <v>0.64387207638544197</v>
      </c>
      <c r="O1374">
        <v>64.166917357857997</v>
      </c>
      <c r="P1374">
        <v>41.024242424242402</v>
      </c>
    </row>
    <row r="1375" spans="1:17" hidden="1" x14ac:dyDescent="0.3">
      <c r="A1375" t="s">
        <v>2902</v>
      </c>
      <c r="B1375" t="s">
        <v>2903</v>
      </c>
      <c r="C1375" t="str">
        <f>IFERROR(VLOOKUP(Table1[[#This Row],[Ticker]],[1]!Table1[[Symbol]:[Industry]],2,FALSE),"-")</f>
        <v>-</v>
      </c>
      <c r="D1375" t="s">
        <v>306</v>
      </c>
      <c r="E1375">
        <v>1134.4124999999999</v>
      </c>
      <c r="F1375">
        <v>8726.25</v>
      </c>
      <c r="G1375">
        <v>65.0752538058818</v>
      </c>
      <c r="H1375">
        <v>-5.2945109821981102</v>
      </c>
      <c r="I1375">
        <v>-20.100845695089799</v>
      </c>
      <c r="J1375">
        <v>0.25804662301007297</v>
      </c>
      <c r="K1375">
        <v>8843.0459689524796</v>
      </c>
      <c r="L1375">
        <v>8026.4945237684396</v>
      </c>
      <c r="M1375">
        <v>47.830772863620098</v>
      </c>
      <c r="N1375">
        <v>0.75625601812517695</v>
      </c>
      <c r="O1375">
        <v>15.1812061309267</v>
      </c>
      <c r="P1375">
        <v>96.581437260644293</v>
      </c>
      <c r="Q1375">
        <v>0.19281282553972801</v>
      </c>
    </row>
    <row r="1376" spans="1:17" hidden="1" x14ac:dyDescent="0.3">
      <c r="A1376" t="s">
        <v>2904</v>
      </c>
      <c r="B1376" t="s">
        <v>2905</v>
      </c>
      <c r="C1376" t="str">
        <f>IFERROR(VLOOKUP(Table1[[#This Row],[Ticker]],[1]!Table1[[Symbol]:[Industry]],2,FALSE),"-")</f>
        <v>-</v>
      </c>
      <c r="D1376" t="s">
        <v>387</v>
      </c>
      <c r="E1376">
        <v>1126.0225864920001</v>
      </c>
      <c r="F1376">
        <v>45.83</v>
      </c>
      <c r="G1376">
        <v>1.2587683358502699</v>
      </c>
      <c r="H1376">
        <v>2.7920922526991599E-4</v>
      </c>
      <c r="I1376">
        <v>-12.3849800583201</v>
      </c>
      <c r="J1376">
        <v>0.98022855914935803</v>
      </c>
      <c r="K1376">
        <v>44.920275447205903</v>
      </c>
      <c r="L1376">
        <v>45.489988013525497</v>
      </c>
      <c r="M1376">
        <v>59.040648332230099</v>
      </c>
      <c r="N1376">
        <v>1.5852599868189801</v>
      </c>
      <c r="O1376">
        <v>32.009600698232497</v>
      </c>
      <c r="P1376">
        <v>67.262773722627699</v>
      </c>
    </row>
    <row r="1377" spans="1:17" hidden="1" x14ac:dyDescent="0.3">
      <c r="A1377" t="s">
        <v>2906</v>
      </c>
      <c r="B1377" t="s">
        <v>2907</v>
      </c>
      <c r="C1377" t="str">
        <f>IFERROR(VLOOKUP(Table1[[#This Row],[Ticker]],[1]!Table1[[Symbol]:[Industry]],2,FALSE),"-")</f>
        <v>-</v>
      </c>
      <c r="D1377" t="s">
        <v>287</v>
      </c>
      <c r="E1377">
        <v>1124.4996603500001</v>
      </c>
      <c r="F1377">
        <v>461.45</v>
      </c>
      <c r="G1377">
        <v>-26.766176126395202</v>
      </c>
      <c r="H1377">
        <v>9.1802497227753808</v>
      </c>
      <c r="I1377">
        <v>-9.9330965006978307</v>
      </c>
      <c r="J1377">
        <v>-2.0921474997952001</v>
      </c>
      <c r="K1377">
        <v>434.43434377852998</v>
      </c>
      <c r="L1377">
        <v>432.406747794296</v>
      </c>
      <c r="M1377">
        <v>53.6040667850299</v>
      </c>
      <c r="N1377">
        <v>0.74217225971753997</v>
      </c>
      <c r="O1377">
        <v>13.316719037815499</v>
      </c>
      <c r="P1377">
        <v>27.595741739250599</v>
      </c>
      <c r="Q1377">
        <v>-2.361461339007E-3</v>
      </c>
    </row>
    <row r="1378" spans="1:17" hidden="1" x14ac:dyDescent="0.3">
      <c r="A1378" t="s">
        <v>2908</v>
      </c>
      <c r="B1378" t="s">
        <v>2909</v>
      </c>
      <c r="C1378" t="str">
        <f>IFERROR(VLOOKUP(Table1[[#This Row],[Ticker]],[1]!Table1[[Symbol]:[Industry]],2,FALSE),"-")</f>
        <v>-</v>
      </c>
      <c r="D1378" t="s">
        <v>380</v>
      </c>
      <c r="E1378">
        <v>1119.97692605</v>
      </c>
      <c r="F1378">
        <v>468.25</v>
      </c>
      <c r="G1378">
        <v>146.97529574147799</v>
      </c>
      <c r="H1378">
        <v>8.51362144880326</v>
      </c>
      <c r="I1378">
        <v>5.8955147479497203</v>
      </c>
      <c r="J1378">
        <v>-1.5066458920219701</v>
      </c>
      <c r="K1378">
        <v>421.80646706122599</v>
      </c>
      <c r="L1378">
        <v>374.85434701241297</v>
      </c>
      <c r="M1378">
        <v>64.531740152371697</v>
      </c>
      <c r="N1378">
        <v>1.386421991033</v>
      </c>
      <c r="O1378">
        <v>5.28563801388146</v>
      </c>
      <c r="P1378">
        <v>174.47245017584899</v>
      </c>
      <c r="Q1378">
        <v>8.6896594228275004E-2</v>
      </c>
    </row>
    <row r="1379" spans="1:17" hidden="1" x14ac:dyDescent="0.3">
      <c r="A1379" t="s">
        <v>2910</v>
      </c>
      <c r="B1379" t="s">
        <v>2911</v>
      </c>
      <c r="C1379" t="str">
        <f>IFERROR(VLOOKUP(Table1[[#This Row],[Ticker]],[1]!Table1[[Symbol]:[Industry]],2,FALSE),"-")</f>
        <v>-</v>
      </c>
      <c r="D1379" t="s">
        <v>2912</v>
      </c>
      <c r="E1379">
        <v>1116.1147760599999</v>
      </c>
      <c r="F1379">
        <v>172.93</v>
      </c>
      <c r="G1379">
        <v>-70.302192427146096</v>
      </c>
      <c r="H1379">
        <v>-4.3961442006913902</v>
      </c>
      <c r="I1379">
        <v>-51.304608188474504</v>
      </c>
      <c r="J1379">
        <v>-1.714005950147</v>
      </c>
      <c r="K1379">
        <v>174.20091091742901</v>
      </c>
      <c r="M1379">
        <v>63.477039410706702</v>
      </c>
      <c r="N1379">
        <v>0.70943719077787104</v>
      </c>
      <c r="O1379">
        <v>87.821661944139194</v>
      </c>
      <c r="P1379">
        <v>19.097796143250701</v>
      </c>
    </row>
    <row r="1380" spans="1:17" hidden="1" x14ac:dyDescent="0.3">
      <c r="A1380" t="s">
        <v>2913</v>
      </c>
      <c r="B1380" t="s">
        <v>2914</v>
      </c>
      <c r="C1380" t="str">
        <f>IFERROR(VLOOKUP(Table1[[#This Row],[Ticker]],[1]!Table1[[Symbol]:[Industry]],2,FALSE),"-")</f>
        <v>-</v>
      </c>
      <c r="D1380" t="s">
        <v>80</v>
      </c>
      <c r="E1380">
        <v>1113.0432635299901</v>
      </c>
      <c r="F1380">
        <v>246.07</v>
      </c>
      <c r="G1380">
        <v>-2.97812227597628</v>
      </c>
      <c r="H1380">
        <v>13.838151747145901</v>
      </c>
      <c r="I1380">
        <v>-4.7029514266177701</v>
      </c>
      <c r="J1380">
        <v>0.65912534206136197</v>
      </c>
      <c r="K1380">
        <v>224.002024532392</v>
      </c>
      <c r="L1380">
        <v>215.91296461067901</v>
      </c>
      <c r="M1380">
        <v>72.928380606728993</v>
      </c>
      <c r="N1380">
        <v>1.3667019812526999</v>
      </c>
      <c r="O1380">
        <v>5.2505384646645199</v>
      </c>
      <c r="P1380">
        <v>36.705555555555499</v>
      </c>
      <c r="Q1380">
        <v>-3.0474911112476001E-2</v>
      </c>
    </row>
    <row r="1381" spans="1:17" hidden="1" x14ac:dyDescent="0.3">
      <c r="A1381" t="s">
        <v>2915</v>
      </c>
      <c r="B1381" t="s">
        <v>2916</v>
      </c>
      <c r="C1381" t="str">
        <f>IFERROR(VLOOKUP(Table1[[#This Row],[Ticker]],[1]!Table1[[Symbol]:[Industry]],2,FALSE),"-")</f>
        <v>-</v>
      </c>
      <c r="D1381" t="s">
        <v>620</v>
      </c>
      <c r="E1381">
        <v>1112.960112</v>
      </c>
      <c r="F1381">
        <v>875.85</v>
      </c>
      <c r="G1381">
        <v>-25.5400492296259</v>
      </c>
      <c r="H1381">
        <v>9.1061420022030397</v>
      </c>
      <c r="I1381">
        <v>-4.6662102095662696</v>
      </c>
      <c r="J1381">
        <v>4.9328459996270597</v>
      </c>
      <c r="K1381">
        <v>816.57702974874496</v>
      </c>
      <c r="L1381">
        <v>806.54162474964699</v>
      </c>
      <c r="M1381">
        <v>79.162681175494498</v>
      </c>
      <c r="N1381">
        <v>1.5268150834293901</v>
      </c>
      <c r="O1381">
        <v>8.2548381572186997</v>
      </c>
      <c r="P1381">
        <v>24.313391526506202</v>
      </c>
    </row>
    <row r="1382" spans="1:17" hidden="1" x14ac:dyDescent="0.3">
      <c r="A1382" t="s">
        <v>2917</v>
      </c>
      <c r="B1382" t="s">
        <v>2918</v>
      </c>
      <c r="C1382" t="str">
        <f>IFERROR(VLOOKUP(Table1[[#This Row],[Ticker]],[1]!Table1[[Symbol]:[Industry]],2,FALSE),"-")</f>
        <v>-</v>
      </c>
      <c r="D1382" t="s">
        <v>387</v>
      </c>
      <c r="E1382">
        <v>1110.5393415999999</v>
      </c>
      <c r="F1382">
        <v>170.2</v>
      </c>
      <c r="G1382">
        <v>41.396306860692498</v>
      </c>
      <c r="H1382">
        <v>4.0626015698267697</v>
      </c>
      <c r="I1382">
        <v>-43.035066823560697</v>
      </c>
      <c r="J1382">
        <v>1.91311321951093E-3</v>
      </c>
      <c r="K1382">
        <v>172.351736870612</v>
      </c>
      <c r="L1382">
        <v>171.99218456585001</v>
      </c>
      <c r="M1382">
        <v>69.143852530421597</v>
      </c>
      <c r="N1382">
        <v>2.1929755306728098</v>
      </c>
      <c r="O1382">
        <v>75.235017626321905</v>
      </c>
      <c r="P1382">
        <v>75.463917525773198</v>
      </c>
      <c r="Q1382">
        <v>7.0105958409049998E-3</v>
      </c>
    </row>
    <row r="1383" spans="1:17" hidden="1" x14ac:dyDescent="0.3">
      <c r="A1383" t="s">
        <v>2919</v>
      </c>
      <c r="B1383" t="s">
        <v>2920</v>
      </c>
      <c r="C1383" t="str">
        <f>IFERROR(VLOOKUP(Table1[[#This Row],[Ticker]],[1]!Table1[[Symbol]:[Industry]],2,FALSE),"-")</f>
        <v>-</v>
      </c>
      <c r="D1383" t="s">
        <v>337</v>
      </c>
      <c r="E1383">
        <v>1108.181172093</v>
      </c>
      <c r="F1383">
        <v>21.09</v>
      </c>
      <c r="G1383">
        <v>83.154809052895402</v>
      </c>
      <c r="H1383">
        <v>-8.6414079324618704</v>
      </c>
      <c r="I1383">
        <v>24.0586859248195</v>
      </c>
      <c r="J1383">
        <v>-5.5140011321828704</v>
      </c>
      <c r="K1383">
        <v>21.5489774629329</v>
      </c>
      <c r="L1383">
        <v>18.8485867594143</v>
      </c>
      <c r="M1383">
        <v>36.567096357068102</v>
      </c>
      <c r="N1383">
        <v>1.30235973037341</v>
      </c>
      <c r="O1383">
        <v>97.486960644855301</v>
      </c>
      <c r="P1383">
        <v>139.65909090909</v>
      </c>
      <c r="Q1383">
        <v>8.5184277401894007E-2</v>
      </c>
    </row>
    <row r="1384" spans="1:17" hidden="1" x14ac:dyDescent="0.3">
      <c r="A1384" t="s">
        <v>2921</v>
      </c>
      <c r="B1384" t="s">
        <v>2922</v>
      </c>
      <c r="C1384" t="str">
        <f>IFERROR(VLOOKUP(Table1[[#This Row],[Ticker]],[1]!Table1[[Symbol]:[Industry]],2,FALSE),"-")</f>
        <v>-</v>
      </c>
      <c r="D1384" t="s">
        <v>234</v>
      </c>
      <c r="E1384">
        <v>1104.7496452</v>
      </c>
      <c r="F1384">
        <v>170.14</v>
      </c>
      <c r="G1384">
        <v>161.929403159054</v>
      </c>
      <c r="H1384">
        <v>102.401435949884</v>
      </c>
      <c r="I1384">
        <v>85.409002275135805</v>
      </c>
      <c r="J1384">
        <v>-7.8317665071472797</v>
      </c>
      <c r="K1384">
        <v>106.53149840076701</v>
      </c>
      <c r="L1384">
        <v>84.305454977740695</v>
      </c>
      <c r="M1384">
        <v>76.696573965357899</v>
      </c>
      <c r="N1384">
        <v>2.1725540633354101</v>
      </c>
      <c r="O1384">
        <v>2.4156576936640501</v>
      </c>
      <c r="P1384">
        <v>219.51173708920101</v>
      </c>
      <c r="Q1384">
        <v>0.11507812247603801</v>
      </c>
    </row>
    <row r="1385" spans="1:17" hidden="1" x14ac:dyDescent="0.3">
      <c r="A1385" t="s">
        <v>2923</v>
      </c>
      <c r="B1385" t="s">
        <v>2924</v>
      </c>
      <c r="C1385" t="str">
        <f>IFERROR(VLOOKUP(Table1[[#This Row],[Ticker]],[1]!Table1[[Symbol]:[Industry]],2,FALSE),"-")</f>
        <v>-</v>
      </c>
      <c r="D1385" t="s">
        <v>2925</v>
      </c>
      <c r="E1385">
        <v>1102.116554253</v>
      </c>
      <c r="F1385">
        <v>31.59</v>
      </c>
      <c r="G1385">
        <v>-49.282752969126399</v>
      </c>
      <c r="H1385">
        <v>5.2052419574406104</v>
      </c>
      <c r="I1385">
        <v>-34.696296716301703</v>
      </c>
      <c r="J1385">
        <v>-1.1965698197766801</v>
      </c>
      <c r="K1385">
        <v>31.333664932530301</v>
      </c>
      <c r="L1385">
        <v>34.553982314408998</v>
      </c>
      <c r="M1385">
        <v>52.938931527856298</v>
      </c>
      <c r="N1385">
        <v>0.839034582031007</v>
      </c>
      <c r="O1385">
        <v>64.609053497942398</v>
      </c>
      <c r="P1385">
        <v>21.5</v>
      </c>
      <c r="Q1385">
        <v>0.155992635539348</v>
      </c>
    </row>
    <row r="1386" spans="1:17" hidden="1" x14ac:dyDescent="0.3">
      <c r="A1386" t="s">
        <v>2926</v>
      </c>
      <c r="B1386" t="s">
        <v>2927</v>
      </c>
      <c r="C1386" t="str">
        <f>IFERROR(VLOOKUP(Table1[[#This Row],[Ticker]],[1]!Table1[[Symbol]:[Industry]],2,FALSE),"-")</f>
        <v>-</v>
      </c>
      <c r="D1386" t="s">
        <v>59</v>
      </c>
      <c r="E1386">
        <v>1097.98577707</v>
      </c>
      <c r="F1386">
        <v>854.65</v>
      </c>
      <c r="G1386">
        <v>59.511516719768601</v>
      </c>
      <c r="H1386">
        <v>6.6160770974782501</v>
      </c>
      <c r="I1386">
        <v>10.677466912500901</v>
      </c>
      <c r="J1386">
        <v>-6.9017193214378096</v>
      </c>
      <c r="K1386">
        <v>744.67935086496902</v>
      </c>
      <c r="L1386">
        <v>632.73112028733601</v>
      </c>
      <c r="M1386">
        <v>68.411069496089198</v>
      </c>
      <c r="N1386">
        <v>0.61230600434397597</v>
      </c>
      <c r="O1386">
        <v>9.3956590417129995</v>
      </c>
      <c r="P1386">
        <v>124.907894736842</v>
      </c>
      <c r="Q1386">
        <v>8.1724060836784004E-2</v>
      </c>
    </row>
    <row r="1387" spans="1:17" hidden="1" x14ac:dyDescent="0.3">
      <c r="A1387" t="s">
        <v>2928</v>
      </c>
      <c r="B1387" t="s">
        <v>2929</v>
      </c>
      <c r="C1387" t="str">
        <f>IFERROR(VLOOKUP(Table1[[#This Row],[Ticker]],[1]!Table1[[Symbol]:[Industry]],2,FALSE),"-")</f>
        <v>-</v>
      </c>
      <c r="D1387" t="s">
        <v>541</v>
      </c>
      <c r="E1387">
        <v>1095.4621330799901</v>
      </c>
      <c r="F1387">
        <v>474.6</v>
      </c>
      <c r="G1387">
        <v>5.4847463263059</v>
      </c>
      <c r="H1387">
        <v>16.806322466437699</v>
      </c>
      <c r="I1387">
        <v>-38.325344027945597</v>
      </c>
      <c r="J1387">
        <v>-4.7697994718536396</v>
      </c>
      <c r="K1387">
        <v>433.675982738941</v>
      </c>
      <c r="L1387">
        <v>456.65400055746301</v>
      </c>
      <c r="M1387">
        <v>59.362270958673399</v>
      </c>
      <c r="N1387">
        <v>2.9505866035368999</v>
      </c>
      <c r="O1387">
        <v>37.9898862199747</v>
      </c>
      <c r="P1387">
        <v>58.2</v>
      </c>
      <c r="Q1387">
        <v>-5.1456875070790997E-2</v>
      </c>
    </row>
    <row r="1388" spans="1:17" hidden="1" x14ac:dyDescent="0.3">
      <c r="A1388" t="s">
        <v>2930</v>
      </c>
      <c r="B1388" t="s">
        <v>2931</v>
      </c>
      <c r="C1388" t="str">
        <f>IFERROR(VLOOKUP(Table1[[#This Row],[Ticker]],[1]!Table1[[Symbol]:[Industry]],2,FALSE),"-")</f>
        <v>-</v>
      </c>
      <c r="D1388" t="s">
        <v>541</v>
      </c>
      <c r="E1388">
        <v>1095.247051094</v>
      </c>
      <c r="F1388">
        <v>152.13999999999999</v>
      </c>
      <c r="G1388">
        <v>-22.627508601641299</v>
      </c>
      <c r="H1388">
        <v>1.90888884979366</v>
      </c>
      <c r="I1388">
        <v>-18.038991958394501</v>
      </c>
      <c r="J1388">
        <v>2.0575049644994299</v>
      </c>
      <c r="K1388">
        <v>156.58076152164401</v>
      </c>
      <c r="L1388">
        <v>162.67902776663701</v>
      </c>
      <c r="M1388">
        <v>50.486523559556503</v>
      </c>
      <c r="N1388">
        <v>0.95674873574306396</v>
      </c>
      <c r="O1388">
        <v>42.664650979361099</v>
      </c>
      <c r="P1388">
        <v>19.842457660496201</v>
      </c>
      <c r="Q1388">
        <v>5.9524300687224002E-2</v>
      </c>
    </row>
    <row r="1389" spans="1:17" hidden="1" x14ac:dyDescent="0.3">
      <c r="A1389" t="s">
        <v>2932</v>
      </c>
      <c r="B1389" t="s">
        <v>2933</v>
      </c>
      <c r="C1389" t="str">
        <f>IFERROR(VLOOKUP(Table1[[#This Row],[Ticker]],[1]!Table1[[Symbol]:[Industry]],2,FALSE),"-")</f>
        <v>-</v>
      </c>
      <c r="D1389" t="s">
        <v>552</v>
      </c>
      <c r="E1389">
        <v>1094.1643151999999</v>
      </c>
      <c r="F1389">
        <v>6529.05</v>
      </c>
      <c r="G1389">
        <v>164.95872485069799</v>
      </c>
      <c r="H1389">
        <v>14.3475908736101</v>
      </c>
      <c r="I1389">
        <v>35.836146505241302</v>
      </c>
      <c r="J1389">
        <v>10.754332758637799</v>
      </c>
      <c r="K1389">
        <v>5478.3682721736604</v>
      </c>
      <c r="L1389">
        <v>4654.0743045430099</v>
      </c>
      <c r="M1389">
        <v>73.679510640651998</v>
      </c>
      <c r="N1389">
        <v>2.9323506010262399</v>
      </c>
      <c r="O1389">
        <v>6.8256484480896802</v>
      </c>
      <c r="P1389">
        <v>200.60082872928101</v>
      </c>
      <c r="Q1389">
        <v>0.176607711043307</v>
      </c>
    </row>
    <row r="1390" spans="1:17" hidden="1" x14ac:dyDescent="0.3">
      <c r="A1390" t="s">
        <v>2934</v>
      </c>
      <c r="B1390" t="s">
        <v>2935</v>
      </c>
      <c r="C1390" t="str">
        <f>IFERROR(VLOOKUP(Table1[[#This Row],[Ticker]],[1]!Table1[[Symbol]:[Industry]],2,FALSE),"-")</f>
        <v>-</v>
      </c>
      <c r="D1390" t="s">
        <v>46</v>
      </c>
      <c r="E1390">
        <v>1092.817628298</v>
      </c>
      <c r="F1390">
        <v>184.14</v>
      </c>
      <c r="G1390">
        <v>296.14348408209599</v>
      </c>
      <c r="H1390">
        <v>18.5301339851368</v>
      </c>
      <c r="I1390">
        <v>95.0609445357737</v>
      </c>
      <c r="J1390">
        <v>-0.74847186623550599</v>
      </c>
      <c r="K1390">
        <v>147.70965794026301</v>
      </c>
      <c r="L1390">
        <v>108.968984741257</v>
      </c>
      <c r="M1390">
        <v>73.665429904504805</v>
      </c>
      <c r="N1390">
        <v>1.7841726140947201</v>
      </c>
      <c r="O1390">
        <v>2.52525252525253</v>
      </c>
      <c r="P1390">
        <v>448.03571428571399</v>
      </c>
      <c r="Q1390">
        <v>0.190566399505261</v>
      </c>
    </row>
    <row r="1391" spans="1:17" hidden="1" x14ac:dyDescent="0.3">
      <c r="A1391" t="s">
        <v>2936</v>
      </c>
      <c r="B1391" t="s">
        <v>2937</v>
      </c>
      <c r="C1391" t="str">
        <f>IFERROR(VLOOKUP(Table1[[#This Row],[Ticker]],[1]!Table1[[Symbol]:[Industry]],2,FALSE),"-")</f>
        <v>-</v>
      </c>
      <c r="D1391" t="s">
        <v>119</v>
      </c>
      <c r="E1391">
        <v>1089.4342858499999</v>
      </c>
      <c r="F1391">
        <v>149.25</v>
      </c>
      <c r="G1391">
        <v>-46.348790795531997</v>
      </c>
      <c r="H1391">
        <v>-3.63351609347986</v>
      </c>
      <c r="I1391">
        <v>-22.242539421349601</v>
      </c>
      <c r="J1391">
        <v>-2.25969274336473</v>
      </c>
      <c r="K1391">
        <v>149.11363445437999</v>
      </c>
      <c r="L1391">
        <v>154.290462246565</v>
      </c>
      <c r="M1391">
        <v>51.009888216306997</v>
      </c>
      <c r="N1391">
        <v>0.445586952846316</v>
      </c>
      <c r="O1391">
        <v>48.877721943048499</v>
      </c>
      <c r="P1391">
        <v>18.171021377672201</v>
      </c>
      <c r="Q1391">
        <v>5.4006754518844E-2</v>
      </c>
    </row>
    <row r="1392" spans="1:17" hidden="1" x14ac:dyDescent="0.3">
      <c r="A1392" t="s">
        <v>2938</v>
      </c>
      <c r="B1392" t="s">
        <v>2939</v>
      </c>
      <c r="C1392" t="str">
        <f>IFERROR(VLOOKUP(Table1[[#This Row],[Ticker]],[1]!Table1[[Symbol]:[Industry]],2,FALSE),"-")</f>
        <v>-</v>
      </c>
      <c r="D1392" t="s">
        <v>187</v>
      </c>
      <c r="E1392">
        <v>1088.41551104</v>
      </c>
      <c r="F1392">
        <v>915.2</v>
      </c>
      <c r="G1392">
        <v>99.039925620575602</v>
      </c>
      <c r="H1392">
        <v>-0.91122571622216197</v>
      </c>
      <c r="I1392">
        <v>-1.82140485818387</v>
      </c>
      <c r="J1392">
        <v>9.9824370404941707</v>
      </c>
      <c r="K1392">
        <v>831.75891349558594</v>
      </c>
      <c r="L1392">
        <v>742.94893148650499</v>
      </c>
      <c r="M1392">
        <v>72.584063705328802</v>
      </c>
      <c r="N1392">
        <v>3.33158082285011</v>
      </c>
      <c r="O1392">
        <v>7.8343531468531404</v>
      </c>
      <c r="P1392">
        <v>125.15529860385</v>
      </c>
      <c r="Q1392">
        <v>0.15234628299480499</v>
      </c>
    </row>
    <row r="1393" spans="1:17" hidden="1" x14ac:dyDescent="0.3">
      <c r="A1393" t="s">
        <v>2940</v>
      </c>
      <c r="B1393" t="s">
        <v>2941</v>
      </c>
      <c r="C1393" t="str">
        <f>IFERROR(VLOOKUP(Table1[[#This Row],[Ticker]],[1]!Table1[[Symbol]:[Industry]],2,FALSE),"-")</f>
        <v>-</v>
      </c>
      <c r="D1393" t="s">
        <v>65</v>
      </c>
      <c r="E1393">
        <v>1087.2</v>
      </c>
      <c r="F1393">
        <v>181.2</v>
      </c>
      <c r="G1393">
        <v>94.857826370577499</v>
      </c>
      <c r="H1393">
        <v>3.0238235504906701</v>
      </c>
      <c r="I1393">
        <v>17.705228571362099</v>
      </c>
      <c r="J1393">
        <v>-5.7117483912052496</v>
      </c>
      <c r="K1393">
        <v>147.24915369188699</v>
      </c>
      <c r="L1393">
        <v>136.16084472107701</v>
      </c>
      <c r="M1393">
        <v>79.008571960127099</v>
      </c>
      <c r="N1393">
        <v>2.4335470810082098</v>
      </c>
      <c r="O1393">
        <v>11.2030905077262</v>
      </c>
      <c r="P1393">
        <v>134.25985778926901</v>
      </c>
      <c r="Q1393">
        <v>3.2838417224956E-2</v>
      </c>
    </row>
    <row r="1394" spans="1:17" hidden="1" x14ac:dyDescent="0.3">
      <c r="A1394" t="s">
        <v>2942</v>
      </c>
      <c r="B1394" t="s">
        <v>2943</v>
      </c>
      <c r="C1394" t="str">
        <f>IFERROR(VLOOKUP(Table1[[#This Row],[Ticker]],[1]!Table1[[Symbol]:[Industry]],2,FALSE),"-")</f>
        <v>-</v>
      </c>
      <c r="D1394" t="s">
        <v>75</v>
      </c>
      <c r="E1394">
        <v>1085.8119999999999</v>
      </c>
      <c r="F1394">
        <v>714.35</v>
      </c>
      <c r="G1394">
        <v>101.322559338356</v>
      </c>
      <c r="H1394">
        <v>17.292681811725199</v>
      </c>
      <c r="I1394">
        <v>33.463840286949903</v>
      </c>
      <c r="J1394">
        <v>-0.56754378117541504</v>
      </c>
      <c r="K1394">
        <v>648.00152902811897</v>
      </c>
      <c r="L1394">
        <v>529.48692243613095</v>
      </c>
      <c r="M1394">
        <v>55.471172776185597</v>
      </c>
      <c r="N1394">
        <v>0.55624263687242803</v>
      </c>
      <c r="O1394">
        <v>10.9330160285574</v>
      </c>
      <c r="P1394">
        <v>130.175608184308</v>
      </c>
      <c r="Q1394">
        <v>0.13302008786157499</v>
      </c>
    </row>
    <row r="1395" spans="1:17" hidden="1" x14ac:dyDescent="0.3">
      <c r="A1395" t="s">
        <v>2944</v>
      </c>
      <c r="B1395" t="s">
        <v>2945</v>
      </c>
      <c r="C1395" t="str">
        <f>IFERROR(VLOOKUP(Table1[[#This Row],[Ticker]],[1]!Table1[[Symbol]:[Industry]],2,FALSE),"-")</f>
        <v>-</v>
      </c>
      <c r="D1395" t="s">
        <v>257</v>
      </c>
      <c r="E1395">
        <v>1084.0952153399901</v>
      </c>
      <c r="F1395">
        <v>88.98</v>
      </c>
      <c r="G1395">
        <v>17.512789839962899</v>
      </c>
      <c r="H1395">
        <v>2.88435271003886</v>
      </c>
      <c r="I1395">
        <v>-24.527896311216502</v>
      </c>
      <c r="J1395">
        <v>-4.2355308587377198</v>
      </c>
      <c r="K1395">
        <v>87.406231676805703</v>
      </c>
      <c r="L1395">
        <v>86.387979986770404</v>
      </c>
      <c r="M1395">
        <v>49.9796142478381</v>
      </c>
      <c r="N1395">
        <v>1.35188486562357</v>
      </c>
      <c r="O1395">
        <v>31.490222521915001</v>
      </c>
      <c r="P1395">
        <v>61.781818181818103</v>
      </c>
      <c r="Q1395">
        <v>0.15720881372298801</v>
      </c>
    </row>
    <row r="1396" spans="1:17" hidden="1" x14ac:dyDescent="0.3">
      <c r="A1396" t="s">
        <v>2946</v>
      </c>
      <c r="B1396" t="s">
        <v>2947</v>
      </c>
      <c r="C1396" t="str">
        <f>IFERROR(VLOOKUP(Table1[[#This Row],[Ticker]],[1]!Table1[[Symbol]:[Industry]],2,FALSE),"-")</f>
        <v>-</v>
      </c>
      <c r="D1396" t="s">
        <v>59</v>
      </c>
      <c r="E1396">
        <v>1083.751616476</v>
      </c>
      <c r="F1396">
        <v>103.33</v>
      </c>
      <c r="G1396">
        <v>3.5454559004011599</v>
      </c>
      <c r="H1396">
        <v>-5.6225081833052197</v>
      </c>
      <c r="I1396">
        <v>-34.697916912373501</v>
      </c>
      <c r="J1396">
        <v>-1.4394642333156</v>
      </c>
      <c r="K1396">
        <v>106.957930184839</v>
      </c>
      <c r="L1396">
        <v>108.89466477523</v>
      </c>
      <c r="M1396">
        <v>49.697366309380001</v>
      </c>
      <c r="N1396">
        <v>0.79972773680393405</v>
      </c>
      <c r="O1396">
        <v>44.7788638343172</v>
      </c>
      <c r="P1396">
        <v>36.951623591782599</v>
      </c>
      <c r="Q1396">
        <v>-3.661552026994E-2</v>
      </c>
    </row>
    <row r="1397" spans="1:17" hidden="1" x14ac:dyDescent="0.3">
      <c r="A1397" t="s">
        <v>2948</v>
      </c>
      <c r="B1397" t="s">
        <v>2949</v>
      </c>
      <c r="C1397" t="str">
        <f>IFERROR(VLOOKUP(Table1[[#This Row],[Ticker]],[1]!Table1[[Symbol]:[Industry]],2,FALSE),"-")</f>
        <v>-</v>
      </c>
      <c r="D1397" t="s">
        <v>410</v>
      </c>
      <c r="E1397">
        <v>1078.5410503999999</v>
      </c>
      <c r="F1397">
        <v>208.48</v>
      </c>
      <c r="G1397">
        <v>-4.2811112546410497</v>
      </c>
      <c r="H1397">
        <v>-6.3669653938683801</v>
      </c>
      <c r="I1397">
        <v>-30.6811641304879</v>
      </c>
      <c r="J1397">
        <v>-3.9515278029699501</v>
      </c>
      <c r="K1397">
        <v>214.23757163264301</v>
      </c>
      <c r="L1397">
        <v>215.35844464026499</v>
      </c>
      <c r="M1397">
        <v>48.034772665202901</v>
      </c>
      <c r="N1397">
        <v>0.82020355483315299</v>
      </c>
      <c r="O1397">
        <v>29.484842670759701</v>
      </c>
      <c r="P1397">
        <v>29.6517412935323</v>
      </c>
      <c r="Q1397">
        <v>2.2159076765793002E-2</v>
      </c>
    </row>
    <row r="1398" spans="1:17" hidden="1" x14ac:dyDescent="0.3">
      <c r="A1398" t="s">
        <v>2950</v>
      </c>
      <c r="B1398" t="s">
        <v>2951</v>
      </c>
      <c r="C1398" t="str">
        <f>IFERROR(VLOOKUP(Table1[[#This Row],[Ticker]],[1]!Table1[[Symbol]:[Industry]],2,FALSE),"-")</f>
        <v>-</v>
      </c>
      <c r="D1398" t="s">
        <v>994</v>
      </c>
      <c r="E1398">
        <v>1070.61158925</v>
      </c>
      <c r="F1398">
        <v>759.75</v>
      </c>
      <c r="G1398">
        <v>57.643148192372301</v>
      </c>
      <c r="H1398">
        <v>10.691696986070101</v>
      </c>
      <c r="I1398">
        <v>-0.26707133008092399</v>
      </c>
      <c r="J1398">
        <v>-4.6086153577862303</v>
      </c>
      <c r="K1398">
        <v>695.41523759001996</v>
      </c>
      <c r="L1398">
        <v>628.27917909581504</v>
      </c>
      <c r="M1398">
        <v>54.572571803334</v>
      </c>
      <c r="N1398">
        <v>2.6173022743716099</v>
      </c>
      <c r="O1398">
        <v>13.938795656465899</v>
      </c>
      <c r="P1398">
        <v>88.056930693069305</v>
      </c>
      <c r="Q1398">
        <v>6.9686215855669004E-2</v>
      </c>
    </row>
    <row r="1399" spans="1:17" hidden="1" x14ac:dyDescent="0.3">
      <c r="A1399" t="s">
        <v>2952</v>
      </c>
      <c r="B1399" t="s">
        <v>2953</v>
      </c>
      <c r="C1399" t="str">
        <f>IFERROR(VLOOKUP(Table1[[#This Row],[Ticker]],[1]!Table1[[Symbol]:[Industry]],2,FALSE),"-")</f>
        <v>-</v>
      </c>
      <c r="D1399" t="s">
        <v>207</v>
      </c>
      <c r="E1399">
        <v>1068.5112476849999</v>
      </c>
      <c r="F1399">
        <v>481.95</v>
      </c>
      <c r="G1399">
        <v>-9.0212592864013299</v>
      </c>
      <c r="H1399">
        <v>-5.2928518701528704</v>
      </c>
      <c r="I1399">
        <v>-2.5907048491850402</v>
      </c>
      <c r="J1399">
        <v>-1.4992645410760499</v>
      </c>
      <c r="K1399">
        <v>486.09610185210198</v>
      </c>
      <c r="L1399">
        <v>471.3364272192</v>
      </c>
      <c r="M1399">
        <v>45.415587350366899</v>
      </c>
      <c r="N1399">
        <v>0.61729121515998098</v>
      </c>
      <c r="O1399">
        <v>29.297644983919401</v>
      </c>
      <c r="P1399">
        <v>25.100584036339999</v>
      </c>
      <c r="Q1399">
        <v>2.5834111199329001E-2</v>
      </c>
    </row>
    <row r="1400" spans="1:17" hidden="1" x14ac:dyDescent="0.3">
      <c r="A1400" t="s">
        <v>2954</v>
      </c>
      <c r="B1400" t="s">
        <v>2955</v>
      </c>
      <c r="C1400" t="str">
        <f>IFERROR(VLOOKUP(Table1[[#This Row],[Ticker]],[1]!Table1[[Symbol]:[Industry]],2,FALSE),"-")</f>
        <v>-</v>
      </c>
      <c r="D1400" t="s">
        <v>124</v>
      </c>
      <c r="E1400">
        <v>1066.443305</v>
      </c>
      <c r="F1400">
        <v>27.67</v>
      </c>
      <c r="G1400">
        <v>199.31705374508499</v>
      </c>
      <c r="H1400">
        <v>1.8850773932360501</v>
      </c>
      <c r="I1400">
        <v>0.97894673396923204</v>
      </c>
      <c r="J1400">
        <v>-1.17187320491613</v>
      </c>
      <c r="K1400">
        <v>26.3566985594844</v>
      </c>
      <c r="L1400">
        <v>23.838048520573398</v>
      </c>
      <c r="M1400">
        <v>66.935631571741695</v>
      </c>
      <c r="N1400">
        <v>1.23475662313588</v>
      </c>
      <c r="O1400">
        <v>20.708348391760001</v>
      </c>
      <c r="P1400">
        <v>227.45562130177501</v>
      </c>
      <c r="Q1400">
        <v>7.4953101116486995E-2</v>
      </c>
    </row>
    <row r="1401" spans="1:17" hidden="1" x14ac:dyDescent="0.3">
      <c r="A1401" t="s">
        <v>2956</v>
      </c>
      <c r="B1401" t="s">
        <v>2957</v>
      </c>
      <c r="C1401" t="str">
        <f>IFERROR(VLOOKUP(Table1[[#This Row],[Ticker]],[1]!Table1[[Symbol]:[Industry]],2,FALSE),"-")</f>
        <v>-</v>
      </c>
      <c r="D1401" t="s">
        <v>24</v>
      </c>
      <c r="E1401">
        <v>1066.192921976</v>
      </c>
      <c r="F1401">
        <v>42.14</v>
      </c>
      <c r="G1401">
        <v>110.042003923137</v>
      </c>
      <c r="H1401">
        <v>-5.6085145962898597</v>
      </c>
      <c r="I1401">
        <v>20.676402598003701</v>
      </c>
      <c r="J1401">
        <v>-5.7507020780509501</v>
      </c>
      <c r="K1401">
        <v>42.738742353785497</v>
      </c>
      <c r="L1401">
        <v>38.018352526035898</v>
      </c>
      <c r="M1401">
        <v>44.832373279467497</v>
      </c>
      <c r="N1401">
        <v>1.53415661283462</v>
      </c>
      <c r="O1401">
        <v>40.009492168960598</v>
      </c>
      <c r="P1401">
        <v>142.88184438040301</v>
      </c>
      <c r="Q1401">
        <v>6.9670058776511001E-2</v>
      </c>
    </row>
    <row r="1402" spans="1:17" hidden="1" x14ac:dyDescent="0.3">
      <c r="A1402" t="s">
        <v>2958</v>
      </c>
      <c r="B1402" t="s">
        <v>2959</v>
      </c>
      <c r="C1402" t="str">
        <f>IFERROR(VLOOKUP(Table1[[#This Row],[Ticker]],[1]!Table1[[Symbol]:[Industry]],2,FALSE),"-")</f>
        <v>-</v>
      </c>
      <c r="D1402" t="s">
        <v>46</v>
      </c>
      <c r="E1402">
        <v>1066.0170825</v>
      </c>
      <c r="F1402">
        <v>445.65</v>
      </c>
      <c r="G1402">
        <v>816.86395611098305</v>
      </c>
      <c r="H1402">
        <v>-15.178352591923</v>
      </c>
      <c r="I1402">
        <v>-24.894499797543801</v>
      </c>
      <c r="J1402">
        <v>19.503430180223301</v>
      </c>
      <c r="K1402">
        <v>446.50957343339701</v>
      </c>
      <c r="L1402">
        <v>389.85372342986102</v>
      </c>
      <c r="M1402">
        <v>68.671491540872594</v>
      </c>
      <c r="N1402">
        <v>1.8134365634365599</v>
      </c>
      <c r="O1402">
        <v>124.772803769774</v>
      </c>
      <c r="P1402">
        <v>842.57614213197905</v>
      </c>
    </row>
    <row r="1403" spans="1:17" hidden="1" x14ac:dyDescent="0.3">
      <c r="A1403" t="s">
        <v>2960</v>
      </c>
      <c r="B1403" t="s">
        <v>2961</v>
      </c>
      <c r="C1403" t="str">
        <f>IFERROR(VLOOKUP(Table1[[#This Row],[Ticker]],[1]!Table1[[Symbol]:[Industry]],2,FALSE),"-")</f>
        <v>-</v>
      </c>
      <c r="D1403" t="s">
        <v>287</v>
      </c>
      <c r="E1403">
        <v>1058.7225000000001</v>
      </c>
      <c r="F1403">
        <v>516.45000000000005</v>
      </c>
      <c r="G1403">
        <v>28.451993083481401</v>
      </c>
      <c r="H1403">
        <v>-6.1980991338305902</v>
      </c>
      <c r="I1403">
        <v>-21.482286377214699</v>
      </c>
      <c r="J1403">
        <v>-3.5327042735581902</v>
      </c>
      <c r="K1403">
        <v>535.50749020966998</v>
      </c>
      <c r="L1403">
        <v>524.85052019948898</v>
      </c>
      <c r="M1403">
        <v>48.692908693349302</v>
      </c>
      <c r="N1403">
        <v>1.34462302895097</v>
      </c>
      <c r="O1403">
        <v>54.893987801336003</v>
      </c>
      <c r="P1403">
        <v>56.618650492797599</v>
      </c>
      <c r="Q1403">
        <v>0.116057289905282</v>
      </c>
    </row>
    <row r="1404" spans="1:17" hidden="1" x14ac:dyDescent="0.3">
      <c r="A1404" t="s">
        <v>2962</v>
      </c>
      <c r="B1404" t="s">
        <v>2963</v>
      </c>
      <c r="C1404" t="str">
        <f>IFERROR(VLOOKUP(Table1[[#This Row],[Ticker]],[1]!Table1[[Symbol]:[Industry]],2,FALSE),"-")</f>
        <v>-</v>
      </c>
      <c r="E1404">
        <v>1058.37195105</v>
      </c>
      <c r="F1404">
        <v>1233.1500000000001</v>
      </c>
      <c r="G1404">
        <v>156.112262508415</v>
      </c>
      <c r="H1404">
        <v>26.030135161865399</v>
      </c>
      <c r="I1404">
        <v>25.651247390990701</v>
      </c>
      <c r="J1404">
        <v>1.9375176230296201</v>
      </c>
      <c r="K1404">
        <v>970.79928923197599</v>
      </c>
      <c r="L1404">
        <v>799.13139027603097</v>
      </c>
      <c r="M1404">
        <v>74.177868796060494</v>
      </c>
      <c r="N1404">
        <v>0.815722339089614</v>
      </c>
      <c r="O1404">
        <v>2.3395369581964802</v>
      </c>
      <c r="P1404">
        <v>200.73161809535401</v>
      </c>
      <c r="Q1404">
        <v>5.5181469069266999E-2</v>
      </c>
    </row>
    <row r="1405" spans="1:17" hidden="1" x14ac:dyDescent="0.3">
      <c r="A1405" t="s">
        <v>2964</v>
      </c>
      <c r="B1405" t="s">
        <v>2965</v>
      </c>
      <c r="C1405" t="str">
        <f>IFERROR(VLOOKUP(Table1[[#This Row],[Ticker]],[1]!Table1[[Symbol]:[Industry]],2,FALSE),"-")</f>
        <v>-</v>
      </c>
      <c r="D1405" t="s">
        <v>234</v>
      </c>
      <c r="E1405">
        <v>1056.4586999999999</v>
      </c>
      <c r="F1405">
        <v>990</v>
      </c>
      <c r="G1405">
        <v>89.131563979003801</v>
      </c>
      <c r="H1405">
        <v>11.3753384790213</v>
      </c>
      <c r="I1405">
        <v>37.864402820988602</v>
      </c>
      <c r="J1405">
        <v>-8.4597985797066695</v>
      </c>
      <c r="K1405">
        <v>854.66125440167104</v>
      </c>
      <c r="L1405">
        <v>666.28863956060502</v>
      </c>
      <c r="M1405">
        <v>53.189258422463503</v>
      </c>
      <c r="N1405">
        <v>0.88021778584391996</v>
      </c>
      <c r="O1405">
        <v>12.2222222222222</v>
      </c>
      <c r="P1405">
        <v>175</v>
      </c>
      <c r="Q1405">
        <v>0.173527583437285</v>
      </c>
    </row>
    <row r="1406" spans="1:17" hidden="1" x14ac:dyDescent="0.3">
      <c r="A1406" t="s">
        <v>2966</v>
      </c>
      <c r="B1406" t="s">
        <v>2967</v>
      </c>
      <c r="C1406" t="str">
        <f>IFERROR(VLOOKUP(Table1[[#This Row],[Ticker]],[1]!Table1[[Symbol]:[Industry]],2,FALSE),"-")</f>
        <v>-</v>
      </c>
      <c r="D1406" t="s">
        <v>127</v>
      </c>
      <c r="E1406">
        <v>1053.714771015</v>
      </c>
      <c r="F1406">
        <v>469.65</v>
      </c>
      <c r="G1406">
        <v>13.629157993245</v>
      </c>
      <c r="H1406">
        <v>6.6150223377404203</v>
      </c>
      <c r="I1406">
        <v>-7.2907150957450702</v>
      </c>
      <c r="J1406">
        <v>1.8791237174553099</v>
      </c>
      <c r="K1406">
        <v>443.787080440848</v>
      </c>
      <c r="L1406">
        <v>413.08872893509698</v>
      </c>
      <c r="M1406">
        <v>58.626122220540303</v>
      </c>
      <c r="N1406">
        <v>0.77271015842204904</v>
      </c>
      <c r="O1406">
        <v>10.2310231023102</v>
      </c>
      <c r="P1406">
        <v>62.903225806451601</v>
      </c>
    </row>
    <row r="1407" spans="1:17" hidden="1" x14ac:dyDescent="0.3">
      <c r="A1407" t="s">
        <v>2968</v>
      </c>
      <c r="B1407" t="s">
        <v>2969</v>
      </c>
      <c r="C1407" t="str">
        <f>IFERROR(VLOOKUP(Table1[[#This Row],[Ticker]],[1]!Table1[[Symbol]:[Industry]],2,FALSE),"-")</f>
        <v>-</v>
      </c>
      <c r="D1407" t="s">
        <v>21</v>
      </c>
      <c r="E1407">
        <v>1052.527441554</v>
      </c>
      <c r="F1407">
        <v>108.62</v>
      </c>
      <c r="G1407">
        <v>28.7881683376147</v>
      </c>
      <c r="H1407">
        <v>4.83687694055984</v>
      </c>
      <c r="I1407">
        <v>-10.5624701212069</v>
      </c>
      <c r="J1407">
        <v>-2.27495755794873</v>
      </c>
      <c r="K1407">
        <v>101.92435063185199</v>
      </c>
      <c r="L1407">
        <v>95.305483919147093</v>
      </c>
      <c r="M1407">
        <v>60.433042504580897</v>
      </c>
      <c r="N1407">
        <v>2.0357657675294698</v>
      </c>
      <c r="O1407">
        <v>18.2102743509482</v>
      </c>
      <c r="P1407">
        <v>56.625811103100197</v>
      </c>
      <c r="Q1407">
        <v>4.5341920648497999E-2</v>
      </c>
    </row>
    <row r="1408" spans="1:17" hidden="1" x14ac:dyDescent="0.3">
      <c r="A1408" t="s">
        <v>2970</v>
      </c>
      <c r="B1408" t="s">
        <v>2971</v>
      </c>
      <c r="C1408" t="str">
        <f>IFERROR(VLOOKUP(Table1[[#This Row],[Ticker]],[1]!Table1[[Symbol]:[Industry]],2,FALSE),"-")</f>
        <v>-</v>
      </c>
      <c r="D1408" t="s">
        <v>410</v>
      </c>
      <c r="E1408">
        <v>1052.4000000000001</v>
      </c>
      <c r="F1408">
        <v>35.08</v>
      </c>
      <c r="G1408">
        <v>-42.540588387860097</v>
      </c>
      <c r="H1408">
        <v>-0.67333991800211801</v>
      </c>
      <c r="I1408">
        <v>-29.8597802244158</v>
      </c>
      <c r="J1408">
        <v>-2.24836007529681</v>
      </c>
      <c r="K1408">
        <v>35.104362422636299</v>
      </c>
      <c r="M1408">
        <v>55.111782618504499</v>
      </c>
      <c r="N1408">
        <v>1.08041914570061</v>
      </c>
      <c r="O1408">
        <v>25.285062713797</v>
      </c>
      <c r="P1408">
        <v>16.933333333333302</v>
      </c>
    </row>
    <row r="1409" spans="1:17" hidden="1" x14ac:dyDescent="0.3">
      <c r="A1409" t="s">
        <v>2972</v>
      </c>
      <c r="B1409" t="s">
        <v>2973</v>
      </c>
      <c r="C1409" t="str">
        <f>IFERROR(VLOOKUP(Table1[[#This Row],[Ticker]],[1]!Table1[[Symbol]:[Industry]],2,FALSE),"-")</f>
        <v>-</v>
      </c>
      <c r="D1409" t="s">
        <v>140</v>
      </c>
      <c r="E1409">
        <v>1047.889158</v>
      </c>
      <c r="F1409">
        <v>857.75</v>
      </c>
      <c r="G1409">
        <v>27.543150229785201</v>
      </c>
      <c r="H1409">
        <v>-8.7421534284237694</v>
      </c>
      <c r="I1409">
        <v>-11.7992069189307</v>
      </c>
      <c r="J1409">
        <v>-1.5353153770652801</v>
      </c>
      <c r="K1409">
        <v>869.235240194418</v>
      </c>
      <c r="L1409">
        <v>820.35513277975804</v>
      </c>
      <c r="M1409">
        <v>56.584810544417202</v>
      </c>
      <c r="N1409">
        <v>1.09893048128342</v>
      </c>
      <c r="O1409">
        <v>31.1570970562518</v>
      </c>
      <c r="P1409">
        <v>63.380952380952301</v>
      </c>
      <c r="Q1409">
        <v>0.20650272655400501</v>
      </c>
    </row>
    <row r="1410" spans="1:17" hidden="1" x14ac:dyDescent="0.3">
      <c r="A1410" t="s">
        <v>2974</v>
      </c>
      <c r="B1410" t="s">
        <v>2975</v>
      </c>
      <c r="C1410" t="str">
        <f>IFERROR(VLOOKUP(Table1[[#This Row],[Ticker]],[1]!Table1[[Symbol]:[Industry]],2,FALSE),"-")</f>
        <v>-</v>
      </c>
      <c r="D1410" t="s">
        <v>187</v>
      </c>
      <c r="E1410">
        <v>1047.2898520000001</v>
      </c>
      <c r="F1410">
        <v>2198</v>
      </c>
      <c r="G1410">
        <v>95.804568829091906</v>
      </c>
      <c r="H1410">
        <v>-8.3442662095559506</v>
      </c>
      <c r="I1410">
        <v>22.006914816340402</v>
      </c>
      <c r="J1410">
        <v>-1.7679983912052499</v>
      </c>
      <c r="K1410">
        <v>2181.0265769518101</v>
      </c>
      <c r="L1410">
        <v>1860.2374202445401</v>
      </c>
      <c r="M1410">
        <v>49.744316639679397</v>
      </c>
      <c r="N1410">
        <v>0.72345593337959702</v>
      </c>
      <c r="O1410">
        <v>14.1674249317561</v>
      </c>
      <c r="P1410">
        <v>121.572580645161</v>
      </c>
      <c r="Q1410">
        <v>0.24754193720548301</v>
      </c>
    </row>
    <row r="1411" spans="1:17" hidden="1" x14ac:dyDescent="0.3">
      <c r="A1411" t="s">
        <v>2976</v>
      </c>
      <c r="B1411" t="s">
        <v>2977</v>
      </c>
      <c r="C1411" t="str">
        <f>IFERROR(VLOOKUP(Table1[[#This Row],[Ticker]],[1]!Table1[[Symbol]:[Industry]],2,FALSE),"-")</f>
        <v>-</v>
      </c>
      <c r="D1411" t="s">
        <v>620</v>
      </c>
      <c r="E1411">
        <v>1046.1755033239999</v>
      </c>
      <c r="F1411">
        <v>222.11</v>
      </c>
      <c r="G1411">
        <v>-17.207056563253101</v>
      </c>
      <c r="H1411">
        <v>14.4980214442533</v>
      </c>
      <c r="I1411">
        <v>-11.167360069488399</v>
      </c>
      <c r="J1411">
        <v>3.1360323189674801</v>
      </c>
      <c r="K1411">
        <v>193.36373226426099</v>
      </c>
      <c r="L1411">
        <v>194.996073163387</v>
      </c>
      <c r="M1411">
        <v>80.669549948623498</v>
      </c>
      <c r="N1411">
        <v>2.8235282802957</v>
      </c>
      <c r="O1411">
        <v>9.2701814416280097</v>
      </c>
      <c r="P1411">
        <v>39.647909462433198</v>
      </c>
      <c r="Q1411">
        <v>-4.0043133005629996E-3</v>
      </c>
    </row>
    <row r="1412" spans="1:17" hidden="1" x14ac:dyDescent="0.3">
      <c r="A1412" t="s">
        <v>2978</v>
      </c>
      <c r="B1412" t="s">
        <v>2979</v>
      </c>
      <c r="C1412" t="str">
        <f>IFERROR(VLOOKUP(Table1[[#This Row],[Ticker]],[1]!Table1[[Symbol]:[Industry]],2,FALSE),"-")</f>
        <v>-</v>
      </c>
      <c r="E1412">
        <v>1045</v>
      </c>
      <c r="F1412">
        <v>418</v>
      </c>
      <c r="G1412">
        <v>149.92249910923701</v>
      </c>
      <c r="H1412">
        <v>-14.645158307499299</v>
      </c>
      <c r="I1412">
        <v>60.446731841167299</v>
      </c>
      <c r="J1412">
        <v>-6.4408955874669296</v>
      </c>
      <c r="K1412">
        <v>433.94509089405398</v>
      </c>
      <c r="L1412">
        <v>367.75663329019801</v>
      </c>
      <c r="M1412">
        <v>49.350369108084401</v>
      </c>
      <c r="N1412">
        <v>0.828655333687355</v>
      </c>
      <c r="O1412">
        <v>125.861244019138</v>
      </c>
      <c r="P1412">
        <v>220.675105485232</v>
      </c>
    </row>
    <row r="1413" spans="1:17" hidden="1" x14ac:dyDescent="0.3">
      <c r="A1413" t="s">
        <v>2980</v>
      </c>
      <c r="B1413" t="s">
        <v>2981</v>
      </c>
      <c r="C1413" t="str">
        <f>IFERROR(VLOOKUP(Table1[[#This Row],[Ticker]],[1]!Table1[[Symbol]:[Industry]],2,FALSE),"-")</f>
        <v>-</v>
      </c>
      <c r="D1413" t="s">
        <v>620</v>
      </c>
      <c r="E1413">
        <v>1040.63939424</v>
      </c>
      <c r="F1413">
        <v>63.52</v>
      </c>
      <c r="G1413">
        <v>2.61775287920746</v>
      </c>
      <c r="H1413">
        <v>12.950350776119199</v>
      </c>
      <c r="I1413">
        <v>-7.9843288638599796</v>
      </c>
      <c r="J1413">
        <v>0.59587510080647499</v>
      </c>
      <c r="K1413">
        <v>58.234909599986899</v>
      </c>
      <c r="L1413">
        <v>57.785790929190703</v>
      </c>
      <c r="M1413">
        <v>65.239541935708999</v>
      </c>
      <c r="N1413">
        <v>2.90892292111704</v>
      </c>
      <c r="O1413">
        <v>15.632871536523901</v>
      </c>
      <c r="P1413">
        <v>42.741573033707802</v>
      </c>
      <c r="Q1413">
        <v>-1.6212465429138002E-2</v>
      </c>
    </row>
    <row r="1414" spans="1:17" hidden="1" x14ac:dyDescent="0.3">
      <c r="A1414" t="s">
        <v>2982</v>
      </c>
      <c r="B1414" t="s">
        <v>2983</v>
      </c>
      <c r="C1414" t="str">
        <f>IFERROR(VLOOKUP(Table1[[#This Row],[Ticker]],[1]!Table1[[Symbol]:[Industry]],2,FALSE),"-")</f>
        <v>-</v>
      </c>
      <c r="D1414" t="s">
        <v>552</v>
      </c>
      <c r="E1414">
        <v>1040.0522008799901</v>
      </c>
      <c r="F1414">
        <v>298.89999999999998</v>
      </c>
      <c r="G1414">
        <v>63.190674714621501</v>
      </c>
      <c r="H1414">
        <v>9.5411169753190102</v>
      </c>
      <c r="I1414">
        <v>28.434511045325401</v>
      </c>
      <c r="J1414">
        <v>1.0725218004443</v>
      </c>
      <c r="K1414">
        <v>268.78522754070099</v>
      </c>
      <c r="L1414">
        <v>239.09130517862999</v>
      </c>
      <c r="M1414">
        <v>66.489297320571097</v>
      </c>
      <c r="N1414">
        <v>2.3434657822205001</v>
      </c>
      <c r="O1414">
        <v>7.7952492472398802</v>
      </c>
      <c r="P1414">
        <v>92.838709677419303</v>
      </c>
      <c r="Q1414">
        <v>8.5906132990070001E-3</v>
      </c>
    </row>
    <row r="1415" spans="1:17" hidden="1" x14ac:dyDescent="0.3">
      <c r="A1415" t="s">
        <v>2984</v>
      </c>
      <c r="B1415" t="s">
        <v>2985</v>
      </c>
      <c r="C1415" t="str">
        <f>IFERROR(VLOOKUP(Table1[[#This Row],[Ticker]],[1]!Table1[[Symbol]:[Industry]],2,FALSE),"-")</f>
        <v>-</v>
      </c>
      <c r="D1415" t="s">
        <v>629</v>
      </c>
      <c r="E1415">
        <v>1038.412694502</v>
      </c>
      <c r="F1415">
        <v>44.67</v>
      </c>
      <c r="G1415">
        <v>84.995361148815107</v>
      </c>
      <c r="H1415">
        <v>47.688428897374898</v>
      </c>
      <c r="I1415">
        <v>42.484547020245799</v>
      </c>
      <c r="J1415">
        <v>8.7661630994779802</v>
      </c>
      <c r="K1415">
        <v>33.480848620083201</v>
      </c>
      <c r="L1415">
        <v>30.418492758934399</v>
      </c>
      <c r="M1415">
        <v>75.777283686725596</v>
      </c>
      <c r="N1415">
        <v>3.7412216263511402</v>
      </c>
      <c r="O1415">
        <v>17.976270427580001</v>
      </c>
      <c r="P1415">
        <v>126.751269035533</v>
      </c>
      <c r="Q1415">
        <v>1.3956202919870001E-3</v>
      </c>
    </row>
    <row r="1416" spans="1:17" hidden="1" x14ac:dyDescent="0.3">
      <c r="A1416" t="s">
        <v>2986</v>
      </c>
      <c r="B1416" t="s">
        <v>2987</v>
      </c>
      <c r="C1416" t="str">
        <f>IFERROR(VLOOKUP(Table1[[#This Row],[Ticker]],[1]!Table1[[Symbol]:[Industry]],2,FALSE),"-")</f>
        <v>-</v>
      </c>
      <c r="D1416" t="s">
        <v>620</v>
      </c>
      <c r="E1416">
        <v>1037.8738405199999</v>
      </c>
      <c r="F1416">
        <v>2362.8000000000002</v>
      </c>
      <c r="G1416">
        <v>22.5838034348501</v>
      </c>
      <c r="H1416">
        <v>-2.89898369003763</v>
      </c>
      <c r="I1416">
        <v>14.7708981797013</v>
      </c>
      <c r="J1416">
        <v>0.72027409502766004</v>
      </c>
      <c r="K1416">
        <v>2006.2764642351001</v>
      </c>
      <c r="L1416">
        <v>1882.96415008543</v>
      </c>
      <c r="M1416">
        <v>90.191846492014506</v>
      </c>
      <c r="N1416">
        <v>1.7650440864136601</v>
      </c>
      <c r="O1416">
        <v>9.1078381581174792</v>
      </c>
      <c r="P1416">
        <v>55.9603960396039</v>
      </c>
      <c r="Q1416">
        <v>5.5435797440640998E-2</v>
      </c>
    </row>
    <row r="1417" spans="1:17" hidden="1" x14ac:dyDescent="0.3">
      <c r="A1417" t="s">
        <v>2988</v>
      </c>
      <c r="B1417" t="s">
        <v>2989</v>
      </c>
      <c r="C1417" t="str">
        <f>IFERROR(VLOOKUP(Table1[[#This Row],[Ticker]],[1]!Table1[[Symbol]:[Industry]],2,FALSE),"-")</f>
        <v>-</v>
      </c>
      <c r="D1417" t="s">
        <v>390</v>
      </c>
      <c r="E1417">
        <v>1036.704195</v>
      </c>
      <c r="F1417">
        <v>325.89999999999998</v>
      </c>
      <c r="G1417">
        <v>-10.0866361353723</v>
      </c>
      <c r="H1417">
        <v>3.5144591981559898</v>
      </c>
      <c r="I1417">
        <v>-40.739709171339499</v>
      </c>
      <c r="J1417">
        <v>-2.31630900175651</v>
      </c>
      <c r="K1417">
        <v>326.42722177805598</v>
      </c>
      <c r="L1417">
        <v>335.069767871252</v>
      </c>
      <c r="M1417">
        <v>35.613916966813797</v>
      </c>
      <c r="N1417">
        <v>0.94903057447606998</v>
      </c>
      <c r="O1417">
        <v>55.492482356551101</v>
      </c>
      <c r="P1417">
        <v>30.857257578799398</v>
      </c>
      <c r="Q1417">
        <v>-1.9868405296907001E-2</v>
      </c>
    </row>
    <row r="1418" spans="1:17" hidden="1" x14ac:dyDescent="0.3">
      <c r="A1418" t="s">
        <v>2990</v>
      </c>
      <c r="B1418" t="s">
        <v>2991</v>
      </c>
      <c r="C1418" t="str">
        <f>IFERROR(VLOOKUP(Table1[[#This Row],[Ticker]],[1]!Table1[[Symbol]:[Industry]],2,FALSE),"-")</f>
        <v>-</v>
      </c>
      <c r="D1418" t="s">
        <v>387</v>
      </c>
      <c r="E1418">
        <v>1031.5687428480001</v>
      </c>
      <c r="F1418">
        <v>49.84</v>
      </c>
      <c r="G1418">
        <v>286.68450819387903</v>
      </c>
      <c r="H1418">
        <v>57.529851615239103</v>
      </c>
      <c r="I1418">
        <v>34.131282944319203</v>
      </c>
      <c r="J1418">
        <v>-6.3311051873217599</v>
      </c>
      <c r="K1418">
        <v>38.9306019388412</v>
      </c>
      <c r="L1418">
        <v>28.004737358440298</v>
      </c>
      <c r="M1418">
        <v>56.814465052696598</v>
      </c>
      <c r="N1418">
        <v>1.67668009828373</v>
      </c>
      <c r="O1418">
        <v>19.281701444622801</v>
      </c>
      <c r="P1418">
        <v>386.243902439024</v>
      </c>
      <c r="Q1418">
        <v>0.11335911364396099</v>
      </c>
    </row>
    <row r="1419" spans="1:17" hidden="1" x14ac:dyDescent="0.3">
      <c r="A1419" t="s">
        <v>2992</v>
      </c>
      <c r="B1419" t="s">
        <v>2993</v>
      </c>
      <c r="C1419" t="str">
        <f>IFERROR(VLOOKUP(Table1[[#This Row],[Ticker]],[1]!Table1[[Symbol]:[Industry]],2,FALSE),"-")</f>
        <v>-</v>
      </c>
      <c r="E1419">
        <v>1026.6251465</v>
      </c>
      <c r="F1419">
        <v>414.85</v>
      </c>
      <c r="G1419">
        <v>151.965190150355</v>
      </c>
      <c r="H1419">
        <v>-5.1794413276381297</v>
      </c>
      <c r="I1419">
        <v>37.718729819933301</v>
      </c>
      <c r="J1419">
        <v>-2.9773344657003502</v>
      </c>
      <c r="K1419">
        <v>390.93913671453703</v>
      </c>
      <c r="L1419">
        <v>311.72298629305101</v>
      </c>
      <c r="M1419">
        <v>62.712337529733801</v>
      </c>
      <c r="N1419">
        <v>1.06594124047878</v>
      </c>
      <c r="O1419">
        <v>2.3261419790285598</v>
      </c>
      <c r="P1419">
        <v>191.531974701335</v>
      </c>
    </row>
    <row r="1420" spans="1:17" hidden="1" x14ac:dyDescent="0.3">
      <c r="A1420" t="s">
        <v>2994</v>
      </c>
      <c r="B1420" t="s">
        <v>2995</v>
      </c>
      <c r="C1420" t="str">
        <f>IFERROR(VLOOKUP(Table1[[#This Row],[Ticker]],[1]!Table1[[Symbol]:[Industry]],2,FALSE),"-")</f>
        <v>-</v>
      </c>
      <c r="D1420" t="s">
        <v>130</v>
      </c>
      <c r="E1420">
        <v>1026.5057366200001</v>
      </c>
      <c r="F1420">
        <v>206.71</v>
      </c>
      <c r="G1420">
        <v>-8.6486939575041308</v>
      </c>
      <c r="H1420">
        <v>20.1920343066407</v>
      </c>
      <c r="I1420">
        <v>25.7026554316787</v>
      </c>
      <c r="J1420">
        <v>-7.0044079347011401E-3</v>
      </c>
      <c r="K1420">
        <v>175.766372087745</v>
      </c>
      <c r="L1420">
        <v>162.53445188434699</v>
      </c>
      <c r="M1420">
        <v>64.801778888104806</v>
      </c>
      <c r="N1420">
        <v>2.2829329926861899</v>
      </c>
      <c r="O1420">
        <v>7.3000822408204797</v>
      </c>
      <c r="P1420">
        <v>59.868522815158499</v>
      </c>
    </row>
    <row r="1421" spans="1:17" hidden="1" x14ac:dyDescent="0.3">
      <c r="A1421" t="s">
        <v>2996</v>
      </c>
      <c r="B1421" t="s">
        <v>2997</v>
      </c>
      <c r="C1421" t="str">
        <f>IFERROR(VLOOKUP(Table1[[#This Row],[Ticker]],[1]!Table1[[Symbol]:[Industry]],2,FALSE),"-")</f>
        <v>-</v>
      </c>
      <c r="D1421" t="s">
        <v>320</v>
      </c>
      <c r="E1421">
        <v>1025.4330451200001</v>
      </c>
      <c r="F1421">
        <v>5.52</v>
      </c>
      <c r="G1421">
        <v>55.5992893888398</v>
      </c>
      <c r="H1421">
        <v>4.9976295006932103</v>
      </c>
      <c r="I1421">
        <v>-5.7049000038149504</v>
      </c>
      <c r="J1421">
        <v>2.1426161339343999</v>
      </c>
      <c r="K1421">
        <v>5.26399792532189</v>
      </c>
      <c r="L1421">
        <v>5.2197941913638299</v>
      </c>
      <c r="M1421">
        <v>56.345421964642703</v>
      </c>
      <c r="N1421">
        <v>1.3766689552987501</v>
      </c>
      <c r="O1421">
        <v>44.927536231883998</v>
      </c>
      <c r="P1421">
        <v>83.999999999999901</v>
      </c>
      <c r="Q1421">
        <v>5.6284186615107999E-2</v>
      </c>
    </row>
    <row r="1422" spans="1:17" hidden="1" x14ac:dyDescent="0.3">
      <c r="A1422" t="s">
        <v>2998</v>
      </c>
      <c r="B1422" t="s">
        <v>2999</v>
      </c>
      <c r="C1422" t="str">
        <f>IFERROR(VLOOKUP(Table1[[#This Row],[Ticker]],[1]!Table1[[Symbol]:[Industry]],2,FALSE),"-")</f>
        <v>-</v>
      </c>
      <c r="D1422" t="s">
        <v>659</v>
      </c>
      <c r="E1422">
        <v>1020.4790400000001</v>
      </c>
      <c r="F1422">
        <v>90.24</v>
      </c>
      <c r="G1422">
        <v>-17.592065900876001</v>
      </c>
      <c r="H1422">
        <v>-6.54688819757218</v>
      </c>
      <c r="I1422">
        <v>-37.025557700407703</v>
      </c>
      <c r="J1422">
        <v>-6.4420842417616901</v>
      </c>
      <c r="K1422">
        <v>93.744095027423796</v>
      </c>
      <c r="L1422">
        <v>97.669535349908202</v>
      </c>
      <c r="M1422">
        <v>39.887605927112403</v>
      </c>
      <c r="N1422">
        <v>0.811385987786572</v>
      </c>
      <c r="O1422">
        <v>61.347517730496399</v>
      </c>
      <c r="P1422">
        <v>12.4485981308411</v>
      </c>
    </row>
    <row r="1423" spans="1:17" hidden="1" x14ac:dyDescent="0.3">
      <c r="A1423" t="s">
        <v>3000</v>
      </c>
      <c r="B1423" t="s">
        <v>3001</v>
      </c>
      <c r="C1423" t="str">
        <f>IFERROR(VLOOKUP(Table1[[#This Row],[Ticker]],[1]!Table1[[Symbol]:[Industry]],2,FALSE),"-")</f>
        <v>-</v>
      </c>
      <c r="D1423" t="s">
        <v>234</v>
      </c>
      <c r="E1423">
        <v>1019.5294280000001</v>
      </c>
      <c r="F1423">
        <v>631.1</v>
      </c>
      <c r="G1423">
        <v>78.487204907037096</v>
      </c>
      <c r="H1423">
        <v>6.2663277902510401</v>
      </c>
      <c r="I1423">
        <v>-2.28649185568948</v>
      </c>
      <c r="J1423">
        <v>3.4153349421280801</v>
      </c>
      <c r="K1423">
        <v>598.41078984871399</v>
      </c>
      <c r="L1423">
        <v>568.66672046211704</v>
      </c>
      <c r="M1423">
        <v>63.181484471875102</v>
      </c>
      <c r="N1423">
        <v>0.82606326327364299</v>
      </c>
      <c r="O1423">
        <v>34.733005862779201</v>
      </c>
      <c r="P1423">
        <v>125.392857142857</v>
      </c>
      <c r="Q1423">
        <v>4.5345401299586002E-2</v>
      </c>
    </row>
    <row r="1424" spans="1:17" hidden="1" x14ac:dyDescent="0.3">
      <c r="A1424" t="s">
        <v>3002</v>
      </c>
      <c r="B1424" t="s">
        <v>3003</v>
      </c>
      <c r="C1424" t="str">
        <f>IFERROR(VLOOKUP(Table1[[#This Row],[Ticker]],[1]!Table1[[Symbol]:[Industry]],2,FALSE),"-")</f>
        <v>-</v>
      </c>
      <c r="D1424" t="s">
        <v>371</v>
      </c>
      <c r="E1424">
        <v>1013.547109744</v>
      </c>
      <c r="F1424">
        <v>299.89</v>
      </c>
      <c r="G1424">
        <v>46.021918025246499</v>
      </c>
      <c r="H1424">
        <v>27.940631978846302</v>
      </c>
      <c r="I1424">
        <v>-0.38139378537836699</v>
      </c>
      <c r="J1424">
        <v>12.022081291588499</v>
      </c>
      <c r="K1424">
        <v>246.92347997335301</v>
      </c>
      <c r="L1424">
        <v>234.34663188361901</v>
      </c>
      <c r="M1424">
        <v>79.043621131562105</v>
      </c>
      <c r="N1424">
        <v>3.28852347499318</v>
      </c>
      <c r="O1424">
        <v>9.5268265030511206</v>
      </c>
      <c r="P1424">
        <v>81.038333836402003</v>
      </c>
    </row>
    <row r="1425" spans="1:17" hidden="1" x14ac:dyDescent="0.3">
      <c r="A1425" t="s">
        <v>3004</v>
      </c>
      <c r="B1425" t="s">
        <v>3005</v>
      </c>
      <c r="C1425" t="str">
        <f>IFERROR(VLOOKUP(Table1[[#This Row],[Ticker]],[1]!Table1[[Symbol]:[Industry]],2,FALSE),"-")</f>
        <v>-</v>
      </c>
      <c r="D1425" t="s">
        <v>668</v>
      </c>
      <c r="E1425">
        <v>1009.541078</v>
      </c>
      <c r="F1425">
        <v>256.10000000000002</v>
      </c>
      <c r="G1425">
        <v>108.53438932146901</v>
      </c>
      <c r="H1425">
        <v>2.4674518995845802</v>
      </c>
      <c r="I1425">
        <v>-6.4692538270969404</v>
      </c>
      <c r="J1425">
        <v>-1.9224385456454001</v>
      </c>
      <c r="K1425">
        <v>263.66587683407403</v>
      </c>
      <c r="L1425">
        <v>253.823797172626</v>
      </c>
      <c r="M1425">
        <v>50.947448433193102</v>
      </c>
      <c r="N1425">
        <v>1.0204080349623501</v>
      </c>
      <c r="O1425">
        <v>55.798516204607502</v>
      </c>
      <c r="P1425">
        <v>139.56969130028</v>
      </c>
    </row>
    <row r="1426" spans="1:17" hidden="1" x14ac:dyDescent="0.3">
      <c r="A1426" t="s">
        <v>3006</v>
      </c>
      <c r="B1426" t="s">
        <v>3007</v>
      </c>
      <c r="C1426" t="str">
        <f>IFERROR(VLOOKUP(Table1[[#This Row],[Ticker]],[1]!Table1[[Symbol]:[Industry]],2,FALSE),"-")</f>
        <v>-</v>
      </c>
      <c r="D1426" t="s">
        <v>306</v>
      </c>
      <c r="E1426">
        <v>1009.110785925</v>
      </c>
      <c r="F1426">
        <v>367.95</v>
      </c>
      <c r="G1426">
        <v>-11.5129308999533</v>
      </c>
      <c r="H1426">
        <v>4.6498458374648699</v>
      </c>
      <c r="I1426">
        <v>-4.8594188711478701</v>
      </c>
      <c r="J1426">
        <v>-0.34946099966139699</v>
      </c>
      <c r="K1426">
        <v>365.72179482915698</v>
      </c>
      <c r="L1426">
        <v>351.89971172502698</v>
      </c>
      <c r="M1426">
        <v>55.725609336031503</v>
      </c>
      <c r="N1426">
        <v>0.95305262807757096</v>
      </c>
      <c r="O1426">
        <v>22.027449381709399</v>
      </c>
      <c r="P1426">
        <v>31.270067784516499</v>
      </c>
      <c r="Q1426">
        <v>0.13287738237375099</v>
      </c>
    </row>
    <row r="1427" spans="1:17" hidden="1" x14ac:dyDescent="0.3">
      <c r="A1427" t="s">
        <v>3008</v>
      </c>
      <c r="B1427" t="s">
        <v>3009</v>
      </c>
      <c r="C1427" t="str">
        <f>IFERROR(VLOOKUP(Table1[[#This Row],[Ticker]],[1]!Table1[[Symbol]:[Industry]],2,FALSE),"-")</f>
        <v>-</v>
      </c>
      <c r="D1427" t="s">
        <v>218</v>
      </c>
      <c r="E1427">
        <v>1007.95033757999</v>
      </c>
      <c r="F1427">
        <v>1898.7</v>
      </c>
      <c r="G1427">
        <v>-20.958178281913799</v>
      </c>
      <c r="H1427">
        <v>19.448609892850001</v>
      </c>
      <c r="I1427">
        <v>13.8892538145133</v>
      </c>
      <c r="J1427">
        <v>5.8959034381323097</v>
      </c>
      <c r="K1427">
        <v>1639.02215607315</v>
      </c>
      <c r="L1427">
        <v>1573.6533078267501</v>
      </c>
      <c r="M1427">
        <v>77.985333701802801</v>
      </c>
      <c r="N1427">
        <v>1.90814319092606</v>
      </c>
      <c r="O1427">
        <v>23.081582135144998</v>
      </c>
      <c r="P1427">
        <v>46.8218373028147</v>
      </c>
      <c r="Q1427">
        <v>0.132662446823999</v>
      </c>
    </row>
    <row r="1428" spans="1:17" hidden="1" x14ac:dyDescent="0.3">
      <c r="A1428" t="s">
        <v>3010</v>
      </c>
      <c r="B1428" t="s">
        <v>3011</v>
      </c>
      <c r="C1428" t="str">
        <f>IFERROR(VLOOKUP(Table1[[#This Row],[Ticker]],[1]!Table1[[Symbol]:[Industry]],2,FALSE),"-")</f>
        <v>-</v>
      </c>
      <c r="D1428" t="s">
        <v>280</v>
      </c>
      <c r="E1428">
        <v>1007.9295657599999</v>
      </c>
      <c r="F1428">
        <v>215.45</v>
      </c>
      <c r="G1428">
        <v>55.1862186809349</v>
      </c>
      <c r="H1428">
        <v>5.45896124151135</v>
      </c>
      <c r="I1428">
        <v>-7.3542202970506896</v>
      </c>
      <c r="J1428">
        <v>-7.6183681171730697</v>
      </c>
      <c r="K1428">
        <v>202.84309743367501</v>
      </c>
      <c r="L1428">
        <v>183.34146081140901</v>
      </c>
      <c r="M1428">
        <v>44.974525720495102</v>
      </c>
      <c r="N1428">
        <v>0.68114297536190005</v>
      </c>
      <c r="O1428">
        <v>18.797864933859302</v>
      </c>
      <c r="P1428">
        <v>87.347826086956502</v>
      </c>
      <c r="Q1428">
        <v>9.2270757349472002E-2</v>
      </c>
    </row>
    <row r="1429" spans="1:17" hidden="1" x14ac:dyDescent="0.3">
      <c r="A1429" t="s">
        <v>3012</v>
      </c>
      <c r="B1429" t="s">
        <v>3013</v>
      </c>
      <c r="C1429" t="str">
        <f>IFERROR(VLOOKUP(Table1[[#This Row],[Ticker]],[1]!Table1[[Symbol]:[Industry]],2,FALSE),"-")</f>
        <v>-</v>
      </c>
      <c r="D1429" t="s">
        <v>140</v>
      </c>
      <c r="E1429">
        <v>1006.260055</v>
      </c>
      <c r="F1429">
        <v>1023.35</v>
      </c>
      <c r="G1429">
        <v>-1.20947904368614</v>
      </c>
      <c r="H1429">
        <v>1.90523652255954</v>
      </c>
      <c r="I1429">
        <v>25.672681231523502</v>
      </c>
      <c r="J1429">
        <v>-6.5595966846086</v>
      </c>
      <c r="K1429">
        <v>1003.40301368054</v>
      </c>
      <c r="L1429">
        <v>868.70846105007297</v>
      </c>
      <c r="M1429">
        <v>46.376131522760197</v>
      </c>
      <c r="N1429">
        <v>0.16315041307538999</v>
      </c>
      <c r="O1429">
        <v>14.8189768896272</v>
      </c>
      <c r="P1429">
        <v>53.058629973077998</v>
      </c>
      <c r="Q1429">
        <v>2.1177073465883E-2</v>
      </c>
    </row>
    <row r="1430" spans="1:17" hidden="1" x14ac:dyDescent="0.3">
      <c r="A1430" t="s">
        <v>3014</v>
      </c>
      <c r="B1430" t="s">
        <v>3015</v>
      </c>
      <c r="C1430" t="str">
        <f>IFERROR(VLOOKUP(Table1[[#This Row],[Ticker]],[1]!Table1[[Symbol]:[Industry]],2,FALSE),"-")</f>
        <v>-</v>
      </c>
      <c r="D1430" t="s">
        <v>187</v>
      </c>
      <c r="E1430">
        <v>1003.6430795</v>
      </c>
      <c r="F1430">
        <v>1106.1500000000001</v>
      </c>
      <c r="G1430">
        <v>38.307683492645502</v>
      </c>
      <c r="H1430">
        <v>7.9603812239769196</v>
      </c>
      <c r="I1430">
        <v>25.526450782123199</v>
      </c>
      <c r="J1430">
        <v>5.0662660408245399</v>
      </c>
      <c r="K1430">
        <v>1039.33173873494</v>
      </c>
      <c r="L1430">
        <v>910.14251396444899</v>
      </c>
      <c r="M1430">
        <v>55.474905190544803</v>
      </c>
      <c r="N1430">
        <v>1.2419473041354001</v>
      </c>
      <c r="O1430">
        <v>7.5532251502960603</v>
      </c>
      <c r="P1430">
        <v>80.5811770467717</v>
      </c>
      <c r="Q1430">
        <v>6.6137731784359E-2</v>
      </c>
    </row>
    <row r="1431" spans="1:17" hidden="1" x14ac:dyDescent="0.3">
      <c r="A1431" t="s">
        <v>3016</v>
      </c>
      <c r="B1431" t="s">
        <v>3017</v>
      </c>
      <c r="C1431" t="str">
        <f>IFERROR(VLOOKUP(Table1[[#This Row],[Ticker]],[1]!Table1[[Symbol]:[Industry]],2,FALSE),"-")</f>
        <v>-</v>
      </c>
      <c r="D1431" t="s">
        <v>95</v>
      </c>
      <c r="E1431">
        <v>1003.0646472</v>
      </c>
      <c r="F1431">
        <v>106.26</v>
      </c>
      <c r="G1431">
        <v>-28.1709016173264</v>
      </c>
      <c r="H1431">
        <v>-3.2998494909034299</v>
      </c>
      <c r="I1431">
        <v>-10.173077961366699</v>
      </c>
      <c r="J1431">
        <v>-0.111544925100311</v>
      </c>
      <c r="K1431">
        <v>106.082029618188</v>
      </c>
      <c r="L1431">
        <v>107.874822600831</v>
      </c>
      <c r="M1431">
        <v>63.255978738453202</v>
      </c>
      <c r="N1431">
        <v>1.02257847338699</v>
      </c>
      <c r="O1431">
        <v>37.728213815170299</v>
      </c>
      <c r="P1431">
        <v>14.258064516129</v>
      </c>
      <c r="Q1431">
        <v>-2.5081976517595E-2</v>
      </c>
    </row>
    <row r="1432" spans="1:17" hidden="1" x14ac:dyDescent="0.3">
      <c r="A1432" t="s">
        <v>3018</v>
      </c>
      <c r="B1432" t="s">
        <v>3019</v>
      </c>
      <c r="C1432" t="str">
        <f>IFERROR(VLOOKUP(Table1[[#This Row],[Ticker]],[1]!Table1[[Symbol]:[Industry]],2,FALSE),"-")</f>
        <v>-</v>
      </c>
      <c r="D1432" t="s">
        <v>620</v>
      </c>
      <c r="E1432">
        <v>1002.23574</v>
      </c>
      <c r="F1432">
        <v>1087</v>
      </c>
      <c r="G1432">
        <v>18.5862342630871</v>
      </c>
      <c r="H1432">
        <v>9.71021712641706</v>
      </c>
      <c r="I1432">
        <v>10.935888860859301</v>
      </c>
      <c r="J1432">
        <v>6.7344646629819298</v>
      </c>
      <c r="K1432">
        <v>969.05795356592</v>
      </c>
      <c r="L1432">
        <v>902.03726631404697</v>
      </c>
      <c r="M1432">
        <v>71.556230300692704</v>
      </c>
      <c r="N1432">
        <v>2.41418228043411</v>
      </c>
      <c r="O1432">
        <v>9.2916283348665996</v>
      </c>
      <c r="P1432">
        <v>57.6504713560551</v>
      </c>
      <c r="Q1432">
        <v>1.6765227347294E-2</v>
      </c>
    </row>
    <row r="1433" spans="1:17" hidden="1" x14ac:dyDescent="0.3">
      <c r="A1433" t="s">
        <v>3020</v>
      </c>
      <c r="B1433" t="s">
        <v>3021</v>
      </c>
      <c r="C1433" t="str">
        <f>IFERROR(VLOOKUP(Table1[[#This Row],[Ticker]],[1]!Table1[[Symbol]:[Industry]],2,FALSE),"-")</f>
        <v>-</v>
      </c>
      <c r="D1433" t="s">
        <v>541</v>
      </c>
      <c r="E1433">
        <v>1000.7507513199999</v>
      </c>
      <c r="F1433">
        <v>273.2</v>
      </c>
      <c r="G1433">
        <v>-28.110610935977402</v>
      </c>
      <c r="H1433">
        <v>8.4085125883162704</v>
      </c>
      <c r="I1433">
        <v>-21.853044796974501</v>
      </c>
      <c r="J1433">
        <v>0.23057137054716301</v>
      </c>
      <c r="K1433">
        <v>254.84013870309801</v>
      </c>
      <c r="L1433">
        <v>264.33681183235097</v>
      </c>
      <c r="M1433">
        <v>73.310837795247295</v>
      </c>
      <c r="N1433">
        <v>2.0292082940669398</v>
      </c>
      <c r="O1433">
        <v>16.928989751098001</v>
      </c>
      <c r="P1433">
        <v>21.152993348115199</v>
      </c>
      <c r="Q1433">
        <v>-0.107696801584878</v>
      </c>
    </row>
    <row r="1434" spans="1:17" hidden="1" x14ac:dyDescent="0.3">
      <c r="A1434" t="s">
        <v>3022</v>
      </c>
      <c r="B1434" t="s">
        <v>3023</v>
      </c>
      <c r="C1434" t="str">
        <f>IFERROR(VLOOKUP(Table1[[#This Row],[Ticker]],[1]!Table1[[Symbol]:[Industry]],2,FALSE),"-")</f>
        <v>-</v>
      </c>
      <c r="D1434" t="s">
        <v>21</v>
      </c>
      <c r="E1434">
        <v>1000.65149022199</v>
      </c>
      <c r="F1434">
        <v>159.97</v>
      </c>
      <c r="G1434">
        <v>1.7307911698801499</v>
      </c>
      <c r="H1434">
        <v>2.4944577424315102</v>
      </c>
      <c r="I1434">
        <v>12.478972534761301</v>
      </c>
      <c r="J1434">
        <v>4.3125777348902599</v>
      </c>
      <c r="K1434">
        <v>147.75291418821899</v>
      </c>
      <c r="L1434">
        <v>141.39394088196801</v>
      </c>
      <c r="M1434">
        <v>80.322298737984198</v>
      </c>
      <c r="N1434">
        <v>1.8459082729759899</v>
      </c>
      <c r="O1434">
        <v>16.5218478464712</v>
      </c>
      <c r="P1434">
        <v>36.260647359454801</v>
      </c>
      <c r="Q1434">
        <v>7.0603574774781006E-2</v>
      </c>
    </row>
    <row r="1435" spans="1:17" hidden="1" x14ac:dyDescent="0.3">
      <c r="A1435" t="s">
        <v>3024</v>
      </c>
      <c r="B1435" t="s">
        <v>3025</v>
      </c>
      <c r="C1435" t="str">
        <f>IFERROR(VLOOKUP(Table1[[#This Row],[Ticker]],[1]!Table1[[Symbol]:[Industry]],2,FALSE),"-")</f>
        <v>-</v>
      </c>
      <c r="D1435" t="s">
        <v>59</v>
      </c>
      <c r="E1435">
        <v>998.24039100000005</v>
      </c>
      <c r="F1435">
        <v>1530</v>
      </c>
      <c r="G1435">
        <v>282.01599519152802</v>
      </c>
      <c r="H1435">
        <v>2.75381981940677</v>
      </c>
      <c r="I1435">
        <v>76.303165199717995</v>
      </c>
      <c r="J1435">
        <v>-4.3861337679613204</v>
      </c>
      <c r="K1435">
        <v>1428.8130634224899</v>
      </c>
      <c r="L1435">
        <v>1083.45366912789</v>
      </c>
      <c r="M1435">
        <v>67.513856401322599</v>
      </c>
      <c r="N1435">
        <v>0.47223458427009402</v>
      </c>
      <c r="O1435">
        <v>19.261437908496699</v>
      </c>
      <c r="P1435">
        <v>319.17808219177999</v>
      </c>
      <c r="Q1435">
        <v>0.1163684238821</v>
      </c>
    </row>
    <row r="1436" spans="1:17" hidden="1" x14ac:dyDescent="0.3">
      <c r="A1436" t="s">
        <v>3026</v>
      </c>
      <c r="B1436" t="s">
        <v>3027</v>
      </c>
      <c r="C1436" t="str">
        <f>IFERROR(VLOOKUP(Table1[[#This Row],[Ticker]],[1]!Table1[[Symbol]:[Industry]],2,FALSE),"-")</f>
        <v>-</v>
      </c>
      <c r="D1436" t="s">
        <v>257</v>
      </c>
      <c r="E1436">
        <v>997.87309429499999</v>
      </c>
      <c r="F1436">
        <v>254.65</v>
      </c>
      <c r="G1436">
        <v>11.733701424891199</v>
      </c>
      <c r="H1436">
        <v>5.7278976399062698</v>
      </c>
      <c r="I1436">
        <v>24.9082530243866</v>
      </c>
      <c r="J1436">
        <v>-1.7075145202375099</v>
      </c>
      <c r="K1436">
        <v>232.864914209744</v>
      </c>
      <c r="M1436">
        <v>67.324475069250198</v>
      </c>
      <c r="N1436">
        <v>0.68642540089108794</v>
      </c>
      <c r="O1436">
        <v>7.79501276261536</v>
      </c>
      <c r="P1436">
        <v>48.613948059527303</v>
      </c>
    </row>
    <row r="1437" spans="1:17" hidden="1" x14ac:dyDescent="0.3">
      <c r="A1437" t="s">
        <v>3028</v>
      </c>
      <c r="B1437" t="s">
        <v>3029</v>
      </c>
      <c r="C1437" t="str">
        <f>IFERROR(VLOOKUP(Table1[[#This Row],[Ticker]],[1]!Table1[[Symbol]:[Industry]],2,FALSE),"-")</f>
        <v>-</v>
      </c>
      <c r="D1437" t="s">
        <v>18</v>
      </c>
      <c r="E1437">
        <v>997.58820779999996</v>
      </c>
      <c r="F1437">
        <v>970.5</v>
      </c>
      <c r="G1437">
        <v>36.617326153717201</v>
      </c>
      <c r="H1437">
        <v>-12.8020963516554</v>
      </c>
      <c r="I1437">
        <v>-13.3304821496173</v>
      </c>
      <c r="J1437">
        <v>0.83650321651178094</v>
      </c>
      <c r="K1437">
        <v>1037.26363081712</v>
      </c>
      <c r="L1437">
        <v>988.76676430853399</v>
      </c>
      <c r="M1437">
        <v>53.494998264638099</v>
      </c>
      <c r="N1437">
        <v>0.90669265327695503</v>
      </c>
      <c r="O1437">
        <v>63.008758371973201</v>
      </c>
      <c r="P1437">
        <v>81.384917297448794</v>
      </c>
      <c r="Q1437">
        <v>0.216257965313808</v>
      </c>
    </row>
    <row r="1438" spans="1:17" hidden="1" x14ac:dyDescent="0.3">
      <c r="A1438" t="s">
        <v>3030</v>
      </c>
      <c r="B1438" t="s">
        <v>3031</v>
      </c>
      <c r="C1438" t="str">
        <f>IFERROR(VLOOKUP(Table1[[#This Row],[Ticker]],[1]!Table1[[Symbol]:[Industry]],2,FALSE),"-")</f>
        <v>-</v>
      </c>
      <c r="D1438" t="s">
        <v>80</v>
      </c>
      <c r="E1438">
        <v>997.28373992000002</v>
      </c>
      <c r="F1438">
        <v>115.42</v>
      </c>
      <c r="G1438">
        <v>4.15433233273016</v>
      </c>
      <c r="H1438">
        <v>8.5736398559355393</v>
      </c>
      <c r="I1438">
        <v>19.473019297868401</v>
      </c>
      <c r="J1438">
        <v>-5.8845225840843201</v>
      </c>
      <c r="K1438">
        <v>111.178333408299</v>
      </c>
      <c r="L1438">
        <v>105.854502683574</v>
      </c>
      <c r="M1438">
        <v>49.820839113659801</v>
      </c>
      <c r="N1438">
        <v>1.45212968715147</v>
      </c>
      <c r="O1438">
        <v>54.176052677178902</v>
      </c>
      <c r="P1438">
        <v>44.274999999999999</v>
      </c>
      <c r="Q1438">
        <v>-4.2467708593586999E-2</v>
      </c>
    </row>
    <row r="1439" spans="1:17" hidden="1" x14ac:dyDescent="0.3">
      <c r="A1439" t="s">
        <v>3032</v>
      </c>
      <c r="B1439" t="s">
        <v>3033</v>
      </c>
      <c r="C1439" t="str">
        <f>IFERROR(VLOOKUP(Table1[[#This Row],[Ticker]],[1]!Table1[[Symbol]:[Industry]],2,FALSE),"-")</f>
        <v>-</v>
      </c>
      <c r="E1439">
        <v>996.943549125</v>
      </c>
      <c r="F1439">
        <v>836.25</v>
      </c>
      <c r="G1439">
        <v>69.184477181867194</v>
      </c>
      <c r="H1439">
        <v>-0.84270663376057398</v>
      </c>
      <c r="I1439">
        <v>26.718313442543799</v>
      </c>
      <c r="J1439">
        <v>-1.57403548661075</v>
      </c>
      <c r="K1439">
        <v>801.59503629991298</v>
      </c>
      <c r="L1439">
        <v>671.68292056474695</v>
      </c>
      <c r="M1439">
        <v>63.425900794361397</v>
      </c>
      <c r="N1439">
        <v>0.65553433648326798</v>
      </c>
      <c r="O1439">
        <v>15.9222720478325</v>
      </c>
      <c r="P1439">
        <v>109.0625</v>
      </c>
      <c r="Q1439">
        <v>0.180138151356042</v>
      </c>
    </row>
    <row r="1440" spans="1:17" hidden="1" x14ac:dyDescent="0.3">
      <c r="A1440" t="s">
        <v>3034</v>
      </c>
      <c r="B1440" t="s">
        <v>3035</v>
      </c>
      <c r="C1440" t="str">
        <f>IFERROR(VLOOKUP(Table1[[#This Row],[Ticker]],[1]!Table1[[Symbol]:[Industry]],2,FALSE),"-")</f>
        <v>-</v>
      </c>
      <c r="D1440" t="s">
        <v>1512</v>
      </c>
      <c r="E1440">
        <v>996.90741794999997</v>
      </c>
      <c r="F1440">
        <v>410.25</v>
      </c>
      <c r="G1440">
        <v>276.09976304854302</v>
      </c>
      <c r="H1440">
        <v>27.685256275541001</v>
      </c>
      <c r="I1440">
        <v>168.585762621707</v>
      </c>
      <c r="J1440">
        <v>7.1366838830422301</v>
      </c>
      <c r="K1440">
        <v>304.33174220016701</v>
      </c>
      <c r="L1440">
        <v>206.93421928372501</v>
      </c>
      <c r="M1440">
        <v>77.854694166854003</v>
      </c>
      <c r="N1440">
        <v>0.47214428857715401</v>
      </c>
      <c r="O1440">
        <v>0</v>
      </c>
      <c r="P1440">
        <v>331.84210526315701</v>
      </c>
    </row>
    <row r="1441" spans="1:17" hidden="1" x14ac:dyDescent="0.3">
      <c r="A1441" t="s">
        <v>3036</v>
      </c>
      <c r="B1441" t="s">
        <v>3037</v>
      </c>
      <c r="C1441" t="str">
        <f>IFERROR(VLOOKUP(Table1[[#This Row],[Ticker]],[1]!Table1[[Symbol]:[Industry]],2,FALSE),"-")</f>
        <v>-</v>
      </c>
      <c r="D1441" t="s">
        <v>218</v>
      </c>
      <c r="E1441">
        <v>993.242166</v>
      </c>
      <c r="F1441">
        <v>64.400000000000006</v>
      </c>
      <c r="G1441">
        <v>6.2550270937579198</v>
      </c>
      <c r="H1441">
        <v>-8.5243296660023304</v>
      </c>
      <c r="I1441">
        <v>-7.4711306328248099</v>
      </c>
      <c r="J1441">
        <v>-2.2420045074132098</v>
      </c>
      <c r="K1441">
        <v>68.042275167555502</v>
      </c>
      <c r="L1441">
        <v>68.173573453956493</v>
      </c>
      <c r="M1441">
        <v>40.278493511224497</v>
      </c>
      <c r="N1441">
        <v>0.60917735076204105</v>
      </c>
      <c r="O1441">
        <v>101.39751552795001</v>
      </c>
      <c r="P1441">
        <v>49.246813441483198</v>
      </c>
      <c r="Q1441">
        <v>8.0430246486590008E-3</v>
      </c>
    </row>
    <row r="1442" spans="1:17" hidden="1" x14ac:dyDescent="0.3">
      <c r="A1442" t="s">
        <v>3038</v>
      </c>
      <c r="B1442" t="s">
        <v>3039</v>
      </c>
      <c r="C1442" t="str">
        <f>IFERROR(VLOOKUP(Table1[[#This Row],[Ticker]],[1]!Table1[[Symbol]:[Industry]],2,FALSE),"-")</f>
        <v>-</v>
      </c>
      <c r="D1442" t="s">
        <v>257</v>
      </c>
      <c r="E1442">
        <v>990.71861393999995</v>
      </c>
      <c r="F1442">
        <v>78.760000000000005</v>
      </c>
      <c r="G1442">
        <v>-23.525898828240699</v>
      </c>
      <c r="H1442">
        <v>4.27551996722464</v>
      </c>
      <c r="I1442">
        <v>-16.605747441325299</v>
      </c>
      <c r="J1442">
        <v>-2.2101967487542198</v>
      </c>
      <c r="K1442">
        <v>76.690251197657304</v>
      </c>
      <c r="L1442">
        <v>78.035924208935896</v>
      </c>
      <c r="M1442">
        <v>57.203080204153899</v>
      </c>
      <c r="N1442">
        <v>1.302524746102</v>
      </c>
      <c r="O1442">
        <v>28.174200101574399</v>
      </c>
      <c r="P1442">
        <v>19.696048632218801</v>
      </c>
      <c r="Q1442">
        <v>-6.5597520433792994E-2</v>
      </c>
    </row>
    <row r="1443" spans="1:17" hidden="1" x14ac:dyDescent="0.3">
      <c r="A1443" t="s">
        <v>3040</v>
      </c>
      <c r="B1443" t="s">
        <v>3041</v>
      </c>
      <c r="C1443" t="str">
        <f>IFERROR(VLOOKUP(Table1[[#This Row],[Ticker]],[1]!Table1[[Symbol]:[Industry]],2,FALSE),"-")</f>
        <v>-</v>
      </c>
      <c r="D1443" t="s">
        <v>187</v>
      </c>
      <c r="E1443">
        <v>988.92975999999999</v>
      </c>
      <c r="F1443">
        <v>813.8</v>
      </c>
      <c r="G1443">
        <v>14.6223544170103</v>
      </c>
      <c r="H1443">
        <v>-1.0892944408579299</v>
      </c>
      <c r="I1443">
        <v>-1.4099139684379001</v>
      </c>
      <c r="J1443">
        <v>-0.70894032990448297</v>
      </c>
      <c r="K1443">
        <v>793.84252585338595</v>
      </c>
      <c r="L1443">
        <v>744.88320931536202</v>
      </c>
      <c r="M1443">
        <v>59.318205560026698</v>
      </c>
      <c r="N1443">
        <v>0.70324455316298695</v>
      </c>
      <c r="O1443">
        <v>14.8930941263209</v>
      </c>
      <c r="P1443">
        <v>45.036535376938097</v>
      </c>
      <c r="Q1443">
        <v>4.7875630935738003E-2</v>
      </c>
    </row>
    <row r="1444" spans="1:17" hidden="1" x14ac:dyDescent="0.3">
      <c r="A1444" t="s">
        <v>3042</v>
      </c>
      <c r="B1444" t="s">
        <v>3043</v>
      </c>
      <c r="C1444" t="str">
        <f>IFERROR(VLOOKUP(Table1[[#This Row],[Ticker]],[1]!Table1[[Symbol]:[Industry]],2,FALSE),"-")</f>
        <v>-</v>
      </c>
      <c r="D1444" t="s">
        <v>124</v>
      </c>
      <c r="E1444">
        <v>985.21066441000005</v>
      </c>
      <c r="F1444">
        <v>770.3</v>
      </c>
      <c r="G1444">
        <v>790.76610071309005</v>
      </c>
      <c r="H1444">
        <v>-7.1983281741396103</v>
      </c>
      <c r="I1444">
        <v>189.60425266908999</v>
      </c>
      <c r="J1444">
        <v>-8.8100791174964996</v>
      </c>
      <c r="K1444">
        <v>737.34259698972198</v>
      </c>
      <c r="L1444">
        <v>498.66587280759802</v>
      </c>
      <c r="M1444">
        <v>47.7016285856512</v>
      </c>
      <c r="N1444">
        <v>0.86507205730506698</v>
      </c>
      <c r="O1444">
        <v>9.6975204465792508</v>
      </c>
      <c r="P1444">
        <v>885.03836317135494</v>
      </c>
      <c r="Q1444">
        <v>0.134284342921134</v>
      </c>
    </row>
    <row r="1445" spans="1:17" hidden="1" x14ac:dyDescent="0.3">
      <c r="A1445" t="s">
        <v>3044</v>
      </c>
      <c r="B1445" t="s">
        <v>3045</v>
      </c>
      <c r="C1445" t="str">
        <f>IFERROR(VLOOKUP(Table1[[#This Row],[Ticker]],[1]!Table1[[Symbol]:[Industry]],2,FALSE),"-")</f>
        <v>-</v>
      </c>
      <c r="D1445" t="s">
        <v>3046</v>
      </c>
      <c r="E1445">
        <v>983.15125090000004</v>
      </c>
      <c r="F1445">
        <v>393.4</v>
      </c>
      <c r="G1445">
        <v>256.21201222973201</v>
      </c>
      <c r="H1445">
        <v>75.680651524668605</v>
      </c>
      <c r="I1445">
        <v>217.56002498894699</v>
      </c>
      <c r="J1445">
        <v>29.266484367415401</v>
      </c>
      <c r="K1445">
        <v>235.98294791575401</v>
      </c>
      <c r="M1445">
        <v>92.396729740359305</v>
      </c>
      <c r="N1445">
        <v>1.11482843073531</v>
      </c>
      <c r="O1445">
        <v>6.7615658362989404</v>
      </c>
      <c r="P1445">
        <v>314.105263157894</v>
      </c>
    </row>
    <row r="1446" spans="1:17" hidden="1" x14ac:dyDescent="0.3">
      <c r="A1446" t="s">
        <v>3047</v>
      </c>
      <c r="B1446" t="s">
        <v>3048</v>
      </c>
      <c r="C1446" t="str">
        <f>IFERROR(VLOOKUP(Table1[[#This Row],[Ticker]],[1]!Table1[[Symbol]:[Industry]],2,FALSE),"-")</f>
        <v>-</v>
      </c>
      <c r="D1446" t="s">
        <v>1303</v>
      </c>
      <c r="E1446">
        <v>979.10756609999999</v>
      </c>
      <c r="F1446">
        <v>77.25</v>
      </c>
      <c r="G1446">
        <v>35.9145084524136</v>
      </c>
      <c r="H1446">
        <v>25.991270200216199</v>
      </c>
      <c r="I1446">
        <v>-9.6139649537136904</v>
      </c>
      <c r="J1446">
        <v>-1.3778813560947201</v>
      </c>
      <c r="K1446">
        <v>67.534366720674001</v>
      </c>
      <c r="L1446">
        <v>64.793484312907196</v>
      </c>
      <c r="M1446">
        <v>65.645782435657594</v>
      </c>
      <c r="N1446">
        <v>1.15886406712546</v>
      </c>
      <c r="O1446">
        <v>11.456310679611599</v>
      </c>
      <c r="P1446">
        <v>74.773755656108506</v>
      </c>
      <c r="Q1446">
        <v>-4.2535559108172999E-2</v>
      </c>
    </row>
    <row r="1447" spans="1:17" hidden="1" x14ac:dyDescent="0.3">
      <c r="A1447" t="s">
        <v>3049</v>
      </c>
      <c r="B1447" t="s">
        <v>3050</v>
      </c>
      <c r="C1447" t="str">
        <f>IFERROR(VLOOKUP(Table1[[#This Row],[Ticker]],[1]!Table1[[Symbol]:[Industry]],2,FALSE),"-")</f>
        <v>-</v>
      </c>
      <c r="D1447" t="s">
        <v>257</v>
      </c>
      <c r="E1447">
        <v>979.09439000999998</v>
      </c>
      <c r="F1447">
        <v>1752.9</v>
      </c>
      <c r="G1447">
        <v>-44.041663114934103</v>
      </c>
      <c r="H1447">
        <v>-9.5614477482609303E-2</v>
      </c>
      <c r="I1447">
        <v>-16.084174804124299</v>
      </c>
      <c r="J1447">
        <v>-4.6095861248793097</v>
      </c>
      <c r="K1447">
        <v>1763.4011619053599</v>
      </c>
      <c r="L1447">
        <v>1809.4647991878301</v>
      </c>
      <c r="M1447">
        <v>43.675078064121401</v>
      </c>
      <c r="N1447">
        <v>0.78365090584096997</v>
      </c>
      <c r="O1447">
        <v>28.1875748759198</v>
      </c>
      <c r="P1447">
        <v>16.0860927152318</v>
      </c>
      <c r="Q1447">
        <v>-4.0256088363990999E-2</v>
      </c>
    </row>
    <row r="1448" spans="1:17" hidden="1" x14ac:dyDescent="0.3">
      <c r="A1448" t="s">
        <v>3051</v>
      </c>
      <c r="B1448" t="s">
        <v>3052</v>
      </c>
      <c r="C1448" t="str">
        <f>IFERROR(VLOOKUP(Table1[[#This Row],[Ticker]],[1]!Table1[[Symbol]:[Industry]],2,FALSE),"-")</f>
        <v>-</v>
      </c>
      <c r="D1448" t="s">
        <v>257</v>
      </c>
      <c r="E1448">
        <v>978.44797400000004</v>
      </c>
      <c r="F1448">
        <v>115.15</v>
      </c>
      <c r="G1448">
        <v>48.4774534821846</v>
      </c>
      <c r="H1448">
        <v>4.5382457471918096</v>
      </c>
      <c r="I1448">
        <v>15.7698518538625</v>
      </c>
      <c r="J1448">
        <v>-6.4346650578719098</v>
      </c>
      <c r="K1448">
        <v>105.65807438745099</v>
      </c>
      <c r="L1448">
        <v>91.585710153946494</v>
      </c>
      <c r="M1448">
        <v>48.972712545948497</v>
      </c>
      <c r="N1448">
        <v>0.92312262027423098</v>
      </c>
      <c r="O1448">
        <v>10.204081632653001</v>
      </c>
      <c r="P1448">
        <v>98.534482758620598</v>
      </c>
      <c r="Q1448">
        <v>-3.1375434726543999E-2</v>
      </c>
    </row>
    <row r="1449" spans="1:17" hidden="1" x14ac:dyDescent="0.3">
      <c r="A1449" t="s">
        <v>3053</v>
      </c>
      <c r="B1449" t="s">
        <v>3054</v>
      </c>
      <c r="C1449" t="str">
        <f>IFERROR(VLOOKUP(Table1[[#This Row],[Ticker]],[1]!Table1[[Symbol]:[Industry]],2,FALSE),"-")</f>
        <v>-</v>
      </c>
      <c r="D1449" t="s">
        <v>46</v>
      </c>
      <c r="E1449">
        <v>978.32711309000001</v>
      </c>
      <c r="F1449">
        <v>462.1</v>
      </c>
      <c r="G1449">
        <v>-30.561357234833299</v>
      </c>
      <c r="H1449">
        <v>-14.355655673025399</v>
      </c>
      <c r="I1449">
        <v>-47.648648813010702</v>
      </c>
      <c r="J1449">
        <v>-5.7879422989646798</v>
      </c>
      <c r="K1449">
        <v>501.78617601118299</v>
      </c>
      <c r="L1449">
        <v>565.46418921696602</v>
      </c>
      <c r="M1449">
        <v>44.048701473378102</v>
      </c>
      <c r="N1449">
        <v>0.91790852592244498</v>
      </c>
      <c r="O1449">
        <v>86.831854576931306</v>
      </c>
      <c r="P1449">
        <v>11.618357487922699</v>
      </c>
      <c r="Q1449">
        <v>0.163358422805325</v>
      </c>
    </row>
    <row r="1450" spans="1:17" hidden="1" x14ac:dyDescent="0.3">
      <c r="A1450" t="s">
        <v>3055</v>
      </c>
      <c r="B1450" t="s">
        <v>3056</v>
      </c>
      <c r="C1450" t="str">
        <f>IFERROR(VLOOKUP(Table1[[#This Row],[Ticker]],[1]!Table1[[Symbol]:[Industry]],2,FALSE),"-")</f>
        <v>-</v>
      </c>
      <c r="D1450" t="s">
        <v>257</v>
      </c>
      <c r="E1450">
        <v>978.05150057999901</v>
      </c>
      <c r="F1450">
        <v>569.79999999999995</v>
      </c>
      <c r="G1450">
        <v>-46.614567304939897</v>
      </c>
      <c r="H1450">
        <v>5.9058647948108502</v>
      </c>
      <c r="I1450">
        <v>-16.091608442326901</v>
      </c>
      <c r="J1450">
        <v>-0.61267104845813103</v>
      </c>
      <c r="K1450">
        <v>538.79820662306997</v>
      </c>
      <c r="L1450">
        <v>553.08237998317099</v>
      </c>
      <c r="M1450">
        <v>69.802416395783297</v>
      </c>
      <c r="N1450">
        <v>1.3836004340938099</v>
      </c>
      <c r="O1450">
        <v>42.857142857142797</v>
      </c>
      <c r="P1450">
        <v>29.206349206349099</v>
      </c>
      <c r="Q1450">
        <v>4.3662871402757999E-2</v>
      </c>
    </row>
    <row r="1451" spans="1:17" hidden="1" x14ac:dyDescent="0.3">
      <c r="A1451" t="s">
        <v>3057</v>
      </c>
      <c r="B1451" t="s">
        <v>3058</v>
      </c>
      <c r="C1451" t="str">
        <f>IFERROR(VLOOKUP(Table1[[#This Row],[Ticker]],[1]!Table1[[Symbol]:[Industry]],2,FALSE),"-")</f>
        <v>-</v>
      </c>
      <c r="D1451" t="s">
        <v>541</v>
      </c>
      <c r="E1451">
        <v>976.89888407999899</v>
      </c>
      <c r="F1451">
        <v>138.18</v>
      </c>
      <c r="G1451">
        <v>-6.5132196127274602</v>
      </c>
      <c r="H1451">
        <v>11.377531461477499</v>
      </c>
      <c r="I1451">
        <v>-27.3819402806581</v>
      </c>
      <c r="J1451">
        <v>9.3920016087947307</v>
      </c>
      <c r="K1451">
        <v>129.06140074024401</v>
      </c>
      <c r="L1451">
        <v>128.12580780231099</v>
      </c>
      <c r="M1451">
        <v>64.927586288471204</v>
      </c>
      <c r="N1451">
        <v>2.14084857916639</v>
      </c>
      <c r="O1451">
        <v>33.593863077145699</v>
      </c>
      <c r="P1451">
        <v>36.541501976284501</v>
      </c>
      <c r="Q1451">
        <v>2.1075953609148001E-2</v>
      </c>
    </row>
    <row r="1452" spans="1:17" hidden="1" x14ac:dyDescent="0.3">
      <c r="A1452" t="s">
        <v>3059</v>
      </c>
      <c r="B1452" t="s">
        <v>3060</v>
      </c>
      <c r="C1452" t="str">
        <f>IFERROR(VLOOKUP(Table1[[#This Row],[Ticker]],[1]!Table1[[Symbol]:[Industry]],2,FALSE),"-")</f>
        <v>-</v>
      </c>
      <c r="D1452" t="s">
        <v>325</v>
      </c>
      <c r="E1452">
        <v>976.34274412499997</v>
      </c>
      <c r="F1452">
        <v>148.05000000000001</v>
      </c>
      <c r="G1452">
        <v>-2.0531423619525402</v>
      </c>
      <c r="H1452">
        <v>-9.1211415746158906</v>
      </c>
      <c r="I1452">
        <v>-30.685035095969699</v>
      </c>
      <c r="J1452">
        <v>-4.0347869984694302</v>
      </c>
      <c r="K1452">
        <v>157.10139530585801</v>
      </c>
      <c r="L1452">
        <v>160.07070422627399</v>
      </c>
      <c r="M1452">
        <v>38.716453792366202</v>
      </c>
      <c r="N1452">
        <v>0.93950233633136504</v>
      </c>
      <c r="O1452">
        <v>47.112462006078999</v>
      </c>
      <c r="P1452">
        <v>25.4554698754343</v>
      </c>
      <c r="Q1452">
        <v>0.21863366578721199</v>
      </c>
    </row>
    <row r="1453" spans="1:17" hidden="1" x14ac:dyDescent="0.3">
      <c r="A1453" t="s">
        <v>3061</v>
      </c>
      <c r="B1453" t="s">
        <v>3062</v>
      </c>
      <c r="C1453" t="str">
        <f>IFERROR(VLOOKUP(Table1[[#This Row],[Ticker]],[1]!Table1[[Symbol]:[Industry]],2,FALSE),"-")</f>
        <v>-</v>
      </c>
      <c r="D1453" t="s">
        <v>65</v>
      </c>
      <c r="E1453">
        <v>975.74808153599997</v>
      </c>
      <c r="F1453">
        <v>31.12</v>
      </c>
      <c r="G1453">
        <v>106.647516629726</v>
      </c>
      <c r="H1453">
        <v>-7.8804350676375501</v>
      </c>
      <c r="I1453">
        <v>40.179942070089503</v>
      </c>
      <c r="J1453">
        <v>-5.2342982536536597</v>
      </c>
      <c r="K1453">
        <v>31.036846506458801</v>
      </c>
      <c r="L1453">
        <v>24.683733973360599</v>
      </c>
      <c r="M1453">
        <v>30.188949461594</v>
      </c>
      <c r="N1453">
        <v>2.9277489636032099</v>
      </c>
      <c r="O1453">
        <v>26.253213367609199</v>
      </c>
      <c r="P1453">
        <v>134.47695509426401</v>
      </c>
      <c r="Q1453">
        <v>7.6218170033853005E-2</v>
      </c>
    </row>
    <row r="1454" spans="1:17" hidden="1" x14ac:dyDescent="0.3">
      <c r="A1454" t="s">
        <v>3063</v>
      </c>
      <c r="B1454" t="s">
        <v>3064</v>
      </c>
      <c r="C1454" t="str">
        <f>IFERROR(VLOOKUP(Table1[[#This Row],[Ticker]],[1]!Table1[[Symbol]:[Industry]],2,FALSE),"-")</f>
        <v>-</v>
      </c>
      <c r="D1454" t="s">
        <v>293</v>
      </c>
      <c r="E1454">
        <v>969.54115127999899</v>
      </c>
      <c r="F1454">
        <v>605.35</v>
      </c>
      <c r="G1454">
        <v>28.576077009461201</v>
      </c>
      <c r="H1454">
        <v>10.2156846062196</v>
      </c>
      <c r="I1454">
        <v>-15.3623803618823</v>
      </c>
      <c r="J1454">
        <v>-0.79760365436315395</v>
      </c>
      <c r="K1454">
        <v>573.30761682667105</v>
      </c>
      <c r="L1454">
        <v>525.62547856883498</v>
      </c>
      <c r="M1454">
        <v>52.263149709565099</v>
      </c>
      <c r="N1454">
        <v>0.73717448931857099</v>
      </c>
      <c r="O1454">
        <v>20.591393408771701</v>
      </c>
      <c r="P1454">
        <v>76.025007269555104</v>
      </c>
    </row>
    <row r="1455" spans="1:17" hidden="1" x14ac:dyDescent="0.3">
      <c r="A1455" t="s">
        <v>3065</v>
      </c>
      <c r="B1455" t="s">
        <v>3066</v>
      </c>
      <c r="C1455" t="str">
        <f>IFERROR(VLOOKUP(Table1[[#This Row],[Ticker]],[1]!Table1[[Symbol]:[Industry]],2,FALSE),"-")</f>
        <v>-</v>
      </c>
      <c r="D1455" t="s">
        <v>65</v>
      </c>
      <c r="E1455">
        <v>968.28531955799997</v>
      </c>
      <c r="F1455">
        <v>175.27</v>
      </c>
      <c r="G1455">
        <v>-4.3340696775058802</v>
      </c>
      <c r="H1455">
        <v>16.0300189424267</v>
      </c>
      <c r="I1455">
        <v>2.1171956565576102</v>
      </c>
      <c r="J1455">
        <v>1.8333275259810999</v>
      </c>
      <c r="K1455">
        <v>160.77735972321901</v>
      </c>
      <c r="L1455">
        <v>154.04809894612899</v>
      </c>
      <c r="M1455">
        <v>49.3263667979244</v>
      </c>
      <c r="N1455">
        <v>4.35542972737447</v>
      </c>
      <c r="O1455">
        <v>25.412221144519801</v>
      </c>
      <c r="P1455">
        <v>25.014265335235301</v>
      </c>
      <c r="Q1455">
        <v>-8.5082276509590004E-3</v>
      </c>
    </row>
    <row r="1456" spans="1:17" hidden="1" x14ac:dyDescent="0.3">
      <c r="A1456" t="s">
        <v>3067</v>
      </c>
      <c r="B1456" t="s">
        <v>3068</v>
      </c>
      <c r="C1456" t="str">
        <f>IFERROR(VLOOKUP(Table1[[#This Row],[Ticker]],[1]!Table1[[Symbol]:[Industry]],2,FALSE),"-")</f>
        <v>-</v>
      </c>
      <c r="E1456">
        <v>968.17728</v>
      </c>
      <c r="F1456">
        <v>1204.8</v>
      </c>
      <c r="G1456">
        <v>85.156808465745698</v>
      </c>
      <c r="H1456">
        <v>-7.4663793847235098</v>
      </c>
      <c r="I1456">
        <v>-3.3571145572567</v>
      </c>
      <c r="J1456">
        <v>-2.0683110454754599</v>
      </c>
      <c r="K1456">
        <v>1225.8249333221199</v>
      </c>
      <c r="L1456">
        <v>1117.0875126654</v>
      </c>
      <c r="M1456">
        <v>46.748246925203297</v>
      </c>
      <c r="N1456">
        <v>1.35701067921954</v>
      </c>
      <c r="O1456">
        <v>34.445551128818003</v>
      </c>
      <c r="P1456">
        <v>113.050397877984</v>
      </c>
      <c r="Q1456">
        <v>0.225961363915157</v>
      </c>
    </row>
    <row r="1457" spans="1:17" hidden="1" x14ac:dyDescent="0.3">
      <c r="A1457" t="s">
        <v>3069</v>
      </c>
      <c r="B1457" t="s">
        <v>3070</v>
      </c>
      <c r="C1457" t="str">
        <f>IFERROR(VLOOKUP(Table1[[#This Row],[Ticker]],[1]!Table1[[Symbol]:[Industry]],2,FALSE),"-")</f>
        <v>-</v>
      </c>
      <c r="D1457" t="s">
        <v>659</v>
      </c>
      <c r="E1457">
        <v>966.51497764799899</v>
      </c>
      <c r="F1457">
        <v>79.86</v>
      </c>
      <c r="G1457">
        <v>13.643214675867901</v>
      </c>
      <c r="H1457">
        <v>1.50078714457453</v>
      </c>
      <c r="I1457">
        <v>-26.2733139624948</v>
      </c>
      <c r="J1457">
        <v>-12.824927400050701</v>
      </c>
      <c r="K1457">
        <v>78.440462838142693</v>
      </c>
      <c r="L1457">
        <v>78.719658713387403</v>
      </c>
      <c r="M1457">
        <v>44.632216263125599</v>
      </c>
      <c r="N1457">
        <v>1.7873825605462199</v>
      </c>
      <c r="O1457">
        <v>58.715251690458302</v>
      </c>
      <c r="P1457">
        <v>47.479224376731302</v>
      </c>
      <c r="Q1457">
        <v>-8.0124056138944993E-2</v>
      </c>
    </row>
    <row r="1458" spans="1:17" hidden="1" x14ac:dyDescent="0.3">
      <c r="A1458" t="s">
        <v>3071</v>
      </c>
      <c r="B1458" t="s">
        <v>3072</v>
      </c>
      <c r="C1458" t="str">
        <f>IFERROR(VLOOKUP(Table1[[#This Row],[Ticker]],[1]!Table1[[Symbol]:[Industry]],2,FALSE),"-")</f>
        <v>-</v>
      </c>
      <c r="D1458" t="s">
        <v>541</v>
      </c>
      <c r="E1458">
        <v>965.85</v>
      </c>
      <c r="F1458">
        <v>321.95</v>
      </c>
      <c r="G1458">
        <v>13.9984596278917</v>
      </c>
      <c r="H1458">
        <v>21.3570479264</v>
      </c>
      <c r="I1458">
        <v>15.9421665898127</v>
      </c>
      <c r="J1458">
        <v>-1.0330492121591099</v>
      </c>
      <c r="K1458">
        <v>275.23774112162698</v>
      </c>
      <c r="L1458">
        <v>243.68441305331399</v>
      </c>
      <c r="M1458">
        <v>65.426213097431102</v>
      </c>
      <c r="N1458">
        <v>1.97675133485979</v>
      </c>
      <c r="O1458">
        <v>8.5572293834446302</v>
      </c>
      <c r="P1458">
        <v>74.121146565711101</v>
      </c>
      <c r="Q1458">
        <v>3.0807684460896E-2</v>
      </c>
    </row>
    <row r="1459" spans="1:17" hidden="1" x14ac:dyDescent="0.3">
      <c r="A1459" t="s">
        <v>3073</v>
      </c>
      <c r="B1459" t="s">
        <v>3074</v>
      </c>
      <c r="C1459" t="str">
        <f>IFERROR(VLOOKUP(Table1[[#This Row],[Ticker]],[1]!Table1[[Symbol]:[Industry]],2,FALSE),"-")</f>
        <v>-</v>
      </c>
      <c r="D1459" t="s">
        <v>410</v>
      </c>
      <c r="E1459">
        <v>962.17612799999995</v>
      </c>
      <c r="F1459">
        <v>9.83</v>
      </c>
      <c r="G1459">
        <v>301.67911832682898</v>
      </c>
      <c r="H1459">
        <v>-2.5663091182326201</v>
      </c>
      <c r="I1459">
        <v>55.1448220109556</v>
      </c>
      <c r="J1459">
        <v>4.9518193764485003</v>
      </c>
      <c r="K1459">
        <v>9.0717385697126502</v>
      </c>
      <c r="L1459">
        <v>7.8218251540157997</v>
      </c>
      <c r="M1459">
        <v>82.044563020700394</v>
      </c>
      <c r="N1459">
        <v>1.0697049821931801</v>
      </c>
      <c r="O1459">
        <v>58.189216683621503</v>
      </c>
      <c r="P1459">
        <v>348.85844748858398</v>
      </c>
      <c r="Q1459">
        <v>0.17491473382854</v>
      </c>
    </row>
    <row r="1460" spans="1:17" hidden="1" x14ac:dyDescent="0.3">
      <c r="A1460" t="s">
        <v>3075</v>
      </c>
      <c r="B1460" t="s">
        <v>3076</v>
      </c>
      <c r="C1460" t="str">
        <f>IFERROR(VLOOKUP(Table1[[#This Row],[Ticker]],[1]!Table1[[Symbol]:[Industry]],2,FALSE),"-")</f>
        <v>-</v>
      </c>
      <c r="D1460" t="s">
        <v>257</v>
      </c>
      <c r="E1460">
        <v>959.41751820000002</v>
      </c>
      <c r="F1460">
        <v>89.59</v>
      </c>
      <c r="G1460">
        <v>-42.503022303357902</v>
      </c>
      <c r="H1460">
        <v>4.2433000747626801</v>
      </c>
      <c r="I1460">
        <v>-28.2906880251209</v>
      </c>
      <c r="J1460">
        <v>-2.4940709984659901</v>
      </c>
      <c r="K1460">
        <v>90.040113159565806</v>
      </c>
      <c r="L1460">
        <v>97.235193489669797</v>
      </c>
      <c r="M1460">
        <v>51.603871861573097</v>
      </c>
      <c r="N1460">
        <v>1.0033055624057901</v>
      </c>
      <c r="O1460">
        <v>48.175019533430003</v>
      </c>
      <c r="P1460">
        <v>20.7575144898234</v>
      </c>
      <c r="Q1460">
        <v>7.5667368486302997E-2</v>
      </c>
    </row>
    <row r="1461" spans="1:17" hidden="1" x14ac:dyDescent="0.3">
      <c r="A1461" t="s">
        <v>3077</v>
      </c>
      <c r="B1461" t="s">
        <v>3078</v>
      </c>
      <c r="C1461" t="str">
        <f>IFERROR(VLOOKUP(Table1[[#This Row],[Ticker]],[1]!Table1[[Symbol]:[Industry]],2,FALSE),"-")</f>
        <v>-</v>
      </c>
      <c r="E1461">
        <v>958.33926229999997</v>
      </c>
      <c r="F1461">
        <v>424.55</v>
      </c>
      <c r="G1461">
        <v>344.859749248345</v>
      </c>
      <c r="H1461">
        <v>36.966983675929697</v>
      </c>
      <c r="I1461">
        <v>70.264214649761499</v>
      </c>
      <c r="J1461">
        <v>26.332746104280201</v>
      </c>
      <c r="K1461">
        <v>313.998591184269</v>
      </c>
      <c r="L1461">
        <v>269.24208970437201</v>
      </c>
      <c r="M1461">
        <v>89.068408660660097</v>
      </c>
      <c r="N1461">
        <v>1.90173747003778</v>
      </c>
      <c r="O1461">
        <v>0</v>
      </c>
      <c r="P1461">
        <v>398.70785856924698</v>
      </c>
    </row>
    <row r="1462" spans="1:17" hidden="1" x14ac:dyDescent="0.3">
      <c r="A1462" t="s">
        <v>3079</v>
      </c>
      <c r="B1462" t="s">
        <v>3080</v>
      </c>
      <c r="C1462" t="str">
        <f>IFERROR(VLOOKUP(Table1[[#This Row],[Ticker]],[1]!Table1[[Symbol]:[Industry]],2,FALSE),"-")</f>
        <v>-</v>
      </c>
      <c r="D1462" t="s">
        <v>260</v>
      </c>
      <c r="E1462">
        <v>956.79577757999903</v>
      </c>
      <c r="F1462">
        <v>910.2</v>
      </c>
      <c r="G1462">
        <v>27.017062495262198</v>
      </c>
      <c r="H1462">
        <v>17.878354913387899</v>
      </c>
      <c r="I1462">
        <v>31.2208303035566</v>
      </c>
      <c r="J1462">
        <v>1.15947998537492</v>
      </c>
      <c r="K1462">
        <v>766.53928905548298</v>
      </c>
      <c r="L1462">
        <v>679.24608586867305</v>
      </c>
      <c r="M1462">
        <v>72.309041462386503</v>
      </c>
      <c r="N1462">
        <v>3.44687752178227</v>
      </c>
      <c r="O1462">
        <v>6.5315315315315203</v>
      </c>
      <c r="P1462">
        <v>102.266666666666</v>
      </c>
      <c r="Q1462">
        <v>0.21853703396749</v>
      </c>
    </row>
    <row r="1463" spans="1:17" hidden="1" x14ac:dyDescent="0.3">
      <c r="A1463" t="s">
        <v>3081</v>
      </c>
      <c r="B1463" t="s">
        <v>3082</v>
      </c>
      <c r="C1463" t="str">
        <f>IFERROR(VLOOKUP(Table1[[#This Row],[Ticker]],[1]!Table1[[Symbol]:[Industry]],2,FALSE),"-")</f>
        <v>-</v>
      </c>
      <c r="D1463" t="s">
        <v>234</v>
      </c>
      <c r="E1463">
        <v>956.03975272000002</v>
      </c>
      <c r="F1463">
        <v>278.2</v>
      </c>
      <c r="G1463">
        <v>-22.1687320858973</v>
      </c>
      <c r="H1463">
        <v>2.1401001340212802</v>
      </c>
      <c r="I1463">
        <v>-9.0446478448076206</v>
      </c>
      <c r="J1463">
        <v>14.041208024124799</v>
      </c>
      <c r="K1463">
        <v>257.65451432321402</v>
      </c>
      <c r="L1463">
        <v>249.80978448245801</v>
      </c>
      <c r="M1463">
        <v>71.740200468965099</v>
      </c>
      <c r="N1463">
        <v>1.40212141608162</v>
      </c>
      <c r="O1463">
        <v>18.098490294751901</v>
      </c>
      <c r="P1463">
        <v>43.402061855670098</v>
      </c>
      <c r="Q1463">
        <v>0.15100477538433499</v>
      </c>
    </row>
    <row r="1464" spans="1:17" hidden="1" x14ac:dyDescent="0.3">
      <c r="A1464" t="s">
        <v>3083</v>
      </c>
      <c r="B1464" t="s">
        <v>3084</v>
      </c>
      <c r="C1464" t="str">
        <f>IFERROR(VLOOKUP(Table1[[#This Row],[Ticker]],[1]!Table1[[Symbol]:[Industry]],2,FALSE),"-")</f>
        <v>-</v>
      </c>
      <c r="D1464" t="s">
        <v>620</v>
      </c>
      <c r="E1464">
        <v>954.15596500000004</v>
      </c>
      <c r="F1464">
        <v>456.3</v>
      </c>
      <c r="G1464">
        <v>-10.0013365463791</v>
      </c>
      <c r="H1464">
        <v>6.25583998091507</v>
      </c>
      <c r="I1464">
        <v>-11.736628271071</v>
      </c>
      <c r="J1464">
        <v>1.56842422232578</v>
      </c>
      <c r="K1464">
        <v>420.96942593569599</v>
      </c>
      <c r="L1464">
        <v>408.74627780115702</v>
      </c>
      <c r="M1464">
        <v>27.530272774283301</v>
      </c>
      <c r="N1464">
        <v>1.23709350569592</v>
      </c>
      <c r="O1464">
        <v>18.343195266272101</v>
      </c>
      <c r="P1464">
        <v>33.792699017739302</v>
      </c>
      <c r="Q1464">
        <v>0.125015689823267</v>
      </c>
    </row>
    <row r="1465" spans="1:17" hidden="1" x14ac:dyDescent="0.3">
      <c r="A1465" t="s">
        <v>3085</v>
      </c>
      <c r="B1465" t="s">
        <v>3086</v>
      </c>
      <c r="C1465" t="str">
        <f>IFERROR(VLOOKUP(Table1[[#This Row],[Ticker]],[1]!Table1[[Symbol]:[Industry]],2,FALSE),"-")</f>
        <v>-</v>
      </c>
      <c r="E1465">
        <v>953.62057070000003</v>
      </c>
      <c r="F1465">
        <v>39.35</v>
      </c>
      <c r="G1465">
        <v>-62.805357686599201</v>
      </c>
      <c r="H1465">
        <v>-7.9150104239938397</v>
      </c>
      <c r="I1465">
        <v>-34.267987401853702</v>
      </c>
      <c r="J1465">
        <v>-5.6534280300595396</v>
      </c>
      <c r="K1465">
        <v>40.1092670477342</v>
      </c>
      <c r="L1465">
        <v>46.898877193848698</v>
      </c>
      <c r="M1465">
        <v>51.076695432787801</v>
      </c>
      <c r="N1465">
        <v>0.59011908168162697</v>
      </c>
      <c r="O1465">
        <v>80.432020330368402</v>
      </c>
      <c r="P1465">
        <v>19.2424242424242</v>
      </c>
      <c r="Q1465">
        <v>7.4458568955896004E-2</v>
      </c>
    </row>
    <row r="1466" spans="1:17" hidden="1" x14ac:dyDescent="0.3">
      <c r="A1466" t="s">
        <v>3087</v>
      </c>
      <c r="B1466" t="s">
        <v>3088</v>
      </c>
      <c r="C1466" t="str">
        <f>IFERROR(VLOOKUP(Table1[[#This Row],[Ticker]],[1]!Table1[[Symbol]:[Industry]],2,FALSE),"-")</f>
        <v>-</v>
      </c>
      <c r="D1466" t="s">
        <v>21</v>
      </c>
      <c r="E1466">
        <v>953.22424722000005</v>
      </c>
      <c r="F1466">
        <v>91.56</v>
      </c>
      <c r="G1466">
        <v>-20.373494861409501</v>
      </c>
      <c r="H1466">
        <v>2.91607556764456</v>
      </c>
      <c r="I1466">
        <v>-27.637969375187701</v>
      </c>
      <c r="J1466">
        <v>-3.6588846255197302E-2</v>
      </c>
      <c r="K1466">
        <v>89.869031158192399</v>
      </c>
      <c r="L1466">
        <v>90.801837732278599</v>
      </c>
      <c r="M1466">
        <v>57.746872406130201</v>
      </c>
      <c r="N1466">
        <v>1.54650058430626</v>
      </c>
      <c r="O1466">
        <v>35.648754914809899</v>
      </c>
      <c r="P1466">
        <v>38.099547511312203</v>
      </c>
    </row>
    <row r="1467" spans="1:17" hidden="1" x14ac:dyDescent="0.3">
      <c r="A1467" t="s">
        <v>3089</v>
      </c>
      <c r="B1467" t="s">
        <v>3090</v>
      </c>
      <c r="C1467" t="str">
        <f>IFERROR(VLOOKUP(Table1[[#This Row],[Ticker]],[1]!Table1[[Symbol]:[Industry]],2,FALSE),"-")</f>
        <v>-</v>
      </c>
      <c r="D1467" t="s">
        <v>620</v>
      </c>
      <c r="E1467">
        <v>953.21249999999998</v>
      </c>
      <c r="F1467">
        <v>1665</v>
      </c>
      <c r="G1467">
        <v>-23.043668359419701</v>
      </c>
      <c r="H1467">
        <v>3.8335891121060302</v>
      </c>
      <c r="I1467">
        <v>-19.1420053070363</v>
      </c>
      <c r="J1467">
        <v>1.7384830039266901</v>
      </c>
      <c r="K1467">
        <v>1581.1502909780099</v>
      </c>
      <c r="L1467">
        <v>1596.2392610305999</v>
      </c>
      <c r="M1467">
        <v>72.828875593240198</v>
      </c>
      <c r="N1467">
        <v>1.71805774700286</v>
      </c>
      <c r="O1467">
        <v>13.2132132132132</v>
      </c>
      <c r="P1467">
        <v>20.160213618157499</v>
      </c>
      <c r="Q1467">
        <v>1.1244656665621E-2</v>
      </c>
    </row>
    <row r="1468" spans="1:17" hidden="1" x14ac:dyDescent="0.3">
      <c r="A1468" t="s">
        <v>3091</v>
      </c>
      <c r="B1468" t="s">
        <v>3092</v>
      </c>
      <c r="C1468" t="str">
        <f>IFERROR(VLOOKUP(Table1[[#This Row],[Ticker]],[1]!Table1[[Symbol]:[Industry]],2,FALSE),"-")</f>
        <v>-</v>
      </c>
      <c r="D1468" t="s">
        <v>21</v>
      </c>
      <c r="E1468">
        <v>953.140825229999</v>
      </c>
      <c r="F1468">
        <v>1956.9</v>
      </c>
      <c r="G1468">
        <v>142.558428825806</v>
      </c>
      <c r="H1468">
        <v>6.4725503472187897</v>
      </c>
      <c r="I1468">
        <v>44.474632207638798</v>
      </c>
      <c r="J1468">
        <v>-0.30869305165107702</v>
      </c>
      <c r="K1468">
        <v>1820.30551762451</v>
      </c>
      <c r="L1468">
        <v>1538.3041943641099</v>
      </c>
      <c r="M1468">
        <v>62.290056901291102</v>
      </c>
      <c r="N1468">
        <v>1.0886670047084299</v>
      </c>
      <c r="O1468">
        <v>18.043844856661</v>
      </c>
      <c r="P1468">
        <v>214.664737095996</v>
      </c>
      <c r="Q1468">
        <v>0.15231087168753299</v>
      </c>
    </row>
    <row r="1469" spans="1:17" hidden="1" x14ac:dyDescent="0.3">
      <c r="A1469" t="s">
        <v>3093</v>
      </c>
      <c r="B1469" t="s">
        <v>3094</v>
      </c>
      <c r="C1469" t="str">
        <f>IFERROR(VLOOKUP(Table1[[#This Row],[Ticker]],[1]!Table1[[Symbol]:[Industry]],2,FALSE),"-")</f>
        <v>-</v>
      </c>
      <c r="D1469" t="s">
        <v>140</v>
      </c>
      <c r="E1469">
        <v>951.991552412999</v>
      </c>
      <c r="F1469">
        <v>37.07</v>
      </c>
      <c r="G1469">
        <v>42.233637906768998</v>
      </c>
      <c r="H1469">
        <v>8.9191981281441706</v>
      </c>
      <c r="I1469">
        <v>13.199069350917201</v>
      </c>
      <c r="J1469">
        <v>-7.4940752547595597</v>
      </c>
      <c r="K1469">
        <v>34.919990983746601</v>
      </c>
      <c r="L1469">
        <v>31.7030736777402</v>
      </c>
      <c r="M1469">
        <v>53.394857783174103</v>
      </c>
      <c r="N1469">
        <v>2.6153458321074701</v>
      </c>
      <c r="O1469">
        <v>33.261397356352802</v>
      </c>
      <c r="P1469">
        <v>69.656750572082302</v>
      </c>
      <c r="Q1469">
        <v>7.6559350848510004E-3</v>
      </c>
    </row>
    <row r="1470" spans="1:17" hidden="1" x14ac:dyDescent="0.3">
      <c r="A1470" t="s">
        <v>3095</v>
      </c>
      <c r="B1470" t="s">
        <v>3096</v>
      </c>
      <c r="C1470" t="str">
        <f>IFERROR(VLOOKUP(Table1[[#This Row],[Ticker]],[1]!Table1[[Symbol]:[Industry]],2,FALSE),"-")</f>
        <v>-</v>
      </c>
      <c r="D1470" t="s">
        <v>140</v>
      </c>
      <c r="E1470">
        <v>951.00645599999996</v>
      </c>
      <c r="F1470">
        <v>18.12</v>
      </c>
      <c r="G1470">
        <v>379.492274945546</v>
      </c>
      <c r="H1470">
        <v>-12.8268336178875</v>
      </c>
      <c r="I1470">
        <v>42.691629969898599</v>
      </c>
      <c r="J1470">
        <v>5.4146641474944301</v>
      </c>
      <c r="K1470">
        <v>17.128477822346099</v>
      </c>
      <c r="L1470">
        <v>13.2269470812886</v>
      </c>
      <c r="M1470">
        <v>58.679698215468001</v>
      </c>
      <c r="N1470">
        <v>0.75592981639787105</v>
      </c>
      <c r="O1470">
        <v>20.805739514348701</v>
      </c>
      <c r="P1470">
        <v>487.675675675675</v>
      </c>
    </row>
    <row r="1471" spans="1:17" hidden="1" x14ac:dyDescent="0.3">
      <c r="A1471" t="s">
        <v>3097</v>
      </c>
      <c r="B1471" t="s">
        <v>3098</v>
      </c>
      <c r="C1471" t="str">
        <f>IFERROR(VLOOKUP(Table1[[#This Row],[Ticker]],[1]!Table1[[Symbol]:[Industry]],2,FALSE),"-")</f>
        <v>-</v>
      </c>
      <c r="D1471" t="s">
        <v>994</v>
      </c>
      <c r="E1471">
        <v>949.01059905</v>
      </c>
      <c r="F1471">
        <v>142.94999999999999</v>
      </c>
      <c r="G1471">
        <v>-40.517071335264802</v>
      </c>
      <c r="H1471">
        <v>13.9598485346482</v>
      </c>
      <c r="I1471">
        <v>-18.126356411034799</v>
      </c>
      <c r="J1471">
        <v>-4.1808670239130201</v>
      </c>
      <c r="K1471">
        <v>136.65545858138501</v>
      </c>
      <c r="L1471">
        <v>142.778265147799</v>
      </c>
      <c r="M1471">
        <v>46.346850093236398</v>
      </c>
      <c r="N1471">
        <v>0.84871783724707905</v>
      </c>
      <c r="O1471">
        <v>31.864288212661702</v>
      </c>
      <c r="P1471">
        <v>27.179715302491001</v>
      </c>
    </row>
    <row r="1472" spans="1:17" hidden="1" x14ac:dyDescent="0.3">
      <c r="A1472" t="s">
        <v>3099</v>
      </c>
      <c r="B1472" t="s">
        <v>3100</v>
      </c>
      <c r="C1472" t="str">
        <f>IFERROR(VLOOKUP(Table1[[#This Row],[Ticker]],[1]!Table1[[Symbol]:[Industry]],2,FALSE),"-")</f>
        <v>-</v>
      </c>
      <c r="D1472" t="s">
        <v>80</v>
      </c>
      <c r="E1472">
        <v>947.60737500000005</v>
      </c>
      <c r="F1472">
        <v>676.5</v>
      </c>
      <c r="G1472">
        <v>8.0162090407321909</v>
      </c>
      <c r="H1472">
        <v>10.1200678387981</v>
      </c>
      <c r="I1472">
        <v>0.61734538616355406</v>
      </c>
      <c r="J1472">
        <v>-7.0949065481622497E-3</v>
      </c>
      <c r="K1472">
        <v>643.39931767116298</v>
      </c>
      <c r="L1472">
        <v>593.90215718940601</v>
      </c>
      <c r="M1472">
        <v>49.099972267376302</v>
      </c>
      <c r="N1472">
        <v>1.5708092343901201</v>
      </c>
      <c r="O1472">
        <v>8.6474501108647406</v>
      </c>
      <c r="P1472">
        <v>44.058773424190797</v>
      </c>
      <c r="Q1472">
        <v>-4.5582846915969998E-2</v>
      </c>
    </row>
    <row r="1473" spans="1:17" hidden="1" x14ac:dyDescent="0.3">
      <c r="A1473" t="s">
        <v>3101</v>
      </c>
      <c r="B1473" t="s">
        <v>3102</v>
      </c>
      <c r="C1473" t="str">
        <f>IFERROR(VLOOKUP(Table1[[#This Row],[Ticker]],[1]!Table1[[Symbol]:[Industry]],2,FALSE),"-")</f>
        <v>-</v>
      </c>
      <c r="D1473" t="s">
        <v>148</v>
      </c>
      <c r="E1473">
        <v>947.58259999999996</v>
      </c>
      <c r="F1473">
        <v>55.06</v>
      </c>
      <c r="G1473">
        <v>691.20176056653997</v>
      </c>
      <c r="H1473">
        <v>-20.196724945052502</v>
      </c>
      <c r="I1473">
        <v>522.17407111632895</v>
      </c>
      <c r="J1473">
        <v>-15.068417302037</v>
      </c>
      <c r="K1473">
        <v>61.724893767589499</v>
      </c>
      <c r="L1473">
        <v>36.225175915108302</v>
      </c>
      <c r="M1473">
        <v>9.6482204441256396</v>
      </c>
      <c r="N1473">
        <v>0.49265492359670399</v>
      </c>
      <c r="O1473">
        <v>42.589901925172498</v>
      </c>
      <c r="P1473">
        <v>1012.3232323232299</v>
      </c>
      <c r="Q1473">
        <v>0.16888222274331</v>
      </c>
    </row>
    <row r="1474" spans="1:17" hidden="1" x14ac:dyDescent="0.3">
      <c r="A1474" t="s">
        <v>3103</v>
      </c>
      <c r="B1474" t="s">
        <v>3104</v>
      </c>
      <c r="C1474" t="str">
        <f>IFERROR(VLOOKUP(Table1[[#This Row],[Ticker]],[1]!Table1[[Symbol]:[Industry]],2,FALSE),"-")</f>
        <v>-</v>
      </c>
      <c r="D1474" t="s">
        <v>21</v>
      </c>
      <c r="E1474">
        <v>947.56176000000005</v>
      </c>
      <c r="F1474">
        <v>486.35</v>
      </c>
      <c r="G1474">
        <v>15.224785724958901</v>
      </c>
      <c r="H1474">
        <v>-11.461534493719</v>
      </c>
      <c r="I1474">
        <v>-30.408233147797802</v>
      </c>
      <c r="J1474">
        <v>-2.44603414218121</v>
      </c>
      <c r="K1474">
        <v>485.291351032215</v>
      </c>
      <c r="L1474">
        <v>444.95686031473099</v>
      </c>
      <c r="M1474">
        <v>67.007720283312906</v>
      </c>
      <c r="N1474">
        <v>0.99690507894392699</v>
      </c>
      <c r="O1474">
        <v>33.473835715020002</v>
      </c>
      <c r="P1474">
        <v>61.817005545286499</v>
      </c>
      <c r="Q1474">
        <v>0.35351944629926502</v>
      </c>
    </row>
    <row r="1475" spans="1:17" hidden="1" x14ac:dyDescent="0.3">
      <c r="A1475" t="s">
        <v>3105</v>
      </c>
      <c r="B1475" t="s">
        <v>3106</v>
      </c>
      <c r="C1475" t="str">
        <f>IFERROR(VLOOKUP(Table1[[#This Row],[Ticker]],[1]!Table1[[Symbol]:[Industry]],2,FALSE),"-")</f>
        <v>-</v>
      </c>
      <c r="D1475" t="s">
        <v>1370</v>
      </c>
      <c r="E1475">
        <v>946.63387</v>
      </c>
      <c r="F1475">
        <v>350</v>
      </c>
      <c r="G1475">
        <v>-9.3649105669052002</v>
      </c>
      <c r="H1475">
        <v>-1.84736962655413</v>
      </c>
      <c r="I1475">
        <v>-21.1221924521784</v>
      </c>
      <c r="J1475">
        <v>-4.4018012081066704</v>
      </c>
      <c r="K1475">
        <v>327.84730919941398</v>
      </c>
      <c r="L1475">
        <v>328.67729137683699</v>
      </c>
      <c r="M1475">
        <v>65.893851308288603</v>
      </c>
      <c r="N1475">
        <v>1.42603157936754</v>
      </c>
      <c r="O1475">
        <v>16.257142857142799</v>
      </c>
      <c r="P1475">
        <v>34.099616858237503</v>
      </c>
      <c r="Q1475">
        <v>1.8791828677591001E-2</v>
      </c>
    </row>
    <row r="1476" spans="1:17" hidden="1" x14ac:dyDescent="0.3">
      <c r="A1476" t="s">
        <v>3107</v>
      </c>
      <c r="B1476" t="s">
        <v>3108</v>
      </c>
      <c r="C1476" t="str">
        <f>IFERROR(VLOOKUP(Table1[[#This Row],[Ticker]],[1]!Table1[[Symbol]:[Industry]],2,FALSE),"-")</f>
        <v>-</v>
      </c>
      <c r="D1476" t="s">
        <v>371</v>
      </c>
      <c r="E1476">
        <v>945.29574285599995</v>
      </c>
      <c r="F1476">
        <v>224.76</v>
      </c>
      <c r="G1476">
        <v>25.3839353955299</v>
      </c>
      <c r="H1476">
        <v>23.492043284513301</v>
      </c>
      <c r="I1476">
        <v>-0.28415560239073601</v>
      </c>
      <c r="J1476">
        <v>-1.0290599393714199</v>
      </c>
      <c r="K1476">
        <v>195.331361457768</v>
      </c>
      <c r="L1476">
        <v>185.486946178181</v>
      </c>
      <c r="M1476">
        <v>64.958297399353299</v>
      </c>
      <c r="N1476">
        <v>2.8188061892730998</v>
      </c>
      <c r="O1476">
        <v>14.789108382274399</v>
      </c>
      <c r="P1476">
        <v>66.119733924611893</v>
      </c>
      <c r="Q1476">
        <v>2.6799041228165999E-2</v>
      </c>
    </row>
    <row r="1477" spans="1:17" hidden="1" x14ac:dyDescent="0.3">
      <c r="A1477" t="s">
        <v>3109</v>
      </c>
      <c r="B1477" t="s">
        <v>3110</v>
      </c>
      <c r="C1477" t="str">
        <f>IFERROR(VLOOKUP(Table1[[#This Row],[Ticker]],[1]!Table1[[Symbol]:[Industry]],2,FALSE),"-")</f>
        <v>-</v>
      </c>
      <c r="D1477" t="s">
        <v>390</v>
      </c>
      <c r="E1477">
        <v>943.94004878999999</v>
      </c>
      <c r="F1477">
        <v>308.89999999999998</v>
      </c>
      <c r="G1477">
        <v>69.794143092927797</v>
      </c>
      <c r="H1477">
        <v>-4.7583975002711103</v>
      </c>
      <c r="I1477">
        <v>2.6952925361688802</v>
      </c>
      <c r="J1477">
        <v>-6.7836233912052499</v>
      </c>
      <c r="K1477">
        <v>297.45669017394601</v>
      </c>
      <c r="L1477">
        <v>257.39598718957097</v>
      </c>
      <c r="M1477">
        <v>51.797264256429401</v>
      </c>
      <c r="N1477">
        <v>1.1158927739648501</v>
      </c>
      <c r="O1477">
        <v>7.8018776303010604</v>
      </c>
      <c r="P1477">
        <v>118.22677499116899</v>
      </c>
      <c r="Q1477">
        <v>0.13118816825131299</v>
      </c>
    </row>
    <row r="1478" spans="1:17" hidden="1" x14ac:dyDescent="0.3">
      <c r="A1478" t="s">
        <v>3111</v>
      </c>
      <c r="B1478" t="s">
        <v>3112</v>
      </c>
      <c r="C1478" t="str">
        <f>IFERROR(VLOOKUP(Table1[[#This Row],[Ticker]],[1]!Table1[[Symbol]:[Industry]],2,FALSE),"-")</f>
        <v>-</v>
      </c>
      <c r="D1478" t="s">
        <v>924</v>
      </c>
      <c r="E1478">
        <v>942.68034750000004</v>
      </c>
      <c r="F1478">
        <v>417.5</v>
      </c>
      <c r="G1478">
        <v>-42.848545162694997</v>
      </c>
      <c r="H1478">
        <v>6.4344287634792598</v>
      </c>
      <c r="I1478">
        <v>-46.387295300072097</v>
      </c>
      <c r="J1478">
        <v>4.6221782783850198</v>
      </c>
      <c r="K1478">
        <v>422.27173604736799</v>
      </c>
      <c r="L1478">
        <v>477.99840534511998</v>
      </c>
      <c r="M1478">
        <v>62.6320256570854</v>
      </c>
      <c r="N1478">
        <v>0.93707828459377396</v>
      </c>
      <c r="O1478">
        <v>77.245508982035901</v>
      </c>
      <c r="P1478">
        <v>24.8878253066108</v>
      </c>
      <c r="Q1478">
        <v>4.9255497388917997E-2</v>
      </c>
    </row>
    <row r="1479" spans="1:17" hidden="1" x14ac:dyDescent="0.3">
      <c r="A1479" t="s">
        <v>3113</v>
      </c>
      <c r="B1479" t="s">
        <v>3114</v>
      </c>
      <c r="C1479" t="str">
        <f>IFERROR(VLOOKUP(Table1[[#This Row],[Ticker]],[1]!Table1[[Symbol]:[Industry]],2,FALSE),"-")</f>
        <v>-</v>
      </c>
      <c r="D1479" t="s">
        <v>380</v>
      </c>
      <c r="E1479">
        <v>941.32599903999903</v>
      </c>
      <c r="F1479">
        <v>189.77</v>
      </c>
      <c r="G1479">
        <v>42.727530291060503</v>
      </c>
      <c r="H1479">
        <v>64.992908932126895</v>
      </c>
      <c r="I1479">
        <v>61.9332963443401</v>
      </c>
      <c r="J1479">
        <v>4.7584944599301604</v>
      </c>
      <c r="K1479">
        <v>153.53044186572399</v>
      </c>
      <c r="L1479">
        <v>130.84102517210701</v>
      </c>
      <c r="M1479">
        <v>62.577016688140901</v>
      </c>
      <c r="N1479">
        <v>0.90621856982480298</v>
      </c>
      <c r="O1479">
        <v>11.187226642778</v>
      </c>
      <c r="P1479">
        <v>114.671945701357</v>
      </c>
      <c r="Q1479">
        <v>5.1880559380096003E-2</v>
      </c>
    </row>
    <row r="1480" spans="1:17" hidden="1" x14ac:dyDescent="0.3">
      <c r="A1480" t="s">
        <v>3115</v>
      </c>
      <c r="B1480" t="s">
        <v>3116</v>
      </c>
      <c r="C1480" t="str">
        <f>IFERROR(VLOOKUP(Table1[[#This Row],[Ticker]],[1]!Table1[[Symbol]:[Industry]],2,FALSE),"-")</f>
        <v>-</v>
      </c>
      <c r="D1480" t="s">
        <v>936</v>
      </c>
      <c r="E1480">
        <v>939.98699999999997</v>
      </c>
      <c r="F1480">
        <v>2043.45</v>
      </c>
      <c r="G1480">
        <v>161.16012893076001</v>
      </c>
      <c r="H1480">
        <v>31.996844870743999</v>
      </c>
      <c r="I1480">
        <v>101.477274417365</v>
      </c>
      <c r="J1480">
        <v>3.1442732437207002</v>
      </c>
      <c r="K1480">
        <v>1476.2955281347899</v>
      </c>
      <c r="L1480">
        <v>1098.4361531849299</v>
      </c>
      <c r="M1480">
        <v>74.107291900945</v>
      </c>
      <c r="N1480">
        <v>1.43789656761664</v>
      </c>
      <c r="O1480">
        <v>7.1716949276957997</v>
      </c>
      <c r="P1480">
        <v>201.749852333136</v>
      </c>
      <c r="Q1480">
        <v>0.171316232404539</v>
      </c>
    </row>
    <row r="1481" spans="1:17" hidden="1" x14ac:dyDescent="0.3">
      <c r="A1481" t="s">
        <v>3117</v>
      </c>
      <c r="B1481" t="s">
        <v>3118</v>
      </c>
      <c r="C1481" t="str">
        <f>IFERROR(VLOOKUP(Table1[[#This Row],[Ticker]],[1]!Table1[[Symbol]:[Industry]],2,FALSE),"-")</f>
        <v>-</v>
      </c>
      <c r="D1481" t="s">
        <v>59</v>
      </c>
      <c r="E1481">
        <v>939.17355199999997</v>
      </c>
      <c r="F1481">
        <v>340.3</v>
      </c>
      <c r="G1481">
        <v>-17.405324521631499</v>
      </c>
      <c r="H1481">
        <v>13.9574008878659</v>
      </c>
      <c r="I1481">
        <v>-21.705014469105901</v>
      </c>
      <c r="J1481">
        <v>1.5927185617446999</v>
      </c>
      <c r="K1481">
        <v>317.908206336783</v>
      </c>
      <c r="L1481">
        <v>335.86586239177899</v>
      </c>
      <c r="M1481">
        <v>60.366808068830899</v>
      </c>
      <c r="N1481">
        <v>3.0267934015872902</v>
      </c>
      <c r="O1481">
        <v>50.866882162797502</v>
      </c>
      <c r="P1481">
        <v>29.244208127611</v>
      </c>
      <c r="Q1481">
        <v>-2.9719204217721999E-2</v>
      </c>
    </row>
    <row r="1482" spans="1:17" hidden="1" x14ac:dyDescent="0.3">
      <c r="A1482" t="s">
        <v>3119</v>
      </c>
      <c r="B1482" t="s">
        <v>3120</v>
      </c>
      <c r="C1482" t="str">
        <f>IFERROR(VLOOKUP(Table1[[#This Row],[Ticker]],[1]!Table1[[Symbol]:[Industry]],2,FALSE),"-")</f>
        <v>-</v>
      </c>
      <c r="D1482" t="s">
        <v>552</v>
      </c>
      <c r="E1482">
        <v>937.26160778600001</v>
      </c>
      <c r="F1482">
        <v>165.86</v>
      </c>
      <c r="G1482">
        <v>154.72626254561399</v>
      </c>
      <c r="H1482">
        <v>21.8227579986943</v>
      </c>
      <c r="I1482">
        <v>31.086328421211999</v>
      </c>
      <c r="J1482">
        <v>-4.7930580570763697</v>
      </c>
      <c r="K1482">
        <v>144.631505707927</v>
      </c>
      <c r="L1482">
        <v>115.74833180434599</v>
      </c>
      <c r="M1482">
        <v>56.259359088701402</v>
      </c>
      <c r="N1482">
        <v>1.1097592080773899</v>
      </c>
      <c r="O1482">
        <v>10.5751838900277</v>
      </c>
      <c r="P1482">
        <v>188.201563857515</v>
      </c>
      <c r="Q1482">
        <v>7.5959769541075001E-2</v>
      </c>
    </row>
    <row r="1483" spans="1:17" hidden="1" x14ac:dyDescent="0.3">
      <c r="A1483" t="s">
        <v>3121</v>
      </c>
      <c r="B1483" t="s">
        <v>3122</v>
      </c>
      <c r="C1483" t="str">
        <f>IFERROR(VLOOKUP(Table1[[#This Row],[Ticker]],[1]!Table1[[Symbol]:[Industry]],2,FALSE),"-")</f>
        <v>-</v>
      </c>
      <c r="D1483" t="s">
        <v>130</v>
      </c>
      <c r="E1483">
        <v>936.63645542999996</v>
      </c>
      <c r="F1483">
        <v>913.05</v>
      </c>
      <c r="G1483">
        <v>134.32496214302699</v>
      </c>
      <c r="H1483">
        <v>31.4124628844508</v>
      </c>
      <c r="I1483">
        <v>34.258095701183301</v>
      </c>
      <c r="J1483">
        <v>0.68156933213767301</v>
      </c>
      <c r="K1483">
        <v>714.47319649695601</v>
      </c>
      <c r="L1483">
        <v>612.45067434068699</v>
      </c>
      <c r="M1483">
        <v>83.824297841049201</v>
      </c>
      <c r="N1483">
        <v>3.7835097970325902</v>
      </c>
      <c r="O1483">
        <v>6.7849515360604604</v>
      </c>
      <c r="P1483">
        <v>186.581920903954</v>
      </c>
      <c r="Q1483">
        <v>0.174753478272961</v>
      </c>
    </row>
    <row r="1484" spans="1:17" hidden="1" x14ac:dyDescent="0.3">
      <c r="A1484" t="s">
        <v>3123</v>
      </c>
      <c r="B1484" t="s">
        <v>3124</v>
      </c>
      <c r="C1484" t="str">
        <f>IFERROR(VLOOKUP(Table1[[#This Row],[Ticker]],[1]!Table1[[Symbol]:[Industry]],2,FALSE),"-")</f>
        <v>-</v>
      </c>
      <c r="D1484" t="s">
        <v>156</v>
      </c>
      <c r="E1484">
        <v>936.62948528999902</v>
      </c>
      <c r="F1484">
        <v>1089.3</v>
      </c>
      <c r="G1484">
        <v>-35.307686062356098</v>
      </c>
      <c r="H1484">
        <v>-1.60559274993423</v>
      </c>
      <c r="I1484">
        <v>-35.209839531040998</v>
      </c>
      <c r="J1484">
        <v>-2.22048707898806</v>
      </c>
      <c r="K1484">
        <v>1107.7953508237499</v>
      </c>
      <c r="L1484">
        <v>1179.61280436737</v>
      </c>
      <c r="M1484">
        <v>47.636881261535102</v>
      </c>
      <c r="N1484">
        <v>0.84456841141022099</v>
      </c>
      <c r="O1484">
        <v>57.9913706049756</v>
      </c>
      <c r="P1484">
        <v>20.8051458356437</v>
      </c>
      <c r="Q1484">
        <v>8.9796340539232994E-2</v>
      </c>
    </row>
    <row r="1485" spans="1:17" hidden="1" x14ac:dyDescent="0.3">
      <c r="A1485" t="s">
        <v>3125</v>
      </c>
      <c r="B1485" t="s">
        <v>3126</v>
      </c>
      <c r="C1485" t="str">
        <f>IFERROR(VLOOKUP(Table1[[#This Row],[Ticker]],[1]!Table1[[Symbol]:[Industry]],2,FALSE),"-")</f>
        <v>-</v>
      </c>
      <c r="E1485">
        <v>932.37701842000001</v>
      </c>
      <c r="F1485">
        <v>9.34</v>
      </c>
      <c r="G1485">
        <v>-6.7549600022667597</v>
      </c>
      <c r="H1485">
        <v>-25.640550299528702</v>
      </c>
      <c r="I1485">
        <v>-5.68091790569341</v>
      </c>
      <c r="J1485">
        <v>-9.0931926198400994</v>
      </c>
      <c r="K1485">
        <v>9.2961368492539709</v>
      </c>
      <c r="L1485">
        <v>9.0080884359711</v>
      </c>
      <c r="M1485">
        <v>45.092784332523699</v>
      </c>
      <c r="N1485">
        <v>2.6131610619337402</v>
      </c>
      <c r="O1485">
        <v>28.4796573875802</v>
      </c>
      <c r="P1485">
        <v>38.988095238095198</v>
      </c>
    </row>
    <row r="1486" spans="1:17" hidden="1" x14ac:dyDescent="0.3">
      <c r="A1486" t="s">
        <v>3127</v>
      </c>
      <c r="B1486" t="s">
        <v>3128</v>
      </c>
      <c r="C1486" t="str">
        <f>IFERROR(VLOOKUP(Table1[[#This Row],[Ticker]],[1]!Table1[[Symbol]:[Industry]],2,FALSE),"-")</f>
        <v>-</v>
      </c>
      <c r="D1486" t="s">
        <v>602</v>
      </c>
      <c r="E1486">
        <v>929.38701847999903</v>
      </c>
      <c r="F1486">
        <v>14.86</v>
      </c>
      <c r="G1486">
        <v>58.138745656022401</v>
      </c>
      <c r="H1486">
        <v>2.8386120475581</v>
      </c>
      <c r="I1486">
        <v>-23.640116773983099</v>
      </c>
      <c r="J1486">
        <v>0.32405181799977001</v>
      </c>
      <c r="K1486">
        <v>13.621311353613301</v>
      </c>
      <c r="L1486">
        <v>13.254857922163801</v>
      </c>
      <c r="M1486">
        <v>61.425051794846397</v>
      </c>
      <c r="N1486">
        <v>1.47169309313286</v>
      </c>
      <c r="O1486">
        <v>23.1493943472409</v>
      </c>
      <c r="P1486">
        <v>89.299363057324797</v>
      </c>
      <c r="Q1486">
        <v>1.9258926226502E-2</v>
      </c>
    </row>
    <row r="1487" spans="1:17" hidden="1" x14ac:dyDescent="0.3">
      <c r="A1487" t="s">
        <v>3129</v>
      </c>
      <c r="B1487" t="s">
        <v>3130</v>
      </c>
      <c r="C1487" t="str">
        <f>IFERROR(VLOOKUP(Table1[[#This Row],[Ticker]],[1]!Table1[[Symbol]:[Industry]],2,FALSE),"-")</f>
        <v>-</v>
      </c>
      <c r="D1487" t="s">
        <v>994</v>
      </c>
      <c r="E1487">
        <v>927.78750000000002</v>
      </c>
      <c r="F1487">
        <v>82.47</v>
      </c>
      <c r="G1487">
        <v>-58.531032487283703</v>
      </c>
      <c r="H1487">
        <v>7.5724868683894302</v>
      </c>
      <c r="I1487">
        <v>-11.574869708736101</v>
      </c>
      <c r="J1487">
        <v>-3.11154582785817</v>
      </c>
      <c r="K1487">
        <v>78.695274791309799</v>
      </c>
      <c r="L1487">
        <v>84.121090783140701</v>
      </c>
      <c r="M1487">
        <v>50.635545033221497</v>
      </c>
      <c r="N1487">
        <v>1.2144970331757701</v>
      </c>
      <c r="O1487">
        <v>64.787195343761297</v>
      </c>
      <c r="P1487">
        <v>28.758782201405101</v>
      </c>
      <c r="Q1487">
        <v>6.9043030897897997E-2</v>
      </c>
    </row>
    <row r="1488" spans="1:17" hidden="1" x14ac:dyDescent="0.3">
      <c r="A1488" t="s">
        <v>3131</v>
      </c>
      <c r="B1488" t="s">
        <v>3132</v>
      </c>
      <c r="C1488" t="str">
        <f>IFERROR(VLOOKUP(Table1[[#This Row],[Ticker]],[1]!Table1[[Symbol]:[Industry]],2,FALSE),"-")</f>
        <v>-</v>
      </c>
      <c r="D1488" t="s">
        <v>705</v>
      </c>
      <c r="E1488">
        <v>925.49175966600001</v>
      </c>
      <c r="F1488">
        <v>218.37</v>
      </c>
      <c r="G1488">
        <v>-15.004961686395401</v>
      </c>
      <c r="H1488">
        <v>-4.0748413033092703</v>
      </c>
      <c r="I1488">
        <v>-4.9723904857972698</v>
      </c>
      <c r="J1488">
        <v>-1.48388144500417</v>
      </c>
      <c r="K1488">
        <v>219.02627736947699</v>
      </c>
      <c r="L1488">
        <v>222.49922143831299</v>
      </c>
      <c r="M1488">
        <v>54.619924729504902</v>
      </c>
      <c r="N1488">
        <v>1.13236321980632</v>
      </c>
      <c r="O1488">
        <v>52.493474378348601</v>
      </c>
      <c r="P1488">
        <v>30.370149253731299</v>
      </c>
    </row>
    <row r="1489" spans="1:17" hidden="1" x14ac:dyDescent="0.3">
      <c r="A1489" t="s">
        <v>3133</v>
      </c>
      <c r="B1489" t="s">
        <v>3134</v>
      </c>
      <c r="C1489" t="str">
        <f>IFERROR(VLOOKUP(Table1[[#This Row],[Ticker]],[1]!Table1[[Symbol]:[Industry]],2,FALSE),"-")</f>
        <v>-</v>
      </c>
      <c r="E1489">
        <v>919.506978</v>
      </c>
      <c r="F1489">
        <v>2288.9</v>
      </c>
      <c r="G1489">
        <v>73.788667781709606</v>
      </c>
      <c r="H1489">
        <v>-11.3908793912356</v>
      </c>
      <c r="I1489">
        <v>97.845799469563204</v>
      </c>
      <c r="J1489">
        <v>0.84146644736175003</v>
      </c>
      <c r="K1489">
        <v>2259.6528987187698</v>
      </c>
      <c r="L1489">
        <v>1754.14572999385</v>
      </c>
      <c r="M1489">
        <v>53.493328853892898</v>
      </c>
      <c r="N1489">
        <v>0.78935180808859995</v>
      </c>
      <c r="O1489">
        <v>22.3295032548385</v>
      </c>
      <c r="P1489">
        <v>133.32313965341399</v>
      </c>
      <c r="Q1489">
        <v>0.27146340327077001</v>
      </c>
    </row>
    <row r="1490" spans="1:17" hidden="1" x14ac:dyDescent="0.3">
      <c r="A1490" t="s">
        <v>3135</v>
      </c>
      <c r="B1490" t="s">
        <v>3136</v>
      </c>
      <c r="C1490" t="str">
        <f>IFERROR(VLOOKUP(Table1[[#This Row],[Ticker]],[1]!Table1[[Symbol]:[Industry]],2,FALSE),"-")</f>
        <v>-</v>
      </c>
      <c r="E1490">
        <v>915.86051912999994</v>
      </c>
      <c r="F1490">
        <v>332.7</v>
      </c>
      <c r="G1490">
        <v>-57.507057815867903</v>
      </c>
      <c r="H1490">
        <v>-1.3372121282660601</v>
      </c>
      <c r="I1490">
        <v>-35.481269234028098</v>
      </c>
      <c r="J1490">
        <v>-1.46859719360046</v>
      </c>
      <c r="K1490">
        <v>333.48495148642201</v>
      </c>
      <c r="L1490">
        <v>413.39573936545798</v>
      </c>
      <c r="M1490">
        <v>53.385710483158398</v>
      </c>
      <c r="N1490">
        <v>1.56589724330034</v>
      </c>
      <c r="O1490">
        <v>115.764953411481</v>
      </c>
      <c r="P1490">
        <v>24.095486758672099</v>
      </c>
      <c r="Q1490">
        <v>6.1255399833207998E-2</v>
      </c>
    </row>
    <row r="1491" spans="1:17" hidden="1" x14ac:dyDescent="0.3">
      <c r="A1491" t="s">
        <v>3137</v>
      </c>
      <c r="B1491" t="s">
        <v>3138</v>
      </c>
      <c r="C1491" t="str">
        <f>IFERROR(VLOOKUP(Table1[[#This Row],[Ticker]],[1]!Table1[[Symbol]:[Industry]],2,FALSE),"-")</f>
        <v>-</v>
      </c>
      <c r="D1491" t="s">
        <v>21</v>
      </c>
      <c r="E1491">
        <v>915.82182</v>
      </c>
      <c r="F1491">
        <v>722.2</v>
      </c>
      <c r="G1491">
        <v>54.365111074129103</v>
      </c>
      <c r="H1491">
        <v>-15.244038761918601</v>
      </c>
      <c r="I1491">
        <v>-9.8798096118788195</v>
      </c>
      <c r="J1491">
        <v>-4.7229388912721104</v>
      </c>
      <c r="K1491">
        <v>748.13171737632399</v>
      </c>
      <c r="L1491">
        <v>665.40780637035596</v>
      </c>
      <c r="M1491">
        <v>16.465945775419801</v>
      </c>
      <c r="N1491">
        <v>1.0920315775928999</v>
      </c>
      <c r="O1491">
        <v>14.504292439767299</v>
      </c>
      <c r="P1491">
        <v>100.3884572697</v>
      </c>
      <c r="Q1491">
        <v>0.18893831151394999</v>
      </c>
    </row>
    <row r="1492" spans="1:17" hidden="1" x14ac:dyDescent="0.3">
      <c r="A1492" t="s">
        <v>3139</v>
      </c>
      <c r="B1492" t="s">
        <v>3140</v>
      </c>
      <c r="C1492" t="str">
        <f>IFERROR(VLOOKUP(Table1[[#This Row],[Ticker]],[1]!Table1[[Symbol]:[Industry]],2,FALSE),"-")</f>
        <v>-</v>
      </c>
      <c r="D1492" t="s">
        <v>1172</v>
      </c>
      <c r="E1492">
        <v>914.37679286000002</v>
      </c>
      <c r="F1492">
        <v>942.55</v>
      </c>
      <c r="G1492">
        <v>111.584434754973</v>
      </c>
      <c r="H1492">
        <v>42.162787871733897</v>
      </c>
      <c r="I1492">
        <v>74.570856729353096</v>
      </c>
      <c r="J1492">
        <v>10.717243639491301</v>
      </c>
      <c r="K1492">
        <v>735.58866389045704</v>
      </c>
      <c r="L1492">
        <v>631.32323995413697</v>
      </c>
      <c r="M1492">
        <v>54.506199420056802</v>
      </c>
      <c r="N1492">
        <v>4.3542978474686604</v>
      </c>
      <c r="O1492">
        <v>8.4292610471593008</v>
      </c>
      <c r="P1492">
        <v>151.88401924104701</v>
      </c>
    </row>
    <row r="1493" spans="1:17" hidden="1" x14ac:dyDescent="0.3">
      <c r="A1493" t="s">
        <v>3141</v>
      </c>
      <c r="B1493" t="s">
        <v>3142</v>
      </c>
      <c r="C1493" t="str">
        <f>IFERROR(VLOOKUP(Table1[[#This Row],[Ticker]],[1]!Table1[[Symbol]:[Industry]],2,FALSE),"-")</f>
        <v>-</v>
      </c>
      <c r="D1493" t="s">
        <v>80</v>
      </c>
      <c r="E1493">
        <v>908.35643970000001</v>
      </c>
      <c r="F1493">
        <v>98.55</v>
      </c>
      <c r="G1493">
        <v>-15.0424924909167</v>
      </c>
      <c r="H1493">
        <v>3.2579959423518301</v>
      </c>
      <c r="I1493">
        <v>-32.209873595888901</v>
      </c>
      <c r="J1493">
        <v>0.29353688280281898</v>
      </c>
      <c r="K1493">
        <v>94.367534024718196</v>
      </c>
      <c r="L1493">
        <v>93.297340885682402</v>
      </c>
      <c r="M1493">
        <v>60.290645636086502</v>
      </c>
      <c r="N1493">
        <v>0.94883388981150496</v>
      </c>
      <c r="O1493">
        <v>41.248097412480902</v>
      </c>
      <c r="P1493">
        <v>29.671052631578899</v>
      </c>
      <c r="Q1493">
        <v>-3.5304469255030002E-2</v>
      </c>
    </row>
    <row r="1494" spans="1:17" hidden="1" x14ac:dyDescent="0.3">
      <c r="A1494" t="s">
        <v>3143</v>
      </c>
      <c r="B1494" t="s">
        <v>3144</v>
      </c>
      <c r="C1494" t="str">
        <f>IFERROR(VLOOKUP(Table1[[#This Row],[Ticker]],[1]!Table1[[Symbol]:[Industry]],2,FALSE),"-")</f>
        <v>-</v>
      </c>
      <c r="D1494" t="s">
        <v>109</v>
      </c>
      <c r="E1494">
        <v>906.91784883999901</v>
      </c>
      <c r="F1494">
        <v>2910.2</v>
      </c>
      <c r="G1494">
        <v>37.415616669586697</v>
      </c>
      <c r="H1494">
        <v>6.5474032563493099</v>
      </c>
      <c r="I1494">
        <v>-18.037419410452699</v>
      </c>
      <c r="J1494">
        <v>-5.2151202118210502</v>
      </c>
      <c r="K1494">
        <v>2786.54322275502</v>
      </c>
      <c r="L1494">
        <v>2638.5601749192101</v>
      </c>
      <c r="M1494">
        <v>51.8532445422846</v>
      </c>
      <c r="N1494">
        <v>1.4713268544860001</v>
      </c>
      <c r="O1494">
        <v>22.706343206652399</v>
      </c>
      <c r="P1494">
        <v>68.707246376811497</v>
      </c>
      <c r="Q1494">
        <v>0.12826790478181899</v>
      </c>
    </row>
    <row r="1495" spans="1:17" hidden="1" x14ac:dyDescent="0.3">
      <c r="A1495" t="s">
        <v>3145</v>
      </c>
      <c r="B1495" t="s">
        <v>3146</v>
      </c>
      <c r="C1495" t="str">
        <f>IFERROR(VLOOKUP(Table1[[#This Row],[Ticker]],[1]!Table1[[Symbol]:[Industry]],2,FALSE),"-")</f>
        <v>-</v>
      </c>
      <c r="D1495" t="s">
        <v>166</v>
      </c>
      <c r="E1495">
        <v>905.88488710000001</v>
      </c>
      <c r="F1495">
        <v>98.6</v>
      </c>
      <c r="G1495">
        <v>-13.745213959012201</v>
      </c>
      <c r="H1495">
        <v>-6.0676005517237996</v>
      </c>
      <c r="I1495">
        <v>-14.8286996880757</v>
      </c>
      <c r="J1495">
        <v>-0.90487897609559398</v>
      </c>
      <c r="K1495">
        <v>99.386111970716101</v>
      </c>
      <c r="L1495">
        <v>99.384330096299195</v>
      </c>
      <c r="M1495">
        <v>55.290645983429201</v>
      </c>
      <c r="N1495">
        <v>1.2761963450757201</v>
      </c>
      <c r="O1495">
        <v>32.860040567951302</v>
      </c>
      <c r="P1495">
        <v>16.603595080416198</v>
      </c>
      <c r="Q1495">
        <v>3.2407185246050001E-3</v>
      </c>
    </row>
    <row r="1496" spans="1:17" hidden="1" x14ac:dyDescent="0.3">
      <c r="A1496" t="s">
        <v>3147</v>
      </c>
      <c r="B1496" t="s">
        <v>3148</v>
      </c>
      <c r="C1496" t="str">
        <f>IFERROR(VLOOKUP(Table1[[#This Row],[Ticker]],[1]!Table1[[Symbol]:[Industry]],2,FALSE),"-")</f>
        <v>-</v>
      </c>
      <c r="D1496" t="s">
        <v>275</v>
      </c>
      <c r="E1496">
        <v>902.33524999999997</v>
      </c>
      <c r="F1496">
        <v>367.55</v>
      </c>
      <c r="G1496">
        <v>5.6519385762110899</v>
      </c>
      <c r="H1496">
        <v>40.655122599235099</v>
      </c>
      <c r="I1496">
        <v>18.707483242789699</v>
      </c>
      <c r="J1496">
        <v>-5.0618241905437298</v>
      </c>
      <c r="M1496">
        <v>69.580498269242497</v>
      </c>
      <c r="O1496">
        <v>7.7404434770779398</v>
      </c>
      <c r="P1496">
        <v>93.447368421052602</v>
      </c>
    </row>
    <row r="1497" spans="1:17" hidden="1" x14ac:dyDescent="0.3">
      <c r="A1497" t="s">
        <v>3149</v>
      </c>
      <c r="B1497" t="s">
        <v>3150</v>
      </c>
      <c r="C1497" t="str">
        <f>IFERROR(VLOOKUP(Table1[[#This Row],[Ticker]],[1]!Table1[[Symbol]:[Industry]],2,FALSE),"-")</f>
        <v>-</v>
      </c>
      <c r="D1497" t="s">
        <v>59</v>
      </c>
      <c r="E1497">
        <v>899.93863066500001</v>
      </c>
      <c r="F1497">
        <v>340.15</v>
      </c>
      <c r="G1497">
        <v>-33.866404183274497</v>
      </c>
      <c r="H1497">
        <v>-3.1363240205830101</v>
      </c>
      <c r="I1497">
        <v>-27.873120084717002</v>
      </c>
      <c r="J1497">
        <v>-2.72359968494239</v>
      </c>
      <c r="K1497">
        <v>333.91985398856099</v>
      </c>
      <c r="L1497">
        <v>346.85636578945702</v>
      </c>
      <c r="M1497">
        <v>55.643396402268401</v>
      </c>
      <c r="N1497">
        <v>0.70745022768908705</v>
      </c>
      <c r="O1497">
        <v>51.359694252535597</v>
      </c>
      <c r="P1497">
        <v>24.323830409356699</v>
      </c>
      <c r="Q1497">
        <v>4.8555387214983002E-2</v>
      </c>
    </row>
    <row r="1498" spans="1:17" hidden="1" x14ac:dyDescent="0.3">
      <c r="A1498" t="s">
        <v>3151</v>
      </c>
      <c r="B1498" t="s">
        <v>3152</v>
      </c>
      <c r="C1498" t="str">
        <f>IFERROR(VLOOKUP(Table1[[#This Row],[Ticker]],[1]!Table1[[Symbol]:[Industry]],2,FALSE),"-")</f>
        <v>-</v>
      </c>
      <c r="D1498" t="s">
        <v>21</v>
      </c>
      <c r="E1498">
        <v>899.89228977499999</v>
      </c>
      <c r="F1498">
        <v>550.75</v>
      </c>
      <c r="G1498">
        <v>134.657029994347</v>
      </c>
      <c r="H1498">
        <v>10.9648121632318</v>
      </c>
      <c r="I1498">
        <v>19.2800604226519</v>
      </c>
      <c r="J1498">
        <v>-5.9969193173738899</v>
      </c>
      <c r="K1498">
        <v>523.52369714130396</v>
      </c>
      <c r="L1498">
        <v>450.761571438781</v>
      </c>
      <c r="M1498">
        <v>61.117659855431</v>
      </c>
      <c r="N1498">
        <v>1.2882916665150499</v>
      </c>
      <c r="O1498">
        <v>26.917839310031699</v>
      </c>
      <c r="P1498">
        <v>202.19478737997201</v>
      </c>
      <c r="Q1498">
        <v>0.114740399387984</v>
      </c>
    </row>
    <row r="1499" spans="1:17" hidden="1" x14ac:dyDescent="0.3">
      <c r="A1499" t="s">
        <v>3153</v>
      </c>
      <c r="B1499" t="s">
        <v>3154</v>
      </c>
      <c r="C1499" t="str">
        <f>IFERROR(VLOOKUP(Table1[[#This Row],[Ticker]],[1]!Table1[[Symbol]:[Industry]],2,FALSE),"-")</f>
        <v>-</v>
      </c>
      <c r="D1499" t="s">
        <v>234</v>
      </c>
      <c r="E1499">
        <v>899.62599999999998</v>
      </c>
      <c r="F1499">
        <v>1730.05</v>
      </c>
      <c r="G1499">
        <v>14.742970108141099</v>
      </c>
      <c r="H1499">
        <v>15.3191981281441</v>
      </c>
      <c r="I1499">
        <v>40.824538907909201</v>
      </c>
      <c r="J1499">
        <v>17.965334942127999</v>
      </c>
      <c r="K1499">
        <v>1442.26143839671</v>
      </c>
      <c r="L1499">
        <v>1264.6930809892699</v>
      </c>
      <c r="M1499">
        <v>72.809929831734195</v>
      </c>
      <c r="N1499">
        <v>1.44481338503469</v>
      </c>
      <c r="O1499">
        <v>7.7598913326204499</v>
      </c>
      <c r="P1499">
        <v>84.824528604241195</v>
      </c>
      <c r="Q1499">
        <v>1.2851896648765E-2</v>
      </c>
    </row>
    <row r="1500" spans="1:17" hidden="1" x14ac:dyDescent="0.3">
      <c r="A1500" t="s">
        <v>3155</v>
      </c>
      <c r="B1500" t="s">
        <v>3156</v>
      </c>
      <c r="C1500" t="str">
        <f>IFERROR(VLOOKUP(Table1[[#This Row],[Ticker]],[1]!Table1[[Symbol]:[Industry]],2,FALSE),"-")</f>
        <v>-</v>
      </c>
      <c r="D1500" t="s">
        <v>124</v>
      </c>
      <c r="E1500">
        <v>899.47700184999997</v>
      </c>
      <c r="F1500">
        <v>363.65</v>
      </c>
      <c r="G1500">
        <v>254.87389456508399</v>
      </c>
      <c r="H1500">
        <v>43.5986853076313</v>
      </c>
      <c r="I1500">
        <v>267.696714562848</v>
      </c>
      <c r="J1500">
        <v>-1.0702225516936801</v>
      </c>
      <c r="K1500">
        <v>255.82129055623099</v>
      </c>
      <c r="M1500">
        <v>77.654783120859804</v>
      </c>
      <c r="N1500">
        <v>0.93627809948123997</v>
      </c>
      <c r="O1500">
        <v>0</v>
      </c>
      <c r="P1500">
        <v>303.83120488617402</v>
      </c>
    </row>
    <row r="1501" spans="1:17" hidden="1" x14ac:dyDescent="0.3">
      <c r="A1501" t="s">
        <v>3157</v>
      </c>
      <c r="B1501" t="s">
        <v>3158</v>
      </c>
      <c r="C1501" t="str">
        <f>IFERROR(VLOOKUP(Table1[[#This Row],[Ticker]],[1]!Table1[[Symbol]:[Industry]],2,FALSE),"-")</f>
        <v>-</v>
      </c>
      <c r="D1501" t="s">
        <v>620</v>
      </c>
      <c r="E1501">
        <v>899.46074605399997</v>
      </c>
      <c r="F1501">
        <v>46.93</v>
      </c>
      <c r="G1501">
        <v>208.309166292171</v>
      </c>
      <c r="H1501">
        <v>47.585864794810803</v>
      </c>
      <c r="I1501">
        <v>149.289404926488</v>
      </c>
      <c r="J1501">
        <v>24.510120218201699</v>
      </c>
      <c r="K1501">
        <v>32.778058083866497</v>
      </c>
      <c r="L1501">
        <v>23.179172577246</v>
      </c>
      <c r="M1501">
        <v>72.474799937376801</v>
      </c>
      <c r="N1501">
        <v>1.15764050205782</v>
      </c>
      <c r="O1501">
        <v>9.9509908374174394</v>
      </c>
      <c r="P1501">
        <v>275.44</v>
      </c>
      <c r="Q1501">
        <v>7.6602386938754E-2</v>
      </c>
    </row>
    <row r="1502" spans="1:17" hidden="1" x14ac:dyDescent="0.3">
      <c r="A1502" t="s">
        <v>3159</v>
      </c>
      <c r="B1502" t="s">
        <v>3160</v>
      </c>
      <c r="C1502" t="str">
        <f>IFERROR(VLOOKUP(Table1[[#This Row],[Ticker]],[1]!Table1[[Symbol]:[Industry]],2,FALSE),"-")</f>
        <v>-</v>
      </c>
      <c r="D1502" t="s">
        <v>620</v>
      </c>
      <c r="E1502">
        <v>896.63600810000003</v>
      </c>
      <c r="F1502">
        <v>819.35</v>
      </c>
      <c r="G1502">
        <v>-14.5332828957843</v>
      </c>
      <c r="H1502">
        <v>-7.6948369595750998</v>
      </c>
      <c r="I1502">
        <v>-17.892264573957</v>
      </c>
      <c r="J1502">
        <v>-3.4853741934396099</v>
      </c>
      <c r="K1502">
        <v>842.07693976849896</v>
      </c>
      <c r="L1502">
        <v>828.582342951491</v>
      </c>
      <c r="M1502">
        <v>33.191839857373203</v>
      </c>
      <c r="N1502">
        <v>1.0044473725809699</v>
      </c>
      <c r="O1502">
        <v>21.889302495880798</v>
      </c>
      <c r="P1502">
        <v>22.905572639315899</v>
      </c>
    </row>
    <row r="1503" spans="1:17" hidden="1" x14ac:dyDescent="0.3">
      <c r="A1503" t="s">
        <v>3161</v>
      </c>
      <c r="B1503" t="s">
        <v>3162</v>
      </c>
      <c r="C1503" t="str">
        <f>IFERROR(VLOOKUP(Table1[[#This Row],[Ticker]],[1]!Table1[[Symbol]:[Industry]],2,FALSE),"-")</f>
        <v>-</v>
      </c>
      <c r="D1503" t="s">
        <v>187</v>
      </c>
      <c r="E1503">
        <v>892.9</v>
      </c>
      <c r="F1503">
        <v>89.29</v>
      </c>
      <c r="G1503">
        <v>44.838098608984801</v>
      </c>
      <c r="H1503">
        <v>5.9819647338723998</v>
      </c>
      <c r="I1503">
        <v>-14.117242129427099</v>
      </c>
      <c r="J1503">
        <v>-2.7734628720795702</v>
      </c>
      <c r="K1503">
        <v>85.818056128066601</v>
      </c>
      <c r="L1503">
        <v>79.282150322923798</v>
      </c>
      <c r="M1503">
        <v>51.526966773764201</v>
      </c>
      <c r="N1503">
        <v>2.41575863605956</v>
      </c>
      <c r="O1503">
        <v>28.793817896740901</v>
      </c>
      <c r="P1503">
        <v>76.811881188118804</v>
      </c>
      <c r="Q1503">
        <v>1.1777597650709E-2</v>
      </c>
    </row>
    <row r="1504" spans="1:17" hidden="1" x14ac:dyDescent="0.3">
      <c r="A1504" t="s">
        <v>3163</v>
      </c>
      <c r="B1504" t="s">
        <v>3164</v>
      </c>
      <c r="C1504" t="str">
        <f>IFERROR(VLOOKUP(Table1[[#This Row],[Ticker]],[1]!Table1[[Symbol]:[Industry]],2,FALSE),"-")</f>
        <v>-</v>
      </c>
      <c r="D1504" t="s">
        <v>127</v>
      </c>
      <c r="E1504">
        <v>892.69524363999994</v>
      </c>
      <c r="F1504">
        <v>8667.5499999999993</v>
      </c>
      <c r="G1504">
        <v>226.77053053044699</v>
      </c>
      <c r="H1504">
        <v>0.37545155078204001</v>
      </c>
      <c r="I1504">
        <v>172.956128246699</v>
      </c>
      <c r="J1504">
        <v>8.2565488124038406</v>
      </c>
      <c r="K1504">
        <v>6557.8019360783601</v>
      </c>
      <c r="L1504">
        <v>4867.5951723057997</v>
      </c>
      <c r="M1504">
        <v>86.575749287593894</v>
      </c>
      <c r="N1504">
        <v>0.84691002993133402</v>
      </c>
      <c r="O1504">
        <v>0</v>
      </c>
      <c r="P1504">
        <v>284.98489828551101</v>
      </c>
      <c r="Q1504">
        <v>9.1020066098742997E-2</v>
      </c>
    </row>
    <row r="1505" spans="1:17" hidden="1" x14ac:dyDescent="0.3">
      <c r="A1505" t="s">
        <v>3165</v>
      </c>
      <c r="B1505" t="s">
        <v>3166</v>
      </c>
      <c r="C1505" t="str">
        <f>IFERROR(VLOOKUP(Table1[[#This Row],[Ticker]],[1]!Table1[[Symbol]:[Industry]],2,FALSE),"-")</f>
        <v>-</v>
      </c>
      <c r="D1505" t="s">
        <v>552</v>
      </c>
      <c r="E1505">
        <v>892.610519662</v>
      </c>
      <c r="F1505">
        <v>170.86</v>
      </c>
      <c r="G1505">
        <v>82.908082599272404</v>
      </c>
      <c r="H1505">
        <v>10.984221350723599</v>
      </c>
      <c r="I1505">
        <v>22.231235004841899</v>
      </c>
      <c r="J1505">
        <v>7.5234680769547104</v>
      </c>
      <c r="K1505">
        <v>144.86993370417201</v>
      </c>
      <c r="L1505">
        <v>128.53643023654701</v>
      </c>
      <c r="M1505">
        <v>91.072868614940901</v>
      </c>
      <c r="N1505">
        <v>2.38735307003653</v>
      </c>
      <c r="O1505">
        <v>0.57942174880016795</v>
      </c>
      <c r="P1505">
        <v>130.580296896086</v>
      </c>
      <c r="Q1505">
        <v>3.2974480384744001E-2</v>
      </c>
    </row>
    <row r="1506" spans="1:17" hidden="1" x14ac:dyDescent="0.3">
      <c r="A1506" t="s">
        <v>3167</v>
      </c>
      <c r="B1506" t="s">
        <v>3168</v>
      </c>
      <c r="C1506" t="str">
        <f>IFERROR(VLOOKUP(Table1[[#This Row],[Ticker]],[1]!Table1[[Symbol]:[Industry]],2,FALSE),"-")</f>
        <v>-</v>
      </c>
      <c r="D1506" t="s">
        <v>257</v>
      </c>
      <c r="E1506">
        <v>891.14549683999996</v>
      </c>
      <c r="F1506">
        <v>624.20000000000005</v>
      </c>
      <c r="G1506">
        <v>66.097830724322705</v>
      </c>
      <c r="H1506">
        <v>8.1357740507092107</v>
      </c>
      <c r="I1506">
        <v>53.6972365921932</v>
      </c>
      <c r="J1506">
        <v>-2.9471873004555098</v>
      </c>
      <c r="K1506">
        <v>602.376282092358</v>
      </c>
      <c r="L1506">
        <v>507.04089001617598</v>
      </c>
      <c r="M1506">
        <v>55.141730063530296</v>
      </c>
      <c r="N1506">
        <v>0.70342337695636104</v>
      </c>
      <c r="O1506">
        <v>19.192566485100901</v>
      </c>
      <c r="P1506">
        <v>105.059132720105</v>
      </c>
      <c r="Q1506">
        <v>0.11930911351204999</v>
      </c>
    </row>
    <row r="1507" spans="1:17" hidden="1" x14ac:dyDescent="0.3">
      <c r="A1507" t="s">
        <v>3169</v>
      </c>
      <c r="B1507" t="s">
        <v>3170</v>
      </c>
      <c r="C1507" t="str">
        <f>IFERROR(VLOOKUP(Table1[[#This Row],[Ticker]],[1]!Table1[[Symbol]:[Industry]],2,FALSE),"-")</f>
        <v>-</v>
      </c>
      <c r="D1507" t="s">
        <v>552</v>
      </c>
      <c r="E1507">
        <v>890.89516512</v>
      </c>
      <c r="F1507">
        <v>152.4</v>
      </c>
      <c r="G1507">
        <v>128.82267834911499</v>
      </c>
      <c r="H1507">
        <v>14.5741916430598</v>
      </c>
      <c r="I1507">
        <v>17.033907634056501</v>
      </c>
      <c r="J1507">
        <v>-9.3254349087384991</v>
      </c>
      <c r="K1507">
        <v>139.523767896522</v>
      </c>
      <c r="L1507">
        <v>118.780479934968</v>
      </c>
      <c r="M1507">
        <v>53.558103188239699</v>
      </c>
      <c r="N1507">
        <v>2.1194592312262102</v>
      </c>
      <c r="O1507">
        <v>10.8923884514435</v>
      </c>
      <c r="P1507">
        <v>158.086367485182</v>
      </c>
      <c r="Q1507">
        <v>0.11589541305871801</v>
      </c>
    </row>
    <row r="1508" spans="1:17" hidden="1" x14ac:dyDescent="0.3">
      <c r="A1508" t="s">
        <v>3171</v>
      </c>
      <c r="B1508" t="s">
        <v>3172</v>
      </c>
      <c r="C1508" t="str">
        <f>IFERROR(VLOOKUP(Table1[[#This Row],[Ticker]],[1]!Table1[[Symbol]:[Industry]],2,FALSE),"-")</f>
        <v>-</v>
      </c>
      <c r="D1508" t="s">
        <v>496</v>
      </c>
      <c r="E1508">
        <v>890.15783999999996</v>
      </c>
      <c r="F1508">
        <v>28.04</v>
      </c>
      <c r="G1508">
        <v>92.469632160822002</v>
      </c>
      <c r="H1508">
        <v>-15.999692505032099</v>
      </c>
      <c r="I1508">
        <v>29.928970139755599</v>
      </c>
      <c r="J1508">
        <v>-1.5544752595326601</v>
      </c>
      <c r="K1508">
        <v>27.913975144605502</v>
      </c>
      <c r="L1508">
        <v>23.1668762311505</v>
      </c>
      <c r="M1508">
        <v>38.8485916259623</v>
      </c>
      <c r="N1508">
        <v>1.14497467273062</v>
      </c>
      <c r="O1508">
        <v>20.7203994293865</v>
      </c>
      <c r="P1508">
        <v>122.539682539682</v>
      </c>
      <c r="Q1508">
        <v>0.16539567564728</v>
      </c>
    </row>
    <row r="1509" spans="1:17" hidden="1" x14ac:dyDescent="0.3">
      <c r="A1509" t="s">
        <v>3173</v>
      </c>
      <c r="B1509" t="s">
        <v>3174</v>
      </c>
      <c r="C1509" t="str">
        <f>IFERROR(VLOOKUP(Table1[[#This Row],[Ticker]],[1]!Table1[[Symbol]:[Industry]],2,FALSE),"-")</f>
        <v>-</v>
      </c>
      <c r="D1509" t="s">
        <v>620</v>
      </c>
      <c r="E1509">
        <v>888.56546665599899</v>
      </c>
      <c r="F1509">
        <v>92.96</v>
      </c>
      <c r="G1509">
        <v>-6.1358060466701296</v>
      </c>
      <c r="H1509">
        <v>10.198867890786</v>
      </c>
      <c r="I1509">
        <v>14.4530997301922</v>
      </c>
      <c r="J1509">
        <v>3.8947484977089899</v>
      </c>
      <c r="K1509">
        <v>84.678462211211794</v>
      </c>
      <c r="L1509">
        <v>80.018133361752604</v>
      </c>
      <c r="M1509">
        <v>80.9100946950214</v>
      </c>
      <c r="N1509">
        <v>1.45631809845968</v>
      </c>
      <c r="O1509">
        <v>5.6906196213425098</v>
      </c>
      <c r="P1509">
        <v>36.705882352941103</v>
      </c>
    </row>
    <row r="1510" spans="1:17" hidden="1" x14ac:dyDescent="0.3">
      <c r="A1510" t="s">
        <v>3175</v>
      </c>
      <c r="B1510" t="s">
        <v>3176</v>
      </c>
      <c r="C1510" t="str">
        <f>IFERROR(VLOOKUP(Table1[[#This Row],[Ticker]],[1]!Table1[[Symbol]:[Industry]],2,FALSE),"-")</f>
        <v>-</v>
      </c>
      <c r="D1510" t="s">
        <v>475</v>
      </c>
      <c r="E1510">
        <v>884.00131704</v>
      </c>
      <c r="F1510">
        <v>618.29999999999995</v>
      </c>
      <c r="G1510">
        <v>-31.602596979900301</v>
      </c>
      <c r="H1510">
        <v>-17.9291215812109</v>
      </c>
      <c r="I1510">
        <v>-44.1167727303121</v>
      </c>
      <c r="J1510">
        <v>-7.0075863894139401</v>
      </c>
      <c r="K1510">
        <v>716.17166819362399</v>
      </c>
      <c r="L1510">
        <v>748.37856849401999</v>
      </c>
      <c r="M1510">
        <v>25.268353486170799</v>
      </c>
      <c r="N1510">
        <v>1.6791688771514199</v>
      </c>
      <c r="O1510">
        <v>58.499110464175899</v>
      </c>
      <c r="P1510">
        <v>0.84814875224268305</v>
      </c>
      <c r="Q1510">
        <v>4.2068244100476999E-2</v>
      </c>
    </row>
    <row r="1511" spans="1:17" hidden="1" x14ac:dyDescent="0.3">
      <c r="A1511" t="s">
        <v>3177</v>
      </c>
      <c r="B1511" t="s">
        <v>3178</v>
      </c>
      <c r="C1511" t="str">
        <f>IFERROR(VLOOKUP(Table1[[#This Row],[Ticker]],[1]!Table1[[Symbol]:[Industry]],2,FALSE),"-")</f>
        <v>-</v>
      </c>
      <c r="D1511" t="s">
        <v>541</v>
      </c>
      <c r="E1511">
        <v>883.85310000000004</v>
      </c>
      <c r="F1511">
        <v>80.459999999999994</v>
      </c>
      <c r="G1511">
        <v>16.271870666337701</v>
      </c>
      <c r="H1511">
        <v>6.2452054541515096</v>
      </c>
      <c r="I1511">
        <v>-31.821355947665602</v>
      </c>
      <c r="J1511">
        <v>-7.38018351129897</v>
      </c>
      <c r="K1511">
        <v>77.127406656671397</v>
      </c>
      <c r="L1511">
        <v>80.239481832829995</v>
      </c>
      <c r="M1511">
        <v>57.140225924515498</v>
      </c>
      <c r="N1511">
        <v>2.1842993813063099</v>
      </c>
      <c r="O1511">
        <v>47.216007954262899</v>
      </c>
      <c r="P1511">
        <v>57.764705882352899</v>
      </c>
      <c r="Q1511">
        <v>-6.7922645403510002E-3</v>
      </c>
    </row>
    <row r="1512" spans="1:17" hidden="1" x14ac:dyDescent="0.3">
      <c r="A1512" t="s">
        <v>3179</v>
      </c>
      <c r="B1512" t="s">
        <v>3180</v>
      </c>
      <c r="C1512" t="str">
        <f>IFERROR(VLOOKUP(Table1[[#This Row],[Ticker]],[1]!Table1[[Symbol]:[Industry]],2,FALSE),"-")</f>
        <v>-</v>
      </c>
      <c r="D1512" t="s">
        <v>257</v>
      </c>
      <c r="E1512">
        <v>882.53018846600003</v>
      </c>
      <c r="F1512">
        <v>98.09</v>
      </c>
      <c r="G1512">
        <v>-3.1436074673802401</v>
      </c>
      <c r="H1512">
        <v>13.2049124138584</v>
      </c>
      <c r="I1512">
        <v>-15.2387935991408</v>
      </c>
      <c r="J1512">
        <v>-3.0568384351656901</v>
      </c>
      <c r="K1512">
        <v>89.605591190580895</v>
      </c>
      <c r="L1512">
        <v>89.694432623585897</v>
      </c>
      <c r="M1512">
        <v>64.362906525353395</v>
      </c>
      <c r="N1512">
        <v>2.9288983241475899</v>
      </c>
      <c r="O1512">
        <v>16.2197981445611</v>
      </c>
      <c r="P1512">
        <v>29.7486772486772</v>
      </c>
      <c r="Q1512">
        <v>-5.5925131569221999E-2</v>
      </c>
    </row>
    <row r="1513" spans="1:17" hidden="1" x14ac:dyDescent="0.3">
      <c r="A1513" t="s">
        <v>3181</v>
      </c>
      <c r="B1513" t="s">
        <v>3182</v>
      </c>
      <c r="C1513" t="str">
        <f>IFERROR(VLOOKUP(Table1[[#This Row],[Ticker]],[1]!Table1[[Symbol]:[Industry]],2,FALSE),"-")</f>
        <v>-</v>
      </c>
      <c r="D1513" t="s">
        <v>1409</v>
      </c>
      <c r="E1513">
        <v>881.06013951</v>
      </c>
      <c r="F1513">
        <v>583.95000000000005</v>
      </c>
      <c r="G1513">
        <v>64.142650057946796</v>
      </c>
      <c r="H1513">
        <v>-8.6506980261408692</v>
      </c>
      <c r="I1513">
        <v>26.1629021039255</v>
      </c>
      <c r="J1513">
        <v>3.1944781566371501</v>
      </c>
      <c r="K1513">
        <v>530.80497989356104</v>
      </c>
      <c r="L1513">
        <v>444.52128742015498</v>
      </c>
      <c r="M1513">
        <v>62.666515171843599</v>
      </c>
      <c r="N1513">
        <v>0.44001594338549799</v>
      </c>
      <c r="O1513">
        <v>8.22844421611439</v>
      </c>
      <c r="P1513">
        <v>95.824949698189101</v>
      </c>
      <c r="Q1513">
        <v>0.10491091331729301</v>
      </c>
    </row>
    <row r="1514" spans="1:17" hidden="1" x14ac:dyDescent="0.3">
      <c r="A1514" t="s">
        <v>3183</v>
      </c>
      <c r="B1514" t="s">
        <v>3184</v>
      </c>
      <c r="C1514" t="str">
        <f>IFERROR(VLOOKUP(Table1[[#This Row],[Ticker]],[1]!Table1[[Symbol]:[Industry]],2,FALSE),"-")</f>
        <v>-</v>
      </c>
      <c r="D1514" t="s">
        <v>306</v>
      </c>
      <c r="E1514">
        <v>880.79399999999998</v>
      </c>
      <c r="F1514">
        <v>1631.1</v>
      </c>
      <c r="G1514">
        <v>139.59360447997901</v>
      </c>
      <c r="H1514">
        <v>-12.2060530439924</v>
      </c>
      <c r="I1514">
        <v>50.457486913525798</v>
      </c>
      <c r="J1514">
        <v>-1.6467862699931299</v>
      </c>
      <c r="K1514">
        <v>1661.7011109591499</v>
      </c>
      <c r="L1514">
        <v>1345.41895144865</v>
      </c>
      <c r="M1514">
        <v>46.354636141905303</v>
      </c>
      <c r="N1514">
        <v>0.35587339300626902</v>
      </c>
      <c r="O1514">
        <v>22.555330758383899</v>
      </c>
      <c r="P1514">
        <v>176.43420049148301</v>
      </c>
      <c r="Q1514">
        <v>0.15491533683301001</v>
      </c>
    </row>
    <row r="1515" spans="1:17" hidden="1" x14ac:dyDescent="0.3">
      <c r="A1515" t="s">
        <v>3185</v>
      </c>
      <c r="B1515" t="s">
        <v>3186</v>
      </c>
      <c r="C1515" t="str">
        <f>IFERROR(VLOOKUP(Table1[[#This Row],[Ticker]],[1]!Table1[[Symbol]:[Industry]],2,FALSE),"-")</f>
        <v>-</v>
      </c>
      <c r="D1515" t="s">
        <v>620</v>
      </c>
      <c r="E1515">
        <v>878.95257800000002</v>
      </c>
      <c r="F1515">
        <v>105.26</v>
      </c>
      <c r="G1515">
        <v>94.751949000100794</v>
      </c>
      <c r="H1515">
        <v>26.292320336832699</v>
      </c>
      <c r="I1515">
        <v>77.626471080840005</v>
      </c>
      <c r="J1515">
        <v>9.1926054760266798</v>
      </c>
      <c r="K1515">
        <v>86.869337965212495</v>
      </c>
      <c r="L1515">
        <v>67.182259455818695</v>
      </c>
      <c r="M1515">
        <v>60.7611573186621</v>
      </c>
      <c r="N1515">
        <v>1.6182688695212599</v>
      </c>
      <c r="O1515">
        <v>7.3532205966178896</v>
      </c>
      <c r="P1515">
        <v>137.87570621468899</v>
      </c>
      <c r="Q1515">
        <v>8.0616190873543006E-2</v>
      </c>
    </row>
    <row r="1516" spans="1:17" hidden="1" x14ac:dyDescent="0.3">
      <c r="A1516" t="s">
        <v>3187</v>
      </c>
      <c r="B1516" t="s">
        <v>3188</v>
      </c>
      <c r="C1516" t="str">
        <f>IFERROR(VLOOKUP(Table1[[#This Row],[Ticker]],[1]!Table1[[Symbol]:[Industry]],2,FALSE),"-")</f>
        <v>-</v>
      </c>
      <c r="D1516" t="s">
        <v>95</v>
      </c>
      <c r="E1516">
        <v>875.90611811999997</v>
      </c>
      <c r="F1516">
        <v>131.26</v>
      </c>
      <c r="G1516">
        <v>31.080153895221599</v>
      </c>
      <c r="H1516">
        <v>15.8893130706729</v>
      </c>
      <c r="I1516">
        <v>-9.8999584124046507</v>
      </c>
      <c r="J1516">
        <v>3.74857552604615</v>
      </c>
      <c r="K1516">
        <v>116.118420324349</v>
      </c>
      <c r="L1516">
        <v>113.683867926592</v>
      </c>
      <c r="M1516">
        <v>77.356033105021098</v>
      </c>
      <c r="N1516">
        <v>2.3154509989627901</v>
      </c>
      <c r="O1516">
        <v>10.4296815480725</v>
      </c>
      <c r="P1516">
        <v>60.0731707317073</v>
      </c>
      <c r="Q1516">
        <v>3.2569112187504003E-2</v>
      </c>
    </row>
    <row r="1517" spans="1:17" hidden="1" x14ac:dyDescent="0.3">
      <c r="A1517" t="s">
        <v>3189</v>
      </c>
      <c r="B1517" t="s">
        <v>3190</v>
      </c>
      <c r="C1517" t="str">
        <f>IFERROR(VLOOKUP(Table1[[#This Row],[Ticker]],[1]!Table1[[Symbol]:[Industry]],2,FALSE),"-")</f>
        <v>-</v>
      </c>
      <c r="D1517" t="s">
        <v>716</v>
      </c>
      <c r="E1517">
        <v>875.43042120999996</v>
      </c>
      <c r="F1517">
        <v>266.95999999999998</v>
      </c>
      <c r="G1517">
        <v>1.3217848611048499</v>
      </c>
      <c r="H1517">
        <v>-1.64876777336045</v>
      </c>
      <c r="I1517">
        <v>7.1324536578002196E-2</v>
      </c>
      <c r="J1517">
        <v>0.36405902506268401</v>
      </c>
      <c r="K1517">
        <v>254.056115635645</v>
      </c>
      <c r="L1517">
        <v>237.590293164602</v>
      </c>
      <c r="M1517">
        <v>62.3816521735951</v>
      </c>
      <c r="N1517">
        <v>0.83834211748295995</v>
      </c>
      <c r="O1517">
        <v>0.42703026670662902</v>
      </c>
      <c r="P1517">
        <v>29.4037809015995</v>
      </c>
      <c r="Q1517">
        <v>1.7242551089885001E-2</v>
      </c>
    </row>
    <row r="1518" spans="1:17" hidden="1" x14ac:dyDescent="0.3">
      <c r="A1518" t="s">
        <v>3191</v>
      </c>
      <c r="B1518" t="s">
        <v>3192</v>
      </c>
      <c r="C1518" t="str">
        <f>IFERROR(VLOOKUP(Table1[[#This Row],[Ticker]],[1]!Table1[[Symbol]:[Industry]],2,FALSE),"-")</f>
        <v>-</v>
      </c>
      <c r="D1518" t="s">
        <v>234</v>
      </c>
      <c r="E1518">
        <v>873.17358550499898</v>
      </c>
      <c r="F1518">
        <v>463.45</v>
      </c>
      <c r="G1518">
        <v>97.977087668277406</v>
      </c>
      <c r="H1518">
        <v>17.863642572588599</v>
      </c>
      <c r="I1518">
        <v>110.03030689644</v>
      </c>
      <c r="J1518">
        <v>-7.60757058371862</v>
      </c>
      <c r="K1518">
        <v>363.06015452028703</v>
      </c>
      <c r="M1518">
        <v>68.855763433961798</v>
      </c>
      <c r="N1518">
        <v>1.3045513707615399</v>
      </c>
      <c r="O1518">
        <v>5.7287733304563604</v>
      </c>
      <c r="P1518">
        <v>137.666666666666</v>
      </c>
    </row>
    <row r="1519" spans="1:17" hidden="1" x14ac:dyDescent="0.3">
      <c r="A1519" t="s">
        <v>3193</v>
      </c>
      <c r="B1519" t="s">
        <v>3194</v>
      </c>
      <c r="C1519" t="str">
        <f>IFERROR(VLOOKUP(Table1[[#This Row],[Ticker]],[1]!Table1[[Symbol]:[Industry]],2,FALSE),"-")</f>
        <v>-</v>
      </c>
      <c r="D1519" t="s">
        <v>234</v>
      </c>
      <c r="E1519">
        <v>872.62983599400002</v>
      </c>
      <c r="F1519">
        <v>165.02</v>
      </c>
      <c r="G1519">
        <v>41.132841742759403</v>
      </c>
      <c r="H1519">
        <v>13.143062964469401</v>
      </c>
      <c r="I1519">
        <v>27.553187168256901</v>
      </c>
      <c r="J1519">
        <v>15.632170337703601</v>
      </c>
      <c r="K1519">
        <v>147.29440927912901</v>
      </c>
      <c r="L1519">
        <v>128.984508221688</v>
      </c>
      <c r="M1519">
        <v>73.665517932659398</v>
      </c>
      <c r="N1519">
        <v>1.9544372862561099</v>
      </c>
      <c r="O1519">
        <v>17.561507696036799</v>
      </c>
      <c r="P1519">
        <v>76.680942184154105</v>
      </c>
      <c r="Q1519">
        <v>0.24930666485146999</v>
      </c>
    </row>
    <row r="1520" spans="1:17" hidden="1" x14ac:dyDescent="0.3">
      <c r="A1520" t="s">
        <v>3195</v>
      </c>
      <c r="B1520" t="s">
        <v>3196</v>
      </c>
      <c r="C1520" t="str">
        <f>IFERROR(VLOOKUP(Table1[[#This Row],[Ticker]],[1]!Table1[[Symbol]:[Industry]],2,FALSE),"-")</f>
        <v>-</v>
      </c>
      <c r="D1520" t="s">
        <v>234</v>
      </c>
      <c r="E1520">
        <v>872.14400000000001</v>
      </c>
      <c r="F1520">
        <v>1557.4</v>
      </c>
      <c r="G1520">
        <v>26.207045311003899</v>
      </c>
      <c r="H1520">
        <v>-3.4338720472944</v>
      </c>
      <c r="I1520">
        <v>-12.9214605093996</v>
      </c>
      <c r="J1520">
        <v>-0.49123418019274201</v>
      </c>
      <c r="K1520">
        <v>1513.0191318013001</v>
      </c>
      <c r="L1520">
        <v>1451.39799186601</v>
      </c>
      <c r="M1520">
        <v>68.686802439012993</v>
      </c>
      <c r="N1520">
        <v>0.910648492125813</v>
      </c>
      <c r="O1520">
        <v>14.585206112751999</v>
      </c>
      <c r="P1520">
        <v>61.656632758978603</v>
      </c>
      <c r="Q1520">
        <v>5.2218040042262E-2</v>
      </c>
    </row>
    <row r="1521" spans="1:17" hidden="1" x14ac:dyDescent="0.3">
      <c r="A1521" t="s">
        <v>3197</v>
      </c>
      <c r="B1521" t="s">
        <v>3198</v>
      </c>
      <c r="C1521" t="str">
        <f>IFERROR(VLOOKUP(Table1[[#This Row],[Ticker]],[1]!Table1[[Symbol]:[Industry]],2,FALSE),"-")</f>
        <v>-</v>
      </c>
      <c r="D1521" t="s">
        <v>475</v>
      </c>
      <c r="E1521">
        <v>870.69827659500004</v>
      </c>
      <c r="F1521">
        <v>585.45000000000005</v>
      </c>
      <c r="G1521">
        <v>-40.893013278629901</v>
      </c>
      <c r="H1521">
        <v>-2.9618350051717601</v>
      </c>
      <c r="I1521">
        <v>-26.098171893812701</v>
      </c>
      <c r="J1521">
        <v>-3.0625241548062498</v>
      </c>
      <c r="K1521">
        <v>581.93972081261904</v>
      </c>
      <c r="L1521">
        <v>602.97553632819995</v>
      </c>
      <c r="M1521">
        <v>53.500789610822103</v>
      </c>
      <c r="N1521">
        <v>0.58098010456929505</v>
      </c>
      <c r="O1521">
        <v>53.727901614142901</v>
      </c>
      <c r="P1521">
        <v>26.392487046632102</v>
      </c>
      <c r="Q1521">
        <v>0.105912489873094</v>
      </c>
    </row>
    <row r="1522" spans="1:17" hidden="1" x14ac:dyDescent="0.3">
      <c r="A1522" t="s">
        <v>3199</v>
      </c>
      <c r="B1522" t="s">
        <v>3200</v>
      </c>
      <c r="C1522" t="str">
        <f>IFERROR(VLOOKUP(Table1[[#This Row],[Ticker]],[1]!Table1[[Symbol]:[Industry]],2,FALSE),"-")</f>
        <v>-</v>
      </c>
      <c r="E1522">
        <v>870.06103210000003</v>
      </c>
      <c r="F1522">
        <v>31.73</v>
      </c>
      <c r="G1522">
        <v>-53.0388283567626</v>
      </c>
      <c r="H1522">
        <v>-1.5109093987375299</v>
      </c>
      <c r="I1522">
        <v>-45.650544238956002</v>
      </c>
      <c r="J1522">
        <v>-6.5156842675862698</v>
      </c>
      <c r="K1522">
        <v>32.047267189544002</v>
      </c>
      <c r="L1522">
        <v>37.961293024475403</v>
      </c>
      <c r="M1522">
        <v>48.096503080543499</v>
      </c>
      <c r="N1522">
        <v>1.1712874774072199</v>
      </c>
      <c r="O1522">
        <v>85.943901670343493</v>
      </c>
      <c r="P1522">
        <v>21.664110429447799</v>
      </c>
      <c r="Q1522">
        <v>8.9925713024380002E-2</v>
      </c>
    </row>
    <row r="1523" spans="1:17" hidden="1" x14ac:dyDescent="0.3">
      <c r="A1523" t="s">
        <v>3201</v>
      </c>
      <c r="B1523" t="s">
        <v>3202</v>
      </c>
      <c r="C1523" t="str">
        <f>IFERROR(VLOOKUP(Table1[[#This Row],[Ticker]],[1]!Table1[[Symbol]:[Industry]],2,FALSE),"-")</f>
        <v>-</v>
      </c>
      <c r="D1523" t="s">
        <v>668</v>
      </c>
      <c r="E1523">
        <v>868.82505500000002</v>
      </c>
      <c r="F1523">
        <v>510.5</v>
      </c>
      <c r="G1523">
        <v>53.258731204954501</v>
      </c>
      <c r="H1523">
        <v>14.144767672508699</v>
      </c>
      <c r="I1523">
        <v>3.7563554436932098</v>
      </c>
      <c r="J1523">
        <v>3.3027328301535901</v>
      </c>
      <c r="K1523">
        <v>464.253974404801</v>
      </c>
      <c r="L1523">
        <v>425.19155152371798</v>
      </c>
      <c r="M1523">
        <v>60.138362495105099</v>
      </c>
      <c r="N1523">
        <v>2.73042253921686</v>
      </c>
      <c r="O1523">
        <v>7.3457394711067403</v>
      </c>
      <c r="P1523">
        <v>89.776951672862396</v>
      </c>
      <c r="Q1523">
        <v>6.1656497898088997E-2</v>
      </c>
    </row>
    <row r="1524" spans="1:17" hidden="1" x14ac:dyDescent="0.3">
      <c r="A1524" t="s">
        <v>3203</v>
      </c>
      <c r="B1524" t="s">
        <v>3204</v>
      </c>
      <c r="C1524" t="str">
        <f>IFERROR(VLOOKUP(Table1[[#This Row],[Ticker]],[1]!Table1[[Symbol]:[Industry]],2,FALSE),"-")</f>
        <v>-</v>
      </c>
      <c r="D1524" t="s">
        <v>541</v>
      </c>
      <c r="E1524">
        <v>861.36284639999997</v>
      </c>
      <c r="F1524">
        <v>640.5</v>
      </c>
      <c r="G1524">
        <v>27.2776282390397</v>
      </c>
      <c r="H1524">
        <v>17.568707454198599</v>
      </c>
      <c r="I1524">
        <v>-0.77664066002568699</v>
      </c>
      <c r="J1524">
        <v>-2.0310304332903701</v>
      </c>
      <c r="K1524">
        <v>575.32810149023896</v>
      </c>
      <c r="L1524">
        <v>505.14992186150403</v>
      </c>
      <c r="M1524">
        <v>56.943170945625198</v>
      </c>
      <c r="N1524">
        <v>2.6354115933457698</v>
      </c>
      <c r="O1524">
        <v>16.0343481654957</v>
      </c>
      <c r="P1524">
        <v>94.149742346165496</v>
      </c>
      <c r="Q1524">
        <v>0.102674647148828</v>
      </c>
    </row>
    <row r="1525" spans="1:17" hidden="1" x14ac:dyDescent="0.3">
      <c r="A1525" t="s">
        <v>3205</v>
      </c>
      <c r="B1525" t="s">
        <v>3206</v>
      </c>
      <c r="C1525" t="str">
        <f>IFERROR(VLOOKUP(Table1[[#This Row],[Ticker]],[1]!Table1[[Symbol]:[Industry]],2,FALSE),"-")</f>
        <v>-</v>
      </c>
      <c r="D1525" t="s">
        <v>931</v>
      </c>
      <c r="E1525">
        <v>860.7</v>
      </c>
      <c r="F1525">
        <v>193.7</v>
      </c>
      <c r="G1525">
        <v>-10.0013138585111</v>
      </c>
      <c r="H1525">
        <v>27.060338197167098</v>
      </c>
      <c r="I1525">
        <v>-11.8460692052877</v>
      </c>
      <c r="J1525">
        <v>-3.8212990986897002</v>
      </c>
      <c r="K1525">
        <v>160.68853268289499</v>
      </c>
      <c r="L1525">
        <v>175.87589161824701</v>
      </c>
      <c r="M1525">
        <v>52.946503234223698</v>
      </c>
      <c r="N1525">
        <v>1.6065182965874101</v>
      </c>
      <c r="O1525">
        <v>18.9468249870934</v>
      </c>
      <c r="P1525">
        <v>71.415929203539804</v>
      </c>
    </row>
    <row r="1526" spans="1:17" hidden="1" x14ac:dyDescent="0.3">
      <c r="A1526" t="s">
        <v>3207</v>
      </c>
      <c r="B1526" t="s">
        <v>3208</v>
      </c>
      <c r="C1526" t="str">
        <f>IFERROR(VLOOKUP(Table1[[#This Row],[Ticker]],[1]!Table1[[Symbol]:[Industry]],2,FALSE),"-")</f>
        <v>-</v>
      </c>
      <c r="D1526" t="s">
        <v>46</v>
      </c>
      <c r="E1526">
        <v>857.74613999999997</v>
      </c>
      <c r="F1526">
        <v>147.44999999999999</v>
      </c>
      <c r="G1526">
        <v>333.95039066611997</v>
      </c>
      <c r="H1526">
        <v>15.307683354080099</v>
      </c>
      <c r="I1526">
        <v>70.963501807191506</v>
      </c>
      <c r="J1526">
        <v>-0.59255979471401898</v>
      </c>
      <c r="K1526">
        <v>121.75296276466899</v>
      </c>
      <c r="L1526">
        <v>90.134566815615102</v>
      </c>
      <c r="M1526">
        <v>73.770469713942106</v>
      </c>
      <c r="N1526">
        <v>0.85046923998667101</v>
      </c>
      <c r="O1526">
        <v>1.7293997965412</v>
      </c>
      <c r="P1526">
        <v>374.87922705314003</v>
      </c>
      <c r="Q1526">
        <v>0.18477808410503499</v>
      </c>
    </row>
    <row r="1527" spans="1:17" hidden="1" x14ac:dyDescent="0.3">
      <c r="A1527" t="s">
        <v>3209</v>
      </c>
      <c r="B1527" t="s">
        <v>3210</v>
      </c>
      <c r="C1527" t="str">
        <f>IFERROR(VLOOKUP(Table1[[#This Row],[Ticker]],[1]!Table1[[Symbol]:[Industry]],2,FALSE),"-")</f>
        <v>-</v>
      </c>
      <c r="D1527" t="s">
        <v>659</v>
      </c>
      <c r="E1527">
        <v>852.91629265799997</v>
      </c>
      <c r="F1527">
        <v>79.930000000000007</v>
      </c>
      <c r="G1527">
        <v>-39.427088828771502</v>
      </c>
      <c r="H1527">
        <v>-0.183863536366382</v>
      </c>
      <c r="I1527">
        <v>-23.181172981705998</v>
      </c>
      <c r="J1527">
        <v>-1.66860716248119</v>
      </c>
      <c r="K1527">
        <v>81.651563384251205</v>
      </c>
      <c r="L1527">
        <v>86.6873026320945</v>
      </c>
      <c r="M1527">
        <v>46.217186581949697</v>
      </c>
      <c r="N1527">
        <v>1.0264634311926999</v>
      </c>
      <c r="O1527">
        <v>43.000125109470702</v>
      </c>
      <c r="P1527">
        <v>12.419127988748199</v>
      </c>
    </row>
    <row r="1528" spans="1:17" hidden="1" x14ac:dyDescent="0.3">
      <c r="A1528" t="s">
        <v>3211</v>
      </c>
      <c r="B1528" t="s">
        <v>3212</v>
      </c>
      <c r="C1528" t="str">
        <f>IFERROR(VLOOKUP(Table1[[#This Row],[Ticker]],[1]!Table1[[Symbol]:[Industry]],2,FALSE),"-")</f>
        <v>-</v>
      </c>
      <c r="D1528" t="s">
        <v>260</v>
      </c>
      <c r="E1528">
        <v>851.37945003000004</v>
      </c>
      <c r="F1528">
        <v>1396.35</v>
      </c>
      <c r="G1528">
        <v>66.770259249553106</v>
      </c>
      <c r="H1528">
        <v>15.195108492289799</v>
      </c>
      <c r="I1528">
        <v>3.95511747118204</v>
      </c>
      <c r="J1528">
        <v>7.8933907223969504</v>
      </c>
      <c r="K1528">
        <v>1216.1280173579</v>
      </c>
      <c r="L1528">
        <v>1117.34437903393</v>
      </c>
      <c r="M1528">
        <v>71.809035520917902</v>
      </c>
      <c r="N1528">
        <v>3.1773635756631502</v>
      </c>
      <c r="O1528">
        <v>16.804526085866701</v>
      </c>
      <c r="P1528">
        <v>105.648011782032</v>
      </c>
      <c r="Q1528">
        <v>7.0243377135580001E-2</v>
      </c>
    </row>
    <row r="1529" spans="1:17" hidden="1" x14ac:dyDescent="0.3">
      <c r="A1529" t="s">
        <v>3213</v>
      </c>
      <c r="B1529" t="s">
        <v>3214</v>
      </c>
      <c r="C1529" t="str">
        <f>IFERROR(VLOOKUP(Table1[[#This Row],[Ticker]],[1]!Table1[[Symbol]:[Industry]],2,FALSE),"-")</f>
        <v>-</v>
      </c>
      <c r="D1529" t="s">
        <v>260</v>
      </c>
      <c r="E1529">
        <v>851.16327860000001</v>
      </c>
      <c r="F1529">
        <v>461.2</v>
      </c>
      <c r="G1529">
        <v>201.264063535898</v>
      </c>
      <c r="H1529">
        <v>7.79068407191928</v>
      </c>
      <c r="I1529">
        <v>36.705184739012097</v>
      </c>
      <c r="J1529">
        <v>2.1137640181645101</v>
      </c>
      <c r="K1529">
        <v>393.87506143117002</v>
      </c>
      <c r="L1529">
        <v>313.86334322525602</v>
      </c>
      <c r="M1529">
        <v>69.698441011621796</v>
      </c>
      <c r="N1529">
        <v>0.67054494260931996</v>
      </c>
      <c r="O1529">
        <v>3.4150043365134399</v>
      </c>
      <c r="P1529">
        <v>241.37675795706801</v>
      </c>
      <c r="Q1529">
        <v>0.134428050757714</v>
      </c>
    </row>
    <row r="1530" spans="1:17" hidden="1" x14ac:dyDescent="0.3">
      <c r="A1530" t="s">
        <v>3215</v>
      </c>
      <c r="B1530" t="s">
        <v>3216</v>
      </c>
      <c r="C1530" t="str">
        <f>IFERROR(VLOOKUP(Table1[[#This Row],[Ticker]],[1]!Table1[[Symbol]:[Industry]],2,FALSE),"-")</f>
        <v>-</v>
      </c>
      <c r="D1530" t="s">
        <v>234</v>
      </c>
      <c r="E1530">
        <v>850.5</v>
      </c>
      <c r="F1530">
        <v>1890</v>
      </c>
      <c r="G1530">
        <v>172.90139378703699</v>
      </c>
      <c r="H1530">
        <v>-7.6082320601131599</v>
      </c>
      <c r="I1530">
        <v>82.459471186069905</v>
      </c>
      <c r="J1530">
        <v>-2.4411428788646099E-2</v>
      </c>
      <c r="K1530">
        <v>1837.9618070471699</v>
      </c>
      <c r="L1530">
        <v>1436.56045820738</v>
      </c>
      <c r="M1530">
        <v>56.179750919155403</v>
      </c>
      <c r="N1530">
        <v>0.20588069809846299</v>
      </c>
      <c r="O1530">
        <v>11.1111111111111</v>
      </c>
      <c r="P1530">
        <v>202.76331597917499</v>
      </c>
      <c r="Q1530">
        <v>0.109064095476345</v>
      </c>
    </row>
    <row r="1531" spans="1:17" hidden="1" x14ac:dyDescent="0.3">
      <c r="A1531" t="s">
        <v>3217</v>
      </c>
      <c r="B1531" t="s">
        <v>3218</v>
      </c>
      <c r="C1531" t="str">
        <f>IFERROR(VLOOKUP(Table1[[#This Row],[Ticker]],[1]!Table1[[Symbol]:[Industry]],2,FALSE),"-")</f>
        <v>-</v>
      </c>
      <c r="D1531" t="s">
        <v>620</v>
      </c>
      <c r="E1531">
        <v>849.52258125000003</v>
      </c>
      <c r="F1531">
        <v>1411.9</v>
      </c>
      <c r="G1531">
        <v>-6.0141270706007797</v>
      </c>
      <c r="H1531">
        <v>-10.736886527940401</v>
      </c>
      <c r="I1531">
        <v>-13.8816173468185</v>
      </c>
      <c r="J1531">
        <v>-7.3318881135108001</v>
      </c>
      <c r="K1531">
        <v>1437.0474097491399</v>
      </c>
      <c r="L1531">
        <v>1351.1782624949001</v>
      </c>
      <c r="M1531">
        <v>33.675497767996603</v>
      </c>
      <c r="N1531">
        <v>0.815902654990034</v>
      </c>
      <c r="O1531">
        <v>15.2135420355549</v>
      </c>
      <c r="P1531">
        <v>24.946902654867198</v>
      </c>
      <c r="Q1531">
        <v>-4.6850156085656E-2</v>
      </c>
    </row>
    <row r="1532" spans="1:17" hidden="1" x14ac:dyDescent="0.3">
      <c r="A1532" t="s">
        <v>3219</v>
      </c>
      <c r="B1532" t="s">
        <v>3220</v>
      </c>
      <c r="C1532" t="str">
        <f>IFERROR(VLOOKUP(Table1[[#This Row],[Ticker]],[1]!Table1[[Symbol]:[Industry]],2,FALSE),"-")</f>
        <v>-</v>
      </c>
      <c r="D1532" t="s">
        <v>257</v>
      </c>
      <c r="E1532">
        <v>848.68278080000005</v>
      </c>
      <c r="F1532">
        <v>144.22</v>
      </c>
      <c r="G1532">
        <v>56.6175402679917</v>
      </c>
      <c r="H1532">
        <v>1.5972069498202901</v>
      </c>
      <c r="I1532">
        <v>-12.7018008964522</v>
      </c>
      <c r="J1532">
        <v>-3.0356040250080798</v>
      </c>
      <c r="K1532">
        <v>134.81612250661601</v>
      </c>
      <c r="L1532">
        <v>129.22512787096301</v>
      </c>
      <c r="M1532">
        <v>70.609643634318203</v>
      </c>
      <c r="N1532">
        <v>1.65036608256016</v>
      </c>
      <c r="O1532">
        <v>17.8754680349466</v>
      </c>
      <c r="P1532">
        <v>92.165223184543606</v>
      </c>
      <c r="Q1532">
        <v>0.10492123115846</v>
      </c>
    </row>
    <row r="1533" spans="1:17" hidden="1" x14ac:dyDescent="0.3">
      <c r="A1533" t="s">
        <v>3221</v>
      </c>
      <c r="B1533" t="s">
        <v>3222</v>
      </c>
      <c r="C1533" t="str">
        <f>IFERROR(VLOOKUP(Table1[[#This Row],[Ticker]],[1]!Table1[[Symbol]:[Industry]],2,FALSE),"-")</f>
        <v>-</v>
      </c>
      <c r="D1533" t="s">
        <v>46</v>
      </c>
      <c r="E1533">
        <v>845.68</v>
      </c>
      <c r="F1533">
        <v>54.56</v>
      </c>
      <c r="G1533">
        <v>206.49965198523401</v>
      </c>
      <c r="H1533">
        <v>35.686620462317101</v>
      </c>
      <c r="I1533">
        <v>94.563105459657294</v>
      </c>
      <c r="J1533">
        <v>-7.7358766667758401</v>
      </c>
      <c r="K1533">
        <v>43.437095453797397</v>
      </c>
      <c r="L1533">
        <v>32.950146683032401</v>
      </c>
      <c r="M1533">
        <v>61.8260790543534</v>
      </c>
      <c r="N1533">
        <v>1.70120253667813</v>
      </c>
      <c r="O1533">
        <v>11.803519061583501</v>
      </c>
      <c r="Q1533">
        <v>0.11435781206479601</v>
      </c>
    </row>
    <row r="1534" spans="1:17" hidden="1" x14ac:dyDescent="0.3">
      <c r="A1534" t="s">
        <v>3223</v>
      </c>
      <c r="B1534" t="s">
        <v>3224</v>
      </c>
      <c r="C1534" t="str">
        <f>IFERROR(VLOOKUP(Table1[[#This Row],[Ticker]],[1]!Table1[[Symbol]:[Industry]],2,FALSE),"-")</f>
        <v>-</v>
      </c>
      <c r="E1534">
        <v>843.34883596700001</v>
      </c>
      <c r="F1534">
        <v>68.63</v>
      </c>
      <c r="G1534">
        <v>246.87196164458399</v>
      </c>
      <c r="H1534">
        <v>3.27817248711855</v>
      </c>
      <c r="I1534">
        <v>33.007742820304898</v>
      </c>
      <c r="J1534">
        <v>-2.7259939696871802</v>
      </c>
      <c r="K1534">
        <v>62.774165689335703</v>
      </c>
      <c r="L1534">
        <v>52.4408752466938</v>
      </c>
      <c r="M1534">
        <v>67.149702915977599</v>
      </c>
      <c r="N1534">
        <v>1.3143159070776</v>
      </c>
      <c r="O1534">
        <v>1.9962115692845701</v>
      </c>
      <c r="P1534">
        <v>295.561959654178</v>
      </c>
      <c r="Q1534">
        <v>3.5703386825601001E-2</v>
      </c>
    </row>
    <row r="1535" spans="1:17" hidden="1" x14ac:dyDescent="0.3">
      <c r="A1535" t="s">
        <v>3225</v>
      </c>
      <c r="B1535" t="s">
        <v>3226</v>
      </c>
      <c r="C1535" t="str">
        <f>IFERROR(VLOOKUP(Table1[[#This Row],[Ticker]],[1]!Table1[[Symbol]:[Industry]],2,FALSE),"-")</f>
        <v>-</v>
      </c>
      <c r="D1535" t="s">
        <v>390</v>
      </c>
      <c r="E1535">
        <v>839.72055</v>
      </c>
      <c r="F1535">
        <v>788.1</v>
      </c>
      <c r="G1535">
        <v>106.468508505195</v>
      </c>
      <c r="H1535">
        <v>-8.9253227089585092</v>
      </c>
      <c r="I1535">
        <v>57.198040904575898</v>
      </c>
      <c r="J1535">
        <v>-2.7622455147670402</v>
      </c>
      <c r="K1535">
        <v>775.79952132759399</v>
      </c>
      <c r="L1535">
        <v>589.74976845030096</v>
      </c>
      <c r="M1535">
        <v>44.7003668065461</v>
      </c>
      <c r="N1535">
        <v>0.62703993699273197</v>
      </c>
      <c r="O1535">
        <v>24.520999873112501</v>
      </c>
      <c r="P1535">
        <v>167.107269954245</v>
      </c>
      <c r="Q1535">
        <v>0.13405143290982999</v>
      </c>
    </row>
    <row r="1536" spans="1:17" hidden="1" x14ac:dyDescent="0.3">
      <c r="A1536" t="s">
        <v>3227</v>
      </c>
      <c r="B1536" t="s">
        <v>3228</v>
      </c>
      <c r="C1536" t="str">
        <f>IFERROR(VLOOKUP(Table1[[#This Row],[Ticker]],[1]!Table1[[Symbol]:[Industry]],2,FALSE),"-")</f>
        <v>-</v>
      </c>
      <c r="D1536" t="s">
        <v>234</v>
      </c>
      <c r="E1536">
        <v>834.91097360000003</v>
      </c>
      <c r="F1536">
        <v>172.15</v>
      </c>
      <c r="G1536">
        <v>7.6469171873532398</v>
      </c>
      <c r="H1536">
        <v>27.433155435204899</v>
      </c>
      <c r="I1536">
        <v>39.793560806035799</v>
      </c>
      <c r="J1536">
        <v>1.4124179542072399</v>
      </c>
      <c r="K1536">
        <v>136.023482718743</v>
      </c>
      <c r="L1536">
        <v>125.69610786490399</v>
      </c>
      <c r="M1536">
        <v>79.137776970406307</v>
      </c>
      <c r="N1536">
        <v>2.84837058266878</v>
      </c>
      <c r="O1536">
        <v>1.2837641591635101</v>
      </c>
      <c r="P1536">
        <v>60.737628384687198</v>
      </c>
    </row>
    <row r="1537" spans="1:17" hidden="1" x14ac:dyDescent="0.3">
      <c r="A1537" t="s">
        <v>3229</v>
      </c>
      <c r="B1537" t="s">
        <v>3230</v>
      </c>
      <c r="C1537" t="str">
        <f>IFERROR(VLOOKUP(Table1[[#This Row],[Ticker]],[1]!Table1[[Symbol]:[Industry]],2,FALSE),"-")</f>
        <v>-</v>
      </c>
      <c r="D1537" t="s">
        <v>218</v>
      </c>
      <c r="E1537">
        <v>825.78750000000002</v>
      </c>
      <c r="F1537">
        <v>695.4</v>
      </c>
      <c r="G1537">
        <v>239.61484313582</v>
      </c>
      <c r="H1537">
        <v>30.720999929945901</v>
      </c>
      <c r="I1537">
        <v>65.007794375846601</v>
      </c>
      <c r="J1537">
        <v>-4.2070227814491501</v>
      </c>
      <c r="K1537">
        <v>504.54490111067702</v>
      </c>
      <c r="L1537">
        <v>402.36743173093402</v>
      </c>
      <c r="M1537">
        <v>74.149435996450293</v>
      </c>
      <c r="N1537">
        <v>1.9841711229946499</v>
      </c>
      <c r="O1537">
        <v>0</v>
      </c>
      <c r="P1537">
        <v>295.11363636363598</v>
      </c>
    </row>
    <row r="1538" spans="1:17" hidden="1" x14ac:dyDescent="0.3">
      <c r="A1538" t="s">
        <v>3231</v>
      </c>
      <c r="B1538" t="s">
        <v>3232</v>
      </c>
      <c r="C1538" t="str">
        <f>IFERROR(VLOOKUP(Table1[[#This Row],[Ticker]],[1]!Table1[[Symbol]:[Industry]],2,FALSE),"-")</f>
        <v>-</v>
      </c>
      <c r="D1538" t="s">
        <v>109</v>
      </c>
      <c r="E1538">
        <v>823.44764543999997</v>
      </c>
      <c r="F1538">
        <v>638.4</v>
      </c>
      <c r="G1538">
        <v>135.67185518477899</v>
      </c>
      <c r="H1538">
        <v>-4.7280823051028102</v>
      </c>
      <c r="I1538">
        <v>90.579228692161195</v>
      </c>
      <c r="J1538">
        <v>-3.1577499440002899</v>
      </c>
      <c r="K1538">
        <v>617.478912758864</v>
      </c>
      <c r="L1538">
        <v>474.98876437709498</v>
      </c>
      <c r="M1538">
        <v>45.7137021599749</v>
      </c>
      <c r="N1538">
        <v>0.39119615859368001</v>
      </c>
      <c r="O1538">
        <v>24.725877192982399</v>
      </c>
      <c r="P1538">
        <v>164.578735042734</v>
      </c>
      <c r="Q1538">
        <v>0.14839362534725101</v>
      </c>
    </row>
    <row r="1539" spans="1:17" hidden="1" x14ac:dyDescent="0.3">
      <c r="A1539" t="s">
        <v>3233</v>
      </c>
      <c r="B1539" t="s">
        <v>3234</v>
      </c>
      <c r="C1539" t="str">
        <f>IFERROR(VLOOKUP(Table1[[#This Row],[Ticker]],[1]!Table1[[Symbol]:[Industry]],2,FALSE),"-")</f>
        <v>-</v>
      </c>
      <c r="D1539" t="s">
        <v>524</v>
      </c>
      <c r="E1539">
        <v>822.85471595599995</v>
      </c>
      <c r="F1539">
        <v>171.08</v>
      </c>
      <c r="G1539">
        <v>-51.913134705774098</v>
      </c>
      <c r="H1539">
        <v>-4.2987949514405903</v>
      </c>
      <c r="I1539">
        <v>-23.575870852258699</v>
      </c>
      <c r="J1539">
        <v>-3.3441408109807398</v>
      </c>
      <c r="K1539">
        <v>179.23704416264599</v>
      </c>
      <c r="L1539">
        <v>195.222227112544</v>
      </c>
      <c r="M1539">
        <v>33.746642236030503</v>
      </c>
      <c r="N1539">
        <v>0.96604373859723203</v>
      </c>
      <c r="O1539">
        <v>67.816226326864594</v>
      </c>
      <c r="P1539">
        <v>11.9633507853403</v>
      </c>
      <c r="Q1539">
        <v>7.8673898688710997E-2</v>
      </c>
    </row>
    <row r="1540" spans="1:17" hidden="1" x14ac:dyDescent="0.3">
      <c r="A1540" t="s">
        <v>3235</v>
      </c>
      <c r="B1540" t="s">
        <v>3236</v>
      </c>
      <c r="C1540" t="str">
        <f>IFERROR(VLOOKUP(Table1[[#This Row],[Ticker]],[1]!Table1[[Symbol]:[Industry]],2,FALSE),"-")</f>
        <v>-</v>
      </c>
      <c r="E1540">
        <v>820.809168</v>
      </c>
      <c r="F1540">
        <v>426.9</v>
      </c>
      <c r="G1540">
        <v>28.3144806456704</v>
      </c>
      <c r="H1540">
        <v>11.8812610416044</v>
      </c>
      <c r="I1540">
        <v>2.3022151964113902</v>
      </c>
      <c r="J1540">
        <v>-1.53527788852896</v>
      </c>
      <c r="K1540">
        <v>381.47192633062298</v>
      </c>
      <c r="L1540">
        <v>337.550445666332</v>
      </c>
      <c r="M1540">
        <v>58.111841186964497</v>
      </c>
      <c r="N1540">
        <v>2.1052829413151701</v>
      </c>
      <c r="O1540">
        <v>7.7535722651674801</v>
      </c>
      <c r="P1540">
        <v>88.810260946483794</v>
      </c>
    </row>
    <row r="1541" spans="1:17" hidden="1" x14ac:dyDescent="0.3">
      <c r="A1541" t="s">
        <v>3237</v>
      </c>
      <c r="B1541" t="s">
        <v>3238</v>
      </c>
      <c r="C1541" t="str">
        <f>IFERROR(VLOOKUP(Table1[[#This Row],[Ticker]],[1]!Table1[[Symbol]:[Industry]],2,FALSE),"-")</f>
        <v>-</v>
      </c>
      <c r="D1541" t="s">
        <v>21</v>
      </c>
      <c r="E1541">
        <v>818.93343158000005</v>
      </c>
      <c r="F1541">
        <v>325.39999999999998</v>
      </c>
      <c r="G1541">
        <v>112.03326852445799</v>
      </c>
      <c r="H1541">
        <v>7.5660809516161196</v>
      </c>
      <c r="I1541">
        <v>24.236634819582498</v>
      </c>
      <c r="J1541">
        <v>-0.81011234661401599</v>
      </c>
      <c r="K1541">
        <v>288.64213100994101</v>
      </c>
      <c r="L1541">
        <v>239.82180124781701</v>
      </c>
      <c r="M1541">
        <v>69.580307159182397</v>
      </c>
      <c r="N1541">
        <v>0.60806200626445495</v>
      </c>
      <c r="O1541">
        <v>8.1591886908420399</v>
      </c>
      <c r="P1541">
        <v>173.44537815126</v>
      </c>
      <c r="Q1541">
        <v>0.117622116580592</v>
      </c>
    </row>
    <row r="1542" spans="1:17" hidden="1" x14ac:dyDescent="0.3">
      <c r="A1542" t="s">
        <v>3239</v>
      </c>
      <c r="B1542" t="s">
        <v>3240</v>
      </c>
      <c r="C1542" t="str">
        <f>IFERROR(VLOOKUP(Table1[[#This Row],[Ticker]],[1]!Table1[[Symbol]:[Industry]],2,FALSE),"-")</f>
        <v>-</v>
      </c>
      <c r="D1542" t="s">
        <v>390</v>
      </c>
      <c r="E1542">
        <v>816.20973000000004</v>
      </c>
      <c r="F1542">
        <v>105</v>
      </c>
      <c r="G1542">
        <v>-16.3371860209961</v>
      </c>
      <c r="H1542">
        <v>-1.0676785122757499</v>
      </c>
      <c r="I1542">
        <v>-31.177303766423002</v>
      </c>
      <c r="J1542">
        <v>-2.6646477541122802</v>
      </c>
      <c r="K1542">
        <v>114.764911152015</v>
      </c>
      <c r="L1542">
        <v>121.377293888057</v>
      </c>
      <c r="M1542">
        <v>38.979280772771801</v>
      </c>
      <c r="N1542">
        <v>0.40718110072250202</v>
      </c>
      <c r="O1542">
        <v>56.857142857142797</v>
      </c>
      <c r="P1542">
        <v>15.359261700725099</v>
      </c>
      <c r="Q1542">
        <v>-4.090622240761E-2</v>
      </c>
    </row>
    <row r="1543" spans="1:17" hidden="1" x14ac:dyDescent="0.3">
      <c r="A1543" t="s">
        <v>3241</v>
      </c>
      <c r="B1543" t="s">
        <v>3242</v>
      </c>
      <c r="C1543" t="str">
        <f>IFERROR(VLOOKUP(Table1[[#This Row],[Ticker]],[1]!Table1[[Symbol]:[Industry]],2,FALSE),"-")</f>
        <v>-</v>
      </c>
      <c r="D1543" t="s">
        <v>491</v>
      </c>
      <c r="E1543">
        <v>816.04368895799996</v>
      </c>
      <c r="F1543">
        <v>133.22999999999999</v>
      </c>
      <c r="G1543">
        <v>-20.1147267117464</v>
      </c>
      <c r="H1543">
        <v>-4.5564040183677204</v>
      </c>
      <c r="I1543">
        <v>-42.1915681988758</v>
      </c>
      <c r="J1543">
        <v>-5.0882825727334398</v>
      </c>
      <c r="K1543">
        <v>135.48424846685899</v>
      </c>
      <c r="L1543">
        <v>143.80692004816001</v>
      </c>
      <c r="M1543">
        <v>46.761697077154601</v>
      </c>
      <c r="N1543">
        <v>1.58423675326429</v>
      </c>
      <c r="O1543">
        <v>51.992794415672101</v>
      </c>
      <c r="P1543">
        <v>18.584779706275</v>
      </c>
      <c r="Q1543">
        <v>-0.135634684771646</v>
      </c>
    </row>
    <row r="1544" spans="1:17" hidden="1" x14ac:dyDescent="0.3">
      <c r="A1544" t="s">
        <v>3243</v>
      </c>
      <c r="B1544" t="s">
        <v>3244</v>
      </c>
      <c r="C1544" t="str">
        <f>IFERROR(VLOOKUP(Table1[[#This Row],[Ticker]],[1]!Table1[[Symbol]:[Industry]],2,FALSE),"-")</f>
        <v>-</v>
      </c>
      <c r="D1544" t="s">
        <v>380</v>
      </c>
      <c r="E1544">
        <v>814.73810330000003</v>
      </c>
      <c r="F1544">
        <v>68.2</v>
      </c>
      <c r="G1544">
        <v>363.50209969328898</v>
      </c>
      <c r="H1544">
        <v>-2.0857769962339101</v>
      </c>
      <c r="I1544">
        <v>401.82761510884302</v>
      </c>
      <c r="J1544">
        <v>-5.2046181095151098</v>
      </c>
      <c r="K1544">
        <v>69.794694542287303</v>
      </c>
      <c r="L1544">
        <v>46.653356889846499</v>
      </c>
      <c r="M1544">
        <v>46.2630396195974</v>
      </c>
      <c r="N1544">
        <v>0.79723523228867599</v>
      </c>
      <c r="O1544">
        <v>37.052785923753603</v>
      </c>
      <c r="P1544">
        <v>654.42477876106204</v>
      </c>
      <c r="Q1544">
        <v>9.7671647712052001E-2</v>
      </c>
    </row>
    <row r="1545" spans="1:17" hidden="1" x14ac:dyDescent="0.3">
      <c r="A1545" t="s">
        <v>3245</v>
      </c>
      <c r="B1545" t="s">
        <v>3246</v>
      </c>
      <c r="C1545" t="str">
        <f>IFERROR(VLOOKUP(Table1[[#This Row],[Ticker]],[1]!Table1[[Symbol]:[Industry]],2,FALSE),"-")</f>
        <v>-</v>
      </c>
      <c r="D1545" t="s">
        <v>1512</v>
      </c>
      <c r="E1545">
        <v>814.33145461699996</v>
      </c>
      <c r="F1545">
        <v>231.23</v>
      </c>
      <c r="G1545">
        <v>-4.4316822162205503</v>
      </c>
      <c r="H1545">
        <v>-6.5600215495487699</v>
      </c>
      <c r="I1545">
        <v>-40.141214379375199</v>
      </c>
      <c r="J1545">
        <v>-6.02923236489928</v>
      </c>
      <c r="K1545">
        <v>234.507617198861</v>
      </c>
      <c r="L1545">
        <v>241.179731914614</v>
      </c>
      <c r="M1545">
        <v>46.587091389540099</v>
      </c>
      <c r="N1545">
        <v>1.4671247467436599</v>
      </c>
      <c r="O1545">
        <v>44.877394801712498</v>
      </c>
      <c r="P1545">
        <v>23.619353114140502</v>
      </c>
      <c r="Q1545">
        <v>5.7464185364844003E-2</v>
      </c>
    </row>
    <row r="1546" spans="1:17" hidden="1" x14ac:dyDescent="0.3">
      <c r="A1546" t="s">
        <v>3247</v>
      </c>
      <c r="B1546" t="s">
        <v>3248</v>
      </c>
      <c r="C1546" t="str">
        <f>IFERROR(VLOOKUP(Table1[[#This Row],[Ticker]],[1]!Table1[[Symbol]:[Industry]],2,FALSE),"-")</f>
        <v>-</v>
      </c>
      <c r="D1546" t="s">
        <v>119</v>
      </c>
      <c r="E1546">
        <v>812.19634925000003</v>
      </c>
      <c r="F1546">
        <v>632.5</v>
      </c>
      <c r="G1546">
        <v>144.876049273121</v>
      </c>
      <c r="H1546">
        <v>51.180459389405399</v>
      </c>
      <c r="I1546">
        <v>88.640026998911907</v>
      </c>
      <c r="J1546">
        <v>-0.76799839120524704</v>
      </c>
      <c r="K1546">
        <v>457.55053211801101</v>
      </c>
      <c r="L1546">
        <v>357.13412451829902</v>
      </c>
      <c r="M1546">
        <v>71.462983070515804</v>
      </c>
      <c r="N1546">
        <v>1.4856164432605801</v>
      </c>
      <c r="O1546">
        <v>2.7667984189723298</v>
      </c>
      <c r="P1546">
        <v>196.948356807511</v>
      </c>
      <c r="Q1546">
        <v>0.20318087034306501</v>
      </c>
    </row>
    <row r="1547" spans="1:17" hidden="1" x14ac:dyDescent="0.3">
      <c r="A1547" t="s">
        <v>3249</v>
      </c>
      <c r="B1547" t="s">
        <v>3250</v>
      </c>
      <c r="C1547" t="str">
        <f>IFERROR(VLOOKUP(Table1[[#This Row],[Ticker]],[1]!Table1[[Symbol]:[Industry]],2,FALSE),"-")</f>
        <v>-</v>
      </c>
      <c r="D1547" t="s">
        <v>140</v>
      </c>
      <c r="E1547">
        <v>809.70214687999999</v>
      </c>
      <c r="F1547">
        <v>387.2</v>
      </c>
      <c r="G1547">
        <v>89.031579394185997</v>
      </c>
      <c r="H1547">
        <v>8.9876243256026296</v>
      </c>
      <c r="I1547">
        <v>55.531686608346497</v>
      </c>
      <c r="J1547">
        <v>-1.84551777105021</v>
      </c>
      <c r="K1547">
        <v>341.02815263478999</v>
      </c>
      <c r="L1547">
        <v>273.740340841837</v>
      </c>
      <c r="M1547">
        <v>61.255532401331202</v>
      </c>
      <c r="N1547">
        <v>1.1209172569504799</v>
      </c>
      <c r="O1547">
        <v>5.8496900826446403</v>
      </c>
      <c r="P1547">
        <v>138.57054836722099</v>
      </c>
      <c r="Q1547">
        <v>8.3067186227808995E-2</v>
      </c>
    </row>
    <row r="1548" spans="1:17" hidden="1" x14ac:dyDescent="0.3">
      <c r="A1548" t="s">
        <v>3251</v>
      </c>
      <c r="B1548" t="s">
        <v>3252</v>
      </c>
      <c r="C1548" t="str">
        <f>IFERROR(VLOOKUP(Table1[[#This Row],[Ticker]],[1]!Table1[[Symbol]:[Industry]],2,FALSE),"-")</f>
        <v>-</v>
      </c>
      <c r="D1548" t="s">
        <v>668</v>
      </c>
      <c r="E1548">
        <v>808.87229850000006</v>
      </c>
      <c r="F1548">
        <v>133.69999999999999</v>
      </c>
      <c r="G1548">
        <v>-15.8922187542204</v>
      </c>
      <c r="H1548">
        <v>7.6801289121963503</v>
      </c>
      <c r="I1548">
        <v>-3.34409769058187</v>
      </c>
      <c r="J1548">
        <v>3.1862064381036501</v>
      </c>
      <c r="K1548">
        <v>116.808691158594</v>
      </c>
      <c r="L1548">
        <v>122.278618157238</v>
      </c>
      <c r="M1548">
        <v>78.831555937986593</v>
      </c>
      <c r="N1548">
        <v>2.5911909199930698</v>
      </c>
      <c r="O1548">
        <v>12.1914734480179</v>
      </c>
      <c r="P1548">
        <v>32.968672302337097</v>
      </c>
      <c r="Q1548">
        <v>-6.8256708601435997E-2</v>
      </c>
    </row>
    <row r="1549" spans="1:17" hidden="1" x14ac:dyDescent="0.3">
      <c r="A1549" t="s">
        <v>3253</v>
      </c>
      <c r="B1549" t="s">
        <v>3254</v>
      </c>
      <c r="C1549" t="str">
        <f>IFERROR(VLOOKUP(Table1[[#This Row],[Ticker]],[1]!Table1[[Symbol]:[Industry]],2,FALSE),"-")</f>
        <v>-</v>
      </c>
      <c r="D1549" t="s">
        <v>541</v>
      </c>
      <c r="E1549">
        <v>803.82651555999996</v>
      </c>
      <c r="F1549">
        <v>227.8</v>
      </c>
      <c r="G1549">
        <v>118.968665042833</v>
      </c>
      <c r="H1549">
        <v>16.2839938090526</v>
      </c>
      <c r="I1549">
        <v>14.1957106852752</v>
      </c>
      <c r="J1549">
        <v>0.69750822299038095</v>
      </c>
      <c r="K1549">
        <v>186.51704844962799</v>
      </c>
      <c r="L1549">
        <v>159.754309510967</v>
      </c>
      <c r="M1549">
        <v>72.726980029389907</v>
      </c>
      <c r="N1549">
        <v>2.37233910474882</v>
      </c>
      <c r="O1549">
        <v>3.1343283582089398</v>
      </c>
      <c r="P1549">
        <v>148.96174863387901</v>
      </c>
      <c r="Q1549">
        <v>0.12201627090645401</v>
      </c>
    </row>
    <row r="1550" spans="1:17" hidden="1" x14ac:dyDescent="0.3">
      <c r="A1550" t="s">
        <v>3255</v>
      </c>
      <c r="B1550" t="s">
        <v>3256</v>
      </c>
      <c r="C1550" t="str">
        <f>IFERROR(VLOOKUP(Table1[[#This Row],[Ticker]],[1]!Table1[[Symbol]:[Industry]],2,FALSE),"-")</f>
        <v>-</v>
      </c>
      <c r="D1550" t="s">
        <v>659</v>
      </c>
      <c r="E1550">
        <v>801.34079999999994</v>
      </c>
      <c r="F1550">
        <v>1284.2</v>
      </c>
      <c r="G1550">
        <v>-8.6368000082804794</v>
      </c>
      <c r="H1550">
        <v>13.436688893888901</v>
      </c>
      <c r="I1550">
        <v>4.38917278955297</v>
      </c>
      <c r="J1550">
        <v>23.7937854274365</v>
      </c>
      <c r="K1550">
        <v>1051.5987730976301</v>
      </c>
      <c r="L1550">
        <v>1014.12117305895</v>
      </c>
      <c r="M1550">
        <v>88.3847734427479</v>
      </c>
      <c r="N1550">
        <v>2.9627990242759599</v>
      </c>
      <c r="O1550">
        <v>4.6254477495716904</v>
      </c>
      <c r="P1550">
        <v>60.524999999999999</v>
      </c>
      <c r="Q1550">
        <v>2.5376143847430001E-2</v>
      </c>
    </row>
    <row r="1551" spans="1:17" hidden="1" x14ac:dyDescent="0.3">
      <c r="A1551" t="s">
        <v>3257</v>
      </c>
      <c r="B1551" t="s">
        <v>3258</v>
      </c>
      <c r="C1551" t="str">
        <f>IFERROR(VLOOKUP(Table1[[#This Row],[Ticker]],[1]!Table1[[Symbol]:[Industry]],2,FALSE),"-")</f>
        <v>-</v>
      </c>
      <c r="D1551" t="s">
        <v>46</v>
      </c>
      <c r="E1551">
        <v>794.68519773999901</v>
      </c>
      <c r="F1551">
        <v>139.07</v>
      </c>
      <c r="G1551">
        <v>283.317225743709</v>
      </c>
      <c r="H1551">
        <v>-1.6999048833589701</v>
      </c>
      <c r="I1551">
        <v>51.108275486201499</v>
      </c>
      <c r="J1551">
        <v>-7.0593820165180903</v>
      </c>
      <c r="K1551">
        <v>129.77006745729801</v>
      </c>
      <c r="L1551">
        <v>101.658923886464</v>
      </c>
      <c r="M1551">
        <v>57.521648242354203</v>
      </c>
      <c r="N1551">
        <v>0.59061262256525504</v>
      </c>
      <c r="O1551">
        <v>14.6544905443301</v>
      </c>
      <c r="P1551">
        <v>366.67785234899299</v>
      </c>
      <c r="Q1551">
        <v>8.8660879420252997E-2</v>
      </c>
    </row>
    <row r="1552" spans="1:17" hidden="1" x14ac:dyDescent="0.3">
      <c r="A1552" t="s">
        <v>3259</v>
      </c>
      <c r="B1552" t="s">
        <v>3260</v>
      </c>
      <c r="C1552" t="str">
        <f>IFERROR(VLOOKUP(Table1[[#This Row],[Ticker]],[1]!Table1[[Symbol]:[Industry]],2,FALSE),"-")</f>
        <v>-</v>
      </c>
      <c r="D1552" t="s">
        <v>234</v>
      </c>
      <c r="E1552">
        <v>794.52875534999998</v>
      </c>
      <c r="F1552">
        <v>429.55</v>
      </c>
      <c r="G1552">
        <v>105.467739232607</v>
      </c>
      <c r="H1552">
        <v>-4.6012040699149601</v>
      </c>
      <c r="I1552">
        <v>6.3307283425738499</v>
      </c>
      <c r="J1552">
        <v>-5.5981211804358502</v>
      </c>
      <c r="K1552">
        <v>418.52797376354198</v>
      </c>
      <c r="L1552">
        <v>347.256777659146</v>
      </c>
      <c r="M1552">
        <v>52.676966324298803</v>
      </c>
      <c r="N1552">
        <v>0.67523323220048403</v>
      </c>
      <c r="O1552">
        <v>10.755441741357201</v>
      </c>
      <c r="P1552">
        <v>145.31696173615001</v>
      </c>
      <c r="Q1552">
        <v>0.179040581257603</v>
      </c>
    </row>
    <row r="1553" spans="1:17" hidden="1" x14ac:dyDescent="0.3">
      <c r="A1553" t="s">
        <v>3261</v>
      </c>
      <c r="B1553" t="s">
        <v>3262</v>
      </c>
      <c r="C1553" t="str">
        <f>IFERROR(VLOOKUP(Table1[[#This Row],[Ticker]],[1]!Table1[[Symbol]:[Industry]],2,FALSE),"-")</f>
        <v>-</v>
      </c>
      <c r="D1553" t="s">
        <v>931</v>
      </c>
      <c r="E1553">
        <v>792.44799999999998</v>
      </c>
      <c r="F1553">
        <v>2476.4</v>
      </c>
      <c r="G1553">
        <v>40.954480645670401</v>
      </c>
      <c r="H1553">
        <v>4.1572933662394203</v>
      </c>
      <c r="I1553">
        <v>32.776937909004801</v>
      </c>
      <c r="J1553">
        <v>1.1486682754614099</v>
      </c>
      <c r="K1553">
        <v>2228.5012499504501</v>
      </c>
      <c r="L1553">
        <v>1924.89477599722</v>
      </c>
      <c r="M1553">
        <v>62.850195848119903</v>
      </c>
      <c r="N1553">
        <v>0.85293018461913594</v>
      </c>
      <c r="O1553">
        <v>6.1217896947181201</v>
      </c>
      <c r="P1553">
        <v>69.732693625771006</v>
      </c>
      <c r="Q1553">
        <v>-6.3206956437763001E-2</v>
      </c>
    </row>
    <row r="1554" spans="1:17" hidden="1" x14ac:dyDescent="0.3">
      <c r="A1554" t="s">
        <v>3263</v>
      </c>
      <c r="B1554" t="s">
        <v>3264</v>
      </c>
      <c r="C1554" t="str">
        <f>IFERROR(VLOOKUP(Table1[[#This Row],[Ticker]],[1]!Table1[[Symbol]:[Industry]],2,FALSE),"-")</f>
        <v>-</v>
      </c>
      <c r="D1554" t="s">
        <v>86</v>
      </c>
      <c r="E1554">
        <v>789.13528290299996</v>
      </c>
      <c r="F1554">
        <v>87.67</v>
      </c>
      <c r="G1554">
        <v>15.010705545268801</v>
      </c>
      <c r="H1554">
        <v>4.0729976522456399E-2</v>
      </c>
      <c r="I1554">
        <v>-29.314532848780502</v>
      </c>
      <c r="J1554">
        <v>-2.64685032134209</v>
      </c>
      <c r="K1554">
        <v>91.734515867761701</v>
      </c>
      <c r="L1554">
        <v>91.165714761598096</v>
      </c>
      <c r="M1554">
        <v>41.235884508071003</v>
      </c>
      <c r="N1554">
        <v>1.1531243928419499</v>
      </c>
      <c r="O1554">
        <v>58.891296908862699</v>
      </c>
      <c r="P1554">
        <v>51.416234887737403</v>
      </c>
      <c r="Q1554">
        <v>-6.867157545757E-3</v>
      </c>
    </row>
    <row r="1555" spans="1:17" hidden="1" x14ac:dyDescent="0.3">
      <c r="A1555" t="s">
        <v>3265</v>
      </c>
      <c r="B1555" t="s">
        <v>3266</v>
      </c>
      <c r="C1555" t="str">
        <f>IFERROR(VLOOKUP(Table1[[#This Row],[Ticker]],[1]!Table1[[Symbol]:[Industry]],2,FALSE),"-")</f>
        <v>-</v>
      </c>
      <c r="D1555" t="s">
        <v>59</v>
      </c>
      <c r="E1555">
        <v>788.27779926000005</v>
      </c>
      <c r="F1555">
        <v>133.41</v>
      </c>
      <c r="G1555">
        <v>24.1866903834981</v>
      </c>
      <c r="H1555">
        <v>17.652903900956002</v>
      </c>
      <c r="I1555">
        <v>7.5167711608831</v>
      </c>
      <c r="J1555">
        <v>7.9299348361397204</v>
      </c>
      <c r="K1555">
        <v>116.181262760962</v>
      </c>
      <c r="L1555">
        <v>104.89198459284501</v>
      </c>
      <c r="M1555">
        <v>74.726490851467702</v>
      </c>
      <c r="N1555">
        <v>0.93625739691929</v>
      </c>
      <c r="O1555">
        <v>4.1900906978487402</v>
      </c>
      <c r="P1555">
        <v>62.993280390959001</v>
      </c>
      <c r="Q1555">
        <v>2.0037883701561E-2</v>
      </c>
    </row>
    <row r="1556" spans="1:17" hidden="1" x14ac:dyDescent="0.3">
      <c r="A1556" t="s">
        <v>3267</v>
      </c>
      <c r="B1556" t="s">
        <v>3268</v>
      </c>
      <c r="C1556" t="str">
        <f>IFERROR(VLOOKUP(Table1[[#This Row],[Ticker]],[1]!Table1[[Symbol]:[Industry]],2,FALSE),"-")</f>
        <v>-</v>
      </c>
      <c r="D1556" t="s">
        <v>166</v>
      </c>
      <c r="E1556">
        <v>787.35368481</v>
      </c>
      <c r="F1556">
        <v>315.7</v>
      </c>
      <c r="G1556">
        <v>-28.827116203595502</v>
      </c>
      <c r="H1556">
        <v>-9.1558410073403405</v>
      </c>
      <c r="I1556">
        <v>-19.735043214144099</v>
      </c>
      <c r="J1556">
        <v>-2.0534408269807098</v>
      </c>
      <c r="K1556">
        <v>316.68257995300598</v>
      </c>
      <c r="L1556">
        <v>312.78582366221502</v>
      </c>
      <c r="M1556">
        <v>48.473528629135501</v>
      </c>
      <c r="N1556">
        <v>0.56393552912013001</v>
      </c>
      <c r="O1556">
        <v>20.3674374406081</v>
      </c>
      <c r="P1556">
        <v>28.725790010193599</v>
      </c>
      <c r="Q1556">
        <v>-8.7490458478700003E-3</v>
      </c>
    </row>
    <row r="1557" spans="1:17" hidden="1" x14ac:dyDescent="0.3">
      <c r="A1557" t="s">
        <v>3269</v>
      </c>
      <c r="B1557" t="s">
        <v>3270</v>
      </c>
      <c r="C1557" t="str">
        <f>IFERROR(VLOOKUP(Table1[[#This Row],[Ticker]],[1]!Table1[[Symbol]:[Industry]],2,FALSE),"-")</f>
        <v>-</v>
      </c>
      <c r="E1557">
        <v>786.94560000000001</v>
      </c>
      <c r="F1557">
        <v>78.069999999999993</v>
      </c>
      <c r="G1557">
        <v>-74.545472498364703</v>
      </c>
      <c r="H1557">
        <v>-7.7474685385224804</v>
      </c>
      <c r="I1557">
        <v>-43.146646709314197</v>
      </c>
      <c r="J1557">
        <v>17.0483900761695</v>
      </c>
      <c r="K1557">
        <v>80.518413392719793</v>
      </c>
      <c r="L1557">
        <v>95.363858144561405</v>
      </c>
      <c r="M1557">
        <v>69.110461523170301</v>
      </c>
      <c r="N1557">
        <v>2.5364017450954299</v>
      </c>
      <c r="O1557">
        <v>130.12680927372799</v>
      </c>
      <c r="P1557">
        <v>33.452991452991398</v>
      </c>
      <c r="Q1557">
        <v>0.20325576329797801</v>
      </c>
    </row>
    <row r="1558" spans="1:17" hidden="1" x14ac:dyDescent="0.3">
      <c r="A1558" t="s">
        <v>3271</v>
      </c>
      <c r="B1558" t="s">
        <v>3272</v>
      </c>
      <c r="C1558" t="str">
        <f>IFERROR(VLOOKUP(Table1[[#This Row],[Ticker]],[1]!Table1[[Symbol]:[Industry]],2,FALSE),"-")</f>
        <v>-</v>
      </c>
      <c r="D1558" t="s">
        <v>187</v>
      </c>
      <c r="E1558">
        <v>785.93233499999997</v>
      </c>
      <c r="F1558">
        <v>532.15</v>
      </c>
      <c r="G1558">
        <v>21.9431968868839</v>
      </c>
      <c r="H1558">
        <v>15.131319340265399</v>
      </c>
      <c r="I1558">
        <v>5.3005284798214296</v>
      </c>
      <c r="J1558">
        <v>12.579827695751201</v>
      </c>
      <c r="K1558">
        <v>450.73927200192497</v>
      </c>
      <c r="L1558">
        <v>422.01434382540401</v>
      </c>
      <c r="M1558">
        <v>76.622018011466594</v>
      </c>
      <c r="N1558">
        <v>3.5257792667830001</v>
      </c>
      <c r="O1558">
        <v>3.7301512731372699</v>
      </c>
      <c r="P1558">
        <v>56.514705882352899</v>
      </c>
      <c r="Q1558">
        <v>2.9656672320863001E-2</v>
      </c>
    </row>
    <row r="1559" spans="1:17" hidden="1" x14ac:dyDescent="0.3">
      <c r="A1559" t="s">
        <v>3273</v>
      </c>
      <c r="B1559" t="s">
        <v>3274</v>
      </c>
      <c r="C1559" t="str">
        <f>IFERROR(VLOOKUP(Table1[[#This Row],[Ticker]],[1]!Table1[[Symbol]:[Industry]],2,FALSE),"-")</f>
        <v>-</v>
      </c>
      <c r="D1559" t="s">
        <v>218</v>
      </c>
      <c r="E1559">
        <v>781.72890659999996</v>
      </c>
      <c r="F1559">
        <v>31.14</v>
      </c>
      <c r="G1559">
        <v>67.105151440304098</v>
      </c>
      <c r="H1559">
        <v>-5.0430660227992004</v>
      </c>
      <c r="I1559">
        <v>-65.230963819375603</v>
      </c>
      <c r="J1559">
        <v>-1.7996339495728499</v>
      </c>
      <c r="K1559">
        <v>32.943942507781301</v>
      </c>
      <c r="L1559">
        <v>31.912526498786001</v>
      </c>
      <c r="M1559">
        <v>31.335744440651499</v>
      </c>
      <c r="N1559">
        <v>0.57898663183258203</v>
      </c>
      <c r="O1559">
        <v>132.434168272318</v>
      </c>
      <c r="P1559">
        <v>131.18040089086799</v>
      </c>
      <c r="Q1559">
        <v>0.13758365839636799</v>
      </c>
    </row>
    <row r="1560" spans="1:17" hidden="1" x14ac:dyDescent="0.3">
      <c r="A1560" t="s">
        <v>3275</v>
      </c>
      <c r="B1560" t="s">
        <v>3276</v>
      </c>
      <c r="C1560" t="str">
        <f>IFERROR(VLOOKUP(Table1[[#This Row],[Ticker]],[1]!Table1[[Symbol]:[Industry]],2,FALSE),"-")</f>
        <v>-</v>
      </c>
      <c r="D1560" t="s">
        <v>124</v>
      </c>
      <c r="E1560">
        <v>780.9</v>
      </c>
      <c r="F1560">
        <v>685</v>
      </c>
      <c r="G1560">
        <v>296.60593974965701</v>
      </c>
      <c r="H1560">
        <v>-26.578745730250201</v>
      </c>
      <c r="I1560">
        <v>48.040975806909699</v>
      </c>
      <c r="J1560">
        <v>-14.116991679795801</v>
      </c>
      <c r="K1560">
        <v>706.53100484609604</v>
      </c>
      <c r="L1560">
        <v>508.17144815008999</v>
      </c>
      <c r="M1560">
        <v>35.621508917627203</v>
      </c>
      <c r="N1560">
        <v>0.55577540754241295</v>
      </c>
      <c r="O1560">
        <v>38.832116788321102</v>
      </c>
      <c r="P1560">
        <v>341.935483870967</v>
      </c>
      <c r="Q1560">
        <v>0.195253186959369</v>
      </c>
    </row>
    <row r="1561" spans="1:17" hidden="1" x14ac:dyDescent="0.3">
      <c r="A1561" t="s">
        <v>3277</v>
      </c>
      <c r="B1561" t="s">
        <v>3278</v>
      </c>
      <c r="C1561" t="str">
        <f>IFERROR(VLOOKUP(Table1[[#This Row],[Ticker]],[1]!Table1[[Symbol]:[Industry]],2,FALSE),"-")</f>
        <v>-</v>
      </c>
      <c r="D1561" t="s">
        <v>124</v>
      </c>
      <c r="E1561">
        <v>780.01165958399997</v>
      </c>
      <c r="F1561">
        <v>241.76</v>
      </c>
      <c r="G1561">
        <v>315.45569719068197</v>
      </c>
      <c r="H1561">
        <v>-16.9220363020472</v>
      </c>
      <c r="I1561">
        <v>5.7658487006939598</v>
      </c>
      <c r="J1561">
        <v>-4.1897276053872998</v>
      </c>
      <c r="K1561">
        <v>234.09154969594999</v>
      </c>
      <c r="L1561">
        <v>197.49033939122901</v>
      </c>
      <c r="M1561">
        <v>54.693076817560602</v>
      </c>
      <c r="N1561">
        <v>0.79143776397089005</v>
      </c>
      <c r="O1561">
        <v>30.046326935804</v>
      </c>
      <c r="P1561">
        <v>346.87615526802199</v>
      </c>
      <c r="Q1561">
        <v>0.14200716905494301</v>
      </c>
    </row>
    <row r="1562" spans="1:17" hidden="1" x14ac:dyDescent="0.3">
      <c r="A1562" t="s">
        <v>3279</v>
      </c>
      <c r="B1562" t="s">
        <v>3280</v>
      </c>
      <c r="C1562" t="str">
        <f>IFERROR(VLOOKUP(Table1[[#This Row],[Ticker]],[1]!Table1[[Symbol]:[Industry]],2,FALSE),"-")</f>
        <v>-</v>
      </c>
      <c r="D1562" t="s">
        <v>187</v>
      </c>
      <c r="E1562">
        <v>776.92933420999998</v>
      </c>
      <c r="F1562">
        <v>1005.1</v>
      </c>
      <c r="G1562">
        <v>-10.940757449567601</v>
      </c>
      <c r="H1562">
        <v>7.7546468032722098</v>
      </c>
      <c r="I1562">
        <v>5.2187420848756902</v>
      </c>
      <c r="J1562">
        <v>0.13348840964434</v>
      </c>
      <c r="K1562">
        <v>919.62194836487902</v>
      </c>
      <c r="L1562">
        <v>845.93539172526698</v>
      </c>
      <c r="M1562">
        <v>68.239816746719498</v>
      </c>
      <c r="N1562">
        <v>0.61584531938210496</v>
      </c>
      <c r="O1562">
        <v>8.7901701323251409</v>
      </c>
      <c r="P1562">
        <v>56.326308422116703</v>
      </c>
      <c r="Q1562">
        <v>-2.6558862995770999E-2</v>
      </c>
    </row>
    <row r="1563" spans="1:17" hidden="1" x14ac:dyDescent="0.3">
      <c r="A1563" t="s">
        <v>3281</v>
      </c>
      <c r="B1563" t="s">
        <v>3282</v>
      </c>
      <c r="C1563" t="str">
        <f>IFERROR(VLOOKUP(Table1[[#This Row],[Ticker]],[1]!Table1[[Symbol]:[Industry]],2,FALSE),"-")</f>
        <v>-</v>
      </c>
      <c r="D1563" t="s">
        <v>387</v>
      </c>
      <c r="E1563">
        <v>776.52070604999994</v>
      </c>
      <c r="F1563">
        <v>317.25</v>
      </c>
      <c r="G1563">
        <v>61.345596997871702</v>
      </c>
      <c r="H1563">
        <v>19.498908273071699</v>
      </c>
      <c r="I1563">
        <v>7.6692507352703396</v>
      </c>
      <c r="J1563">
        <v>4.5031880494727101</v>
      </c>
      <c r="K1563">
        <v>268.68737331770598</v>
      </c>
      <c r="L1563">
        <v>247.97920333511601</v>
      </c>
      <c r="M1563">
        <v>76.377116035272806</v>
      </c>
      <c r="N1563">
        <v>2.4456346145301402</v>
      </c>
      <c r="O1563">
        <v>5.5319148936170102</v>
      </c>
      <c r="P1563">
        <v>92.506067961165002</v>
      </c>
      <c r="Q1563">
        <v>0.10171570672004</v>
      </c>
    </row>
    <row r="1564" spans="1:17" hidden="1" x14ac:dyDescent="0.3">
      <c r="A1564" t="s">
        <v>3283</v>
      </c>
      <c r="B1564" t="s">
        <v>3284</v>
      </c>
      <c r="C1564" t="str">
        <f>IFERROR(VLOOKUP(Table1[[#This Row],[Ticker]],[1]!Table1[[Symbol]:[Industry]],2,FALSE),"-")</f>
        <v>-</v>
      </c>
      <c r="E1564">
        <v>773.70095749999996</v>
      </c>
      <c r="F1564">
        <v>293.75</v>
      </c>
      <c r="G1564">
        <v>29.301006591141</v>
      </c>
      <c r="H1564">
        <v>13.2090649570497</v>
      </c>
      <c r="I1564">
        <v>-0.384578585469117</v>
      </c>
      <c r="J1564">
        <v>-4.1249007481076099</v>
      </c>
      <c r="K1564">
        <v>271.65917966228699</v>
      </c>
      <c r="L1564">
        <v>248.83707913610101</v>
      </c>
      <c r="M1564">
        <v>50.952709297114403</v>
      </c>
      <c r="N1564">
        <v>0.60346413243408903</v>
      </c>
      <c r="O1564">
        <v>15.4042553191489</v>
      </c>
      <c r="P1564">
        <v>65.586245772265997</v>
      </c>
    </row>
    <row r="1565" spans="1:17" hidden="1" x14ac:dyDescent="0.3">
      <c r="A1565" t="s">
        <v>3285</v>
      </c>
      <c r="B1565" t="s">
        <v>3286</v>
      </c>
      <c r="C1565" t="str">
        <f>IFERROR(VLOOKUP(Table1[[#This Row],[Ticker]],[1]!Table1[[Symbol]:[Industry]],2,FALSE),"-")</f>
        <v>-</v>
      </c>
      <c r="D1565" t="s">
        <v>187</v>
      </c>
      <c r="E1565">
        <v>771.55871999999999</v>
      </c>
      <c r="F1565">
        <v>137.68</v>
      </c>
      <c r="G1565">
        <v>-26.7640643752001</v>
      </c>
      <c r="H1565">
        <v>7.8973402046469197</v>
      </c>
      <c r="I1565">
        <v>-15.451291005539501</v>
      </c>
      <c r="J1565">
        <v>-8.7469529058013098</v>
      </c>
      <c r="K1565">
        <v>129.30403009497499</v>
      </c>
      <c r="L1565">
        <v>129.69465629982801</v>
      </c>
      <c r="M1565">
        <v>55.298516170542399</v>
      </c>
      <c r="N1565">
        <v>2.9908344580696702</v>
      </c>
      <c r="O1565">
        <v>20.859965136548499</v>
      </c>
      <c r="P1565">
        <v>27.363552266420001</v>
      </c>
      <c r="Q1565">
        <v>4.8251533982968997E-2</v>
      </c>
    </row>
    <row r="1566" spans="1:17" hidden="1" x14ac:dyDescent="0.3">
      <c r="A1566" t="s">
        <v>3287</v>
      </c>
      <c r="B1566" t="s">
        <v>3288</v>
      </c>
      <c r="C1566" t="str">
        <f>IFERROR(VLOOKUP(Table1[[#This Row],[Ticker]],[1]!Table1[[Symbol]:[Industry]],2,FALSE),"-")</f>
        <v>-</v>
      </c>
      <c r="D1566" t="s">
        <v>620</v>
      </c>
      <c r="E1566">
        <v>768.75216</v>
      </c>
      <c r="F1566">
        <v>229.89</v>
      </c>
      <c r="G1566">
        <v>-16.188603362587401</v>
      </c>
      <c r="H1566">
        <v>4.9883880035706696</v>
      </c>
      <c r="I1566">
        <v>-16.9419536693092</v>
      </c>
      <c r="J1566">
        <v>-1.8549549129443801</v>
      </c>
      <c r="K1566">
        <v>212.855298858998</v>
      </c>
      <c r="L1566">
        <v>214.35153249673999</v>
      </c>
      <c r="M1566">
        <v>65.736907258242496</v>
      </c>
      <c r="N1566">
        <v>1.8930639688898701</v>
      </c>
      <c r="O1566">
        <v>18.1434599156118</v>
      </c>
      <c r="P1566">
        <v>29.881355932203299</v>
      </c>
      <c r="Q1566">
        <v>5.4993188373613E-2</v>
      </c>
    </row>
    <row r="1567" spans="1:17" hidden="1" x14ac:dyDescent="0.3">
      <c r="A1567" t="s">
        <v>3289</v>
      </c>
      <c r="B1567" t="s">
        <v>3290</v>
      </c>
      <c r="C1567" t="str">
        <f>IFERROR(VLOOKUP(Table1[[#This Row],[Ticker]],[1]!Table1[[Symbol]:[Industry]],2,FALSE),"-")</f>
        <v>-</v>
      </c>
      <c r="D1567" t="s">
        <v>1409</v>
      </c>
      <c r="E1567">
        <v>768.38055150000002</v>
      </c>
      <c r="F1567">
        <v>142.94999999999999</v>
      </c>
      <c r="G1567">
        <v>68.138990689655301</v>
      </c>
      <c r="H1567">
        <v>-2.1552610567488402</v>
      </c>
      <c r="I1567">
        <v>-14.9448644816085</v>
      </c>
      <c r="J1567">
        <v>-1.34546317993765</v>
      </c>
      <c r="K1567">
        <v>143.91628042072401</v>
      </c>
      <c r="L1567">
        <v>136.152343843284</v>
      </c>
      <c r="M1567">
        <v>53.098708576073697</v>
      </c>
      <c r="N1567">
        <v>1.1182138670558599</v>
      </c>
      <c r="O1567">
        <v>32.144106330884902</v>
      </c>
      <c r="P1567">
        <v>97.172413793103402</v>
      </c>
      <c r="Q1567">
        <v>0.11999667909273599</v>
      </c>
    </row>
    <row r="1568" spans="1:17" hidden="1" x14ac:dyDescent="0.3">
      <c r="A1568" t="s">
        <v>3291</v>
      </c>
      <c r="B1568" t="s">
        <v>3292</v>
      </c>
      <c r="C1568" t="str">
        <f>IFERROR(VLOOKUP(Table1[[#This Row],[Ticker]],[1]!Table1[[Symbol]:[Industry]],2,FALSE),"-")</f>
        <v>-</v>
      </c>
      <c r="D1568" t="s">
        <v>287</v>
      </c>
      <c r="E1568">
        <v>765.96201784100003</v>
      </c>
      <c r="F1568">
        <v>72.11</v>
      </c>
      <c r="G1568">
        <v>-30.830296257216599</v>
      </c>
      <c r="H1568">
        <v>-2.6216157979908199</v>
      </c>
      <c r="I1568">
        <v>-46.182613016756903</v>
      </c>
      <c r="J1568">
        <v>-4.5712328925529597</v>
      </c>
      <c r="K1568">
        <v>74.224117704475404</v>
      </c>
      <c r="L1568">
        <v>85.535282143795499</v>
      </c>
      <c r="M1568">
        <v>45.162494929760399</v>
      </c>
      <c r="N1568">
        <v>0.97786421541715596</v>
      </c>
      <c r="O1568">
        <v>78.061295243378197</v>
      </c>
      <c r="P1568">
        <v>21.091519731318201</v>
      </c>
      <c r="Q1568">
        <v>-6.2790269411583999E-2</v>
      </c>
    </row>
    <row r="1569" spans="1:17" hidden="1" x14ac:dyDescent="0.3">
      <c r="A1569" t="s">
        <v>3293</v>
      </c>
      <c r="B1569" t="s">
        <v>3294</v>
      </c>
      <c r="C1569" t="str">
        <f>IFERROR(VLOOKUP(Table1[[#This Row],[Ticker]],[1]!Table1[[Symbol]:[Industry]],2,FALSE),"-")</f>
        <v>-</v>
      </c>
      <c r="D1569" t="s">
        <v>1409</v>
      </c>
      <c r="E1569">
        <v>764.81802000000005</v>
      </c>
      <c r="F1569">
        <v>755</v>
      </c>
      <c r="G1569">
        <v>596.77585225651501</v>
      </c>
      <c r="H1569">
        <v>43.148971590927303</v>
      </c>
      <c r="I1569">
        <v>39.944642073933501</v>
      </c>
      <c r="J1569">
        <v>18.858985735778798</v>
      </c>
      <c r="K1569">
        <v>560.17056324749205</v>
      </c>
      <c r="L1569">
        <v>376.61001240325197</v>
      </c>
      <c r="M1569">
        <v>85.476996425080799</v>
      </c>
      <c r="N1569">
        <v>0.56381660470879802</v>
      </c>
      <c r="O1569">
        <v>0.65562913907284404</v>
      </c>
      <c r="P1569">
        <v>655.75575575575499</v>
      </c>
    </row>
    <row r="1570" spans="1:17" hidden="1" x14ac:dyDescent="0.3">
      <c r="A1570" t="s">
        <v>3295</v>
      </c>
      <c r="B1570" t="s">
        <v>3296</v>
      </c>
      <c r="C1570" t="str">
        <f>IFERROR(VLOOKUP(Table1[[#This Row],[Ticker]],[1]!Table1[[Symbol]:[Industry]],2,FALSE),"-")</f>
        <v>-</v>
      </c>
      <c r="D1570" t="s">
        <v>541</v>
      </c>
      <c r="E1570">
        <v>761.42375340000001</v>
      </c>
      <c r="F1570">
        <v>838.65</v>
      </c>
      <c r="G1570">
        <v>-21.693610169603001</v>
      </c>
      <c r="H1570">
        <v>-7.3381118133762797</v>
      </c>
      <c r="I1570">
        <v>-24.1855741780793</v>
      </c>
      <c r="J1570">
        <v>-2.2476146981596901</v>
      </c>
      <c r="K1570">
        <v>849.33467293527201</v>
      </c>
      <c r="L1570">
        <v>864.877064050081</v>
      </c>
      <c r="M1570">
        <v>57.669711890307497</v>
      </c>
      <c r="N1570">
        <v>0.63432075874756</v>
      </c>
      <c r="O1570">
        <v>41.179276217730802</v>
      </c>
      <c r="P1570">
        <v>20.271045461064102</v>
      </c>
      <c r="Q1570">
        <v>0.10589503163578901</v>
      </c>
    </row>
    <row r="1571" spans="1:17" hidden="1" x14ac:dyDescent="0.3">
      <c r="A1571" t="s">
        <v>3297</v>
      </c>
      <c r="B1571" t="s">
        <v>3298</v>
      </c>
      <c r="C1571" t="str">
        <f>IFERROR(VLOOKUP(Table1[[#This Row],[Ticker]],[1]!Table1[[Symbol]:[Industry]],2,FALSE),"-")</f>
        <v>-</v>
      </c>
      <c r="D1571" t="s">
        <v>169</v>
      </c>
      <c r="E1571">
        <v>759.83825433599998</v>
      </c>
      <c r="F1571">
        <v>140.49</v>
      </c>
      <c r="G1571">
        <v>-41.924352637717703</v>
      </c>
      <c r="H1571">
        <v>-1.63656100218436</v>
      </c>
      <c r="I1571">
        <v>-20.400886760559601</v>
      </c>
      <c r="J1571">
        <v>-5.2836502659902402</v>
      </c>
      <c r="K1571">
        <v>142.60926972486601</v>
      </c>
      <c r="L1571">
        <v>135.818773512012</v>
      </c>
      <c r="M1571">
        <v>44.176410405034403</v>
      </c>
      <c r="N1571">
        <v>1.0896263179800201</v>
      </c>
      <c r="O1571">
        <v>32.304790376539202</v>
      </c>
      <c r="P1571">
        <v>117.982932505818</v>
      </c>
      <c r="Q1571">
        <v>9.9520515907259993E-2</v>
      </c>
    </row>
    <row r="1572" spans="1:17" hidden="1" x14ac:dyDescent="0.3">
      <c r="A1572" t="s">
        <v>3299</v>
      </c>
      <c r="B1572" t="s">
        <v>3300</v>
      </c>
      <c r="C1572" t="str">
        <f>IFERROR(VLOOKUP(Table1[[#This Row],[Ticker]],[1]!Table1[[Symbol]:[Industry]],2,FALSE),"-")</f>
        <v>-</v>
      </c>
      <c r="D1572" t="s">
        <v>371</v>
      </c>
      <c r="E1572">
        <v>759.52242520000004</v>
      </c>
      <c r="F1572">
        <v>78.31</v>
      </c>
      <c r="G1572">
        <v>-7.3325911222715101</v>
      </c>
      <c r="H1572">
        <v>3.2907828275977402</v>
      </c>
      <c r="I1572">
        <v>-9.0299495776090808</v>
      </c>
      <c r="J1572">
        <v>-4.3690765583211597</v>
      </c>
      <c r="K1572">
        <v>70.865926470857502</v>
      </c>
      <c r="L1572">
        <v>71.412648404897496</v>
      </c>
      <c r="M1572">
        <v>72.695801231283795</v>
      </c>
      <c r="N1572">
        <v>3.7348641854798199</v>
      </c>
      <c r="O1572">
        <v>22.908951602605001</v>
      </c>
      <c r="P1572">
        <v>32.057335581787498</v>
      </c>
      <c r="Q1572">
        <v>3.1373342467016001E-2</v>
      </c>
    </row>
    <row r="1573" spans="1:17" hidden="1" x14ac:dyDescent="0.3">
      <c r="A1573" t="s">
        <v>3301</v>
      </c>
      <c r="B1573" t="s">
        <v>3302</v>
      </c>
      <c r="C1573" t="str">
        <f>IFERROR(VLOOKUP(Table1[[#This Row],[Ticker]],[1]!Table1[[Symbol]:[Industry]],2,FALSE),"-")</f>
        <v>-</v>
      </c>
      <c r="D1573" t="s">
        <v>629</v>
      </c>
      <c r="E1573">
        <v>758.07</v>
      </c>
      <c r="F1573">
        <v>252.69</v>
      </c>
      <c r="G1573">
        <v>20.0810762882465</v>
      </c>
      <c r="H1573">
        <v>1.48848014671389</v>
      </c>
      <c r="I1573">
        <v>-23.075966343118601</v>
      </c>
      <c r="J1573">
        <v>-0.10235234099092</v>
      </c>
      <c r="K1573">
        <v>248.11748674740099</v>
      </c>
      <c r="L1573">
        <v>253.67465451289499</v>
      </c>
      <c r="M1573">
        <v>64.525756975930094</v>
      </c>
      <c r="N1573">
        <v>0.80064612851160299</v>
      </c>
      <c r="O1573">
        <v>70.0502592108908</v>
      </c>
      <c r="P1573">
        <v>51.993984962406003</v>
      </c>
      <c r="Q1573">
        <v>7.2566365695099E-2</v>
      </c>
    </row>
    <row r="1574" spans="1:17" hidden="1" x14ac:dyDescent="0.3">
      <c r="A1574" t="s">
        <v>3303</v>
      </c>
      <c r="B1574" t="s">
        <v>3304</v>
      </c>
      <c r="C1574" t="str">
        <f>IFERROR(VLOOKUP(Table1[[#This Row],[Ticker]],[1]!Table1[[Symbol]:[Industry]],2,FALSE),"-")</f>
        <v>-</v>
      </c>
      <c r="D1574" t="s">
        <v>59</v>
      </c>
      <c r="E1574">
        <v>756.54139471999997</v>
      </c>
      <c r="F1574">
        <v>1325.6</v>
      </c>
      <c r="G1574">
        <v>95.915312515425896</v>
      </c>
      <c r="H1574">
        <v>7.8755746674887899</v>
      </c>
      <c r="I1574">
        <v>20.948788351041799</v>
      </c>
      <c r="J1574">
        <v>-1.30487981043961</v>
      </c>
      <c r="K1574">
        <v>1225.97988738339</v>
      </c>
      <c r="L1574">
        <v>1086.7728910846799</v>
      </c>
      <c r="M1574">
        <v>56.804477587223801</v>
      </c>
      <c r="N1574">
        <v>1.88159823828984</v>
      </c>
      <c r="O1574">
        <v>21.2960168980084</v>
      </c>
      <c r="P1574">
        <v>122.584165897069</v>
      </c>
      <c r="Q1574">
        <v>9.4675331046637001E-2</v>
      </c>
    </row>
    <row r="1575" spans="1:17" hidden="1" x14ac:dyDescent="0.3">
      <c r="A1575" t="s">
        <v>3305</v>
      </c>
      <c r="B1575" t="s">
        <v>3306</v>
      </c>
      <c r="C1575" t="str">
        <f>IFERROR(VLOOKUP(Table1[[#This Row],[Ticker]],[1]!Table1[[Symbol]:[Industry]],2,FALSE),"-")</f>
        <v>-</v>
      </c>
      <c r="D1575" t="s">
        <v>541</v>
      </c>
      <c r="E1575">
        <v>756.40582874999996</v>
      </c>
      <c r="F1575">
        <v>412.5</v>
      </c>
      <c r="G1575">
        <v>-44.879829631781597</v>
      </c>
      <c r="H1575">
        <v>11.3716294177847</v>
      </c>
      <c r="I1575">
        <v>-23.0592266504101</v>
      </c>
      <c r="J1575">
        <v>-1.9987489377197001</v>
      </c>
      <c r="K1575">
        <v>384.72486396801298</v>
      </c>
      <c r="L1575">
        <v>403.34116425868001</v>
      </c>
      <c r="M1575">
        <v>61.700185720058599</v>
      </c>
      <c r="N1575">
        <v>0.96482928459956097</v>
      </c>
      <c r="O1575">
        <v>28.9575757575757</v>
      </c>
      <c r="P1575">
        <v>32.466281310211897</v>
      </c>
      <c r="Q1575">
        <v>8.5890246498281003E-2</v>
      </c>
    </row>
    <row r="1576" spans="1:17" hidden="1" x14ac:dyDescent="0.3">
      <c r="A1576" t="s">
        <v>3307</v>
      </c>
      <c r="B1576" t="s">
        <v>3308</v>
      </c>
      <c r="C1576" t="str">
        <f>IFERROR(VLOOKUP(Table1[[#This Row],[Ticker]],[1]!Table1[[Symbol]:[Industry]],2,FALSE),"-")</f>
        <v>-</v>
      </c>
      <c r="D1576" t="s">
        <v>390</v>
      </c>
      <c r="E1576">
        <v>755.85892799999999</v>
      </c>
      <c r="F1576">
        <v>72.599999999999994</v>
      </c>
      <c r="G1576">
        <v>60.441660132849897</v>
      </c>
      <c r="H1576">
        <v>7.0684669128138804</v>
      </c>
      <c r="I1576">
        <v>-8.0518208968786293</v>
      </c>
      <c r="J1576">
        <v>1.86018329913365</v>
      </c>
      <c r="K1576">
        <v>67.320211764529105</v>
      </c>
      <c r="L1576">
        <v>64.411642416262495</v>
      </c>
      <c r="M1576">
        <v>58.1995445421108</v>
      </c>
      <c r="N1576">
        <v>1.0810737277785401</v>
      </c>
      <c r="O1576">
        <v>16.184573002754799</v>
      </c>
      <c r="P1576">
        <v>93.085106382978694</v>
      </c>
      <c r="Q1576">
        <v>7.8506618757216998E-2</v>
      </c>
    </row>
    <row r="1577" spans="1:17" hidden="1" x14ac:dyDescent="0.3">
      <c r="A1577" t="s">
        <v>3309</v>
      </c>
      <c r="B1577" t="s">
        <v>3310</v>
      </c>
      <c r="C1577" t="str">
        <f>IFERROR(VLOOKUP(Table1[[#This Row],[Ticker]],[1]!Table1[[Symbol]:[Industry]],2,FALSE),"-")</f>
        <v>-</v>
      </c>
      <c r="D1577" t="s">
        <v>218</v>
      </c>
      <c r="E1577">
        <v>754.53811949999999</v>
      </c>
      <c r="F1577">
        <v>160.05000000000001</v>
      </c>
      <c r="G1577">
        <v>168.011432991666</v>
      </c>
      <c r="H1577">
        <v>15.767181310380399</v>
      </c>
      <c r="I1577">
        <v>49.1045611022736</v>
      </c>
      <c r="J1577">
        <v>20.192001608794701</v>
      </c>
      <c r="K1577">
        <v>121.93221770328699</v>
      </c>
      <c r="L1577">
        <v>101.765486775249</v>
      </c>
      <c r="M1577">
        <v>91.056803200694802</v>
      </c>
      <c r="N1577">
        <v>1.4921535155150401</v>
      </c>
      <c r="O1577">
        <v>0</v>
      </c>
      <c r="P1577">
        <v>206.022944550669</v>
      </c>
      <c r="Q1577">
        <v>8.7235559721606001E-2</v>
      </c>
    </row>
    <row r="1578" spans="1:17" hidden="1" x14ac:dyDescent="0.3">
      <c r="A1578" t="s">
        <v>3311</v>
      </c>
      <c r="B1578" t="s">
        <v>3312</v>
      </c>
      <c r="C1578" t="str">
        <f>IFERROR(VLOOKUP(Table1[[#This Row],[Ticker]],[1]!Table1[[Symbol]:[Industry]],2,FALSE),"-")</f>
        <v>-</v>
      </c>
      <c r="D1578" t="s">
        <v>541</v>
      </c>
      <c r="E1578">
        <v>754.38719070000002</v>
      </c>
      <c r="F1578">
        <v>1025.95</v>
      </c>
      <c r="G1578">
        <v>19.0816247533667</v>
      </c>
      <c r="H1578">
        <v>13.5633928846984</v>
      </c>
      <c r="I1578">
        <v>-6.4519762525092998</v>
      </c>
      <c r="J1578">
        <v>12.362436391403399</v>
      </c>
      <c r="K1578">
        <v>908.52523715519396</v>
      </c>
      <c r="L1578">
        <v>841.65558916795999</v>
      </c>
      <c r="M1578">
        <v>65.348197192800995</v>
      </c>
      <c r="N1578">
        <v>1.64651215049587</v>
      </c>
      <c r="O1578">
        <v>8.4848189482918208</v>
      </c>
      <c r="P1578">
        <v>52.218100890207701</v>
      </c>
      <c r="Q1578">
        <v>0.103241582867427</v>
      </c>
    </row>
    <row r="1579" spans="1:17" hidden="1" x14ac:dyDescent="0.3">
      <c r="A1579" t="s">
        <v>3313</v>
      </c>
      <c r="B1579" t="s">
        <v>3314</v>
      </c>
      <c r="C1579" t="str">
        <f>IFERROR(VLOOKUP(Table1[[#This Row],[Ticker]],[1]!Table1[[Symbol]:[Industry]],2,FALSE),"-")</f>
        <v>-</v>
      </c>
      <c r="D1579" t="s">
        <v>620</v>
      </c>
      <c r="E1579">
        <v>752.78593245599995</v>
      </c>
      <c r="F1579">
        <v>306.16000000000003</v>
      </c>
      <c r="G1579">
        <v>-1.1302938541599601</v>
      </c>
      <c r="H1579">
        <v>60.083274121235704</v>
      </c>
      <c r="I1579">
        <v>19.819780053923999</v>
      </c>
      <c r="J1579">
        <v>23.589341891508099</v>
      </c>
      <c r="K1579">
        <v>221.166149131617</v>
      </c>
      <c r="L1579">
        <v>219.499163943361</v>
      </c>
      <c r="M1579">
        <v>77.306279726241897</v>
      </c>
      <c r="N1579">
        <v>3.93982723798021</v>
      </c>
      <c r="O1579">
        <v>6.8493598118630699</v>
      </c>
      <c r="P1579">
        <v>83.000597728631107</v>
      </c>
      <c r="Q1579">
        <v>5.0090928468361003E-2</v>
      </c>
    </row>
    <row r="1580" spans="1:17" hidden="1" x14ac:dyDescent="0.3">
      <c r="A1580" t="s">
        <v>3315</v>
      </c>
      <c r="B1580" t="s">
        <v>3316</v>
      </c>
      <c r="C1580" t="str">
        <f>IFERROR(VLOOKUP(Table1[[#This Row],[Ticker]],[1]!Table1[[Symbol]:[Industry]],2,FALSE),"-")</f>
        <v>-</v>
      </c>
      <c r="D1580" t="s">
        <v>387</v>
      </c>
      <c r="E1580">
        <v>748.86166296499903</v>
      </c>
      <c r="F1580">
        <v>341.05</v>
      </c>
      <c r="G1580">
        <v>-28.712469066566499</v>
      </c>
      <c r="H1580">
        <v>4.5988097786296303</v>
      </c>
      <c r="I1580">
        <v>7.8362976935817397</v>
      </c>
      <c r="J1580">
        <v>0.21504732481049099</v>
      </c>
      <c r="K1580">
        <v>315.46161339570699</v>
      </c>
      <c r="L1580">
        <v>303.07060634044501</v>
      </c>
      <c r="M1580">
        <v>56.081087080736701</v>
      </c>
      <c r="N1580">
        <v>0.62423573607702398</v>
      </c>
      <c r="O1580">
        <v>48.262718076528301</v>
      </c>
      <c r="P1580">
        <v>48.153779322328397</v>
      </c>
      <c r="Q1580">
        <v>5.0638246605450001E-2</v>
      </c>
    </row>
    <row r="1581" spans="1:17" hidden="1" x14ac:dyDescent="0.3">
      <c r="A1581" t="s">
        <v>3317</v>
      </c>
      <c r="B1581" t="s">
        <v>3318</v>
      </c>
      <c r="C1581" t="str">
        <f>IFERROR(VLOOKUP(Table1[[#This Row],[Ticker]],[1]!Table1[[Symbol]:[Industry]],2,FALSE),"-")</f>
        <v>-</v>
      </c>
      <c r="D1581" t="s">
        <v>3319</v>
      </c>
      <c r="E1581">
        <v>747.32066157999998</v>
      </c>
      <c r="F1581">
        <v>816.65</v>
      </c>
      <c r="G1581">
        <v>28.843579574466901</v>
      </c>
      <c r="H1581">
        <v>-2.9363026928738698</v>
      </c>
      <c r="I1581">
        <v>29.582720508519099</v>
      </c>
      <c r="J1581">
        <v>-1.3484007113335901</v>
      </c>
      <c r="K1581">
        <v>820.24897967651805</v>
      </c>
      <c r="L1581">
        <v>732.55823247824503</v>
      </c>
      <c r="M1581">
        <v>54.572899833723298</v>
      </c>
      <c r="N1581">
        <v>0.61204155371562297</v>
      </c>
      <c r="O1581">
        <v>23.553541909018499</v>
      </c>
      <c r="P1581">
        <v>65.901472828847105</v>
      </c>
      <c r="Q1581">
        <v>5.9167944163072E-2</v>
      </c>
    </row>
    <row r="1582" spans="1:17" hidden="1" x14ac:dyDescent="0.3">
      <c r="A1582" t="s">
        <v>3320</v>
      </c>
      <c r="B1582" t="s">
        <v>3321</v>
      </c>
      <c r="C1582" t="str">
        <f>IFERROR(VLOOKUP(Table1[[#This Row],[Ticker]],[1]!Table1[[Symbol]:[Industry]],2,FALSE),"-")</f>
        <v>-</v>
      </c>
      <c r="D1582" t="s">
        <v>371</v>
      </c>
      <c r="E1582">
        <v>744.59092873500003</v>
      </c>
      <c r="F1582">
        <v>12.45</v>
      </c>
      <c r="G1582">
        <v>3.4544806456704702</v>
      </c>
      <c r="H1582">
        <v>10.302845926886301</v>
      </c>
      <c r="I1582">
        <v>-27.906430869648801</v>
      </c>
      <c r="J1582">
        <v>-7.79581910217897</v>
      </c>
      <c r="K1582">
        <v>11.6270912743799</v>
      </c>
      <c r="L1582">
        <v>11.0267774608716</v>
      </c>
      <c r="M1582">
        <v>49.580626964616997</v>
      </c>
      <c r="N1582">
        <v>2.37026628145914</v>
      </c>
      <c r="O1582">
        <v>27.309236947791099</v>
      </c>
      <c r="P1582">
        <v>57.5949367088607</v>
      </c>
      <c r="Q1582">
        <v>-1.6935831517748998E-2</v>
      </c>
    </row>
    <row r="1583" spans="1:17" hidden="1" x14ac:dyDescent="0.3">
      <c r="A1583" t="s">
        <v>3322</v>
      </c>
      <c r="B1583" t="s">
        <v>3323</v>
      </c>
      <c r="C1583" t="str">
        <f>IFERROR(VLOOKUP(Table1[[#This Row],[Ticker]],[1]!Table1[[Symbol]:[Industry]],2,FALSE),"-")</f>
        <v>-</v>
      </c>
      <c r="D1583" t="s">
        <v>62</v>
      </c>
      <c r="E1583">
        <v>744.58136960000002</v>
      </c>
      <c r="F1583">
        <v>830.65</v>
      </c>
      <c r="G1583">
        <v>37.3888934686995</v>
      </c>
      <c r="H1583">
        <v>0.717279062645647</v>
      </c>
      <c r="I1583">
        <v>35.945968146271198</v>
      </c>
      <c r="J1583">
        <v>-4.9380272096490598</v>
      </c>
      <c r="K1583">
        <v>798.48444007106195</v>
      </c>
      <c r="L1583">
        <v>669.89249699969696</v>
      </c>
      <c r="M1583">
        <v>51.307746492250402</v>
      </c>
      <c r="N1583">
        <v>0.52626587203658204</v>
      </c>
      <c r="O1583">
        <v>27.466441943056601</v>
      </c>
      <c r="P1583">
        <v>78.634408602150501</v>
      </c>
      <c r="Q1583">
        <v>6.9919466554759002E-2</v>
      </c>
    </row>
    <row r="1584" spans="1:17" hidden="1" x14ac:dyDescent="0.3">
      <c r="A1584" t="s">
        <v>3324</v>
      </c>
      <c r="B1584" t="s">
        <v>3325</v>
      </c>
      <c r="C1584" t="str">
        <f>IFERROR(VLOOKUP(Table1[[#This Row],[Ticker]],[1]!Table1[[Symbol]:[Industry]],2,FALSE),"-")</f>
        <v>-</v>
      </c>
      <c r="D1584" t="s">
        <v>46</v>
      </c>
      <c r="E1584">
        <v>743.53289380000001</v>
      </c>
      <c r="F1584">
        <v>260.3</v>
      </c>
      <c r="G1584">
        <v>-31.84417667016</v>
      </c>
      <c r="H1584">
        <v>-2.2656977051891398</v>
      </c>
      <c r="I1584">
        <v>-19.474688111873999</v>
      </c>
      <c r="J1584">
        <v>-3.4966718222462201</v>
      </c>
      <c r="K1584">
        <v>245.41400257452301</v>
      </c>
      <c r="L1584">
        <v>247.79314728346</v>
      </c>
      <c r="M1584">
        <v>52.540316371699902</v>
      </c>
      <c r="N1584">
        <v>0.599625681154065</v>
      </c>
      <c r="O1584">
        <v>53.111794083749501</v>
      </c>
      <c r="P1584">
        <v>44.6111111111111</v>
      </c>
      <c r="Q1584">
        <v>8.1408199713370002E-2</v>
      </c>
    </row>
    <row r="1585" spans="1:17" hidden="1" x14ac:dyDescent="0.3">
      <c r="A1585" t="s">
        <v>3326</v>
      </c>
      <c r="B1585" t="s">
        <v>3327</v>
      </c>
      <c r="C1585" t="str">
        <f>IFERROR(VLOOKUP(Table1[[#This Row],[Ticker]],[1]!Table1[[Symbol]:[Industry]],2,FALSE),"-")</f>
        <v>-</v>
      </c>
      <c r="D1585" t="s">
        <v>541</v>
      </c>
      <c r="E1585">
        <v>743.47860630000002</v>
      </c>
      <c r="F1585">
        <v>170.35</v>
      </c>
      <c r="G1585">
        <v>-14.5142693543295</v>
      </c>
      <c r="H1585">
        <v>3.6011562889172599</v>
      </c>
      <c r="I1585">
        <v>-12.4471490421003</v>
      </c>
      <c r="J1585">
        <v>-1.33553393622895</v>
      </c>
      <c r="K1585">
        <v>166.549329089743</v>
      </c>
      <c r="L1585">
        <v>163.65960936289</v>
      </c>
      <c r="M1585">
        <v>55.363721143451301</v>
      </c>
      <c r="N1585">
        <v>0.84946726403962303</v>
      </c>
      <c r="O1585">
        <v>20.2524214851775</v>
      </c>
      <c r="P1585">
        <v>21.678571428571399</v>
      </c>
      <c r="Q1585">
        <v>-8.9827209115643E-2</v>
      </c>
    </row>
    <row r="1586" spans="1:17" hidden="1" x14ac:dyDescent="0.3">
      <c r="A1586" t="s">
        <v>3328</v>
      </c>
      <c r="B1586" t="s">
        <v>3329</v>
      </c>
      <c r="C1586" t="str">
        <f>IFERROR(VLOOKUP(Table1[[#This Row],[Ticker]],[1]!Table1[[Symbol]:[Industry]],2,FALSE),"-")</f>
        <v>-</v>
      </c>
      <c r="E1586">
        <v>739.08472500000005</v>
      </c>
      <c r="F1586">
        <v>615.75</v>
      </c>
      <c r="G1586">
        <v>-10.4247866575811</v>
      </c>
      <c r="H1586">
        <v>50.416152001077101</v>
      </c>
      <c r="I1586">
        <v>31.7717405197019</v>
      </c>
      <c r="J1586">
        <v>17.308306829678202</v>
      </c>
      <c r="K1586">
        <v>448.51177769546399</v>
      </c>
      <c r="L1586">
        <v>421.83149285412401</v>
      </c>
      <c r="M1586">
        <v>85.867193199563701</v>
      </c>
      <c r="N1586">
        <v>2.0649838459719998</v>
      </c>
      <c r="O1586">
        <v>1.6646366220056801</v>
      </c>
      <c r="P1586">
        <v>85.466867469879503</v>
      </c>
      <c r="Q1586">
        <v>0.114624879518299</v>
      </c>
    </row>
    <row r="1587" spans="1:17" hidden="1" x14ac:dyDescent="0.3">
      <c r="A1587" t="s">
        <v>3330</v>
      </c>
      <c r="B1587" t="s">
        <v>3331</v>
      </c>
      <c r="C1587" t="str">
        <f>IFERROR(VLOOKUP(Table1[[#This Row],[Ticker]],[1]!Table1[[Symbol]:[Industry]],2,FALSE),"-")</f>
        <v>-</v>
      </c>
      <c r="E1587">
        <v>738.77700000000004</v>
      </c>
      <c r="F1587">
        <v>1235</v>
      </c>
      <c r="G1587">
        <v>299.34374239063601</v>
      </c>
      <c r="H1587">
        <v>61.204912413858402</v>
      </c>
      <c r="I1587">
        <v>35.780430533888001</v>
      </c>
      <c r="J1587">
        <v>-2.7038707870385799</v>
      </c>
      <c r="K1587">
        <v>890.64679490519597</v>
      </c>
      <c r="L1587">
        <v>707.61577925799099</v>
      </c>
      <c r="M1587">
        <v>72.186184943730296</v>
      </c>
      <c r="N1587">
        <v>2.1051769842507402</v>
      </c>
      <c r="O1587">
        <v>7.0445344129554703</v>
      </c>
      <c r="P1587">
        <v>395.98393574297103</v>
      </c>
    </row>
    <row r="1588" spans="1:17" hidden="1" x14ac:dyDescent="0.3">
      <c r="A1588" t="s">
        <v>3332</v>
      </c>
      <c r="B1588" t="s">
        <v>3333</v>
      </c>
      <c r="C1588" t="str">
        <f>IFERROR(VLOOKUP(Table1[[#This Row],[Ticker]],[1]!Table1[[Symbol]:[Industry]],2,FALSE),"-")</f>
        <v>-</v>
      </c>
      <c r="D1588" t="s">
        <v>552</v>
      </c>
      <c r="E1588">
        <v>734.93220227500001</v>
      </c>
      <c r="F1588">
        <v>219.07</v>
      </c>
      <c r="G1588">
        <v>51.362753543870802</v>
      </c>
      <c r="H1588">
        <v>-1.0006972454049301</v>
      </c>
      <c r="I1588">
        <v>12.7601894685943</v>
      </c>
      <c r="J1588">
        <v>-0.148721282771513</v>
      </c>
      <c r="K1588">
        <v>197.59219773464099</v>
      </c>
      <c r="L1588">
        <v>175.786443117516</v>
      </c>
      <c r="M1588">
        <v>76.938995148218098</v>
      </c>
      <c r="N1588">
        <v>0.85180730182423503</v>
      </c>
      <c r="O1588">
        <v>0.88099694161682895</v>
      </c>
      <c r="P1588">
        <v>79.492011470708704</v>
      </c>
      <c r="Q1588">
        <v>0.10614269971724501</v>
      </c>
    </row>
    <row r="1589" spans="1:17" hidden="1" x14ac:dyDescent="0.3">
      <c r="A1589" t="s">
        <v>3334</v>
      </c>
      <c r="B1589" t="s">
        <v>3335</v>
      </c>
      <c r="C1589" t="str">
        <f>IFERROR(VLOOKUP(Table1[[#This Row],[Ticker]],[1]!Table1[[Symbol]:[Industry]],2,FALSE),"-")</f>
        <v>-</v>
      </c>
      <c r="D1589" t="s">
        <v>1539</v>
      </c>
      <c r="E1589">
        <v>734.19251732700002</v>
      </c>
      <c r="F1589">
        <v>99.87</v>
      </c>
      <c r="G1589">
        <v>32.937535980592301</v>
      </c>
      <c r="H1589">
        <v>-1.9695761541319099</v>
      </c>
      <c r="I1589">
        <v>-8.5319992520725396</v>
      </c>
      <c r="J1589">
        <v>-3.9543289013490499</v>
      </c>
      <c r="K1589">
        <v>101.427286539137</v>
      </c>
      <c r="L1589">
        <v>94.025259571271107</v>
      </c>
      <c r="M1589">
        <v>47.869361937573998</v>
      </c>
      <c r="N1589">
        <v>0.84606454020382504</v>
      </c>
      <c r="O1589">
        <v>28.116551516971999</v>
      </c>
      <c r="P1589">
        <v>67.286432160803997</v>
      </c>
      <c r="Q1589">
        <v>-1.0324003534756E-2</v>
      </c>
    </row>
    <row r="1590" spans="1:17" hidden="1" x14ac:dyDescent="0.3">
      <c r="A1590" t="s">
        <v>3336</v>
      </c>
      <c r="B1590" t="s">
        <v>3337</v>
      </c>
      <c r="C1590" t="str">
        <f>IFERROR(VLOOKUP(Table1[[#This Row],[Ticker]],[1]!Table1[[Symbol]:[Industry]],2,FALSE),"-")</f>
        <v>-</v>
      </c>
      <c r="D1590" t="s">
        <v>169</v>
      </c>
      <c r="E1590">
        <v>733.60535173599999</v>
      </c>
      <c r="F1590">
        <v>43.48</v>
      </c>
      <c r="G1590">
        <v>12.3195600107498</v>
      </c>
      <c r="H1590">
        <v>-15.434135205189101</v>
      </c>
      <c r="I1590">
        <v>-27.4837482664066</v>
      </c>
      <c r="J1590">
        <v>-5.4692970925039504</v>
      </c>
      <c r="K1590">
        <v>47.987708720424301</v>
      </c>
      <c r="L1590">
        <v>46.413585476790203</v>
      </c>
      <c r="M1590">
        <v>27.236292331064298</v>
      </c>
      <c r="N1590">
        <v>0.41797963162159901</v>
      </c>
      <c r="O1590">
        <v>44.204231830726698</v>
      </c>
      <c r="P1590">
        <v>42.557377049180303</v>
      </c>
      <c r="Q1590">
        <v>0.14673887679118899</v>
      </c>
    </row>
    <row r="1591" spans="1:17" hidden="1" x14ac:dyDescent="0.3">
      <c r="A1591" t="s">
        <v>3338</v>
      </c>
      <c r="B1591" t="s">
        <v>3339</v>
      </c>
      <c r="C1591" t="str">
        <f>IFERROR(VLOOKUP(Table1[[#This Row],[Ticker]],[1]!Table1[[Symbol]:[Industry]],2,FALSE),"-")</f>
        <v>-</v>
      </c>
      <c r="D1591" t="s">
        <v>552</v>
      </c>
      <c r="E1591">
        <v>730.05899999999997</v>
      </c>
      <c r="F1591">
        <v>1106.1500000000001</v>
      </c>
      <c r="G1591">
        <v>87.542103549082796</v>
      </c>
      <c r="H1591">
        <v>-3.5050442960982302</v>
      </c>
      <c r="I1591">
        <v>28.2191937420437</v>
      </c>
      <c r="J1591">
        <v>3.4452717509748298</v>
      </c>
      <c r="K1591">
        <v>1015.897499089</v>
      </c>
      <c r="L1591">
        <v>873.57485185964504</v>
      </c>
      <c r="M1591">
        <v>67.546867465612195</v>
      </c>
      <c r="N1591">
        <v>1.3477496810257701</v>
      </c>
      <c r="O1591">
        <v>6.6763097229127899</v>
      </c>
      <c r="P1591">
        <v>125.055951169888</v>
      </c>
      <c r="Q1591">
        <v>7.3232499706578996E-2</v>
      </c>
    </row>
    <row r="1592" spans="1:17" hidden="1" x14ac:dyDescent="0.3">
      <c r="A1592" t="s">
        <v>3340</v>
      </c>
      <c r="B1592" t="s">
        <v>3341</v>
      </c>
      <c r="C1592" t="str">
        <f>IFERROR(VLOOKUP(Table1[[#This Row],[Ticker]],[1]!Table1[[Symbol]:[Industry]],2,FALSE),"-")</f>
        <v>-</v>
      </c>
      <c r="D1592" t="s">
        <v>1461</v>
      </c>
      <c r="E1592">
        <v>728.30386799999997</v>
      </c>
      <c r="F1592">
        <v>606.75</v>
      </c>
      <c r="G1592">
        <v>6.8833000901149104</v>
      </c>
      <c r="H1592">
        <v>-1.4565080865450699</v>
      </c>
      <c r="I1592">
        <v>-12.3924716132945</v>
      </c>
      <c r="J1592">
        <v>-3.1559854041922599</v>
      </c>
      <c r="K1592">
        <v>576.780134346046</v>
      </c>
      <c r="L1592">
        <v>568.46264966986701</v>
      </c>
      <c r="M1592">
        <v>55.874308920025499</v>
      </c>
      <c r="N1592">
        <v>0.644278835693467</v>
      </c>
      <c r="O1592">
        <v>28.224145035022602</v>
      </c>
      <c r="P1592">
        <v>32.884362680683303</v>
      </c>
      <c r="Q1592">
        <v>-3.0803706072048E-2</v>
      </c>
    </row>
    <row r="1593" spans="1:17" hidden="1" x14ac:dyDescent="0.3">
      <c r="A1593" t="s">
        <v>3342</v>
      </c>
      <c r="B1593" t="s">
        <v>3343</v>
      </c>
      <c r="C1593" t="str">
        <f>IFERROR(VLOOKUP(Table1[[#This Row],[Ticker]],[1]!Table1[[Symbol]:[Industry]],2,FALSE),"-")</f>
        <v>-</v>
      </c>
      <c r="D1593" t="s">
        <v>306</v>
      </c>
      <c r="E1593">
        <v>726.12631881499999</v>
      </c>
      <c r="F1593">
        <v>114.97</v>
      </c>
      <c r="G1593">
        <v>4473.0878139790002</v>
      </c>
      <c r="H1593">
        <v>43.077846834579901</v>
      </c>
      <c r="I1593">
        <v>163.813401726466</v>
      </c>
      <c r="J1593">
        <v>-1.7679983912052499</v>
      </c>
      <c r="K1593">
        <v>46.709487939049602</v>
      </c>
      <c r="L1593">
        <v>16.626266247854701</v>
      </c>
      <c r="M1593">
        <v>99.644847500537693</v>
      </c>
      <c r="N1593">
        <v>0.43703195563939801</v>
      </c>
      <c r="O1593">
        <v>0</v>
      </c>
      <c r="P1593">
        <v>5648.5</v>
      </c>
      <c r="Q1593">
        <v>0.11823570638679699</v>
      </c>
    </row>
    <row r="1594" spans="1:17" hidden="1" x14ac:dyDescent="0.3">
      <c r="A1594" t="s">
        <v>3344</v>
      </c>
      <c r="B1594" t="s">
        <v>3345</v>
      </c>
      <c r="C1594" t="str">
        <f>IFERROR(VLOOKUP(Table1[[#This Row],[Ticker]],[1]!Table1[[Symbol]:[Industry]],2,FALSE),"-")</f>
        <v>-</v>
      </c>
      <c r="D1594" t="s">
        <v>541</v>
      </c>
      <c r="E1594">
        <v>723.53932799999995</v>
      </c>
      <c r="F1594">
        <v>278.39999999999998</v>
      </c>
      <c r="G1594">
        <v>19.024656084266901</v>
      </c>
      <c r="H1594">
        <v>4.84219390873489</v>
      </c>
      <c r="I1594">
        <v>-28.691573795801599</v>
      </c>
      <c r="J1594">
        <v>-1.07532613455196</v>
      </c>
      <c r="K1594">
        <v>265.19442081600903</v>
      </c>
      <c r="L1594">
        <v>260.82536294675202</v>
      </c>
      <c r="M1594">
        <v>71.210570749869106</v>
      </c>
      <c r="N1594">
        <v>1.1825459284523101</v>
      </c>
      <c r="O1594">
        <v>28.591954022988499</v>
      </c>
      <c r="P1594">
        <v>53.346185623795002</v>
      </c>
      <c r="Q1594">
        <v>-2.8403519451833E-2</v>
      </c>
    </row>
    <row r="1595" spans="1:17" hidden="1" x14ac:dyDescent="0.3">
      <c r="A1595" t="s">
        <v>3346</v>
      </c>
      <c r="B1595" t="s">
        <v>2416</v>
      </c>
      <c r="C1595" t="str">
        <f>IFERROR(VLOOKUP(Table1[[#This Row],[Ticker]],[1]!Table1[[Symbol]:[Industry]],2,FALSE),"-")</f>
        <v>-</v>
      </c>
      <c r="D1595" t="s">
        <v>248</v>
      </c>
      <c r="E1595">
        <v>723.30372</v>
      </c>
      <c r="F1595">
        <v>1804.65</v>
      </c>
      <c r="G1595">
        <v>877.98636792783498</v>
      </c>
      <c r="H1595">
        <v>67.132325393933101</v>
      </c>
      <c r="I1595">
        <v>162.31459890242499</v>
      </c>
      <c r="J1595">
        <v>11.8304601342859</v>
      </c>
      <c r="K1595">
        <v>1248.2239845364199</v>
      </c>
      <c r="L1595">
        <v>818.059597966757</v>
      </c>
      <c r="M1595">
        <v>87.195646746408798</v>
      </c>
      <c r="N1595">
        <v>0.93787000948066901</v>
      </c>
      <c r="O1595">
        <v>4.6213947302800902</v>
      </c>
      <c r="P1595">
        <v>1019.50992555831</v>
      </c>
    </row>
    <row r="1596" spans="1:17" hidden="1" x14ac:dyDescent="0.3">
      <c r="A1596" t="s">
        <v>3347</v>
      </c>
      <c r="B1596" t="s">
        <v>3348</v>
      </c>
      <c r="C1596" t="str">
        <f>IFERROR(VLOOKUP(Table1[[#This Row],[Ticker]],[1]!Table1[[Symbol]:[Industry]],2,FALSE),"-")</f>
        <v>-</v>
      </c>
      <c r="D1596" t="s">
        <v>390</v>
      </c>
      <c r="E1596">
        <v>723.09172860000001</v>
      </c>
      <c r="F1596">
        <v>57</v>
      </c>
      <c r="G1596">
        <v>-58.590188847185502</v>
      </c>
      <c r="H1596">
        <v>-0.77777156882551002</v>
      </c>
      <c r="I1596">
        <v>-20.191366348488501</v>
      </c>
      <c r="J1596">
        <v>-4.6806197504285496</v>
      </c>
      <c r="K1596">
        <v>59.793246107062998</v>
      </c>
      <c r="L1596">
        <v>63.871183197690797</v>
      </c>
      <c r="M1596">
        <v>43.5257408579699</v>
      </c>
      <c r="N1596">
        <v>0.32870765890251602</v>
      </c>
      <c r="O1596">
        <v>71.929824561403507</v>
      </c>
      <c r="P1596">
        <v>22.317596566523601</v>
      </c>
      <c r="Q1596">
        <v>2.1496098371691998E-2</v>
      </c>
    </row>
    <row r="1597" spans="1:17" hidden="1" x14ac:dyDescent="0.3">
      <c r="A1597" t="s">
        <v>3349</v>
      </c>
      <c r="B1597" t="s">
        <v>3350</v>
      </c>
      <c r="C1597" t="str">
        <f>IFERROR(VLOOKUP(Table1[[#This Row],[Ticker]],[1]!Table1[[Symbol]:[Industry]],2,FALSE),"-")</f>
        <v>-</v>
      </c>
      <c r="D1597" t="s">
        <v>95</v>
      </c>
      <c r="E1597">
        <v>719.56399999999996</v>
      </c>
      <c r="F1597">
        <v>60.98</v>
      </c>
      <c r="G1597">
        <v>30.6514503426401</v>
      </c>
      <c r="H1597">
        <v>-7.44252637238157</v>
      </c>
      <c r="I1597">
        <v>19.9646644778569</v>
      </c>
      <c r="J1597">
        <v>0.95547696384903902</v>
      </c>
      <c r="K1597">
        <v>61.090283180654701</v>
      </c>
      <c r="L1597">
        <v>55.2336228035498</v>
      </c>
      <c r="M1597">
        <v>51.955642404061102</v>
      </c>
      <c r="N1597">
        <v>1.3075592738967501</v>
      </c>
      <c r="O1597">
        <v>25.450967530337799</v>
      </c>
      <c r="P1597">
        <v>96.709677419354804</v>
      </c>
    </row>
    <row r="1598" spans="1:17" hidden="1" x14ac:dyDescent="0.3">
      <c r="A1598" t="s">
        <v>3351</v>
      </c>
      <c r="B1598" t="s">
        <v>3352</v>
      </c>
      <c r="C1598" t="str">
        <f>IFERROR(VLOOKUP(Table1[[#This Row],[Ticker]],[1]!Table1[[Symbol]:[Industry]],2,FALSE),"-")</f>
        <v>-</v>
      </c>
      <c r="D1598" t="s">
        <v>1512</v>
      </c>
      <c r="E1598">
        <v>717.16565537999998</v>
      </c>
      <c r="F1598">
        <v>394.2</v>
      </c>
      <c r="G1598">
        <v>73.829098382673493</v>
      </c>
      <c r="H1598">
        <v>-3.5752943307610798</v>
      </c>
      <c r="I1598">
        <v>96.013654644494096</v>
      </c>
      <c r="J1598">
        <v>-3.1599944140737599</v>
      </c>
      <c r="K1598">
        <v>374.58104118756802</v>
      </c>
      <c r="L1598">
        <v>295.12208232639301</v>
      </c>
      <c r="M1598">
        <v>53.016987408902402</v>
      </c>
      <c r="N1598">
        <v>1.16307549373818</v>
      </c>
      <c r="O1598">
        <v>12.5190258751902</v>
      </c>
      <c r="P1598">
        <v>125.51487414187601</v>
      </c>
      <c r="Q1598">
        <v>9.3218871351966007E-2</v>
      </c>
    </row>
    <row r="1599" spans="1:17" hidden="1" x14ac:dyDescent="0.3">
      <c r="A1599" t="s">
        <v>3353</v>
      </c>
      <c r="B1599" t="s">
        <v>3354</v>
      </c>
      <c r="C1599" t="str">
        <f>IFERROR(VLOOKUP(Table1[[#This Row],[Ticker]],[1]!Table1[[Symbol]:[Industry]],2,FALSE),"-")</f>
        <v>-</v>
      </c>
      <c r="D1599" t="s">
        <v>287</v>
      </c>
      <c r="E1599">
        <v>716.71668182999997</v>
      </c>
      <c r="F1599">
        <v>427.65</v>
      </c>
      <c r="G1599">
        <v>-3.15881161205508</v>
      </c>
      <c r="H1599">
        <v>-9.9129751123817194</v>
      </c>
      <c r="I1599">
        <v>-40.301739782037401</v>
      </c>
      <c r="J1599">
        <v>-2.9087750902343701</v>
      </c>
      <c r="K1599">
        <v>447.98778952016698</v>
      </c>
      <c r="L1599">
        <v>498.30903432951999</v>
      </c>
      <c r="M1599">
        <v>58.861108705219998</v>
      </c>
      <c r="N1599">
        <v>3.5492845331014098</v>
      </c>
      <c r="O1599">
        <v>68.595814334151697</v>
      </c>
      <c r="P1599">
        <v>42.241809412938601</v>
      </c>
      <c r="Q1599">
        <v>0.14209204162602199</v>
      </c>
    </row>
    <row r="1600" spans="1:17" hidden="1" x14ac:dyDescent="0.3">
      <c r="A1600" t="s">
        <v>3355</v>
      </c>
      <c r="B1600" t="s">
        <v>3356</v>
      </c>
      <c r="C1600" t="str">
        <f>IFERROR(VLOOKUP(Table1[[#This Row],[Ticker]],[1]!Table1[[Symbol]:[Industry]],2,FALSE),"-")</f>
        <v>-</v>
      </c>
      <c r="D1600" t="s">
        <v>287</v>
      </c>
      <c r="E1600">
        <v>714.59319579999999</v>
      </c>
      <c r="F1600">
        <v>4.18</v>
      </c>
      <c r="G1600">
        <v>69.636651188306104</v>
      </c>
      <c r="H1600">
        <v>-1.62932507860688</v>
      </c>
      <c r="I1600">
        <v>-14.5364248467618</v>
      </c>
      <c r="J1600">
        <v>-4.1718445450514201</v>
      </c>
      <c r="K1600">
        <v>4.0050479091920002</v>
      </c>
      <c r="L1600">
        <v>3.8543218423255698</v>
      </c>
      <c r="M1600">
        <v>61.6740026700516</v>
      </c>
      <c r="N1600">
        <v>1.65091167006211</v>
      </c>
      <c r="O1600">
        <v>59.090909090909101</v>
      </c>
      <c r="P1600">
        <v>99.047619047618994</v>
      </c>
      <c r="Q1600">
        <v>7.6150825528006005E-2</v>
      </c>
    </row>
    <row r="1601" spans="1:17" hidden="1" x14ac:dyDescent="0.3">
      <c r="A1601" t="s">
        <v>3357</v>
      </c>
      <c r="B1601" t="s">
        <v>3358</v>
      </c>
      <c r="C1601" t="str">
        <f>IFERROR(VLOOKUP(Table1[[#This Row],[Ticker]],[1]!Table1[[Symbol]:[Industry]],2,FALSE),"-")</f>
        <v>-</v>
      </c>
      <c r="D1601" t="s">
        <v>541</v>
      </c>
      <c r="E1601">
        <v>714.36537743999997</v>
      </c>
      <c r="F1601">
        <v>225.88</v>
      </c>
      <c r="G1601">
        <v>-6.7966819409751302</v>
      </c>
      <c r="H1601">
        <v>14.943249236749899</v>
      </c>
      <c r="I1601">
        <v>-12.9424633683651</v>
      </c>
      <c r="J1601">
        <v>0.79933352121482304</v>
      </c>
      <c r="K1601">
        <v>193.29819929930699</v>
      </c>
      <c r="L1601">
        <v>191.35398632145399</v>
      </c>
      <c r="M1601">
        <v>73.471296831367994</v>
      </c>
      <c r="N1601">
        <v>2.1380105077521701</v>
      </c>
      <c r="O1601">
        <v>7.1365326722153402</v>
      </c>
      <c r="P1601">
        <v>45.588140509184598</v>
      </c>
      <c r="Q1601">
        <v>6.7264015641849998E-3</v>
      </c>
    </row>
    <row r="1602" spans="1:17" hidden="1" x14ac:dyDescent="0.3">
      <c r="A1602" t="s">
        <v>3359</v>
      </c>
      <c r="B1602" t="s">
        <v>3360</v>
      </c>
      <c r="C1602" t="str">
        <f>IFERROR(VLOOKUP(Table1[[#This Row],[Ticker]],[1]!Table1[[Symbol]:[Industry]],2,FALSE),"-")</f>
        <v>-</v>
      </c>
      <c r="D1602" t="s">
        <v>95</v>
      </c>
      <c r="E1602">
        <v>714.23641799999996</v>
      </c>
      <c r="F1602">
        <v>342.2</v>
      </c>
      <c r="G1602">
        <v>981.73117967479595</v>
      </c>
      <c r="H1602">
        <v>3.0973855321380301</v>
      </c>
      <c r="I1602">
        <v>82.541816158378097</v>
      </c>
      <c r="J1602">
        <v>-0.33321578250960598</v>
      </c>
      <c r="K1602">
        <v>321.974099057817</v>
      </c>
      <c r="L1602">
        <v>217.33341198486499</v>
      </c>
      <c r="M1602">
        <v>50.106521760767102</v>
      </c>
      <c r="N1602">
        <v>0.72291656862772202</v>
      </c>
      <c r="O1602">
        <v>15.911747516072399</v>
      </c>
      <c r="P1602">
        <v>1007.44336569579</v>
      </c>
    </row>
    <row r="1603" spans="1:17" hidden="1" x14ac:dyDescent="0.3">
      <c r="A1603" t="s">
        <v>3361</v>
      </c>
      <c r="B1603" t="s">
        <v>3362</v>
      </c>
      <c r="C1603" t="str">
        <f>IFERROR(VLOOKUP(Table1[[#This Row],[Ticker]],[1]!Table1[[Symbol]:[Industry]],2,FALSE),"-")</f>
        <v>-</v>
      </c>
      <c r="D1603" t="s">
        <v>187</v>
      </c>
      <c r="E1603">
        <v>713.79433502500001</v>
      </c>
      <c r="F1603">
        <v>1023.25</v>
      </c>
      <c r="G1603">
        <v>316.39194014016101</v>
      </c>
      <c r="H1603">
        <v>7.2359855353528397</v>
      </c>
      <c r="I1603">
        <v>24.478065846817199</v>
      </c>
      <c r="J1603">
        <v>-0.32479995141978901</v>
      </c>
      <c r="K1603">
        <v>952.54980944801196</v>
      </c>
      <c r="L1603">
        <v>783.06759457810597</v>
      </c>
      <c r="M1603">
        <v>63.2500870254324</v>
      </c>
      <c r="N1603">
        <v>1.69746598232003</v>
      </c>
      <c r="O1603">
        <v>7.5006107989249804</v>
      </c>
      <c r="Q1603">
        <v>0.12041900840700299</v>
      </c>
    </row>
    <row r="1604" spans="1:17" hidden="1" x14ac:dyDescent="0.3">
      <c r="A1604" t="s">
        <v>3363</v>
      </c>
      <c r="B1604" t="s">
        <v>3364</v>
      </c>
      <c r="C1604" t="str">
        <f>IFERROR(VLOOKUP(Table1[[#This Row],[Ticker]],[1]!Table1[[Symbol]:[Industry]],2,FALSE),"-")</f>
        <v>-</v>
      </c>
      <c r="D1604" t="s">
        <v>124</v>
      </c>
      <c r="E1604">
        <v>712.09039736</v>
      </c>
      <c r="F1604">
        <v>459.4</v>
      </c>
      <c r="G1604">
        <v>-22.431094578894399</v>
      </c>
      <c r="H1604">
        <v>-6.5085430299818299</v>
      </c>
      <c r="I1604">
        <v>-31.036359341717901</v>
      </c>
      <c r="J1604">
        <v>1.0454436094646</v>
      </c>
      <c r="K1604">
        <v>470.58362081716899</v>
      </c>
      <c r="L1604">
        <v>494.769661338189</v>
      </c>
      <c r="M1604">
        <v>58.868865972879803</v>
      </c>
      <c r="N1604">
        <v>0.61636170680956504</v>
      </c>
      <c r="O1604">
        <v>48.3347845015237</v>
      </c>
      <c r="P1604">
        <v>10.419420742699099</v>
      </c>
      <c r="Q1604">
        <v>8.7236025235817999E-2</v>
      </c>
    </row>
    <row r="1605" spans="1:17" hidden="1" x14ac:dyDescent="0.3">
      <c r="A1605" t="s">
        <v>3365</v>
      </c>
      <c r="B1605" t="s">
        <v>3366</v>
      </c>
      <c r="C1605" t="str">
        <f>IFERROR(VLOOKUP(Table1[[#This Row],[Ticker]],[1]!Table1[[Symbol]:[Industry]],2,FALSE),"-")</f>
        <v>-</v>
      </c>
      <c r="D1605" t="s">
        <v>797</v>
      </c>
      <c r="E1605">
        <v>711.97392630000002</v>
      </c>
      <c r="F1605">
        <v>299</v>
      </c>
      <c r="G1605">
        <v>20.759120450310199</v>
      </c>
      <c r="H1605">
        <v>12.29221400116</v>
      </c>
      <c r="I1605">
        <v>33.142380008513598</v>
      </c>
      <c r="J1605">
        <v>-4.4000129583299001</v>
      </c>
      <c r="K1605">
        <v>253.087881067182</v>
      </c>
      <c r="M1605">
        <v>63.917569665988303</v>
      </c>
      <c r="N1605">
        <v>0.801450976208257</v>
      </c>
      <c r="O1605">
        <v>6.8896321070234201</v>
      </c>
      <c r="P1605">
        <v>92.468619246861905</v>
      </c>
    </row>
    <row r="1606" spans="1:17" hidden="1" x14ac:dyDescent="0.3">
      <c r="A1606" t="s">
        <v>3367</v>
      </c>
      <c r="B1606" t="s">
        <v>3368</v>
      </c>
      <c r="C1606" t="str">
        <f>IFERROR(VLOOKUP(Table1[[#This Row],[Ticker]],[1]!Table1[[Symbol]:[Industry]],2,FALSE),"-")</f>
        <v>-</v>
      </c>
      <c r="D1606" t="s">
        <v>140</v>
      </c>
      <c r="E1606">
        <v>711.70441452</v>
      </c>
      <c r="F1606">
        <v>50.49</v>
      </c>
      <c r="G1606">
        <v>233.64724458398601</v>
      </c>
      <c r="H1606">
        <v>11.465382867100001</v>
      </c>
      <c r="I1606">
        <v>161.512807889811</v>
      </c>
      <c r="J1606">
        <v>5.1937453810367398</v>
      </c>
      <c r="K1606">
        <v>39.910447966266297</v>
      </c>
      <c r="L1606">
        <v>28.321441062028299</v>
      </c>
      <c r="M1606">
        <v>79.457266729744703</v>
      </c>
      <c r="N1606">
        <v>2.96677201488923</v>
      </c>
      <c r="O1606">
        <v>0</v>
      </c>
      <c r="P1606">
        <v>292.918287937743</v>
      </c>
      <c r="Q1606">
        <v>3.8792562295921998E-2</v>
      </c>
    </row>
    <row r="1607" spans="1:17" hidden="1" x14ac:dyDescent="0.3">
      <c r="A1607" t="s">
        <v>3369</v>
      </c>
      <c r="B1607" t="s">
        <v>3370</v>
      </c>
      <c r="C1607" t="str">
        <f>IFERROR(VLOOKUP(Table1[[#This Row],[Ticker]],[1]!Table1[[Symbol]:[Industry]],2,FALSE),"-")</f>
        <v>-</v>
      </c>
      <c r="D1607" t="s">
        <v>59</v>
      </c>
      <c r="E1607">
        <v>709.48206419999997</v>
      </c>
      <c r="F1607">
        <v>326.2</v>
      </c>
      <c r="G1607">
        <v>4.3455024611999296</v>
      </c>
      <c r="H1607">
        <v>-10.8457622888298</v>
      </c>
      <c r="I1607">
        <v>-32.366038449793699</v>
      </c>
      <c r="J1607">
        <v>-1.61009534367643</v>
      </c>
      <c r="K1607">
        <v>333.14637423129801</v>
      </c>
      <c r="L1607">
        <v>345.437837435061</v>
      </c>
      <c r="M1607">
        <v>65.401612815385604</v>
      </c>
      <c r="N1607">
        <v>1.1166244985651601</v>
      </c>
      <c r="O1607">
        <v>46.842427958307702</v>
      </c>
      <c r="P1607">
        <v>38.249629158719998</v>
      </c>
      <c r="Q1607">
        <v>4.8724800202681003E-2</v>
      </c>
    </row>
    <row r="1608" spans="1:17" hidden="1" x14ac:dyDescent="0.3">
      <c r="A1608" t="s">
        <v>3371</v>
      </c>
      <c r="B1608" t="s">
        <v>3372</v>
      </c>
      <c r="C1608" t="str">
        <f>IFERROR(VLOOKUP(Table1[[#This Row],[Ticker]],[1]!Table1[[Symbol]:[Industry]],2,FALSE),"-")</f>
        <v>-</v>
      </c>
      <c r="D1608" t="s">
        <v>306</v>
      </c>
      <c r="E1608">
        <v>707.14800000000002</v>
      </c>
      <c r="F1608">
        <v>151.1</v>
      </c>
      <c r="G1608">
        <v>-12.655695186727501</v>
      </c>
      <c r="H1608">
        <v>-1.63826131896571</v>
      </c>
      <c r="I1608">
        <v>-13.120465395962601</v>
      </c>
      <c r="J1608">
        <v>-1.60099772320258</v>
      </c>
      <c r="K1608">
        <v>146.42363478980801</v>
      </c>
      <c r="L1608">
        <v>143.43593272596999</v>
      </c>
      <c r="M1608">
        <v>60.571557326855</v>
      </c>
      <c r="N1608">
        <v>0.71858090921457196</v>
      </c>
      <c r="O1608">
        <v>16.479152878888101</v>
      </c>
      <c r="P1608">
        <v>29.978494623655902</v>
      </c>
      <c r="Q1608">
        <v>0.109486378813568</v>
      </c>
    </row>
    <row r="1609" spans="1:17" hidden="1" x14ac:dyDescent="0.3">
      <c r="A1609" t="s">
        <v>3373</v>
      </c>
      <c r="B1609" t="s">
        <v>3374</v>
      </c>
      <c r="C1609" t="str">
        <f>IFERROR(VLOOKUP(Table1[[#This Row],[Ticker]],[1]!Table1[[Symbol]:[Industry]],2,FALSE),"-")</f>
        <v>-</v>
      </c>
      <c r="D1609" t="s">
        <v>1136</v>
      </c>
      <c r="E1609">
        <v>705.42326966400003</v>
      </c>
      <c r="F1609">
        <v>69.48</v>
      </c>
      <c r="G1609">
        <v>37.181629614943098</v>
      </c>
      <c r="H1609">
        <v>4.7589122680114802</v>
      </c>
      <c r="I1609">
        <v>-24.884299525448998</v>
      </c>
      <c r="J1609">
        <v>2.07759519947209</v>
      </c>
      <c r="K1609">
        <v>71.750296767549898</v>
      </c>
      <c r="L1609">
        <v>75.464144657043903</v>
      </c>
      <c r="M1609">
        <v>52.977651359393199</v>
      </c>
      <c r="N1609">
        <v>1.5946099126962701</v>
      </c>
      <c r="O1609">
        <v>106.822107081174</v>
      </c>
      <c r="P1609">
        <v>65.035629453681693</v>
      </c>
      <c r="Q1609">
        <v>-1.6534806215930001E-3</v>
      </c>
    </row>
    <row r="1610" spans="1:17" hidden="1" x14ac:dyDescent="0.3">
      <c r="A1610" t="s">
        <v>3375</v>
      </c>
      <c r="B1610" t="s">
        <v>3376</v>
      </c>
      <c r="C1610" t="str">
        <f>IFERROR(VLOOKUP(Table1[[#This Row],[Ticker]],[1]!Table1[[Symbol]:[Industry]],2,FALSE),"-")</f>
        <v>-</v>
      </c>
      <c r="D1610" t="s">
        <v>320</v>
      </c>
      <c r="E1610">
        <v>705.14711999999997</v>
      </c>
      <c r="F1610">
        <v>90.4</v>
      </c>
      <c r="G1610">
        <v>92.645301901709104</v>
      </c>
      <c r="H1610">
        <v>0.39046249596028598</v>
      </c>
      <c r="I1610">
        <v>56.082596593589997</v>
      </c>
      <c r="J1610">
        <v>-7.2515684129736702</v>
      </c>
      <c r="K1610">
        <v>86.887449017102895</v>
      </c>
      <c r="L1610">
        <v>69.122639862183604</v>
      </c>
      <c r="M1610">
        <v>49.723275570271298</v>
      </c>
      <c r="N1610">
        <v>0.60239868078844805</v>
      </c>
      <c r="O1610">
        <v>17.8097345132743</v>
      </c>
      <c r="P1610">
        <v>134.196891191709</v>
      </c>
      <c r="Q1610">
        <v>0.109908724695972</v>
      </c>
    </row>
    <row r="1611" spans="1:17" hidden="1" x14ac:dyDescent="0.3">
      <c r="A1611" t="s">
        <v>3377</v>
      </c>
      <c r="B1611" t="s">
        <v>3378</v>
      </c>
      <c r="C1611" t="str">
        <f>IFERROR(VLOOKUP(Table1[[#This Row],[Ticker]],[1]!Table1[[Symbol]:[Industry]],2,FALSE),"-")</f>
        <v>-</v>
      </c>
      <c r="D1611" t="s">
        <v>59</v>
      </c>
      <c r="E1611">
        <v>704.62796773999901</v>
      </c>
      <c r="F1611">
        <v>31.42</v>
      </c>
      <c r="G1611">
        <v>29.3495423740655</v>
      </c>
      <c r="H1611">
        <v>-9.96466310865822</v>
      </c>
      <c r="I1611">
        <v>-21.152139745860101</v>
      </c>
      <c r="J1611">
        <v>-4.2897916664231799</v>
      </c>
      <c r="K1611">
        <v>32.787013152560398</v>
      </c>
      <c r="L1611">
        <v>31.269257775256399</v>
      </c>
      <c r="M1611">
        <v>40.302490261064101</v>
      </c>
      <c r="N1611">
        <v>0.92556849439192901</v>
      </c>
      <c r="O1611">
        <v>45.448758752387</v>
      </c>
      <c r="P1611">
        <v>58.686868686868699</v>
      </c>
      <c r="Q1611">
        <v>-4.8209204647774999E-2</v>
      </c>
    </row>
    <row r="1612" spans="1:17" hidden="1" x14ac:dyDescent="0.3">
      <c r="A1612" t="s">
        <v>3379</v>
      </c>
      <c r="B1612" t="s">
        <v>3380</v>
      </c>
      <c r="C1612" t="str">
        <f>IFERROR(VLOOKUP(Table1[[#This Row],[Ticker]],[1]!Table1[[Symbol]:[Industry]],2,FALSE),"-")</f>
        <v>-</v>
      </c>
      <c r="D1612" t="s">
        <v>410</v>
      </c>
      <c r="E1612">
        <v>702.15625</v>
      </c>
      <c r="F1612">
        <v>224.69</v>
      </c>
      <c r="G1612">
        <v>-19.879636632473101</v>
      </c>
      <c r="H1612">
        <v>0.47024421906757502</v>
      </c>
      <c r="I1612">
        <v>-16.559248123982599</v>
      </c>
      <c r="J1612">
        <v>-5.1963463533152696</v>
      </c>
      <c r="K1612">
        <v>222.23231125645799</v>
      </c>
      <c r="L1612">
        <v>223.04161282565599</v>
      </c>
      <c r="M1612">
        <v>47.060123240684398</v>
      </c>
      <c r="N1612">
        <v>0.90453095272223605</v>
      </c>
      <c r="O1612">
        <v>27.197472072633399</v>
      </c>
      <c r="P1612">
        <v>19.3255443441316</v>
      </c>
      <c r="Q1612">
        <v>-0.10892411913669101</v>
      </c>
    </row>
    <row r="1613" spans="1:17" hidden="1" x14ac:dyDescent="0.3">
      <c r="A1613" t="s">
        <v>3381</v>
      </c>
      <c r="B1613" t="s">
        <v>3382</v>
      </c>
      <c r="C1613" t="str">
        <f>IFERROR(VLOOKUP(Table1[[#This Row],[Ticker]],[1]!Table1[[Symbol]:[Industry]],2,FALSE),"-")</f>
        <v>-</v>
      </c>
      <c r="D1613" t="s">
        <v>218</v>
      </c>
      <c r="E1613">
        <v>702.14985449999995</v>
      </c>
      <c r="F1613">
        <v>681.15</v>
      </c>
      <c r="G1613">
        <v>105.682899473285</v>
      </c>
      <c r="H1613">
        <v>48.034844386647499</v>
      </c>
      <c r="I1613">
        <v>4.80393851240472</v>
      </c>
      <c r="J1613">
        <v>-13.068216083665099</v>
      </c>
      <c r="K1613">
        <v>548.33585586583899</v>
      </c>
      <c r="L1613">
        <v>491.29390295630702</v>
      </c>
      <c r="M1613">
        <v>64.500424122367406</v>
      </c>
      <c r="N1613">
        <v>2.01526903883705</v>
      </c>
      <c r="O1613">
        <v>11.3998385084048</v>
      </c>
      <c r="P1613">
        <v>145.60697115384599</v>
      </c>
      <c r="Q1613">
        <v>0.23301088313538901</v>
      </c>
    </row>
    <row r="1614" spans="1:17" hidden="1" x14ac:dyDescent="0.3">
      <c r="A1614" t="s">
        <v>3383</v>
      </c>
      <c r="B1614" t="s">
        <v>3384</v>
      </c>
      <c r="C1614" t="str">
        <f>IFERROR(VLOOKUP(Table1[[#This Row],[Ticker]],[1]!Table1[[Symbol]:[Industry]],2,FALSE),"-")</f>
        <v>-</v>
      </c>
      <c r="D1614" t="s">
        <v>46</v>
      </c>
      <c r="E1614">
        <v>701.12269843199999</v>
      </c>
      <c r="F1614">
        <v>66.930000000000007</v>
      </c>
      <c r="G1614">
        <v>210.61947227046099</v>
      </c>
      <c r="H1614">
        <v>39.278172487118503</v>
      </c>
      <c r="I1614">
        <v>37.515128358790001</v>
      </c>
      <c r="J1614">
        <v>3.0076426344357601</v>
      </c>
      <c r="K1614">
        <v>52.944806705556701</v>
      </c>
      <c r="L1614">
        <v>45.227270473008502</v>
      </c>
      <c r="M1614">
        <v>70.7314916127511</v>
      </c>
      <c r="N1614">
        <v>2.4081360259830902</v>
      </c>
      <c r="O1614">
        <v>6.0809801284924498</v>
      </c>
      <c r="P1614">
        <v>243.230769230769</v>
      </c>
      <c r="Q1614">
        <v>8.8490698288823E-2</v>
      </c>
    </row>
    <row r="1615" spans="1:17" hidden="1" x14ac:dyDescent="0.3">
      <c r="A1615" t="s">
        <v>3385</v>
      </c>
      <c r="B1615" t="s">
        <v>3386</v>
      </c>
      <c r="C1615" t="str">
        <f>IFERROR(VLOOKUP(Table1[[#This Row],[Ticker]],[1]!Table1[[Symbol]:[Industry]],2,FALSE),"-")</f>
        <v>-</v>
      </c>
      <c r="D1615" t="s">
        <v>46</v>
      </c>
      <c r="E1615">
        <v>697.05676400000004</v>
      </c>
      <c r="F1615">
        <v>580.9</v>
      </c>
      <c r="G1615">
        <v>316.87829016948001</v>
      </c>
      <c r="H1615">
        <v>113.314500476969</v>
      </c>
      <c r="I1615">
        <v>329.70111016724297</v>
      </c>
      <c r="J1615">
        <v>7.5264512795379197</v>
      </c>
      <c r="K1615">
        <v>315.863381621477</v>
      </c>
      <c r="M1615">
        <v>81.030620672961703</v>
      </c>
      <c r="O1615">
        <v>0.232398003098643</v>
      </c>
      <c r="P1615">
        <v>372.27642276422699</v>
      </c>
    </row>
    <row r="1616" spans="1:17" hidden="1" x14ac:dyDescent="0.3">
      <c r="A1616" t="s">
        <v>3387</v>
      </c>
      <c r="B1616" t="s">
        <v>3388</v>
      </c>
      <c r="C1616" t="str">
        <f>IFERROR(VLOOKUP(Table1[[#This Row],[Ticker]],[1]!Table1[[Symbol]:[Industry]],2,FALSE),"-")</f>
        <v>-</v>
      </c>
      <c r="D1616" t="s">
        <v>169</v>
      </c>
      <c r="E1616">
        <v>696.92068765500005</v>
      </c>
      <c r="F1616">
        <v>274.35000000000002</v>
      </c>
      <c r="G1616">
        <v>14.579076114926099</v>
      </c>
      <c r="H1616">
        <v>-3.1323153821163801</v>
      </c>
      <c r="I1616">
        <v>21.992639876472602</v>
      </c>
      <c r="J1616">
        <v>0.32481325574651798</v>
      </c>
      <c r="K1616">
        <v>275.02259394018</v>
      </c>
      <c r="L1616">
        <v>247.41801212700099</v>
      </c>
      <c r="M1616">
        <v>46.698644352263798</v>
      </c>
      <c r="N1616">
        <v>0.75602784961495095</v>
      </c>
      <c r="O1616">
        <v>12.957900492072101</v>
      </c>
      <c r="P1616">
        <v>50.246440306681201</v>
      </c>
      <c r="Q1616">
        <v>7.0168616020884006E-2</v>
      </c>
    </row>
    <row r="1617" spans="1:17" hidden="1" x14ac:dyDescent="0.3">
      <c r="A1617" t="s">
        <v>3389</v>
      </c>
      <c r="B1617" t="s">
        <v>3390</v>
      </c>
      <c r="C1617" t="str">
        <f>IFERROR(VLOOKUP(Table1[[#This Row],[Ticker]],[1]!Table1[[Symbol]:[Industry]],2,FALSE),"-")</f>
        <v>-</v>
      </c>
      <c r="D1617" t="s">
        <v>65</v>
      </c>
      <c r="E1617">
        <v>696.91806810000003</v>
      </c>
      <c r="F1617">
        <v>108.95</v>
      </c>
      <c r="G1617">
        <v>-39.146208278547803</v>
      </c>
      <c r="H1617">
        <v>-10.7577475399909</v>
      </c>
      <c r="I1617">
        <v>-8.9294423591102703</v>
      </c>
      <c r="J1617">
        <v>-2.2361631852127402</v>
      </c>
      <c r="K1617">
        <v>110.884621280587</v>
      </c>
      <c r="L1617">
        <v>112.259183112849</v>
      </c>
      <c r="M1617">
        <v>53.520774293418199</v>
      </c>
      <c r="N1617">
        <v>1.3306649052544199</v>
      </c>
      <c r="O1617">
        <v>28.774667278568099</v>
      </c>
      <c r="P1617">
        <v>23.877202956225101</v>
      </c>
      <c r="Q1617">
        <v>0.18386943232102801</v>
      </c>
    </row>
    <row r="1618" spans="1:17" hidden="1" x14ac:dyDescent="0.3">
      <c r="A1618" t="s">
        <v>3391</v>
      </c>
      <c r="B1618" t="s">
        <v>3392</v>
      </c>
      <c r="C1618" t="str">
        <f>IFERROR(VLOOKUP(Table1[[#This Row],[Ticker]],[1]!Table1[[Symbol]:[Industry]],2,FALSE),"-")</f>
        <v>-</v>
      </c>
      <c r="D1618" t="s">
        <v>387</v>
      </c>
      <c r="E1618">
        <v>695.33507129999998</v>
      </c>
      <c r="F1618">
        <v>480.1</v>
      </c>
      <c r="G1618">
        <v>135.56672554362899</v>
      </c>
      <c r="H1618">
        <v>6.82384556404162</v>
      </c>
      <c r="I1618">
        <v>176.15337931090301</v>
      </c>
      <c r="J1618">
        <v>-5.0494280076751004</v>
      </c>
      <c r="K1618">
        <v>417.35516626235301</v>
      </c>
      <c r="M1618">
        <v>60.122314288394598</v>
      </c>
      <c r="N1618">
        <v>0.92275587381623203</v>
      </c>
      <c r="O1618">
        <v>5.1135180170797501</v>
      </c>
      <c r="P1618">
        <v>204.631979695431</v>
      </c>
    </row>
    <row r="1619" spans="1:17" hidden="1" x14ac:dyDescent="0.3">
      <c r="A1619" t="s">
        <v>3393</v>
      </c>
      <c r="B1619" t="s">
        <v>3394</v>
      </c>
      <c r="C1619" t="str">
        <f>IFERROR(VLOOKUP(Table1[[#This Row],[Ticker]],[1]!Table1[[Symbol]:[Industry]],2,FALSE),"-")</f>
        <v>-</v>
      </c>
      <c r="D1619" t="s">
        <v>563</v>
      </c>
      <c r="E1619">
        <v>694.20960000000002</v>
      </c>
      <c r="F1619">
        <v>407.4</v>
      </c>
      <c r="G1619">
        <v>44.670649485945297</v>
      </c>
      <c r="H1619">
        <v>19.202579492217101</v>
      </c>
      <c r="I1619">
        <v>31.476332063230998</v>
      </c>
      <c r="J1619">
        <v>6.9921435966243601</v>
      </c>
      <c r="K1619">
        <v>349.529001497575</v>
      </c>
      <c r="L1619">
        <v>308.84487541444298</v>
      </c>
      <c r="M1619">
        <v>60.958608431938003</v>
      </c>
      <c r="N1619">
        <v>2.5283467910322499</v>
      </c>
      <c r="O1619">
        <v>7.3024054982817796</v>
      </c>
      <c r="P1619">
        <v>81.106912647254902</v>
      </c>
      <c r="Q1619">
        <v>7.3434647410307002E-2</v>
      </c>
    </row>
    <row r="1620" spans="1:17" hidden="1" x14ac:dyDescent="0.3">
      <c r="A1620" t="s">
        <v>3395</v>
      </c>
      <c r="B1620" t="s">
        <v>3396</v>
      </c>
      <c r="C1620" t="str">
        <f>IFERROR(VLOOKUP(Table1[[#This Row],[Ticker]],[1]!Table1[[Symbol]:[Industry]],2,FALSE),"-")</f>
        <v>-</v>
      </c>
      <c r="D1620" t="s">
        <v>140</v>
      </c>
      <c r="E1620">
        <v>691.37177305499995</v>
      </c>
      <c r="F1620">
        <v>26.55</v>
      </c>
      <c r="G1620">
        <v>125.946581751515</v>
      </c>
      <c r="H1620">
        <v>-2.84787014494818</v>
      </c>
      <c r="I1620">
        <v>66.502525868659404</v>
      </c>
      <c r="J1620">
        <v>-2.59152780296996</v>
      </c>
      <c r="K1620">
        <v>27.482204861684998</v>
      </c>
      <c r="L1620">
        <v>23.421008814052701</v>
      </c>
      <c r="M1620">
        <v>56.348989555731897</v>
      </c>
      <c r="N1620">
        <v>1.0134523821705901</v>
      </c>
      <c r="O1620">
        <v>63.653483992467002</v>
      </c>
      <c r="P1620">
        <v>183.957219251336</v>
      </c>
      <c r="Q1620">
        <v>0.11988848800476801</v>
      </c>
    </row>
    <row r="1621" spans="1:17" hidden="1" x14ac:dyDescent="0.3">
      <c r="A1621" t="s">
        <v>3397</v>
      </c>
      <c r="B1621" t="s">
        <v>3398</v>
      </c>
      <c r="C1621" t="str">
        <f>IFERROR(VLOOKUP(Table1[[#This Row],[Ticker]],[1]!Table1[[Symbol]:[Industry]],2,FALSE),"-")</f>
        <v>-</v>
      </c>
      <c r="D1621" t="s">
        <v>86</v>
      </c>
      <c r="E1621">
        <v>690.73457599999995</v>
      </c>
      <c r="F1621">
        <v>620.45000000000005</v>
      </c>
      <c r="G1621">
        <v>56.908016890340299</v>
      </c>
      <c r="H1621">
        <v>-11.906642697696601</v>
      </c>
      <c r="I1621">
        <v>-32.415954868887397</v>
      </c>
      <c r="J1621">
        <v>-14.536114333234201</v>
      </c>
      <c r="K1621">
        <v>682.984612757028</v>
      </c>
      <c r="L1621">
        <v>646.85849353054903</v>
      </c>
      <c r="M1621">
        <v>38.122622048963599</v>
      </c>
      <c r="N1621">
        <v>1.8086291271486401</v>
      </c>
      <c r="O1621">
        <v>55.709565637843397</v>
      </c>
      <c r="P1621">
        <v>89.595110771581304</v>
      </c>
      <c r="Q1621">
        <v>0.23361211357405601</v>
      </c>
    </row>
    <row r="1622" spans="1:17" hidden="1" x14ac:dyDescent="0.3">
      <c r="A1622" t="s">
        <v>3399</v>
      </c>
      <c r="B1622" t="s">
        <v>3400</v>
      </c>
      <c r="C1622" t="str">
        <f>IFERROR(VLOOKUP(Table1[[#This Row],[Ticker]],[1]!Table1[[Symbol]:[Industry]],2,FALSE),"-")</f>
        <v>-</v>
      </c>
      <c r="D1622" t="s">
        <v>320</v>
      </c>
      <c r="E1622">
        <v>690.04606320000005</v>
      </c>
      <c r="F1622">
        <v>187.59</v>
      </c>
      <c r="G1622">
        <v>-20.702335190711899</v>
      </c>
      <c r="H1622">
        <v>13.1400134119384</v>
      </c>
      <c r="I1622">
        <v>-14.261605770866399</v>
      </c>
      <c r="J1622">
        <v>4.5230531303373702</v>
      </c>
      <c r="K1622">
        <v>160.98542168561099</v>
      </c>
      <c r="L1622">
        <v>175.796423918643</v>
      </c>
      <c r="M1622">
        <v>84.472131713203893</v>
      </c>
      <c r="N1622">
        <v>1.58506387916061</v>
      </c>
      <c r="O1622">
        <v>27.592089130550601</v>
      </c>
      <c r="P1622">
        <v>39.575892857142797</v>
      </c>
    </row>
    <row r="1623" spans="1:17" hidden="1" x14ac:dyDescent="0.3">
      <c r="A1623" t="s">
        <v>3401</v>
      </c>
      <c r="B1623" t="s">
        <v>3402</v>
      </c>
      <c r="C1623" t="str">
        <f>IFERROR(VLOOKUP(Table1[[#This Row],[Ticker]],[1]!Table1[[Symbol]:[Industry]],2,FALSE),"-")</f>
        <v>-</v>
      </c>
      <c r="D1623" t="s">
        <v>620</v>
      </c>
      <c r="E1623">
        <v>689.60005171199998</v>
      </c>
      <c r="F1623">
        <v>47.84</v>
      </c>
      <c r="G1623">
        <v>116.101415994117</v>
      </c>
      <c r="H1623">
        <v>7.8355703307354601</v>
      </c>
      <c r="I1623">
        <v>48.732255598389202</v>
      </c>
      <c r="J1623">
        <v>-2.4764793247330799</v>
      </c>
      <c r="K1623">
        <v>43.504749674561602</v>
      </c>
      <c r="L1623">
        <v>35.041799860752</v>
      </c>
      <c r="M1623">
        <v>52.2417171503186</v>
      </c>
      <c r="N1623">
        <v>2.0884987408556501</v>
      </c>
      <c r="O1623">
        <v>20.275919732441398</v>
      </c>
      <c r="P1623">
        <v>158.59459459459401</v>
      </c>
      <c r="Q1623">
        <v>8.6582014301971003E-2</v>
      </c>
    </row>
    <row r="1624" spans="1:17" hidden="1" x14ac:dyDescent="0.3">
      <c r="A1624" t="s">
        <v>3403</v>
      </c>
      <c r="B1624" t="s">
        <v>3404</v>
      </c>
      <c r="C1624" t="str">
        <f>IFERROR(VLOOKUP(Table1[[#This Row],[Ticker]],[1]!Table1[[Symbol]:[Industry]],2,FALSE),"-")</f>
        <v>-</v>
      </c>
      <c r="D1624" t="s">
        <v>287</v>
      </c>
      <c r="E1624">
        <v>688.44304772199996</v>
      </c>
      <c r="F1624">
        <v>267.79000000000002</v>
      </c>
      <c r="G1624">
        <v>571.65760564566995</v>
      </c>
      <c r="H1624">
        <v>19.451819141581101</v>
      </c>
      <c r="I1624">
        <v>331.20681971474397</v>
      </c>
      <c r="J1624">
        <v>4.5429645100035696</v>
      </c>
      <c r="K1624">
        <v>216.68986137290599</v>
      </c>
      <c r="L1624">
        <v>153.74624003070201</v>
      </c>
      <c r="M1624">
        <v>78.899891483994395</v>
      </c>
      <c r="N1624">
        <v>0.91402200193400895</v>
      </c>
      <c r="O1624">
        <v>9.1340229284140495</v>
      </c>
      <c r="P1624">
        <v>614.106666666666</v>
      </c>
      <c r="Q1624">
        <v>0.160718687024899</v>
      </c>
    </row>
    <row r="1625" spans="1:17" hidden="1" x14ac:dyDescent="0.3">
      <c r="A1625" t="s">
        <v>3405</v>
      </c>
      <c r="B1625" t="s">
        <v>3406</v>
      </c>
      <c r="C1625" t="str">
        <f>IFERROR(VLOOKUP(Table1[[#This Row],[Ticker]],[1]!Table1[[Symbol]:[Industry]],2,FALSE),"-")</f>
        <v>-</v>
      </c>
      <c r="D1625" t="s">
        <v>620</v>
      </c>
      <c r="E1625">
        <v>687.54399999999998</v>
      </c>
      <c r="F1625">
        <v>132.22</v>
      </c>
      <c r="G1625">
        <v>8.8212825388415403</v>
      </c>
      <c r="H1625">
        <v>17.992231836009299</v>
      </c>
      <c r="I1625">
        <v>18.2162363565395</v>
      </c>
      <c r="J1625">
        <v>-5.1456776225430296</v>
      </c>
      <c r="K1625">
        <v>117.601334949635</v>
      </c>
      <c r="L1625">
        <v>105.877946362351</v>
      </c>
      <c r="M1625">
        <v>53.853562422119602</v>
      </c>
      <c r="N1625">
        <v>1.92737532099438</v>
      </c>
      <c r="O1625">
        <v>10.573286945999</v>
      </c>
      <c r="P1625">
        <v>51.454753722794898</v>
      </c>
      <c r="Q1625">
        <v>9.5586139835830003E-2</v>
      </c>
    </row>
    <row r="1626" spans="1:17" hidden="1" x14ac:dyDescent="0.3">
      <c r="A1626" t="s">
        <v>3407</v>
      </c>
      <c r="B1626" t="s">
        <v>3408</v>
      </c>
      <c r="C1626" t="str">
        <f>IFERROR(VLOOKUP(Table1[[#This Row],[Ticker]],[1]!Table1[[Symbol]:[Industry]],2,FALSE),"-")</f>
        <v>-</v>
      </c>
      <c r="D1626" t="s">
        <v>109</v>
      </c>
      <c r="E1626">
        <v>687.22500000000002</v>
      </c>
      <c r="F1626">
        <v>134.75</v>
      </c>
      <c r="G1626">
        <v>-27.672970334721601</v>
      </c>
      <c r="H1626">
        <v>-3.7025247182977599</v>
      </c>
      <c r="I1626">
        <v>-23.591817978169399</v>
      </c>
      <c r="J1626">
        <v>-5.0065734181933799</v>
      </c>
      <c r="K1626">
        <v>132.66904944624201</v>
      </c>
      <c r="L1626">
        <v>138.26853508164001</v>
      </c>
      <c r="M1626">
        <v>54.208067958843401</v>
      </c>
      <c r="N1626">
        <v>1.2058152568324401</v>
      </c>
      <c r="O1626">
        <v>28.534322820037001</v>
      </c>
      <c r="P1626">
        <v>14.1949152542372</v>
      </c>
      <c r="Q1626">
        <v>-8.8139261104208E-2</v>
      </c>
    </row>
    <row r="1627" spans="1:17" hidden="1" x14ac:dyDescent="0.3">
      <c r="A1627" t="s">
        <v>3409</v>
      </c>
      <c r="B1627" t="s">
        <v>3410</v>
      </c>
      <c r="C1627" t="str">
        <f>IFERROR(VLOOKUP(Table1[[#This Row],[Ticker]],[1]!Table1[[Symbol]:[Industry]],2,FALSE),"-")</f>
        <v>-</v>
      </c>
      <c r="D1627" t="s">
        <v>541</v>
      </c>
      <c r="E1627">
        <v>684.48923128800004</v>
      </c>
      <c r="F1627">
        <v>3.87</v>
      </c>
      <c r="G1627">
        <v>-4.4621860209962003</v>
      </c>
      <c r="H1627">
        <v>-2.5720299420312398</v>
      </c>
      <c r="I1627">
        <v>-13.658596792463101</v>
      </c>
      <c r="J1627">
        <v>-4.2868900788626796</v>
      </c>
      <c r="K1627">
        <v>3.8695252895960301</v>
      </c>
      <c r="L1627">
        <v>3.8251407354794198</v>
      </c>
      <c r="M1627">
        <v>50.396695040812197</v>
      </c>
      <c r="N1627">
        <v>1.52755174247553</v>
      </c>
      <c r="O1627">
        <v>45.994832041343599</v>
      </c>
      <c r="P1627">
        <v>38.214285714285701</v>
      </c>
      <c r="Q1627">
        <v>6.3351015024817006E-2</v>
      </c>
    </row>
    <row r="1628" spans="1:17" hidden="1" x14ac:dyDescent="0.3">
      <c r="A1628" t="s">
        <v>3411</v>
      </c>
      <c r="B1628" t="s">
        <v>3412</v>
      </c>
      <c r="C1628" t="str">
        <f>IFERROR(VLOOKUP(Table1[[#This Row],[Ticker]],[1]!Table1[[Symbol]:[Industry]],2,FALSE),"-")</f>
        <v>-</v>
      </c>
      <c r="D1628" t="s">
        <v>931</v>
      </c>
      <c r="E1628">
        <v>684.00927000000001</v>
      </c>
      <c r="F1628">
        <v>473.05</v>
      </c>
      <c r="G1628">
        <v>-14.784761938454199</v>
      </c>
      <c r="H1628">
        <v>0.62580179559835103</v>
      </c>
      <c r="I1628">
        <v>-17.2850814638144</v>
      </c>
      <c r="J1628">
        <v>-1.9283918899221</v>
      </c>
      <c r="K1628">
        <v>459.39117396538097</v>
      </c>
      <c r="L1628">
        <v>458.79467871247601</v>
      </c>
      <c r="M1628">
        <v>27.7449860613611</v>
      </c>
      <c r="N1628">
        <v>1.6240626988934199</v>
      </c>
      <c r="O1628">
        <v>26.392558926117701</v>
      </c>
      <c r="P1628">
        <v>22.551813471502498</v>
      </c>
      <c r="Q1628">
        <v>6.5553681229453001E-2</v>
      </c>
    </row>
    <row r="1629" spans="1:17" hidden="1" x14ac:dyDescent="0.3">
      <c r="A1629" t="s">
        <v>3413</v>
      </c>
      <c r="B1629" t="s">
        <v>3414</v>
      </c>
      <c r="C1629" t="str">
        <f>IFERROR(VLOOKUP(Table1[[#This Row],[Ticker]],[1]!Table1[[Symbol]:[Industry]],2,FALSE),"-")</f>
        <v>-</v>
      </c>
      <c r="D1629" t="s">
        <v>410</v>
      </c>
      <c r="E1629">
        <v>683.65845000000002</v>
      </c>
      <c r="F1629">
        <v>259.64999999999998</v>
      </c>
      <c r="G1629">
        <v>-8.0770967150952302</v>
      </c>
      <c r="H1629">
        <v>0.95211658016077205</v>
      </c>
      <c r="I1629">
        <v>-48.699007555988899</v>
      </c>
      <c r="J1629">
        <v>-8.6827002442588306</v>
      </c>
      <c r="K1629">
        <v>262.88898480237799</v>
      </c>
      <c r="L1629">
        <v>288.670530561752</v>
      </c>
      <c r="M1629">
        <v>47.3737202629693</v>
      </c>
      <c r="N1629">
        <v>0.70637770020062995</v>
      </c>
      <c r="O1629">
        <v>115.8290005777</v>
      </c>
      <c r="P1629">
        <v>21.2467896334344</v>
      </c>
      <c r="Q1629">
        <v>9.0026344236649999E-2</v>
      </c>
    </row>
    <row r="1630" spans="1:17" hidden="1" x14ac:dyDescent="0.3">
      <c r="A1630" t="s">
        <v>3415</v>
      </c>
      <c r="B1630" t="s">
        <v>3416</v>
      </c>
      <c r="C1630" t="str">
        <f>IFERROR(VLOOKUP(Table1[[#This Row],[Ticker]],[1]!Table1[[Symbol]:[Industry]],2,FALSE),"-")</f>
        <v>-</v>
      </c>
      <c r="D1630" t="s">
        <v>56</v>
      </c>
      <c r="E1630">
        <v>683.35918457499997</v>
      </c>
      <c r="F1630">
        <v>32.75</v>
      </c>
      <c r="G1630">
        <v>97.621147312337101</v>
      </c>
      <c r="H1630">
        <v>-13.909360307508299</v>
      </c>
      <c r="I1630">
        <v>79.192745413717702</v>
      </c>
      <c r="J1630">
        <v>-3.3114831047701001</v>
      </c>
      <c r="K1630">
        <v>33.260886520367698</v>
      </c>
      <c r="L1630">
        <v>24.780236712254201</v>
      </c>
      <c r="M1630">
        <v>30.388207206566101</v>
      </c>
      <c r="N1630">
        <v>0.216523798839384</v>
      </c>
      <c r="O1630">
        <v>48.396946564885397</v>
      </c>
      <c r="P1630">
        <v>158.89328063241101</v>
      </c>
      <c r="Q1630">
        <v>0.10026821526957699</v>
      </c>
    </row>
    <row r="1631" spans="1:17" hidden="1" x14ac:dyDescent="0.3">
      <c r="A1631" t="s">
        <v>3417</v>
      </c>
      <c r="B1631" t="s">
        <v>3418</v>
      </c>
      <c r="C1631" t="str">
        <f>IFERROR(VLOOKUP(Table1[[#This Row],[Ticker]],[1]!Table1[[Symbol]:[Industry]],2,FALSE),"-")</f>
        <v>-</v>
      </c>
      <c r="D1631" t="s">
        <v>620</v>
      </c>
      <c r="E1631">
        <v>681.13145999999995</v>
      </c>
      <c r="F1631">
        <v>445.65</v>
      </c>
      <c r="G1631">
        <v>290.783141081807</v>
      </c>
      <c r="H1631">
        <v>66.981919423035393</v>
      </c>
      <c r="I1631">
        <v>268.00806987420299</v>
      </c>
      <c r="J1631">
        <v>-10.3845032455741</v>
      </c>
      <c r="K1631">
        <v>302.214283327185</v>
      </c>
      <c r="L1631">
        <v>175.338196777712</v>
      </c>
      <c r="M1631">
        <v>56.627893325529499</v>
      </c>
      <c r="N1631">
        <v>0.45604522381172102</v>
      </c>
      <c r="O1631">
        <v>16.683496017053699</v>
      </c>
      <c r="P1631">
        <v>424.29411764705799</v>
      </c>
    </row>
    <row r="1632" spans="1:17" hidden="1" x14ac:dyDescent="0.3">
      <c r="A1632" t="s">
        <v>3419</v>
      </c>
      <c r="B1632" t="s">
        <v>3420</v>
      </c>
      <c r="C1632" t="str">
        <f>IFERROR(VLOOKUP(Table1[[#This Row],[Ticker]],[1]!Table1[[Symbol]:[Industry]],2,FALSE),"-")</f>
        <v>-</v>
      </c>
      <c r="D1632" t="s">
        <v>563</v>
      </c>
      <c r="E1632">
        <v>677.16832593999902</v>
      </c>
      <c r="F1632">
        <v>292.45</v>
      </c>
      <c r="G1632">
        <v>26.0128464044253</v>
      </c>
      <c r="H1632">
        <v>0.87165587167879799</v>
      </c>
      <c r="I1632">
        <v>-35.938964760240701</v>
      </c>
      <c r="J1632">
        <v>-1.35788219161537</v>
      </c>
      <c r="K1632">
        <v>290.65501321743602</v>
      </c>
      <c r="L1632">
        <v>289.46411109168298</v>
      </c>
      <c r="M1632">
        <v>59.719396952008097</v>
      </c>
      <c r="N1632">
        <v>0.97415784649259596</v>
      </c>
      <c r="O1632">
        <v>48.2988545050436</v>
      </c>
      <c r="P1632">
        <v>53.880557747960999</v>
      </c>
      <c r="Q1632">
        <v>2.5382722743995001E-2</v>
      </c>
    </row>
    <row r="1633" spans="1:17" hidden="1" x14ac:dyDescent="0.3">
      <c r="A1633" t="s">
        <v>3421</v>
      </c>
      <c r="B1633" t="s">
        <v>3422</v>
      </c>
      <c r="C1633" t="str">
        <f>IFERROR(VLOOKUP(Table1[[#This Row],[Ticker]],[1]!Table1[[Symbol]:[Industry]],2,FALSE),"-")</f>
        <v>-</v>
      </c>
      <c r="D1633" t="s">
        <v>716</v>
      </c>
      <c r="E1633">
        <v>676.62342616799901</v>
      </c>
      <c r="F1633">
        <v>870</v>
      </c>
      <c r="G1633">
        <v>-2.6030433983469501</v>
      </c>
      <c r="H1633">
        <v>0.55370873389859199</v>
      </c>
      <c r="I1633">
        <v>-1.1144575630281399</v>
      </c>
      <c r="J1633">
        <v>-0.24457211928803699</v>
      </c>
      <c r="K1633">
        <v>834.04710308997005</v>
      </c>
      <c r="L1633">
        <v>786.14869466110099</v>
      </c>
      <c r="M1633">
        <v>64.306050640641899</v>
      </c>
      <c r="N1633">
        <v>0.69669060943903405</v>
      </c>
      <c r="O1633">
        <v>1.6091954022988399</v>
      </c>
      <c r="P1633">
        <v>28.890798382198199</v>
      </c>
      <c r="Q1633">
        <v>2.0547319375944E-2</v>
      </c>
    </row>
    <row r="1634" spans="1:17" hidden="1" x14ac:dyDescent="0.3">
      <c r="A1634" t="s">
        <v>3423</v>
      </c>
      <c r="B1634" t="s">
        <v>3424</v>
      </c>
      <c r="C1634" t="str">
        <f>IFERROR(VLOOKUP(Table1[[#This Row],[Ticker]],[1]!Table1[[Symbol]:[Industry]],2,FALSE),"-")</f>
        <v>-</v>
      </c>
      <c r="D1634" t="s">
        <v>563</v>
      </c>
      <c r="E1634">
        <v>672.28255467999998</v>
      </c>
      <c r="F1634">
        <v>367.4</v>
      </c>
      <c r="G1634">
        <v>38.236887018985897</v>
      </c>
      <c r="H1634">
        <v>14.9376131582149</v>
      </c>
      <c r="I1634">
        <v>-10.378205308946701</v>
      </c>
      <c r="J1634">
        <v>5.1093250288690903</v>
      </c>
      <c r="K1634">
        <v>343.45141570470099</v>
      </c>
      <c r="L1634">
        <v>332.90813639627299</v>
      </c>
      <c r="M1634">
        <v>64.689960369207299</v>
      </c>
      <c r="N1634">
        <v>2.9299239641799399</v>
      </c>
      <c r="O1634">
        <v>15.6369080021774</v>
      </c>
      <c r="P1634">
        <v>71.762505843852196</v>
      </c>
      <c r="Q1634">
        <v>3.4478317076340002E-3</v>
      </c>
    </row>
    <row r="1635" spans="1:17" hidden="1" x14ac:dyDescent="0.3">
      <c r="A1635" t="s">
        <v>3425</v>
      </c>
      <c r="B1635" t="s">
        <v>3426</v>
      </c>
      <c r="C1635" t="str">
        <f>IFERROR(VLOOKUP(Table1[[#This Row],[Ticker]],[1]!Table1[[Symbol]:[Industry]],2,FALSE),"-")</f>
        <v>-</v>
      </c>
      <c r="D1635" t="s">
        <v>869</v>
      </c>
      <c r="E1635">
        <v>670.29242892000002</v>
      </c>
      <c r="F1635">
        <v>359.4</v>
      </c>
      <c r="G1635">
        <v>-35.319831896247699</v>
      </c>
      <c r="H1635">
        <v>4.0378771787117804</v>
      </c>
      <c r="I1635">
        <v>-11.778098615720801</v>
      </c>
      <c r="J1635">
        <v>0.137456154249293</v>
      </c>
      <c r="K1635">
        <v>323.910661786829</v>
      </c>
      <c r="L1635">
        <v>328.112355991019</v>
      </c>
      <c r="M1635">
        <v>79.243110977495604</v>
      </c>
      <c r="N1635">
        <v>1.1672690916737301</v>
      </c>
      <c r="O1635">
        <v>20.422927100723399</v>
      </c>
      <c r="P1635">
        <v>51.008403361344499</v>
      </c>
      <c r="Q1635">
        <v>4.5421969720609003E-2</v>
      </c>
    </row>
    <row r="1636" spans="1:17" hidden="1" x14ac:dyDescent="0.3">
      <c r="A1636" t="s">
        <v>3427</v>
      </c>
      <c r="B1636" t="s">
        <v>3428</v>
      </c>
      <c r="C1636" t="str">
        <f>IFERROR(VLOOKUP(Table1[[#This Row],[Ticker]],[1]!Table1[[Symbol]:[Industry]],2,FALSE),"-")</f>
        <v>-</v>
      </c>
      <c r="D1636" t="s">
        <v>21</v>
      </c>
      <c r="E1636">
        <v>669.93025326700001</v>
      </c>
      <c r="F1636">
        <v>63.23</v>
      </c>
      <c r="G1636">
        <v>89.3386614366309</v>
      </c>
      <c r="H1636">
        <v>8.4306923810177494</v>
      </c>
      <c r="I1636">
        <v>-26.332213388050999</v>
      </c>
      <c r="J1636">
        <v>-1.0756906988975501</v>
      </c>
      <c r="K1636">
        <v>62.801402069120797</v>
      </c>
      <c r="L1636">
        <v>53.007597676170398</v>
      </c>
      <c r="M1636">
        <v>43.315753831940199</v>
      </c>
      <c r="N1636">
        <v>1.1805061671662</v>
      </c>
      <c r="O1636">
        <v>33.085560651589397</v>
      </c>
      <c r="P1636">
        <v>119.930434782608</v>
      </c>
    </row>
    <row r="1637" spans="1:17" hidden="1" x14ac:dyDescent="0.3">
      <c r="A1637" t="s">
        <v>3429</v>
      </c>
      <c r="B1637" t="s">
        <v>3430</v>
      </c>
      <c r="C1637" t="str">
        <f>IFERROR(VLOOKUP(Table1[[#This Row],[Ticker]],[1]!Table1[[Symbol]:[Industry]],2,FALSE),"-")</f>
        <v>-</v>
      </c>
      <c r="D1637" t="s">
        <v>821</v>
      </c>
      <c r="E1637">
        <v>669.28052249999996</v>
      </c>
      <c r="F1637">
        <v>121.23</v>
      </c>
      <c r="G1637">
        <v>-9.5998006998952903</v>
      </c>
      <c r="H1637">
        <v>-7.3816148799858903</v>
      </c>
      <c r="I1637">
        <v>26.135863334565698</v>
      </c>
      <c r="J1637">
        <v>-8.4820831184211407</v>
      </c>
      <c r="K1637">
        <v>119.93931994606</v>
      </c>
      <c r="L1637">
        <v>108.746428041038</v>
      </c>
      <c r="M1637">
        <v>50.5436164762083</v>
      </c>
      <c r="N1637">
        <v>0.52627027072195098</v>
      </c>
      <c r="O1637">
        <v>24.927823146085899</v>
      </c>
      <c r="P1637">
        <v>51.556444555569399</v>
      </c>
      <c r="Q1637">
        <v>-1.6834747154497998E-2</v>
      </c>
    </row>
    <row r="1638" spans="1:17" hidden="1" x14ac:dyDescent="0.3">
      <c r="A1638" t="s">
        <v>3431</v>
      </c>
      <c r="B1638" t="s">
        <v>3432</v>
      </c>
      <c r="C1638" t="str">
        <f>IFERROR(VLOOKUP(Table1[[#This Row],[Ticker]],[1]!Table1[[Symbol]:[Industry]],2,FALSE),"-")</f>
        <v>-</v>
      </c>
      <c r="E1638">
        <v>668.88577392000002</v>
      </c>
      <c r="F1638">
        <v>757.05</v>
      </c>
      <c r="G1638">
        <v>101.221267216413</v>
      </c>
      <c r="H1638">
        <v>7.1738476274288798</v>
      </c>
      <c r="I1638">
        <v>65.051637619968901</v>
      </c>
      <c r="J1638">
        <v>-1.7679983912052499</v>
      </c>
      <c r="K1638">
        <v>679.96187975267901</v>
      </c>
      <c r="L1638">
        <v>501.52671063511798</v>
      </c>
      <c r="M1638">
        <v>43.605883797279503</v>
      </c>
      <c r="N1638">
        <v>0.428175035455162</v>
      </c>
      <c r="O1638">
        <v>18.882504458093901</v>
      </c>
      <c r="P1638">
        <v>173.20461927102099</v>
      </c>
    </row>
    <row r="1639" spans="1:17" hidden="1" x14ac:dyDescent="0.3">
      <c r="A1639" t="s">
        <v>3433</v>
      </c>
      <c r="B1639" t="s">
        <v>3434</v>
      </c>
      <c r="C1639" t="str">
        <f>IFERROR(VLOOKUP(Table1[[#This Row],[Ticker]],[1]!Table1[[Symbol]:[Industry]],2,FALSE),"-")</f>
        <v>-</v>
      </c>
      <c r="D1639" t="s">
        <v>387</v>
      </c>
      <c r="E1639">
        <v>668.81854840000005</v>
      </c>
      <c r="F1639">
        <v>489.7</v>
      </c>
      <c r="G1639">
        <v>58.143642775699803</v>
      </c>
      <c r="H1639">
        <v>-10.076538797886499</v>
      </c>
      <c r="I1639">
        <v>19.4977656339722</v>
      </c>
      <c r="J1639">
        <v>-7.0234155889697396</v>
      </c>
      <c r="K1639">
        <v>511.28907631477603</v>
      </c>
      <c r="L1639">
        <v>441.58550531122597</v>
      </c>
      <c r="M1639">
        <v>44.4539591259853</v>
      </c>
      <c r="N1639">
        <v>0.51170683629661096</v>
      </c>
      <c r="O1639">
        <v>36.491729630385898</v>
      </c>
      <c r="P1639">
        <v>105.626705857652</v>
      </c>
      <c r="Q1639">
        <v>0.22351186018643401</v>
      </c>
    </row>
    <row r="1640" spans="1:17" hidden="1" x14ac:dyDescent="0.3">
      <c r="A1640" t="s">
        <v>3435</v>
      </c>
      <c r="B1640" t="s">
        <v>3436</v>
      </c>
      <c r="C1640" t="str">
        <f>IFERROR(VLOOKUP(Table1[[#This Row],[Ticker]],[1]!Table1[[Symbol]:[Industry]],2,FALSE),"-")</f>
        <v>-</v>
      </c>
      <c r="E1640">
        <v>662.85299999999995</v>
      </c>
      <c r="F1640">
        <v>66.12</v>
      </c>
      <c r="G1640">
        <v>942.46228893861598</v>
      </c>
      <c r="H1640">
        <v>10.512872094080899</v>
      </c>
      <c r="I1640">
        <v>88.266703340929396</v>
      </c>
      <c r="J1640">
        <v>7.7624363914034298</v>
      </c>
      <c r="K1640">
        <v>54.680693576359801</v>
      </c>
      <c r="L1640">
        <v>39.339993690018403</v>
      </c>
      <c r="M1640">
        <v>80.052975344329695</v>
      </c>
      <c r="N1640">
        <v>1.8391544267398301</v>
      </c>
      <c r="O1640">
        <v>0</v>
      </c>
      <c r="P1640">
        <v>1122.18114602587</v>
      </c>
      <c r="Q1640">
        <v>0.22961113492604299</v>
      </c>
    </row>
    <row r="1641" spans="1:17" hidden="1" x14ac:dyDescent="0.3">
      <c r="A1641" t="s">
        <v>3437</v>
      </c>
      <c r="B1641" t="s">
        <v>3438</v>
      </c>
      <c r="C1641" t="str">
        <f>IFERROR(VLOOKUP(Table1[[#This Row],[Ticker]],[1]!Table1[[Symbol]:[Industry]],2,FALSE),"-")</f>
        <v>-</v>
      </c>
      <c r="E1641">
        <v>662.69692899999995</v>
      </c>
      <c r="F1641">
        <v>455.5</v>
      </c>
      <c r="G1641">
        <v>54.648138667184298</v>
      </c>
      <c r="H1641">
        <v>-9.9580682595824506</v>
      </c>
      <c r="I1641">
        <v>-17.765632077320301</v>
      </c>
      <c r="J1641">
        <v>1.43200160879474</v>
      </c>
      <c r="K1641">
        <v>467.32234038100802</v>
      </c>
      <c r="L1641">
        <v>437.83577048577899</v>
      </c>
      <c r="M1641">
        <v>49.121070520182897</v>
      </c>
      <c r="N1641">
        <v>0.985354740724669</v>
      </c>
      <c r="O1641">
        <v>25.576289791437901</v>
      </c>
      <c r="P1641">
        <v>97.186147186147096</v>
      </c>
    </row>
    <row r="1642" spans="1:17" hidden="1" x14ac:dyDescent="0.3">
      <c r="A1642" t="s">
        <v>3439</v>
      </c>
      <c r="B1642" t="s">
        <v>3440</v>
      </c>
      <c r="C1642" t="str">
        <f>IFERROR(VLOOKUP(Table1[[#This Row],[Ticker]],[1]!Table1[[Symbol]:[Industry]],2,FALSE),"-")</f>
        <v>-</v>
      </c>
      <c r="D1642" t="s">
        <v>21</v>
      </c>
      <c r="E1642">
        <v>660.80603916799998</v>
      </c>
      <c r="F1642">
        <v>39.04</v>
      </c>
      <c r="G1642">
        <v>-10.100993090215599</v>
      </c>
      <c r="H1642">
        <v>-1.69458846297951</v>
      </c>
      <c r="I1642">
        <v>-42.610338120442101</v>
      </c>
      <c r="J1642">
        <v>-2.5342819161094701</v>
      </c>
      <c r="K1642">
        <v>37.903212473024503</v>
      </c>
      <c r="L1642">
        <v>41.084394556393001</v>
      </c>
      <c r="M1642">
        <v>68.101212941916401</v>
      </c>
      <c r="N1642">
        <v>1.32153832753652</v>
      </c>
      <c r="O1642">
        <v>63.6782786885245</v>
      </c>
      <c r="P1642">
        <v>29.0578512396694</v>
      </c>
      <c r="Q1642">
        <v>2.0418825374202001E-2</v>
      </c>
    </row>
    <row r="1643" spans="1:17" hidden="1" x14ac:dyDescent="0.3">
      <c r="A1643" t="s">
        <v>3441</v>
      </c>
      <c r="B1643" t="s">
        <v>3442</v>
      </c>
      <c r="C1643" t="str">
        <f>IFERROR(VLOOKUP(Table1[[#This Row],[Ticker]],[1]!Table1[[Symbol]:[Industry]],2,FALSE),"-")</f>
        <v>-</v>
      </c>
      <c r="D1643" t="s">
        <v>234</v>
      </c>
      <c r="E1643">
        <v>660.46034096000005</v>
      </c>
      <c r="F1643">
        <v>3163.1</v>
      </c>
      <c r="G1643">
        <v>15.3024811806443</v>
      </c>
      <c r="H1643">
        <v>-11.1685211701014</v>
      </c>
      <c r="I1643">
        <v>13.5992171734725</v>
      </c>
      <c r="J1643">
        <v>-1.5684791226711701</v>
      </c>
      <c r="K1643">
        <v>3154.6843731221102</v>
      </c>
      <c r="L1643">
        <v>2751.1452643461898</v>
      </c>
      <c r="M1643">
        <v>37.2883734113678</v>
      </c>
      <c r="N1643">
        <v>0.26539489851994003</v>
      </c>
      <c r="O1643">
        <v>38.218835952072297</v>
      </c>
      <c r="P1643">
        <v>52.365125240847703</v>
      </c>
      <c r="Q1643">
        <v>1.110808915703E-3</v>
      </c>
    </row>
    <row r="1644" spans="1:17" hidden="1" x14ac:dyDescent="0.3">
      <c r="A1644" t="s">
        <v>3443</v>
      </c>
      <c r="B1644" t="s">
        <v>3444</v>
      </c>
      <c r="C1644" t="str">
        <f>IFERROR(VLOOKUP(Table1[[#This Row],[Ticker]],[1]!Table1[[Symbol]:[Industry]],2,FALSE),"-")</f>
        <v>-</v>
      </c>
      <c r="D1644" t="s">
        <v>563</v>
      </c>
      <c r="E1644">
        <v>653.69498699999997</v>
      </c>
      <c r="F1644">
        <v>47.3</v>
      </c>
      <c r="G1644">
        <v>-33.606922863101403</v>
      </c>
      <c r="H1644">
        <v>6.66384644618699</v>
      </c>
      <c r="I1644">
        <v>-12.4647375731262</v>
      </c>
      <c r="J1644">
        <v>5.9979117111534501</v>
      </c>
      <c r="K1644">
        <v>45.057103678970499</v>
      </c>
      <c r="L1644">
        <v>46.597248844211798</v>
      </c>
      <c r="M1644">
        <v>66.263512866011496</v>
      </c>
      <c r="N1644">
        <v>2.29342908025103</v>
      </c>
      <c r="O1644">
        <v>34.460887949259998</v>
      </c>
      <c r="P1644">
        <v>19.595448798988599</v>
      </c>
      <c r="Q1644">
        <v>0.137191584710155</v>
      </c>
    </row>
    <row r="1645" spans="1:17" hidden="1" x14ac:dyDescent="0.3">
      <c r="A1645" t="s">
        <v>3445</v>
      </c>
      <c r="B1645" t="s">
        <v>3446</v>
      </c>
      <c r="C1645" t="str">
        <f>IFERROR(VLOOKUP(Table1[[#This Row],[Ticker]],[1]!Table1[[Symbol]:[Industry]],2,FALSE),"-")</f>
        <v>-</v>
      </c>
      <c r="D1645" t="s">
        <v>602</v>
      </c>
      <c r="E1645">
        <v>652.7218656</v>
      </c>
      <c r="F1645">
        <v>257.25</v>
      </c>
      <c r="G1645">
        <v>18929.843369534501</v>
      </c>
      <c r="H1645">
        <v>46.9984604393076</v>
      </c>
      <c r="I1645">
        <v>8321.5368634849601</v>
      </c>
      <c r="J1645">
        <v>8.63025068612715</v>
      </c>
      <c r="K1645">
        <v>168.22945629636999</v>
      </c>
      <c r="L1645">
        <v>72.433501518274298</v>
      </c>
      <c r="M1645">
        <v>99.861474668465107</v>
      </c>
      <c r="N1645">
        <v>1.1117734724292101</v>
      </c>
      <c r="O1645">
        <v>0</v>
      </c>
      <c r="P1645">
        <v>20480</v>
      </c>
      <c r="Q1645">
        <v>0.21167447542488399</v>
      </c>
    </row>
    <row r="1646" spans="1:17" hidden="1" x14ac:dyDescent="0.3">
      <c r="A1646" t="s">
        <v>3447</v>
      </c>
      <c r="B1646" t="s">
        <v>3448</v>
      </c>
      <c r="C1646" t="str">
        <f>IFERROR(VLOOKUP(Table1[[#This Row],[Ticker]],[1]!Table1[[Symbol]:[Industry]],2,FALSE),"-")</f>
        <v>-</v>
      </c>
      <c r="D1646" t="s">
        <v>325</v>
      </c>
      <c r="E1646">
        <v>651.86724580999999</v>
      </c>
      <c r="F1646">
        <v>133.1</v>
      </c>
      <c r="G1646">
        <v>100.203068216291</v>
      </c>
      <c r="H1646">
        <v>34.803569375356297</v>
      </c>
      <c r="I1646">
        <v>37.506114202756201</v>
      </c>
      <c r="J1646">
        <v>4.4854386423401804</v>
      </c>
      <c r="K1646">
        <v>110.413074792492</v>
      </c>
      <c r="L1646">
        <v>95.518776926740998</v>
      </c>
      <c r="M1646">
        <v>65.036854061436301</v>
      </c>
      <c r="N1646">
        <v>3.0439328219541699</v>
      </c>
      <c r="O1646">
        <v>6.6867017280240297</v>
      </c>
      <c r="P1646">
        <v>128.49785407725301</v>
      </c>
      <c r="Q1646">
        <v>0.103112952084015</v>
      </c>
    </row>
    <row r="1647" spans="1:17" hidden="1" x14ac:dyDescent="0.3">
      <c r="A1647" t="s">
        <v>3449</v>
      </c>
      <c r="B1647" t="s">
        <v>3450</v>
      </c>
      <c r="C1647" t="str">
        <f>IFERROR(VLOOKUP(Table1[[#This Row],[Ticker]],[1]!Table1[[Symbol]:[Industry]],2,FALSE),"-")</f>
        <v>-</v>
      </c>
      <c r="D1647" t="s">
        <v>1635</v>
      </c>
      <c r="E1647">
        <v>651.53970000000004</v>
      </c>
      <c r="F1647">
        <v>61.65</v>
      </c>
      <c r="G1647">
        <v>-1.66792042743483</v>
      </c>
      <c r="H1647">
        <v>-4.4141352051891403</v>
      </c>
      <c r="I1647">
        <v>1.8083083953722301</v>
      </c>
      <c r="J1647">
        <v>-0.94765384649647699</v>
      </c>
      <c r="K1647">
        <v>60.804096483680397</v>
      </c>
      <c r="L1647">
        <v>56.515068248450902</v>
      </c>
      <c r="M1647">
        <v>63.305866194264297</v>
      </c>
      <c r="N1647">
        <v>0.14770268763136399</v>
      </c>
      <c r="O1647">
        <v>4.7039740470397202</v>
      </c>
      <c r="P1647">
        <v>28.03738317757</v>
      </c>
      <c r="Q1647">
        <v>-3.0371808196612001E-2</v>
      </c>
    </row>
    <row r="1648" spans="1:17" hidden="1" x14ac:dyDescent="0.3">
      <c r="A1648" t="s">
        <v>3451</v>
      </c>
      <c r="B1648" t="s">
        <v>3452</v>
      </c>
      <c r="C1648" t="str">
        <f>IFERROR(VLOOKUP(Table1[[#This Row],[Ticker]],[1]!Table1[[Symbol]:[Industry]],2,FALSE),"-")</f>
        <v>-</v>
      </c>
      <c r="D1648" t="s">
        <v>659</v>
      </c>
      <c r="E1648">
        <v>651.44705390000001</v>
      </c>
      <c r="F1648">
        <v>460.55</v>
      </c>
      <c r="G1648">
        <v>372.44898217803001</v>
      </c>
      <c r="H1648">
        <v>-1.68579796865519</v>
      </c>
      <c r="I1648">
        <v>137.681907099727</v>
      </c>
      <c r="J1648">
        <v>-0.13454148666402399</v>
      </c>
      <c r="K1648">
        <v>395.57786670788499</v>
      </c>
      <c r="L1648">
        <v>260.11893328148801</v>
      </c>
      <c r="M1648">
        <v>63.091583395130002</v>
      </c>
      <c r="N1648">
        <v>0.51990023746591696</v>
      </c>
      <c r="O1648">
        <v>8.1967213114754092</v>
      </c>
      <c r="P1648">
        <v>479.672750157331</v>
      </c>
      <c r="Q1648">
        <v>0.20137050907515</v>
      </c>
    </row>
    <row r="1649" spans="1:17" hidden="1" x14ac:dyDescent="0.3">
      <c r="A1649" t="s">
        <v>3453</v>
      </c>
      <c r="B1649" t="s">
        <v>3454</v>
      </c>
      <c r="C1649" t="str">
        <f>IFERROR(VLOOKUP(Table1[[#This Row],[Ticker]],[1]!Table1[[Symbol]:[Industry]],2,FALSE),"-")</f>
        <v>-</v>
      </c>
      <c r="D1649" t="s">
        <v>257</v>
      </c>
      <c r="E1649">
        <v>651.33073000000002</v>
      </c>
      <c r="F1649">
        <v>202.97</v>
      </c>
      <c r="G1649">
        <v>28.690257659798</v>
      </c>
      <c r="H1649">
        <v>21.206982807233199</v>
      </c>
      <c r="I1649">
        <v>-23.553978699288699</v>
      </c>
      <c r="J1649">
        <v>15.356161905296901</v>
      </c>
      <c r="K1649">
        <v>172.54444055469801</v>
      </c>
      <c r="L1649">
        <v>170.24823522362101</v>
      </c>
      <c r="M1649">
        <v>82.886491991061703</v>
      </c>
      <c r="N1649">
        <v>3.2535076855100198</v>
      </c>
      <c r="O1649">
        <v>17.258708183475299</v>
      </c>
      <c r="P1649">
        <v>65.150528885272493</v>
      </c>
      <c r="Q1649">
        <v>2.807159622897E-2</v>
      </c>
    </row>
    <row r="1650" spans="1:17" hidden="1" x14ac:dyDescent="0.3">
      <c r="A1650" t="s">
        <v>3455</v>
      </c>
      <c r="B1650" t="s">
        <v>3456</v>
      </c>
      <c r="C1650" t="str">
        <f>IFERROR(VLOOKUP(Table1[[#This Row],[Ticker]],[1]!Table1[[Symbol]:[Industry]],2,FALSE),"-")</f>
        <v>-</v>
      </c>
      <c r="D1650" t="s">
        <v>325</v>
      </c>
      <c r="E1650">
        <v>650.00117999999998</v>
      </c>
      <c r="F1650">
        <v>310</v>
      </c>
      <c r="G1650">
        <v>196.23398375126001</v>
      </c>
      <c r="H1650">
        <v>11.2012494101954</v>
      </c>
      <c r="I1650">
        <v>-12.840955502012401</v>
      </c>
      <c r="J1650">
        <v>-3.53270427355818</v>
      </c>
      <c r="K1650">
        <v>266.15305059067799</v>
      </c>
      <c r="M1650">
        <v>62.684664350570102</v>
      </c>
      <c r="N1650">
        <v>1.9767748572332899</v>
      </c>
      <c r="O1650">
        <v>14.516129032258</v>
      </c>
      <c r="P1650">
        <v>251.67328417470199</v>
      </c>
    </row>
    <row r="1651" spans="1:17" hidden="1" x14ac:dyDescent="0.3">
      <c r="A1651" t="s">
        <v>3457</v>
      </c>
      <c r="B1651" t="s">
        <v>3458</v>
      </c>
      <c r="C1651" t="str">
        <f>IFERROR(VLOOKUP(Table1[[#This Row],[Ticker]],[1]!Table1[[Symbol]:[Industry]],2,FALSE),"-")</f>
        <v>-</v>
      </c>
      <c r="E1651">
        <v>649.91209151700002</v>
      </c>
      <c r="F1651">
        <v>47.89</v>
      </c>
      <c r="G1651">
        <v>491.92718680130298</v>
      </c>
      <c r="H1651">
        <v>5.24495570390176</v>
      </c>
      <c r="I1651">
        <v>8.5561115760913395</v>
      </c>
      <c r="J1651">
        <v>-4.2735550693220503</v>
      </c>
      <c r="K1651">
        <v>46.546639786091902</v>
      </c>
      <c r="L1651">
        <v>39.014027462349802</v>
      </c>
      <c r="M1651">
        <v>52.428077659612597</v>
      </c>
      <c r="N1651">
        <v>1.4934899947567699</v>
      </c>
      <c r="O1651">
        <v>18.813948632282301</v>
      </c>
      <c r="P1651">
        <v>525.74041811846598</v>
      </c>
      <c r="Q1651">
        <v>0.30741378305810801</v>
      </c>
    </row>
    <row r="1652" spans="1:17" hidden="1" x14ac:dyDescent="0.3">
      <c r="A1652" t="s">
        <v>3459</v>
      </c>
      <c r="B1652" t="s">
        <v>3460</v>
      </c>
      <c r="C1652" t="str">
        <f>IFERROR(VLOOKUP(Table1[[#This Row],[Ticker]],[1]!Table1[[Symbol]:[Industry]],2,FALSE),"-")</f>
        <v>-</v>
      </c>
      <c r="D1652" t="s">
        <v>59</v>
      </c>
      <c r="E1652">
        <v>649.33462199999997</v>
      </c>
      <c r="F1652">
        <v>510.7</v>
      </c>
      <c r="G1652">
        <v>-56.115565688480501</v>
      </c>
      <c r="H1652">
        <v>-12.414135205189099</v>
      </c>
      <c r="I1652">
        <v>-26.234576848718099</v>
      </c>
      <c r="J1652">
        <v>-3.7821289406094398</v>
      </c>
      <c r="K1652">
        <v>480.85686963741898</v>
      </c>
      <c r="L1652">
        <v>540.69650970955104</v>
      </c>
      <c r="M1652">
        <v>70.674200230142702</v>
      </c>
      <c r="N1652">
        <v>1.24249249161412</v>
      </c>
      <c r="O1652">
        <v>65.459173683179898</v>
      </c>
      <c r="P1652">
        <v>43.677029118019398</v>
      </c>
      <c r="Q1652">
        <v>-7.0375018313989998E-3</v>
      </c>
    </row>
    <row r="1653" spans="1:17" hidden="1" x14ac:dyDescent="0.3">
      <c r="A1653" t="s">
        <v>3461</v>
      </c>
      <c r="B1653" t="s">
        <v>3462</v>
      </c>
      <c r="C1653" t="str">
        <f>IFERROR(VLOOKUP(Table1[[#This Row],[Ticker]],[1]!Table1[[Symbol]:[Industry]],2,FALSE),"-")</f>
        <v>-</v>
      </c>
      <c r="D1653" t="s">
        <v>2826</v>
      </c>
      <c r="E1653">
        <v>649.12565051000001</v>
      </c>
      <c r="F1653">
        <v>16.13</v>
      </c>
      <c r="G1653">
        <v>739.11832245358005</v>
      </c>
      <c r="H1653">
        <v>-88.206214413109905</v>
      </c>
      <c r="I1653">
        <v>-19.6523718035792</v>
      </c>
      <c r="J1653">
        <v>-4.0366551076231598</v>
      </c>
      <c r="K1653">
        <v>21.315296940414299</v>
      </c>
      <c r="L1653">
        <v>19.193210636204999</v>
      </c>
      <c r="M1653">
        <v>43.545244054213001</v>
      </c>
      <c r="N1653">
        <v>0.72687652609630604</v>
      </c>
      <c r="O1653">
        <v>544.14135151890798</v>
      </c>
      <c r="P1653">
        <v>45.315315315315303</v>
      </c>
      <c r="Q1653">
        <v>-8.1058624170533999E-2</v>
      </c>
    </row>
    <row r="1654" spans="1:17" hidden="1" x14ac:dyDescent="0.3">
      <c r="A1654" t="s">
        <v>3463</v>
      </c>
      <c r="B1654" t="s">
        <v>3464</v>
      </c>
      <c r="C1654" t="str">
        <f>IFERROR(VLOOKUP(Table1[[#This Row],[Ticker]],[1]!Table1[[Symbol]:[Industry]],2,FALSE),"-")</f>
        <v>-</v>
      </c>
      <c r="D1654" t="s">
        <v>187</v>
      </c>
      <c r="E1654">
        <v>648.50625000000002</v>
      </c>
      <c r="F1654">
        <v>247.05</v>
      </c>
      <c r="G1654">
        <v>59.830435083021797</v>
      </c>
      <c r="H1654">
        <v>38.896799431341101</v>
      </c>
      <c r="I1654">
        <v>48.317811790796902</v>
      </c>
      <c r="J1654">
        <v>23.052432574477098</v>
      </c>
      <c r="K1654">
        <v>177.20851466434601</v>
      </c>
      <c r="L1654">
        <v>152.650447294016</v>
      </c>
      <c r="M1654">
        <v>77.6959672989137</v>
      </c>
      <c r="N1654">
        <v>2.9962287413712998</v>
      </c>
      <c r="O1654">
        <v>6.7395264116575504</v>
      </c>
      <c r="P1654">
        <v>100.853658536585</v>
      </c>
      <c r="Q1654">
        <v>7.9446173299178996E-2</v>
      </c>
    </row>
    <row r="1655" spans="1:17" hidden="1" x14ac:dyDescent="0.3">
      <c r="A1655" t="s">
        <v>3465</v>
      </c>
      <c r="B1655" t="s">
        <v>3466</v>
      </c>
      <c r="C1655" t="str">
        <f>IFERROR(VLOOKUP(Table1[[#This Row],[Ticker]],[1]!Table1[[Symbol]:[Industry]],2,FALSE),"-")</f>
        <v>-</v>
      </c>
      <c r="D1655" t="s">
        <v>306</v>
      </c>
      <c r="E1655">
        <v>646.23755349999999</v>
      </c>
      <c r="F1655">
        <v>69.91</v>
      </c>
      <c r="G1655">
        <v>30.189818433346701</v>
      </c>
      <c r="H1655">
        <v>-0.93777156882550905</v>
      </c>
      <c r="I1655">
        <v>13.701851722353799</v>
      </c>
      <c r="J1655">
        <v>-4.3159435966846997</v>
      </c>
      <c r="K1655">
        <v>73.331230270554897</v>
      </c>
      <c r="L1655">
        <v>67.0558182114126</v>
      </c>
      <c r="M1655">
        <v>40.0033310011232</v>
      </c>
      <c r="N1655">
        <v>0.66705563036660698</v>
      </c>
      <c r="O1655">
        <v>31.097124874839</v>
      </c>
      <c r="P1655">
        <v>77.888040712468197</v>
      </c>
      <c r="Q1655">
        <v>6.3318497196511003E-2</v>
      </c>
    </row>
    <row r="1656" spans="1:17" hidden="1" x14ac:dyDescent="0.3">
      <c r="A1656" t="s">
        <v>3467</v>
      </c>
      <c r="B1656" t="s">
        <v>3468</v>
      </c>
      <c r="C1656" t="str">
        <f>IFERROR(VLOOKUP(Table1[[#This Row],[Ticker]],[1]!Table1[[Symbol]:[Industry]],2,FALSE),"-")</f>
        <v>-</v>
      </c>
      <c r="D1656" t="s">
        <v>156</v>
      </c>
      <c r="E1656">
        <v>645.05165414999999</v>
      </c>
      <c r="F1656">
        <v>98.43</v>
      </c>
      <c r="G1656">
        <v>-65.176141658704097</v>
      </c>
      <c r="H1656">
        <v>-10.7574542731872</v>
      </c>
      <c r="I1656">
        <v>-38.714535578620499</v>
      </c>
      <c r="J1656">
        <v>-1.3294466318987701</v>
      </c>
      <c r="K1656">
        <v>103.58907536919899</v>
      </c>
      <c r="L1656">
        <v>116.496693070164</v>
      </c>
      <c r="M1656">
        <v>47.8410126909666</v>
      </c>
      <c r="N1656">
        <v>1.2353793124152199</v>
      </c>
      <c r="O1656">
        <v>68.088997256933794</v>
      </c>
      <c r="P1656">
        <v>8.04610318331504</v>
      </c>
      <c r="Q1656">
        <v>2.7153854298557999E-2</v>
      </c>
    </row>
    <row r="1657" spans="1:17" hidden="1" x14ac:dyDescent="0.3">
      <c r="A1657" t="s">
        <v>3469</v>
      </c>
      <c r="B1657" t="s">
        <v>3470</v>
      </c>
      <c r="C1657" t="str">
        <f>IFERROR(VLOOKUP(Table1[[#This Row],[Ticker]],[1]!Table1[[Symbol]:[Industry]],2,FALSE),"-")</f>
        <v>-</v>
      </c>
      <c r="D1657" t="s">
        <v>1409</v>
      </c>
      <c r="E1657">
        <v>644.90978502999997</v>
      </c>
      <c r="F1657">
        <v>1074.8499999999999</v>
      </c>
      <c r="G1657">
        <v>31.475588181987099</v>
      </c>
      <c r="H1657">
        <v>-5.5569923480462897</v>
      </c>
      <c r="I1657">
        <v>0.42569380492634801</v>
      </c>
      <c r="J1657">
        <v>0.90262475419533705</v>
      </c>
      <c r="K1657">
        <v>1021.69246600526</v>
      </c>
      <c r="L1657">
        <v>984.80646145413596</v>
      </c>
      <c r="M1657">
        <v>75.663372492175796</v>
      </c>
      <c r="N1657">
        <v>0.88623028028628503</v>
      </c>
      <c r="O1657">
        <v>16.016188305344901</v>
      </c>
      <c r="P1657">
        <v>58.942698706099797</v>
      </c>
      <c r="Q1657">
        <v>-8.7558143559909995E-3</v>
      </c>
    </row>
    <row r="1658" spans="1:17" hidden="1" x14ac:dyDescent="0.3">
      <c r="A1658" t="s">
        <v>3471</v>
      </c>
      <c r="B1658" t="s">
        <v>3472</v>
      </c>
      <c r="C1658" t="str">
        <f>IFERROR(VLOOKUP(Table1[[#This Row],[Ticker]],[1]!Table1[[Symbol]:[Industry]],2,FALSE),"-")</f>
        <v>-</v>
      </c>
      <c r="D1658" t="s">
        <v>140</v>
      </c>
      <c r="E1658">
        <v>644.89578840000001</v>
      </c>
      <c r="F1658">
        <v>342</v>
      </c>
      <c r="G1658">
        <v>117.42576966163401</v>
      </c>
      <c r="H1658">
        <v>-18.757723001112598</v>
      </c>
      <c r="I1658">
        <v>-17.104461948172901</v>
      </c>
      <c r="J1658">
        <v>-10.827138176151401</v>
      </c>
      <c r="K1658">
        <v>358.69230221164798</v>
      </c>
      <c r="L1658">
        <v>303.58848834851199</v>
      </c>
      <c r="M1658">
        <v>33.041326173882901</v>
      </c>
      <c r="N1658">
        <v>0.53914566416450904</v>
      </c>
      <c r="O1658">
        <v>32.748538011695899</v>
      </c>
      <c r="P1658">
        <v>210.90909090909</v>
      </c>
      <c r="Q1658">
        <v>0.237643007804995</v>
      </c>
    </row>
    <row r="1659" spans="1:17" hidden="1" x14ac:dyDescent="0.3">
      <c r="A1659" t="s">
        <v>3473</v>
      </c>
      <c r="B1659" t="s">
        <v>3474</v>
      </c>
      <c r="C1659" t="str">
        <f>IFERROR(VLOOKUP(Table1[[#This Row],[Ticker]],[1]!Table1[[Symbol]:[Industry]],2,FALSE),"-")</f>
        <v>-</v>
      </c>
      <c r="D1659" t="s">
        <v>306</v>
      </c>
      <c r="E1659">
        <v>644.83673336999902</v>
      </c>
      <c r="F1659">
        <v>368.1</v>
      </c>
      <c r="G1659">
        <v>-16.246285895241101</v>
      </c>
      <c r="H1659">
        <v>16.300970584543499</v>
      </c>
      <c r="I1659">
        <v>22.865751070626999</v>
      </c>
      <c r="J1659">
        <v>-9.7679983912052499</v>
      </c>
      <c r="K1659">
        <v>322.35971909258802</v>
      </c>
      <c r="L1659">
        <v>312.62914522868999</v>
      </c>
      <c r="M1659">
        <v>63.051163494005301</v>
      </c>
      <c r="N1659">
        <v>2.6927904883089102</v>
      </c>
      <c r="O1659">
        <v>21.959325734594</v>
      </c>
      <c r="P1659">
        <v>49.028340080971603</v>
      </c>
      <c r="Q1659">
        <v>3.2271010867255999E-2</v>
      </c>
    </row>
    <row r="1660" spans="1:17" hidden="1" x14ac:dyDescent="0.3">
      <c r="A1660" t="s">
        <v>3475</v>
      </c>
      <c r="B1660" t="s">
        <v>3476</v>
      </c>
      <c r="C1660" t="str">
        <f>IFERROR(VLOOKUP(Table1[[#This Row],[Ticker]],[1]!Table1[[Symbol]:[Industry]],2,FALSE),"-")</f>
        <v>-</v>
      </c>
      <c r="D1660" t="s">
        <v>360</v>
      </c>
      <c r="E1660">
        <v>644.48438183999997</v>
      </c>
      <c r="F1660">
        <v>21.16</v>
      </c>
      <c r="G1660">
        <v>58.287813979003801</v>
      </c>
      <c r="H1660">
        <v>-0.92286338474027196</v>
      </c>
      <c r="I1660">
        <v>4.9936423333135496</v>
      </c>
      <c r="J1660">
        <v>6.3612355848239197</v>
      </c>
      <c r="K1660">
        <v>20.334083722007499</v>
      </c>
      <c r="L1660">
        <v>18.5490634300468</v>
      </c>
      <c r="M1660">
        <v>82.692443343744799</v>
      </c>
      <c r="N1660">
        <v>1.5495690130640301</v>
      </c>
      <c r="O1660">
        <v>35.869565217391298</v>
      </c>
      <c r="P1660">
        <v>117.02564102564099</v>
      </c>
      <c r="Q1660">
        <v>6.6369653773003995E-2</v>
      </c>
    </row>
    <row r="1661" spans="1:17" hidden="1" x14ac:dyDescent="0.3">
      <c r="A1661" t="s">
        <v>3477</v>
      </c>
      <c r="B1661" t="s">
        <v>3478</v>
      </c>
      <c r="C1661" t="str">
        <f>IFERROR(VLOOKUP(Table1[[#This Row],[Ticker]],[1]!Table1[[Symbol]:[Industry]],2,FALSE),"-")</f>
        <v>-</v>
      </c>
      <c r="D1661" t="s">
        <v>1539</v>
      </c>
      <c r="E1661">
        <v>644.38844670200001</v>
      </c>
      <c r="F1661">
        <v>27.86</v>
      </c>
      <c r="G1661">
        <v>15.353803826719499</v>
      </c>
      <c r="H1661">
        <v>1.7544471702897699</v>
      </c>
      <c r="I1661">
        <v>-14.2698969966837</v>
      </c>
      <c r="J1661">
        <v>1.24315402515163</v>
      </c>
      <c r="K1661">
        <v>27.038187403658299</v>
      </c>
      <c r="L1661">
        <v>26.625760845415599</v>
      </c>
      <c r="M1661">
        <v>59.612861160944298</v>
      </c>
      <c r="N1661">
        <v>1.3346597336017101</v>
      </c>
      <c r="O1661">
        <v>32.447954055994202</v>
      </c>
      <c r="P1661">
        <v>44.352331606217597</v>
      </c>
      <c r="Q1661">
        <v>-1.4042620690278999E-2</v>
      </c>
    </row>
    <row r="1662" spans="1:17" hidden="1" x14ac:dyDescent="0.3">
      <c r="A1662" t="s">
        <v>3479</v>
      </c>
      <c r="B1662" t="s">
        <v>3480</v>
      </c>
      <c r="C1662" t="str">
        <f>IFERROR(VLOOKUP(Table1[[#This Row],[Ticker]],[1]!Table1[[Symbol]:[Industry]],2,FALSE),"-")</f>
        <v>-</v>
      </c>
      <c r="D1662" t="s">
        <v>390</v>
      </c>
      <c r="E1662">
        <v>641.49465912999995</v>
      </c>
      <c r="F1662">
        <v>67.42</v>
      </c>
      <c r="G1662">
        <v>3.04523308679626</v>
      </c>
      <c r="H1662">
        <v>-9.8888406798946207</v>
      </c>
      <c r="I1662">
        <v>-40.480387395802403</v>
      </c>
      <c r="J1662">
        <v>-3.9200787355381101</v>
      </c>
      <c r="K1662">
        <v>71.136579339726396</v>
      </c>
      <c r="L1662">
        <v>71.125081379808407</v>
      </c>
      <c r="M1662">
        <v>40.167448343957297</v>
      </c>
      <c r="N1662">
        <v>0.87321519909641199</v>
      </c>
      <c r="O1662">
        <v>45.3426283002076</v>
      </c>
      <c r="P1662">
        <v>29.082902546429199</v>
      </c>
      <c r="Q1662">
        <v>-7.6567562035710001E-3</v>
      </c>
    </row>
    <row r="1663" spans="1:17" hidden="1" x14ac:dyDescent="0.3">
      <c r="A1663" t="s">
        <v>3481</v>
      </c>
      <c r="B1663" t="s">
        <v>3482</v>
      </c>
      <c r="C1663" t="str">
        <f>IFERROR(VLOOKUP(Table1[[#This Row],[Ticker]],[1]!Table1[[Symbol]:[Industry]],2,FALSE),"-")</f>
        <v>-</v>
      </c>
      <c r="D1663" t="s">
        <v>390</v>
      </c>
      <c r="E1663">
        <v>641.05438958000002</v>
      </c>
      <c r="F1663">
        <v>2609.3000000000002</v>
      </c>
      <c r="G1663">
        <v>49.402743008230999</v>
      </c>
      <c r="H1663">
        <v>28.931810740756799</v>
      </c>
      <c r="I1663">
        <v>24.753720963105</v>
      </c>
      <c r="J1663">
        <v>22.766304198526601</v>
      </c>
      <c r="K1663">
        <v>1929.25007401432</v>
      </c>
      <c r="L1663">
        <v>1826.5481875243599</v>
      </c>
      <c r="M1663">
        <v>83.884023015699</v>
      </c>
      <c r="N1663">
        <v>3.73714388430029</v>
      </c>
      <c r="O1663">
        <v>6.5036599854366903</v>
      </c>
      <c r="P1663">
        <v>79.988963233772495</v>
      </c>
      <c r="Q1663">
        <v>-2.5042694989620001E-2</v>
      </c>
    </row>
    <row r="1664" spans="1:17" hidden="1" x14ac:dyDescent="0.3">
      <c r="A1664" t="s">
        <v>3483</v>
      </c>
      <c r="B1664" t="s">
        <v>3484</v>
      </c>
      <c r="C1664" t="str">
        <f>IFERROR(VLOOKUP(Table1[[#This Row],[Ticker]],[1]!Table1[[Symbol]:[Industry]],2,FALSE),"-")</f>
        <v>-</v>
      </c>
      <c r="D1664" t="s">
        <v>541</v>
      </c>
      <c r="E1664">
        <v>640.85134500000004</v>
      </c>
      <c r="F1664">
        <v>655</v>
      </c>
      <c r="G1664">
        <v>-22.437828483569199</v>
      </c>
      <c r="H1664">
        <v>13.5144362233822</v>
      </c>
      <c r="I1664">
        <v>9.1186436628996397</v>
      </c>
      <c r="J1664">
        <v>11.137433418095201</v>
      </c>
      <c r="K1664">
        <v>531.80102034188701</v>
      </c>
      <c r="L1664">
        <v>526.95000801461902</v>
      </c>
      <c r="M1664">
        <v>90.593871399555496</v>
      </c>
      <c r="N1664">
        <v>2.7909442501063202</v>
      </c>
      <c r="O1664">
        <v>5.8625954198473202</v>
      </c>
      <c r="P1664">
        <v>46.8280654561757</v>
      </c>
    </row>
    <row r="1665" spans="1:17" hidden="1" x14ac:dyDescent="0.3">
      <c r="A1665" t="s">
        <v>3485</v>
      </c>
      <c r="B1665" t="s">
        <v>3486</v>
      </c>
      <c r="C1665" t="str">
        <f>IFERROR(VLOOKUP(Table1[[#This Row],[Ticker]],[1]!Table1[[Symbol]:[Industry]],2,FALSE),"-")</f>
        <v>-</v>
      </c>
      <c r="D1665" t="s">
        <v>552</v>
      </c>
      <c r="E1665">
        <v>636.67921879999994</v>
      </c>
      <c r="F1665">
        <v>23.48</v>
      </c>
      <c r="G1665">
        <v>122.965062656252</v>
      </c>
      <c r="H1665">
        <v>2.4303092392552901</v>
      </c>
      <c r="I1665">
        <v>10.3652271526206</v>
      </c>
      <c r="J1665">
        <v>22.6626434307409</v>
      </c>
      <c r="K1665">
        <v>20.0338447759719</v>
      </c>
      <c r="L1665">
        <v>17.2281184747395</v>
      </c>
      <c r="M1665">
        <v>72.779072472696498</v>
      </c>
      <c r="N1665">
        <v>2.5887296892148099</v>
      </c>
      <c r="O1665">
        <v>8.5178875638841607</v>
      </c>
      <c r="P1665">
        <v>153.83783783783699</v>
      </c>
      <c r="Q1665">
        <v>-4.4663752496510003E-3</v>
      </c>
    </row>
    <row r="1666" spans="1:17" hidden="1" x14ac:dyDescent="0.3">
      <c r="A1666" t="s">
        <v>3487</v>
      </c>
      <c r="B1666" t="s">
        <v>3488</v>
      </c>
      <c r="C1666" t="str">
        <f>IFERROR(VLOOKUP(Table1[[#This Row],[Ticker]],[1]!Table1[[Symbol]:[Industry]],2,FALSE),"-")</f>
        <v>-</v>
      </c>
      <c r="D1666" t="s">
        <v>187</v>
      </c>
      <c r="E1666">
        <v>636.52042500000005</v>
      </c>
      <c r="F1666">
        <v>159.15</v>
      </c>
      <c r="G1666">
        <v>-8.2600505276235907</v>
      </c>
      <c r="H1666">
        <v>-2.5157225067764402</v>
      </c>
      <c r="I1666">
        <v>-3.69554098035076</v>
      </c>
      <c r="J1666">
        <v>-1.90489093056185</v>
      </c>
      <c r="K1666">
        <v>160.70038152302899</v>
      </c>
      <c r="L1666">
        <v>155.44589279119401</v>
      </c>
      <c r="M1666">
        <v>48.371799989306503</v>
      </c>
      <c r="N1666">
        <v>0.82086498341928005</v>
      </c>
      <c r="O1666">
        <v>33.144831919572702</v>
      </c>
      <c r="P1666">
        <v>25.909810126582201</v>
      </c>
      <c r="Q1666">
        <v>-2.7818301387662E-2</v>
      </c>
    </row>
    <row r="1667" spans="1:17" hidden="1" x14ac:dyDescent="0.3">
      <c r="A1667" t="s">
        <v>3489</v>
      </c>
      <c r="B1667" t="s">
        <v>3490</v>
      </c>
      <c r="C1667" t="str">
        <f>IFERROR(VLOOKUP(Table1[[#This Row],[Ticker]],[1]!Table1[[Symbol]:[Industry]],2,FALSE),"-")</f>
        <v>-</v>
      </c>
      <c r="D1667" t="s">
        <v>931</v>
      </c>
      <c r="E1667">
        <v>634.8178388</v>
      </c>
      <c r="F1667">
        <v>349.6</v>
      </c>
      <c r="G1667">
        <v>42.445582136771897</v>
      </c>
      <c r="H1667">
        <v>107.48586479481</v>
      </c>
      <c r="I1667">
        <v>55.268402134535698</v>
      </c>
      <c r="J1667">
        <v>-13.9641309878903</v>
      </c>
      <c r="M1667">
        <v>66.752364334045893</v>
      </c>
      <c r="O1667">
        <v>11.5131578947368</v>
      </c>
      <c r="P1667">
        <v>76.565656565656496</v>
      </c>
    </row>
    <row r="1668" spans="1:17" hidden="1" x14ac:dyDescent="0.3">
      <c r="A1668" t="s">
        <v>3491</v>
      </c>
      <c r="B1668" t="s">
        <v>3492</v>
      </c>
      <c r="C1668" t="str">
        <f>IFERROR(VLOOKUP(Table1[[#This Row],[Ticker]],[1]!Table1[[Symbol]:[Industry]],2,FALSE),"-")</f>
        <v>-</v>
      </c>
      <c r="E1668">
        <v>634.49753499999997</v>
      </c>
      <c r="F1668">
        <v>1104.05</v>
      </c>
      <c r="G1668">
        <v>-28.8602988122976</v>
      </c>
      <c r="H1668">
        <v>10.253959013226201</v>
      </c>
      <c r="I1668">
        <v>-6.1972516049873398</v>
      </c>
      <c r="J1668">
        <v>1.3118861131258299</v>
      </c>
      <c r="K1668">
        <v>947.33669196885398</v>
      </c>
      <c r="L1668">
        <v>991.80299596177395</v>
      </c>
      <c r="M1668">
        <v>80.262378061379906</v>
      </c>
      <c r="N1668">
        <v>1.64120460962245</v>
      </c>
      <c r="O1668">
        <v>66.822648939439503</v>
      </c>
      <c r="P1668">
        <v>37.833957553058603</v>
      </c>
      <c r="Q1668">
        <v>-7.305766182034E-2</v>
      </c>
    </row>
    <row r="1669" spans="1:17" hidden="1" x14ac:dyDescent="0.3">
      <c r="A1669" t="s">
        <v>3493</v>
      </c>
      <c r="B1669" t="s">
        <v>3494</v>
      </c>
      <c r="C1669" t="str">
        <f>IFERROR(VLOOKUP(Table1[[#This Row],[Ticker]],[1]!Table1[[Symbol]:[Industry]],2,FALSE),"-")</f>
        <v>-</v>
      </c>
      <c r="D1669" t="s">
        <v>124</v>
      </c>
      <c r="E1669">
        <v>633.89029000000005</v>
      </c>
      <c r="F1669">
        <v>550</v>
      </c>
      <c r="G1669">
        <v>-15.7121860209961</v>
      </c>
      <c r="H1669">
        <v>-12.7474685385224</v>
      </c>
      <c r="I1669">
        <v>6.67585136807193</v>
      </c>
      <c r="J1669">
        <v>8.2320016087947394</v>
      </c>
      <c r="K1669">
        <v>555.23491306815004</v>
      </c>
      <c r="L1669">
        <v>521.37368395668204</v>
      </c>
      <c r="M1669">
        <v>60.720766881890903</v>
      </c>
      <c r="N1669">
        <v>4.6345984112974401</v>
      </c>
      <c r="O1669">
        <v>12.363636363636299</v>
      </c>
      <c r="P1669">
        <v>23.595505617977501</v>
      </c>
    </row>
    <row r="1670" spans="1:17" hidden="1" x14ac:dyDescent="0.3">
      <c r="A1670" t="s">
        <v>3495</v>
      </c>
      <c r="B1670" t="s">
        <v>3496</v>
      </c>
      <c r="C1670" t="str">
        <f>IFERROR(VLOOKUP(Table1[[#This Row],[Ticker]],[1]!Table1[[Symbol]:[Industry]],2,FALSE),"-")</f>
        <v>-</v>
      </c>
      <c r="D1670" t="s">
        <v>1784</v>
      </c>
      <c r="E1670">
        <v>633.87705600000004</v>
      </c>
      <c r="F1670">
        <v>466.8</v>
      </c>
      <c r="G1670">
        <v>-28.147132201370301</v>
      </c>
      <c r="H1670">
        <v>-6.0598638484052296</v>
      </c>
      <c r="I1670">
        <v>-15.3039160389113</v>
      </c>
      <c r="J1670">
        <v>-2.8795305372201598</v>
      </c>
      <c r="K1670">
        <v>414.42491363003899</v>
      </c>
      <c r="L1670">
        <v>425.92792325574902</v>
      </c>
      <c r="M1670">
        <v>81.943231642829303</v>
      </c>
      <c r="N1670">
        <v>1.82857763939415</v>
      </c>
      <c r="O1670">
        <v>27.131533847472099</v>
      </c>
      <c r="P1670">
        <v>48.5914372115231</v>
      </c>
    </row>
    <row r="1671" spans="1:17" hidden="1" x14ac:dyDescent="0.3">
      <c r="A1671" t="s">
        <v>3497</v>
      </c>
      <c r="B1671" t="s">
        <v>3498</v>
      </c>
      <c r="C1671" t="str">
        <f>IFERROR(VLOOKUP(Table1[[#This Row],[Ticker]],[1]!Table1[[Symbol]:[Industry]],2,FALSE),"-")</f>
        <v>-</v>
      </c>
      <c r="D1671" t="s">
        <v>620</v>
      </c>
      <c r="E1671">
        <v>633.55372</v>
      </c>
      <c r="F1671">
        <v>723.4</v>
      </c>
      <c r="G1671">
        <v>-17.6242247835754</v>
      </c>
      <c r="H1671">
        <v>12.9344736327813</v>
      </c>
      <c r="I1671">
        <v>-1.4856546195210201</v>
      </c>
      <c r="J1671">
        <v>-7.7721934619970696</v>
      </c>
      <c r="K1671">
        <v>655.44263231071</v>
      </c>
      <c r="L1671">
        <v>647.72135291190602</v>
      </c>
      <c r="M1671">
        <v>62.130221560550702</v>
      </c>
      <c r="N1671">
        <v>1.84471413820013</v>
      </c>
      <c r="O1671">
        <v>7.12607132983136</v>
      </c>
      <c r="P1671">
        <v>47.482161060142701</v>
      </c>
      <c r="Q1671">
        <v>-4.0370240675240997E-2</v>
      </c>
    </row>
    <row r="1672" spans="1:17" hidden="1" x14ac:dyDescent="0.3">
      <c r="A1672" t="s">
        <v>3499</v>
      </c>
      <c r="B1672" t="s">
        <v>3500</v>
      </c>
      <c r="C1672" t="str">
        <f>IFERROR(VLOOKUP(Table1[[#This Row],[Ticker]],[1]!Table1[[Symbol]:[Industry]],2,FALSE),"-")</f>
        <v>-</v>
      </c>
      <c r="D1672" t="s">
        <v>260</v>
      </c>
      <c r="E1672">
        <v>630.55809519599995</v>
      </c>
      <c r="F1672">
        <v>195.06</v>
      </c>
      <c r="G1672">
        <v>13.6240024158346</v>
      </c>
      <c r="H1672">
        <v>-12.4235691674532</v>
      </c>
      <c r="I1672">
        <v>-52.508620008683501</v>
      </c>
      <c r="J1672">
        <v>-4.8106552471264896</v>
      </c>
      <c r="K1672">
        <v>213.73102596482099</v>
      </c>
      <c r="L1672">
        <v>219.13464508695</v>
      </c>
      <c r="M1672">
        <v>39.778032447953898</v>
      </c>
      <c r="N1672">
        <v>1.6039332007619</v>
      </c>
      <c r="O1672">
        <v>77.868348200553598</v>
      </c>
      <c r="P1672">
        <v>56.048000000000002</v>
      </c>
      <c r="Q1672">
        <v>4.0149122977036003E-2</v>
      </c>
    </row>
    <row r="1673" spans="1:17" hidden="1" x14ac:dyDescent="0.3">
      <c r="A1673" t="s">
        <v>3501</v>
      </c>
      <c r="B1673" t="s">
        <v>3502</v>
      </c>
      <c r="C1673" t="str">
        <f>IFERROR(VLOOKUP(Table1[[#This Row],[Ticker]],[1]!Table1[[Symbol]:[Industry]],2,FALSE),"-")</f>
        <v>-</v>
      </c>
      <c r="D1673" t="s">
        <v>390</v>
      </c>
      <c r="E1673">
        <v>629.97685630000001</v>
      </c>
      <c r="F1673">
        <v>594.54999999999995</v>
      </c>
      <c r="G1673">
        <v>55.418748360618501</v>
      </c>
      <c r="H1673">
        <v>24.490120113959701</v>
      </c>
      <c r="I1673">
        <v>30.0313070536906</v>
      </c>
      <c r="J1673">
        <v>4.5214752930052704</v>
      </c>
      <c r="K1673">
        <v>509.64095577556799</v>
      </c>
      <c r="L1673">
        <v>450.36696501373399</v>
      </c>
      <c r="M1673">
        <v>72.958927191600196</v>
      </c>
      <c r="N1673">
        <v>2.7750784889768001</v>
      </c>
      <c r="O1673">
        <v>4.2805483138508196</v>
      </c>
      <c r="P1673">
        <v>97.459315841912897</v>
      </c>
      <c r="Q1673">
        <v>5.4619548017157002E-2</v>
      </c>
    </row>
    <row r="1674" spans="1:17" hidden="1" x14ac:dyDescent="0.3">
      <c r="A1674" t="s">
        <v>3503</v>
      </c>
      <c r="B1674" t="s">
        <v>3504</v>
      </c>
      <c r="C1674" t="str">
        <f>IFERROR(VLOOKUP(Table1[[#This Row],[Ticker]],[1]!Table1[[Symbol]:[Industry]],2,FALSE),"-")</f>
        <v>-</v>
      </c>
      <c r="D1674" t="s">
        <v>234</v>
      </c>
      <c r="E1674">
        <v>627.48357251999903</v>
      </c>
      <c r="F1674">
        <v>1593.2</v>
      </c>
      <c r="G1674">
        <v>251.263515795469</v>
      </c>
      <c r="H1674">
        <v>-1.7169667521416201</v>
      </c>
      <c r="I1674">
        <v>34.349670989844597</v>
      </c>
      <c r="J1674">
        <v>-1.46174839120524</v>
      </c>
      <c r="K1674">
        <v>1438.2499082014799</v>
      </c>
      <c r="L1674">
        <v>1143.5238922544399</v>
      </c>
      <c r="M1674">
        <v>56.273606902655303</v>
      </c>
      <c r="N1674">
        <v>1.04911364168637</v>
      </c>
      <c r="O1674">
        <v>4.7577203113231104</v>
      </c>
      <c r="P1674">
        <v>282.47509302604698</v>
      </c>
      <c r="Q1674">
        <v>0.169742248648103</v>
      </c>
    </row>
    <row r="1675" spans="1:17" hidden="1" x14ac:dyDescent="0.3">
      <c r="A1675" t="s">
        <v>3505</v>
      </c>
      <c r="B1675" t="s">
        <v>3506</v>
      </c>
      <c r="C1675" t="str">
        <f>IFERROR(VLOOKUP(Table1[[#This Row],[Ticker]],[1]!Table1[[Symbol]:[Industry]],2,FALSE),"-")</f>
        <v>-</v>
      </c>
      <c r="D1675" t="s">
        <v>705</v>
      </c>
      <c r="E1675">
        <v>626.61812055999997</v>
      </c>
      <c r="F1675">
        <v>429.35</v>
      </c>
      <c r="G1675">
        <v>-43.1528167295819</v>
      </c>
      <c r="H1675">
        <v>4.0846733730475497</v>
      </c>
      <c r="I1675">
        <v>-6.7853254943803103</v>
      </c>
      <c r="J1675">
        <v>8.3623331175753005E-2</v>
      </c>
      <c r="K1675">
        <v>377.25494860480399</v>
      </c>
      <c r="L1675">
        <v>399.14561577892403</v>
      </c>
      <c r="M1675">
        <v>77.865583792857706</v>
      </c>
      <c r="N1675">
        <v>2.1347449608266702</v>
      </c>
      <c r="O1675">
        <v>28.799347851403201</v>
      </c>
      <c r="P1675">
        <v>42.168874172185397</v>
      </c>
      <c r="Q1675">
        <v>1.0156700207789001E-2</v>
      </c>
    </row>
    <row r="1676" spans="1:17" hidden="1" x14ac:dyDescent="0.3">
      <c r="A1676" t="s">
        <v>3507</v>
      </c>
      <c r="B1676" t="s">
        <v>3508</v>
      </c>
      <c r="C1676" t="str">
        <f>IFERROR(VLOOKUP(Table1[[#This Row],[Ticker]],[1]!Table1[[Symbol]:[Industry]],2,FALSE),"-")</f>
        <v>-</v>
      </c>
      <c r="D1676" t="s">
        <v>218</v>
      </c>
      <c r="E1676">
        <v>625.9</v>
      </c>
      <c r="F1676">
        <v>569</v>
      </c>
      <c r="G1676">
        <v>87.197074970584694</v>
      </c>
      <c r="H1676">
        <v>-1.7355637766177101</v>
      </c>
      <c r="I1676">
        <v>64.396815624999405</v>
      </c>
      <c r="J1676">
        <v>-4.3103712725611798</v>
      </c>
      <c r="K1676">
        <v>520.960325981751</v>
      </c>
      <c r="L1676">
        <v>377.33728504907702</v>
      </c>
      <c r="M1676">
        <v>44.676025554635103</v>
      </c>
      <c r="N1676">
        <v>0.18404668078327999</v>
      </c>
      <c r="O1676">
        <v>9.4815465729349793</v>
      </c>
      <c r="P1676">
        <v>150.38503850385001</v>
      </c>
      <c r="Q1676">
        <v>0.24177013597852701</v>
      </c>
    </row>
    <row r="1677" spans="1:17" hidden="1" x14ac:dyDescent="0.3">
      <c r="A1677" t="s">
        <v>3509</v>
      </c>
      <c r="B1677" t="s">
        <v>3510</v>
      </c>
      <c r="C1677" t="str">
        <f>IFERROR(VLOOKUP(Table1[[#This Row],[Ticker]],[1]!Table1[[Symbol]:[Industry]],2,FALSE),"-")</f>
        <v>-</v>
      </c>
      <c r="D1677" t="s">
        <v>46</v>
      </c>
      <c r="E1677">
        <v>618.75840000000005</v>
      </c>
      <c r="F1677">
        <v>348.4</v>
      </c>
      <c r="G1677">
        <v>171.05115992267699</v>
      </c>
      <c r="H1677">
        <v>-10.1487064777178</v>
      </c>
      <c r="I1677">
        <v>180.006808840155</v>
      </c>
      <c r="J1677">
        <v>-11.3660080808739</v>
      </c>
      <c r="K1677">
        <v>314.42643924394298</v>
      </c>
      <c r="M1677">
        <v>39.7342987471256</v>
      </c>
      <c r="N1677">
        <v>1.28658271358703</v>
      </c>
      <c r="O1677">
        <v>42.594718714121697</v>
      </c>
      <c r="P1677">
        <v>262.916666666666</v>
      </c>
    </row>
    <row r="1678" spans="1:17" hidden="1" x14ac:dyDescent="0.3">
      <c r="A1678" t="s">
        <v>3511</v>
      </c>
      <c r="B1678" t="s">
        <v>3512</v>
      </c>
      <c r="C1678" t="str">
        <f>IFERROR(VLOOKUP(Table1[[#This Row],[Ticker]],[1]!Table1[[Symbol]:[Industry]],2,FALSE),"-")</f>
        <v>-</v>
      </c>
      <c r="D1678" t="s">
        <v>187</v>
      </c>
      <c r="E1678">
        <v>617.99288799999999</v>
      </c>
      <c r="F1678">
        <v>507.35</v>
      </c>
      <c r="G1678">
        <v>26.325572444691499</v>
      </c>
      <c r="H1678">
        <v>-8.9297345483746895</v>
      </c>
      <c r="I1678">
        <v>9.9556702963801698</v>
      </c>
      <c r="J1678">
        <v>-3.0040806708806498</v>
      </c>
      <c r="K1678">
        <v>533.44892444677203</v>
      </c>
      <c r="L1678">
        <v>472.54085456731502</v>
      </c>
      <c r="M1678">
        <v>27.6544815012595</v>
      </c>
      <c r="N1678">
        <v>1.6726243229695801</v>
      </c>
      <c r="O1678">
        <v>26.313196018527599</v>
      </c>
      <c r="P1678">
        <v>88.186201780415402</v>
      </c>
      <c r="Q1678">
        <v>0.159782703924292</v>
      </c>
    </row>
    <row r="1679" spans="1:17" hidden="1" x14ac:dyDescent="0.3">
      <c r="A1679" t="s">
        <v>3513</v>
      </c>
      <c r="B1679" t="s">
        <v>3514</v>
      </c>
      <c r="C1679" t="str">
        <f>IFERROR(VLOOKUP(Table1[[#This Row],[Ticker]],[1]!Table1[[Symbol]:[Industry]],2,FALSE),"-")</f>
        <v>-</v>
      </c>
      <c r="E1679">
        <v>614.93010300000003</v>
      </c>
      <c r="F1679">
        <v>534</v>
      </c>
      <c r="G1679">
        <v>56.670342076833698</v>
      </c>
      <c r="H1679">
        <v>-20.945739743276601</v>
      </c>
      <c r="I1679">
        <v>36.690465909540599</v>
      </c>
      <c r="J1679">
        <v>-2.5387113006464799</v>
      </c>
      <c r="K1679">
        <v>514.54208600820198</v>
      </c>
      <c r="L1679">
        <v>393.180162741939</v>
      </c>
      <c r="M1679">
        <v>55.092847004978303</v>
      </c>
      <c r="N1679">
        <v>0.470214827436437</v>
      </c>
      <c r="O1679">
        <v>15.5430711610486</v>
      </c>
      <c r="P1679">
        <v>188.18132757690199</v>
      </c>
      <c r="Q1679">
        <v>0.205880735622609</v>
      </c>
    </row>
    <row r="1680" spans="1:17" hidden="1" x14ac:dyDescent="0.3">
      <c r="A1680" t="s">
        <v>3515</v>
      </c>
      <c r="B1680" t="s">
        <v>3516</v>
      </c>
      <c r="C1680" t="str">
        <f>IFERROR(VLOOKUP(Table1[[#This Row],[Ticker]],[1]!Table1[[Symbol]:[Industry]],2,FALSE),"-")</f>
        <v>-</v>
      </c>
      <c r="D1680" t="s">
        <v>395</v>
      </c>
      <c r="E1680">
        <v>612.50837899999999</v>
      </c>
      <c r="F1680">
        <v>46.27</v>
      </c>
      <c r="G1680">
        <v>7.2104500821556696</v>
      </c>
      <c r="H1680">
        <v>6.3403558127749298</v>
      </c>
      <c r="I1680">
        <v>-9.1449714043983299</v>
      </c>
      <c r="J1680">
        <v>2.7291767500376798</v>
      </c>
      <c r="K1680">
        <v>43.2386420914222</v>
      </c>
      <c r="L1680">
        <v>41.811848064824702</v>
      </c>
      <c r="M1680">
        <v>78.111922465004596</v>
      </c>
      <c r="N1680">
        <v>1.64223952960955</v>
      </c>
      <c r="O1680">
        <v>16.922411929976199</v>
      </c>
      <c r="P1680">
        <v>44.143302180685303</v>
      </c>
      <c r="Q1680">
        <v>4.333016317643E-2</v>
      </c>
    </row>
    <row r="1681" spans="1:17" hidden="1" x14ac:dyDescent="0.3">
      <c r="A1681" t="s">
        <v>3517</v>
      </c>
      <c r="B1681" t="s">
        <v>3518</v>
      </c>
      <c r="C1681" t="str">
        <f>IFERROR(VLOOKUP(Table1[[#This Row],[Ticker]],[1]!Table1[[Symbol]:[Industry]],2,FALSE),"-")</f>
        <v>-</v>
      </c>
      <c r="D1681" t="s">
        <v>306</v>
      </c>
      <c r="E1681">
        <v>611.90901509499997</v>
      </c>
      <c r="F1681">
        <v>230.63</v>
      </c>
      <c r="G1681">
        <v>-26.424467480093899</v>
      </c>
      <c r="H1681">
        <v>-6.9752135539675804</v>
      </c>
      <c r="I1681">
        <v>-26.833395873978599</v>
      </c>
      <c r="J1681">
        <v>-1.71176758537455</v>
      </c>
      <c r="K1681">
        <v>246.29901455210299</v>
      </c>
      <c r="L1681">
        <v>248.33926985811999</v>
      </c>
      <c r="M1681">
        <v>48.6216545507707</v>
      </c>
      <c r="N1681">
        <v>0.51188944826398297</v>
      </c>
      <c r="O1681">
        <v>61.297316047348502</v>
      </c>
      <c r="P1681">
        <v>23.5297268344938</v>
      </c>
      <c r="Q1681">
        <v>0.13588649705630501</v>
      </c>
    </row>
    <row r="1682" spans="1:17" hidden="1" x14ac:dyDescent="0.3">
      <c r="A1682" t="s">
        <v>3519</v>
      </c>
      <c r="B1682" t="s">
        <v>3520</v>
      </c>
      <c r="C1682" t="str">
        <f>IFERROR(VLOOKUP(Table1[[#This Row],[Ticker]],[1]!Table1[[Symbol]:[Industry]],2,FALSE),"-")</f>
        <v>-</v>
      </c>
      <c r="D1682" t="s">
        <v>541</v>
      </c>
      <c r="E1682">
        <v>611.90758245500001</v>
      </c>
      <c r="F1682">
        <v>691.55</v>
      </c>
      <c r="G1682">
        <v>-13.2009569479051</v>
      </c>
      <c r="H1682">
        <v>205.87865758760299</v>
      </c>
      <c r="I1682">
        <v>-18.518459909695299</v>
      </c>
      <c r="J1682">
        <v>-1.59349101099729</v>
      </c>
      <c r="K1682">
        <v>673.73631813115503</v>
      </c>
      <c r="L1682">
        <v>658.57639368167202</v>
      </c>
      <c r="M1682">
        <v>57.348196228356898</v>
      </c>
      <c r="N1682">
        <v>0.56681026554923497</v>
      </c>
      <c r="O1682">
        <v>17.1281902971585</v>
      </c>
      <c r="P1682">
        <v>26.160722429991701</v>
      </c>
      <c r="Q1682">
        <v>-9.5731425618165999E-2</v>
      </c>
    </row>
    <row r="1683" spans="1:17" hidden="1" x14ac:dyDescent="0.3">
      <c r="A1683" t="s">
        <v>3521</v>
      </c>
      <c r="B1683" t="s">
        <v>3522</v>
      </c>
      <c r="C1683" t="str">
        <f>IFERROR(VLOOKUP(Table1[[#This Row],[Ticker]],[1]!Table1[[Symbol]:[Industry]],2,FALSE),"-")</f>
        <v>-</v>
      </c>
      <c r="D1683" t="s">
        <v>287</v>
      </c>
      <c r="E1683">
        <v>610.22239316000002</v>
      </c>
      <c r="F1683">
        <v>542.6</v>
      </c>
      <c r="G1683">
        <v>-11.2907342004378</v>
      </c>
      <c r="H1683">
        <v>-22.772344160412999</v>
      </c>
      <c r="I1683">
        <v>-13.121653254777</v>
      </c>
      <c r="J1683">
        <v>-3.20943983264669</v>
      </c>
      <c r="K1683">
        <v>553.06234354697006</v>
      </c>
      <c r="L1683">
        <v>522.57216596193996</v>
      </c>
      <c r="M1683">
        <v>34.021337538117599</v>
      </c>
      <c r="N1683">
        <v>1.0723963934155001</v>
      </c>
      <c r="O1683">
        <v>56.871956244999502</v>
      </c>
      <c r="P1683">
        <v>32.503052503052501</v>
      </c>
      <c r="Q1683">
        <v>0.115491031959915</v>
      </c>
    </row>
    <row r="1684" spans="1:17" hidden="1" x14ac:dyDescent="0.3">
      <c r="A1684" t="s">
        <v>3523</v>
      </c>
      <c r="B1684" t="s">
        <v>3524</v>
      </c>
      <c r="C1684" t="str">
        <f>IFERROR(VLOOKUP(Table1[[#This Row],[Ticker]],[1]!Table1[[Symbol]:[Industry]],2,FALSE),"-")</f>
        <v>-</v>
      </c>
      <c r="D1684" t="s">
        <v>218</v>
      </c>
      <c r="E1684">
        <v>609.66168000000005</v>
      </c>
      <c r="F1684">
        <v>345.3</v>
      </c>
      <c r="G1684">
        <v>99.532432374307106</v>
      </c>
      <c r="H1684">
        <v>40.322706900074003</v>
      </c>
      <c r="I1684">
        <v>32.164194153201102</v>
      </c>
      <c r="J1684">
        <v>-0.22953685274371599</v>
      </c>
      <c r="K1684">
        <v>252.062362555372</v>
      </c>
      <c r="M1684">
        <v>77.733162172238806</v>
      </c>
      <c r="N1684">
        <v>2.7778860996019099</v>
      </c>
      <c r="O1684">
        <v>1.04257167680277</v>
      </c>
      <c r="P1684">
        <v>136.506849315068</v>
      </c>
    </row>
    <row r="1685" spans="1:17" hidden="1" x14ac:dyDescent="0.3">
      <c r="A1685" t="s">
        <v>3525</v>
      </c>
      <c r="B1685" t="s">
        <v>3526</v>
      </c>
      <c r="C1685" t="str">
        <f>IFERROR(VLOOKUP(Table1[[#This Row],[Ticker]],[1]!Table1[[Symbol]:[Industry]],2,FALSE),"-")</f>
        <v>-</v>
      </c>
      <c r="D1685" t="s">
        <v>387</v>
      </c>
      <c r="E1685">
        <v>608.87399105500003</v>
      </c>
      <c r="F1685">
        <v>38.770000000000003</v>
      </c>
      <c r="G1685">
        <v>31.5994229403072</v>
      </c>
      <c r="H1685">
        <v>0.180087628373444</v>
      </c>
      <c r="I1685">
        <v>-14.7374672890551</v>
      </c>
      <c r="J1685">
        <v>-5.0987891361836297</v>
      </c>
      <c r="K1685">
        <v>38.255805766512097</v>
      </c>
      <c r="L1685">
        <v>35.533861599640403</v>
      </c>
      <c r="M1685">
        <v>52.2439961669984</v>
      </c>
      <c r="N1685">
        <v>0.42665414772232502</v>
      </c>
      <c r="O1685">
        <v>27.160175393345298</v>
      </c>
      <c r="P1685">
        <v>80.745920745920699</v>
      </c>
      <c r="Q1685">
        <v>1.1558940157067E-2</v>
      </c>
    </row>
    <row r="1686" spans="1:17" hidden="1" x14ac:dyDescent="0.3">
      <c r="A1686" t="s">
        <v>3527</v>
      </c>
      <c r="B1686" t="s">
        <v>3528</v>
      </c>
      <c r="C1686" t="str">
        <f>IFERROR(VLOOKUP(Table1[[#This Row],[Ticker]],[1]!Table1[[Symbol]:[Industry]],2,FALSE),"-")</f>
        <v>-</v>
      </c>
      <c r="D1686" t="s">
        <v>931</v>
      </c>
      <c r="E1686">
        <v>608.4734694</v>
      </c>
      <c r="F1686">
        <v>243.4</v>
      </c>
      <c r="G1686">
        <v>70.578136559648897</v>
      </c>
      <c r="H1686">
        <v>67.484220549668805</v>
      </c>
      <c r="I1686">
        <v>71.434753628414597</v>
      </c>
      <c r="J1686">
        <v>21.2266540152118</v>
      </c>
      <c r="K1686">
        <v>152.46103924959999</v>
      </c>
      <c r="L1686">
        <v>139.97407314329499</v>
      </c>
      <c r="M1686">
        <v>89.213738243992395</v>
      </c>
      <c r="N1686">
        <v>3.4116896782628099</v>
      </c>
      <c r="O1686">
        <v>0</v>
      </c>
      <c r="P1686">
        <v>117.321428571428</v>
      </c>
      <c r="Q1686">
        <v>5.0668036575512998E-2</v>
      </c>
    </row>
    <row r="1687" spans="1:17" hidden="1" x14ac:dyDescent="0.3">
      <c r="A1687" t="s">
        <v>3529</v>
      </c>
      <c r="B1687" t="s">
        <v>3530</v>
      </c>
      <c r="C1687" t="str">
        <f>IFERROR(VLOOKUP(Table1[[#This Row],[Ticker]],[1]!Table1[[Symbol]:[Industry]],2,FALSE),"-")</f>
        <v>-</v>
      </c>
      <c r="D1687" t="s">
        <v>80</v>
      </c>
      <c r="E1687">
        <v>608.23386338399996</v>
      </c>
      <c r="F1687">
        <v>207.06</v>
      </c>
      <c r="G1687">
        <v>-15.781005502203101</v>
      </c>
      <c r="H1687">
        <v>15.134822830779999</v>
      </c>
      <c r="I1687">
        <v>-16.222699356565698</v>
      </c>
      <c r="J1687">
        <v>5.6776091621609099</v>
      </c>
      <c r="K1687">
        <v>189.923857495965</v>
      </c>
      <c r="L1687">
        <v>194.254414191265</v>
      </c>
      <c r="M1687">
        <v>70.290453992768803</v>
      </c>
      <c r="N1687">
        <v>1.95979578175423</v>
      </c>
      <c r="O1687">
        <v>12.020670337100301</v>
      </c>
      <c r="P1687">
        <v>34.1931302657161</v>
      </c>
      <c r="Q1687">
        <v>-9.3414176408684005E-2</v>
      </c>
    </row>
    <row r="1688" spans="1:17" hidden="1" x14ac:dyDescent="0.3">
      <c r="A1688" t="s">
        <v>3531</v>
      </c>
      <c r="B1688" t="s">
        <v>3532</v>
      </c>
      <c r="C1688" t="str">
        <f>IFERROR(VLOOKUP(Table1[[#This Row],[Ticker]],[1]!Table1[[Symbol]:[Industry]],2,FALSE),"-")</f>
        <v>-</v>
      </c>
      <c r="D1688" t="s">
        <v>156</v>
      </c>
      <c r="E1688">
        <v>606.21182639999995</v>
      </c>
      <c r="F1688">
        <v>50.67</v>
      </c>
      <c r="G1688">
        <v>53.333750374763497</v>
      </c>
      <c r="H1688">
        <v>7.2488844884651096</v>
      </c>
      <c r="I1688">
        <v>-19.315958821016299</v>
      </c>
      <c r="J1688">
        <v>-1.3152424856934299</v>
      </c>
      <c r="K1688">
        <v>49.834784040380299</v>
      </c>
      <c r="L1688">
        <v>48.239713943214198</v>
      </c>
      <c r="M1688">
        <v>50.7918856077074</v>
      </c>
      <c r="N1688">
        <v>1.0728696181793</v>
      </c>
      <c r="O1688">
        <v>42.786658772449101</v>
      </c>
      <c r="P1688">
        <v>80</v>
      </c>
      <c r="Q1688">
        <v>3.0912790331386001E-2</v>
      </c>
    </row>
    <row r="1689" spans="1:17" hidden="1" x14ac:dyDescent="0.3">
      <c r="A1689" t="s">
        <v>3533</v>
      </c>
      <c r="B1689" t="s">
        <v>3534</v>
      </c>
      <c r="C1689" t="str">
        <f>IFERROR(VLOOKUP(Table1[[#This Row],[Ticker]],[1]!Table1[[Symbol]:[Industry]],2,FALSE),"-")</f>
        <v>-</v>
      </c>
      <c r="D1689" t="s">
        <v>620</v>
      </c>
      <c r="E1689">
        <v>605.79117152000003</v>
      </c>
      <c r="F1689">
        <v>67.33</v>
      </c>
      <c r="G1689">
        <v>116.079391423686</v>
      </c>
      <c r="H1689">
        <v>-4.6615833957242403</v>
      </c>
      <c r="I1689">
        <v>43.837822058704198</v>
      </c>
      <c r="J1689">
        <v>-6.6492843372309096</v>
      </c>
      <c r="K1689">
        <v>63.301271225128502</v>
      </c>
      <c r="L1689">
        <v>52.721320326535903</v>
      </c>
      <c r="M1689">
        <v>59.810431084137498</v>
      </c>
      <c r="N1689">
        <v>1.97102502687032</v>
      </c>
      <c r="O1689">
        <v>12.8471706520124</v>
      </c>
      <c r="P1689">
        <v>152.55063765941401</v>
      </c>
      <c r="Q1689">
        <v>0.121515215121808</v>
      </c>
    </row>
    <row r="1690" spans="1:17" hidden="1" x14ac:dyDescent="0.3">
      <c r="A1690" t="s">
        <v>3535</v>
      </c>
      <c r="B1690" t="s">
        <v>3536</v>
      </c>
      <c r="C1690" t="str">
        <f>IFERROR(VLOOKUP(Table1[[#This Row],[Ticker]],[1]!Table1[[Symbol]:[Industry]],2,FALSE),"-")</f>
        <v>-</v>
      </c>
      <c r="E1690">
        <v>605.03774999999996</v>
      </c>
      <c r="F1690">
        <v>668.55</v>
      </c>
      <c r="G1690">
        <v>73.083532087835096</v>
      </c>
      <c r="H1690">
        <v>8.9101891191351807</v>
      </c>
      <c r="I1690">
        <v>7.7113375034203999</v>
      </c>
      <c r="J1690">
        <v>-6.4725438457506996</v>
      </c>
      <c r="K1690">
        <v>632.79529773154604</v>
      </c>
      <c r="L1690">
        <v>590.27908333178596</v>
      </c>
      <c r="M1690">
        <v>66.472581405899206</v>
      </c>
      <c r="N1690">
        <v>0.97750544983208598</v>
      </c>
      <c r="O1690">
        <v>29.982798593971999</v>
      </c>
      <c r="P1690">
        <v>106.024653312788</v>
      </c>
    </row>
    <row r="1691" spans="1:17" hidden="1" x14ac:dyDescent="0.3">
      <c r="A1691" t="s">
        <v>3537</v>
      </c>
      <c r="B1691" t="s">
        <v>3538</v>
      </c>
      <c r="C1691" t="str">
        <f>IFERROR(VLOOKUP(Table1[[#This Row],[Ticker]],[1]!Table1[[Symbol]:[Industry]],2,FALSE),"-")</f>
        <v>-</v>
      </c>
      <c r="D1691" t="s">
        <v>59</v>
      </c>
      <c r="E1691">
        <v>604.82399999999996</v>
      </c>
      <c r="F1691">
        <v>139.19999999999999</v>
      </c>
      <c r="G1691">
        <v>-42.429583812700102</v>
      </c>
      <c r="H1691">
        <v>-4.6064428974968399</v>
      </c>
      <c r="I1691">
        <v>-32.100045071404203</v>
      </c>
      <c r="J1691">
        <v>-3.96649085351681</v>
      </c>
      <c r="K1691">
        <v>147.21766390498999</v>
      </c>
      <c r="M1691">
        <v>38.271013420852903</v>
      </c>
      <c r="N1691">
        <v>0.75045933945185495</v>
      </c>
      <c r="O1691">
        <v>54.418103448275801</v>
      </c>
      <c r="P1691">
        <v>7.6566125290022899</v>
      </c>
    </row>
    <row r="1692" spans="1:17" hidden="1" x14ac:dyDescent="0.3">
      <c r="A1692" t="s">
        <v>3539</v>
      </c>
      <c r="B1692" t="s">
        <v>3540</v>
      </c>
      <c r="C1692" t="str">
        <f>IFERROR(VLOOKUP(Table1[[#This Row],[Ticker]],[1]!Table1[[Symbol]:[Industry]],2,FALSE),"-")</f>
        <v>-</v>
      </c>
      <c r="D1692" t="s">
        <v>620</v>
      </c>
      <c r="E1692">
        <v>604.20000000000005</v>
      </c>
      <c r="F1692">
        <v>503.5</v>
      </c>
      <c r="G1692">
        <v>152.00430598121</v>
      </c>
      <c r="H1692">
        <v>24.502741369118102</v>
      </c>
      <c r="I1692">
        <v>45.8432947586086</v>
      </c>
      <c r="J1692">
        <v>7.0445879806454901</v>
      </c>
      <c r="K1692">
        <v>420.93171603937702</v>
      </c>
      <c r="L1692">
        <v>331.40023629975002</v>
      </c>
      <c r="M1692">
        <v>61.800515287959001</v>
      </c>
      <c r="N1692">
        <v>2.66859848667288</v>
      </c>
      <c r="O1692">
        <v>10.923535253227399</v>
      </c>
      <c r="P1692">
        <v>239.17143819467799</v>
      </c>
      <c r="Q1692">
        <v>6.9439136069006993E-2</v>
      </c>
    </row>
    <row r="1693" spans="1:17" hidden="1" x14ac:dyDescent="0.3">
      <c r="A1693" t="s">
        <v>3541</v>
      </c>
      <c r="B1693" t="s">
        <v>3542</v>
      </c>
      <c r="C1693" t="str">
        <f>IFERROR(VLOOKUP(Table1[[#This Row],[Ticker]],[1]!Table1[[Symbol]:[Industry]],2,FALSE),"-")</f>
        <v>-</v>
      </c>
      <c r="D1693" t="s">
        <v>140</v>
      </c>
      <c r="E1693">
        <v>600.566387824</v>
      </c>
      <c r="F1693">
        <v>44.74</v>
      </c>
      <c r="G1693">
        <v>13.664761019502199</v>
      </c>
      <c r="H1693">
        <v>-3.50504429609824</v>
      </c>
      <c r="I1693">
        <v>11.388411754545301</v>
      </c>
      <c r="J1693">
        <v>-7.5004824676383803</v>
      </c>
      <c r="K1693">
        <v>44.851716910539501</v>
      </c>
      <c r="L1693">
        <v>41.080770312591902</v>
      </c>
      <c r="M1693">
        <v>46.028155332873901</v>
      </c>
      <c r="N1693">
        <v>1.633279836731</v>
      </c>
      <c r="O1693">
        <v>31.873044255699501</v>
      </c>
      <c r="P1693">
        <v>71.746641074856001</v>
      </c>
      <c r="Q1693">
        <v>7.6643185108471998E-2</v>
      </c>
    </row>
    <row r="1694" spans="1:17" hidden="1" x14ac:dyDescent="0.3">
      <c r="A1694" t="s">
        <v>3543</v>
      </c>
      <c r="B1694" t="s">
        <v>3544</v>
      </c>
      <c r="C1694" t="str">
        <f>IFERROR(VLOOKUP(Table1[[#This Row],[Ticker]],[1]!Table1[[Symbol]:[Industry]],2,FALSE),"-")</f>
        <v>-</v>
      </c>
      <c r="D1694" t="s">
        <v>620</v>
      </c>
      <c r="E1694">
        <v>600.08231450899996</v>
      </c>
      <c r="F1694">
        <v>138.88999999999999</v>
      </c>
      <c r="G1694">
        <v>-15.306780615590799</v>
      </c>
      <c r="H1694">
        <v>8.9890906012624701</v>
      </c>
      <c r="I1694">
        <v>-6.4194541796141698</v>
      </c>
      <c r="J1694">
        <v>6.58459831090601</v>
      </c>
      <c r="K1694">
        <v>128.00399348858599</v>
      </c>
      <c r="L1694">
        <v>127.189704157641</v>
      </c>
      <c r="M1694">
        <v>64.930938451101497</v>
      </c>
      <c r="N1694">
        <v>2.1145562073151201</v>
      </c>
      <c r="O1694">
        <v>16.567067463460301</v>
      </c>
      <c r="P1694">
        <v>31.5246212121212</v>
      </c>
      <c r="Q1694">
        <v>2.820017172023E-2</v>
      </c>
    </row>
    <row r="1695" spans="1:17" hidden="1" x14ac:dyDescent="0.3">
      <c r="A1695" t="s">
        <v>3545</v>
      </c>
      <c r="B1695" t="s">
        <v>3546</v>
      </c>
      <c r="C1695" t="str">
        <f>IFERROR(VLOOKUP(Table1[[#This Row],[Ticker]],[1]!Table1[[Symbol]:[Industry]],2,FALSE),"-")</f>
        <v>-</v>
      </c>
      <c r="D1695" t="s">
        <v>130</v>
      </c>
      <c r="E1695">
        <v>599.82741599999997</v>
      </c>
      <c r="F1695">
        <v>388.6</v>
      </c>
      <c r="G1695">
        <v>30.3873324380728</v>
      </c>
      <c r="H1695">
        <v>6.9925926235570302</v>
      </c>
      <c r="I1695">
        <v>112.51666645936599</v>
      </c>
      <c r="J1695">
        <v>16.319521868113998</v>
      </c>
      <c r="K1695">
        <v>281.53628808618998</v>
      </c>
      <c r="L1695">
        <v>227.270799063315</v>
      </c>
      <c r="M1695">
        <v>82.971295282290995</v>
      </c>
      <c r="N1695">
        <v>1.2012829531018601</v>
      </c>
      <c r="O1695">
        <v>3.1137416366443502</v>
      </c>
      <c r="P1695">
        <v>195.51330798479</v>
      </c>
    </row>
    <row r="1696" spans="1:17" hidden="1" x14ac:dyDescent="0.3">
      <c r="A1696" t="s">
        <v>3547</v>
      </c>
      <c r="B1696" t="s">
        <v>3548</v>
      </c>
      <c r="C1696" t="str">
        <f>IFERROR(VLOOKUP(Table1[[#This Row],[Ticker]],[1]!Table1[[Symbol]:[Industry]],2,FALSE),"-")</f>
        <v>-</v>
      </c>
      <c r="D1696" t="s">
        <v>716</v>
      </c>
      <c r="E1696">
        <v>599.22049201000004</v>
      </c>
      <c r="F1696">
        <v>76.98</v>
      </c>
      <c r="G1696">
        <v>40.329615314922798</v>
      </c>
      <c r="H1696">
        <v>-1.0399855453251901</v>
      </c>
      <c r="I1696">
        <v>22.8060332364185</v>
      </c>
      <c r="J1696">
        <v>-2.30471785710392</v>
      </c>
      <c r="K1696">
        <v>71.986027034917399</v>
      </c>
      <c r="L1696">
        <v>61.817958756829</v>
      </c>
      <c r="M1696">
        <v>47.3837917882664</v>
      </c>
      <c r="N1696">
        <v>0.58576101177820805</v>
      </c>
      <c r="O1696">
        <v>1.28604832424006</v>
      </c>
      <c r="P1696">
        <v>71.638795986622</v>
      </c>
      <c r="Q1696">
        <v>1.14306047313E-3</v>
      </c>
    </row>
    <row r="1697" spans="1:17" hidden="1" x14ac:dyDescent="0.3">
      <c r="A1697" t="s">
        <v>3549</v>
      </c>
      <c r="B1697" t="s">
        <v>3550</v>
      </c>
      <c r="C1697" t="str">
        <f>IFERROR(VLOOKUP(Table1[[#This Row],[Ticker]],[1]!Table1[[Symbol]:[Industry]],2,FALSE),"-")</f>
        <v>-</v>
      </c>
      <c r="D1697" t="s">
        <v>306</v>
      </c>
      <c r="E1697">
        <v>597.08044489999997</v>
      </c>
      <c r="F1697">
        <v>455.75</v>
      </c>
      <c r="G1697">
        <v>-20.120688793639399</v>
      </c>
      <c r="H1697">
        <v>3.8211589124579102</v>
      </c>
      <c r="I1697">
        <v>-16.6888383187469</v>
      </c>
      <c r="J1697">
        <v>-0.89080540874911496</v>
      </c>
      <c r="K1697">
        <v>443.96434976404203</v>
      </c>
      <c r="L1697">
        <v>446.50606976812401</v>
      </c>
      <c r="M1697">
        <v>53.489380306813402</v>
      </c>
      <c r="N1697">
        <v>2.3483028543086601</v>
      </c>
      <c r="O1697">
        <v>19.363686231486501</v>
      </c>
      <c r="P1697">
        <v>16.233103800051001</v>
      </c>
      <c r="Q1697">
        <v>-3.146511034485E-2</v>
      </c>
    </row>
    <row r="1698" spans="1:17" hidden="1" x14ac:dyDescent="0.3">
      <c r="A1698" t="s">
        <v>3551</v>
      </c>
      <c r="B1698" t="s">
        <v>3552</v>
      </c>
      <c r="C1698" t="str">
        <f>IFERROR(VLOOKUP(Table1[[#This Row],[Ticker]],[1]!Table1[[Symbol]:[Industry]],2,FALSE),"-")</f>
        <v>-</v>
      </c>
      <c r="D1698" t="s">
        <v>187</v>
      </c>
      <c r="E1698">
        <v>595.53576120000002</v>
      </c>
      <c r="F1698">
        <v>766.55</v>
      </c>
      <c r="G1698">
        <v>-5.5931859894901201</v>
      </c>
      <c r="H1698">
        <v>-1.87035303188851</v>
      </c>
      <c r="I1698">
        <v>-12.2495918825592</v>
      </c>
      <c r="J1698">
        <v>1.0670674632677399</v>
      </c>
      <c r="K1698">
        <v>693.254666678474</v>
      </c>
      <c r="L1698">
        <v>542.79544946107296</v>
      </c>
      <c r="M1698">
        <v>72.794479082948499</v>
      </c>
      <c r="N1698">
        <v>1</v>
      </c>
      <c r="Q1698">
        <v>-5.0546889445763001E-2</v>
      </c>
    </row>
    <row r="1699" spans="1:17" hidden="1" x14ac:dyDescent="0.3">
      <c r="A1699" t="s">
        <v>3553</v>
      </c>
      <c r="B1699" t="s">
        <v>3554</v>
      </c>
      <c r="C1699" t="str">
        <f>IFERROR(VLOOKUP(Table1[[#This Row],[Ticker]],[1]!Table1[[Symbol]:[Industry]],2,FALSE),"-")</f>
        <v>-</v>
      </c>
      <c r="D1699" t="s">
        <v>218</v>
      </c>
      <c r="E1699">
        <v>594.13440000000003</v>
      </c>
      <c r="F1699">
        <v>995.2</v>
      </c>
      <c r="G1699">
        <v>537.75448064567001</v>
      </c>
      <c r="H1699">
        <v>33.826949896539098</v>
      </c>
      <c r="I1699">
        <v>305.26189448096898</v>
      </c>
      <c r="J1699">
        <v>2.79350188458073</v>
      </c>
      <c r="K1699">
        <v>667.86447912235803</v>
      </c>
      <c r="L1699">
        <v>396.90208156675197</v>
      </c>
      <c r="M1699">
        <v>80.235652732424299</v>
      </c>
      <c r="N1699">
        <v>1.17115315958586</v>
      </c>
      <c r="O1699">
        <v>0</v>
      </c>
      <c r="P1699">
        <v>661.14722753345995</v>
      </c>
    </row>
    <row r="1700" spans="1:17" hidden="1" x14ac:dyDescent="0.3">
      <c r="A1700" t="s">
        <v>3555</v>
      </c>
      <c r="B1700" t="s">
        <v>3556</v>
      </c>
      <c r="C1700" t="str">
        <f>IFERROR(VLOOKUP(Table1[[#This Row],[Ticker]],[1]!Table1[[Symbol]:[Industry]],2,FALSE),"-")</f>
        <v>-</v>
      </c>
      <c r="D1700" t="s">
        <v>448</v>
      </c>
      <c r="E1700">
        <v>593.17505185499999</v>
      </c>
      <c r="F1700">
        <v>454.05</v>
      </c>
      <c r="G1700">
        <v>12.4018824200684</v>
      </c>
      <c r="H1700">
        <v>46.466263465907097</v>
      </c>
      <c r="I1700">
        <v>17.603520885806201</v>
      </c>
      <c r="J1700">
        <v>-6.4384433954034002</v>
      </c>
      <c r="K1700">
        <v>377.67313173873498</v>
      </c>
      <c r="L1700">
        <v>349.50796052690202</v>
      </c>
      <c r="M1700">
        <v>62.095062326087699</v>
      </c>
      <c r="N1700">
        <v>0.88410941060873904</v>
      </c>
      <c r="O1700">
        <v>14.084351943618501</v>
      </c>
      <c r="P1700">
        <v>69.960696238068493</v>
      </c>
      <c r="Q1700">
        <v>-9.3376244083200001E-4</v>
      </c>
    </row>
    <row r="1701" spans="1:17" hidden="1" x14ac:dyDescent="0.3">
      <c r="A1701" t="s">
        <v>3557</v>
      </c>
      <c r="B1701" t="s">
        <v>3558</v>
      </c>
      <c r="C1701" t="str">
        <f>IFERROR(VLOOKUP(Table1[[#This Row],[Ticker]],[1]!Table1[[Symbol]:[Industry]],2,FALSE),"-")</f>
        <v>-</v>
      </c>
      <c r="D1701" t="s">
        <v>46</v>
      </c>
      <c r="E1701">
        <v>592.23785999999996</v>
      </c>
      <c r="F1701">
        <v>586.20000000000005</v>
      </c>
      <c r="G1701">
        <v>867.84713601290196</v>
      </c>
      <c r="H1701">
        <v>10.012222139581199</v>
      </c>
      <c r="I1701">
        <v>1.3796398247207999</v>
      </c>
      <c r="J1701">
        <v>0.84563797243111605</v>
      </c>
      <c r="K1701">
        <v>544.03502805343896</v>
      </c>
      <c r="L1701">
        <v>448.55657007172601</v>
      </c>
      <c r="M1701">
        <v>62.145306904746199</v>
      </c>
      <c r="N1701">
        <v>1.0364700973974501</v>
      </c>
      <c r="O1701">
        <v>26.919140225179099</v>
      </c>
      <c r="P1701">
        <v>1060.7920792079201</v>
      </c>
    </row>
    <row r="1702" spans="1:17" hidden="1" x14ac:dyDescent="0.3">
      <c r="A1702" t="s">
        <v>3559</v>
      </c>
      <c r="B1702" t="s">
        <v>3560</v>
      </c>
      <c r="C1702" t="str">
        <f>IFERROR(VLOOKUP(Table1[[#This Row],[Ticker]],[1]!Table1[[Symbol]:[Industry]],2,FALSE),"-")</f>
        <v>-</v>
      </c>
      <c r="D1702" t="s">
        <v>234</v>
      </c>
      <c r="E1702">
        <v>591.92732148000005</v>
      </c>
      <c r="F1702">
        <v>540</v>
      </c>
      <c r="G1702">
        <v>187.876664153219</v>
      </c>
      <c r="H1702">
        <v>-9.8437654732232698</v>
      </c>
      <c r="I1702">
        <v>101.141549553462</v>
      </c>
      <c r="J1702">
        <v>-3.9868542101323698</v>
      </c>
      <c r="K1702">
        <v>559.402012894265</v>
      </c>
      <c r="L1702">
        <v>419.10135661081</v>
      </c>
      <c r="M1702">
        <v>21.359063583897399</v>
      </c>
      <c r="N1702">
        <v>0.45272586864982201</v>
      </c>
      <c r="O1702">
        <v>23.8888888888888</v>
      </c>
      <c r="P1702">
        <v>217.180616740088</v>
      </c>
      <c r="Q1702">
        <v>0.10510844735831</v>
      </c>
    </row>
    <row r="1703" spans="1:17" hidden="1" x14ac:dyDescent="0.3">
      <c r="A1703" t="s">
        <v>3561</v>
      </c>
      <c r="B1703" t="s">
        <v>3562</v>
      </c>
      <c r="C1703" t="str">
        <f>IFERROR(VLOOKUP(Table1[[#This Row],[Ticker]],[1]!Table1[[Symbol]:[Industry]],2,FALSE),"-")</f>
        <v>-</v>
      </c>
      <c r="D1703" t="s">
        <v>156</v>
      </c>
      <c r="E1703">
        <v>591.32494192499996</v>
      </c>
      <c r="F1703">
        <v>86.15</v>
      </c>
      <c r="G1703">
        <v>-12.851924012262501</v>
      </c>
      <c r="H1703">
        <v>6.7244464473807897</v>
      </c>
      <c r="I1703">
        <v>30.296229544634599</v>
      </c>
      <c r="J1703">
        <v>-5.7477623035155396</v>
      </c>
      <c r="K1703">
        <v>83.557814485360694</v>
      </c>
      <c r="L1703">
        <v>77.522667516811097</v>
      </c>
      <c r="M1703">
        <v>47.850272292394401</v>
      </c>
      <c r="N1703">
        <v>0.67994533372420196</v>
      </c>
      <c r="O1703">
        <v>23.621590249564601</v>
      </c>
      <c r="P1703">
        <v>50.174317257408497</v>
      </c>
      <c r="Q1703">
        <v>0.114573490971628</v>
      </c>
    </row>
    <row r="1704" spans="1:17" hidden="1" x14ac:dyDescent="0.3">
      <c r="A1704" t="s">
        <v>3563</v>
      </c>
      <c r="B1704" t="s">
        <v>3564</v>
      </c>
      <c r="C1704" t="str">
        <f>IFERROR(VLOOKUP(Table1[[#This Row],[Ticker]],[1]!Table1[[Symbol]:[Industry]],2,FALSE),"-")</f>
        <v>-</v>
      </c>
      <c r="D1704" t="s">
        <v>59</v>
      </c>
      <c r="E1704">
        <v>588.46749499999999</v>
      </c>
      <c r="F1704">
        <v>279.64999999999998</v>
      </c>
      <c r="G1704">
        <v>-36.9344082432184</v>
      </c>
      <c r="H1704">
        <v>-3.3311027142144098</v>
      </c>
      <c r="I1704">
        <v>-22.4755283252046</v>
      </c>
      <c r="J1704">
        <v>-4.9826544575723499</v>
      </c>
      <c r="K1704">
        <v>281.32859724157498</v>
      </c>
      <c r="M1704">
        <v>45.749114077258596</v>
      </c>
      <c r="N1704">
        <v>0.68667255075022005</v>
      </c>
      <c r="O1704">
        <v>30.162703379223998</v>
      </c>
      <c r="P1704">
        <v>24.843749999999901</v>
      </c>
    </row>
    <row r="1705" spans="1:17" hidden="1" x14ac:dyDescent="0.3">
      <c r="A1705" t="s">
        <v>3565</v>
      </c>
      <c r="B1705" t="s">
        <v>3566</v>
      </c>
      <c r="C1705" t="str">
        <f>IFERROR(VLOOKUP(Table1[[#This Row],[Ticker]],[1]!Table1[[Symbol]:[Industry]],2,FALSE),"-")</f>
        <v>-</v>
      </c>
      <c r="D1705" t="s">
        <v>410</v>
      </c>
      <c r="E1705">
        <v>584.6925</v>
      </c>
      <c r="F1705">
        <v>556.85</v>
      </c>
      <c r="G1705">
        <v>12.184883666272899</v>
      </c>
      <c r="H1705">
        <v>-2.8910554070205801</v>
      </c>
      <c r="I1705">
        <v>43.178459088875201</v>
      </c>
      <c r="J1705">
        <v>-6.5945576063418896</v>
      </c>
      <c r="K1705">
        <v>509.22698508440698</v>
      </c>
      <c r="L1705">
        <v>446.16209889706499</v>
      </c>
      <c r="M1705">
        <v>50.461016757305202</v>
      </c>
      <c r="N1705">
        <v>0.43995195564934603</v>
      </c>
      <c r="O1705">
        <v>12.552752087635699</v>
      </c>
      <c r="P1705">
        <v>74.972505891594594</v>
      </c>
    </row>
    <row r="1706" spans="1:17" hidden="1" x14ac:dyDescent="0.3">
      <c r="A1706" t="s">
        <v>3567</v>
      </c>
      <c r="B1706" t="s">
        <v>3568</v>
      </c>
      <c r="C1706" t="str">
        <f>IFERROR(VLOOKUP(Table1[[#This Row],[Ticker]],[1]!Table1[[Symbol]:[Industry]],2,FALSE),"-")</f>
        <v>-</v>
      </c>
      <c r="D1706" t="s">
        <v>59</v>
      </c>
      <c r="E1706">
        <v>583.72637774999998</v>
      </c>
      <c r="F1706">
        <v>186.15</v>
      </c>
      <c r="G1706">
        <v>94.0866284112779</v>
      </c>
      <c r="H1706">
        <v>1.0382314814495499</v>
      </c>
      <c r="I1706">
        <v>13.2197173949247</v>
      </c>
      <c r="J1706">
        <v>-3.0579591315305499</v>
      </c>
      <c r="K1706">
        <v>173.06015999953399</v>
      </c>
      <c r="L1706">
        <v>143.14607361849599</v>
      </c>
      <c r="M1706">
        <v>66.814203233971497</v>
      </c>
      <c r="N1706">
        <v>0.409945953024625</v>
      </c>
      <c r="O1706">
        <v>17.470639546783001</v>
      </c>
      <c r="P1706">
        <v>127.42626748251701</v>
      </c>
      <c r="Q1706">
        <v>0.13535560438769101</v>
      </c>
    </row>
    <row r="1707" spans="1:17" hidden="1" x14ac:dyDescent="0.3">
      <c r="A1707" t="s">
        <v>3569</v>
      </c>
      <c r="B1707" t="s">
        <v>3570</v>
      </c>
      <c r="C1707" t="str">
        <f>IFERROR(VLOOKUP(Table1[[#This Row],[Ticker]],[1]!Table1[[Symbol]:[Industry]],2,FALSE),"-")</f>
        <v>-</v>
      </c>
      <c r="D1707" t="s">
        <v>119</v>
      </c>
      <c r="E1707">
        <v>580.82180000000005</v>
      </c>
      <c r="F1707">
        <v>330.2</v>
      </c>
      <c r="G1707">
        <v>-16.029409073645201</v>
      </c>
      <c r="H1707">
        <v>1.65615233474695</v>
      </c>
      <c r="I1707">
        <v>-6.4933615121964996</v>
      </c>
      <c r="J1707">
        <v>-4.98910318642461</v>
      </c>
      <c r="K1707">
        <v>332.85968963520401</v>
      </c>
      <c r="L1707">
        <v>323.72041299168899</v>
      </c>
      <c r="M1707">
        <v>52.410515591861603</v>
      </c>
      <c r="N1707">
        <v>1.1920964026227101</v>
      </c>
      <c r="O1707">
        <v>29.315566323440301</v>
      </c>
      <c r="P1707">
        <v>31.213987681303301</v>
      </c>
    </row>
    <row r="1708" spans="1:17" hidden="1" x14ac:dyDescent="0.3">
      <c r="A1708" t="s">
        <v>3571</v>
      </c>
      <c r="B1708" t="s">
        <v>3572</v>
      </c>
      <c r="C1708" t="str">
        <f>IFERROR(VLOOKUP(Table1[[#This Row],[Ticker]],[1]!Table1[[Symbol]:[Industry]],2,FALSE),"-")</f>
        <v>-</v>
      </c>
      <c r="D1708" t="s">
        <v>257</v>
      </c>
      <c r="E1708">
        <v>580.26008999999999</v>
      </c>
      <c r="F1708">
        <v>126.3</v>
      </c>
      <c r="G1708">
        <v>-24.588590515378201</v>
      </c>
      <c r="H1708">
        <v>1.7916123999753699</v>
      </c>
      <c r="I1708">
        <v>-11.239466626854099</v>
      </c>
      <c r="J1708">
        <v>6.6503689557335202</v>
      </c>
      <c r="K1708">
        <v>121.164263458679</v>
      </c>
      <c r="L1708">
        <v>123.457909972563</v>
      </c>
      <c r="M1708">
        <v>69.593434690042201</v>
      </c>
      <c r="N1708">
        <v>1.54792682431214</v>
      </c>
      <c r="O1708">
        <v>16.9437846397466</v>
      </c>
      <c r="P1708">
        <v>26.299999999999901</v>
      </c>
      <c r="Q1708">
        <v>2.3945904298967001E-2</v>
      </c>
    </row>
    <row r="1709" spans="1:17" hidden="1" x14ac:dyDescent="0.3">
      <c r="A1709" t="s">
        <v>3573</v>
      </c>
      <c r="B1709" t="s">
        <v>3574</v>
      </c>
      <c r="C1709" t="str">
        <f>IFERROR(VLOOKUP(Table1[[#This Row],[Ticker]],[1]!Table1[[Symbol]:[Industry]],2,FALSE),"-")</f>
        <v>-</v>
      </c>
      <c r="D1709" t="s">
        <v>21</v>
      </c>
      <c r="E1709">
        <v>578.89310399999999</v>
      </c>
      <c r="F1709">
        <v>552.4</v>
      </c>
      <c r="G1709">
        <v>55.6999650463272</v>
      </c>
      <c r="H1709">
        <v>21.5296850195299</v>
      </c>
      <c r="I1709">
        <v>68.522785044090995</v>
      </c>
      <c r="J1709">
        <v>-7.2570371770399804</v>
      </c>
      <c r="K1709">
        <v>509.39260384796899</v>
      </c>
      <c r="M1709">
        <v>51.795040350033503</v>
      </c>
      <c r="O1709">
        <v>37.5814627081824</v>
      </c>
      <c r="P1709">
        <v>111.566449636154</v>
      </c>
    </row>
    <row r="1710" spans="1:17" hidden="1" x14ac:dyDescent="0.3">
      <c r="A1710" t="s">
        <v>3575</v>
      </c>
      <c r="B1710" t="s">
        <v>3576</v>
      </c>
      <c r="C1710" t="str">
        <f>IFERROR(VLOOKUP(Table1[[#This Row],[Ticker]],[1]!Table1[[Symbol]:[Industry]],2,FALSE),"-")</f>
        <v>-</v>
      </c>
      <c r="E1710">
        <v>578.64298029999998</v>
      </c>
      <c r="F1710">
        <v>601</v>
      </c>
      <c r="G1710">
        <v>227.817225743709</v>
      </c>
      <c r="H1710">
        <v>17.616477039708801</v>
      </c>
      <c r="I1710">
        <v>-0.48988968135847799</v>
      </c>
      <c r="J1710">
        <v>10.8402878611488</v>
      </c>
      <c r="K1710">
        <v>537.48951623857499</v>
      </c>
      <c r="L1710">
        <v>463.41294411833002</v>
      </c>
      <c r="M1710">
        <v>70.270137802990703</v>
      </c>
      <c r="N1710">
        <v>1.2229845626072</v>
      </c>
      <c r="O1710">
        <v>16.564059900166299</v>
      </c>
      <c r="P1710">
        <v>303.35570469798603</v>
      </c>
    </row>
    <row r="1711" spans="1:17" hidden="1" x14ac:dyDescent="0.3">
      <c r="A1711" t="s">
        <v>3577</v>
      </c>
      <c r="B1711" t="s">
        <v>3578</v>
      </c>
      <c r="C1711" t="str">
        <f>IFERROR(VLOOKUP(Table1[[#This Row],[Ticker]],[1]!Table1[[Symbol]:[Industry]],2,FALSE),"-")</f>
        <v>-</v>
      </c>
      <c r="D1711" t="s">
        <v>496</v>
      </c>
      <c r="E1711">
        <v>577.932469685</v>
      </c>
      <c r="F1711">
        <v>473.35</v>
      </c>
      <c r="G1711">
        <v>85.048852363738604</v>
      </c>
      <c r="H1711">
        <v>6.56147455090841</v>
      </c>
      <c r="I1711">
        <v>23.562060900953199</v>
      </c>
      <c r="J1711">
        <v>-6.9763317245385803</v>
      </c>
      <c r="K1711">
        <v>429.86952205736202</v>
      </c>
      <c r="L1711">
        <v>350.38420668762001</v>
      </c>
      <c r="M1711">
        <v>59.661788811873002</v>
      </c>
      <c r="N1711">
        <v>0.54780808297727501</v>
      </c>
      <c r="O1711">
        <v>7.5314249498257002</v>
      </c>
      <c r="P1711">
        <v>155.86486486486399</v>
      </c>
      <c r="Q1711">
        <v>5.4309780203243001E-2</v>
      </c>
    </row>
    <row r="1712" spans="1:17" hidden="1" x14ac:dyDescent="0.3">
      <c r="A1712" t="s">
        <v>3579</v>
      </c>
      <c r="B1712" t="s">
        <v>3580</v>
      </c>
      <c r="C1712" t="str">
        <f>IFERROR(VLOOKUP(Table1[[#This Row],[Ticker]],[1]!Table1[[Symbol]:[Industry]],2,FALSE),"-")</f>
        <v>-</v>
      </c>
      <c r="D1712" t="s">
        <v>306</v>
      </c>
      <c r="E1712">
        <v>577.44389999999999</v>
      </c>
      <c r="F1712">
        <v>116.06</v>
      </c>
      <c r="G1712">
        <v>69.491852683252802</v>
      </c>
      <c r="H1712">
        <v>-5.7014327328958698</v>
      </c>
      <c r="I1712">
        <v>-2.4349287165467102</v>
      </c>
      <c r="J1712">
        <v>-2.80218642539328</v>
      </c>
      <c r="K1712">
        <v>118.285025548664</v>
      </c>
      <c r="L1712">
        <v>109.01600746883101</v>
      </c>
      <c r="M1712">
        <v>30.295547247743102</v>
      </c>
      <c r="N1712">
        <v>0.46855559684051601</v>
      </c>
      <c r="O1712">
        <v>50.611752541788697</v>
      </c>
      <c r="P1712">
        <v>107.25</v>
      </c>
      <c r="Q1712">
        <v>0.117058043461772</v>
      </c>
    </row>
    <row r="1713" spans="1:17" hidden="1" x14ac:dyDescent="0.3">
      <c r="A1713" t="s">
        <v>3581</v>
      </c>
      <c r="B1713" t="s">
        <v>3582</v>
      </c>
      <c r="C1713" t="str">
        <f>IFERROR(VLOOKUP(Table1[[#This Row],[Ticker]],[1]!Table1[[Symbol]:[Industry]],2,FALSE),"-")</f>
        <v>-</v>
      </c>
      <c r="D1713" t="s">
        <v>371</v>
      </c>
      <c r="E1713">
        <v>577.29706076899902</v>
      </c>
      <c r="F1713">
        <v>64.13</v>
      </c>
      <c r="G1713">
        <v>-14.387510696320801</v>
      </c>
      <c r="H1713">
        <v>24.0543332632793</v>
      </c>
      <c r="I1713">
        <v>-1.84174697561337</v>
      </c>
      <c r="J1713">
        <v>-5.3442568434967503</v>
      </c>
      <c r="K1713">
        <v>58.193375147111503</v>
      </c>
      <c r="M1713">
        <v>56.9929926960099</v>
      </c>
      <c r="N1713">
        <v>1.8818607683155899</v>
      </c>
      <c r="O1713">
        <v>20.380477155777299</v>
      </c>
      <c r="P1713">
        <v>42.511111111111099</v>
      </c>
    </row>
    <row r="1714" spans="1:17" hidden="1" x14ac:dyDescent="0.3">
      <c r="A1714" t="s">
        <v>3583</v>
      </c>
      <c r="B1714" t="s">
        <v>3584</v>
      </c>
      <c r="C1714" t="str">
        <f>IFERROR(VLOOKUP(Table1[[#This Row],[Ticker]],[1]!Table1[[Symbol]:[Industry]],2,FALSE),"-")</f>
        <v>-</v>
      </c>
      <c r="E1714">
        <v>575.05499999999995</v>
      </c>
      <c r="F1714">
        <v>147.44999999999999</v>
      </c>
      <c r="G1714">
        <v>232.382821249968</v>
      </c>
      <c r="H1714">
        <v>-28.3389992684615</v>
      </c>
      <c r="I1714">
        <v>57.454903847377501</v>
      </c>
      <c r="J1714">
        <v>-15.501182247707399</v>
      </c>
      <c r="K1714">
        <v>194.722495022712</v>
      </c>
      <c r="L1714">
        <v>148.50818868132001</v>
      </c>
      <c r="M1714">
        <v>36.305812953638601</v>
      </c>
      <c r="N1714">
        <v>1.8236548639383801</v>
      </c>
      <c r="O1714">
        <v>180.29840623940299</v>
      </c>
      <c r="P1714">
        <v>295.202358616992</v>
      </c>
      <c r="Q1714">
        <v>0.21734874335322399</v>
      </c>
    </row>
    <row r="1715" spans="1:17" hidden="1" x14ac:dyDescent="0.3">
      <c r="A1715" t="s">
        <v>3585</v>
      </c>
      <c r="B1715" t="s">
        <v>3586</v>
      </c>
      <c r="C1715" t="str">
        <f>IFERROR(VLOOKUP(Table1[[#This Row],[Ticker]],[1]!Table1[[Symbol]:[Industry]],2,FALSE),"-")</f>
        <v>-</v>
      </c>
      <c r="D1715" t="s">
        <v>541</v>
      </c>
      <c r="E1715">
        <v>574.07308799999998</v>
      </c>
      <c r="F1715">
        <v>154.72</v>
      </c>
      <c r="G1715">
        <v>-28.599456922326802</v>
      </c>
      <c r="H1715">
        <v>-47.532653723707597</v>
      </c>
      <c r="I1715">
        <v>-15.776636924563</v>
      </c>
      <c r="J1715">
        <v>-6.9772318191771001</v>
      </c>
      <c r="M1715">
        <v>49.275482404499897</v>
      </c>
      <c r="O1715">
        <v>7.03205791106513</v>
      </c>
      <c r="P1715">
        <v>7.60884684935316</v>
      </c>
    </row>
    <row r="1716" spans="1:17" hidden="1" x14ac:dyDescent="0.3">
      <c r="A1716" t="s">
        <v>3587</v>
      </c>
      <c r="B1716" t="s">
        <v>3588</v>
      </c>
      <c r="C1716" t="str">
        <f>IFERROR(VLOOKUP(Table1[[#This Row],[Ticker]],[1]!Table1[[Symbol]:[Industry]],2,FALSE),"-")</f>
        <v>-</v>
      </c>
      <c r="D1716" t="s">
        <v>234</v>
      </c>
      <c r="E1716">
        <v>573.69622500000003</v>
      </c>
      <c r="F1716">
        <v>1432.45</v>
      </c>
      <c r="G1716">
        <v>35.433237898150303</v>
      </c>
      <c r="H1716">
        <v>-0.85342091947486698</v>
      </c>
      <c r="I1716">
        <v>-2.3736078162347698</v>
      </c>
      <c r="J1716">
        <v>2.6880534819935802</v>
      </c>
      <c r="K1716">
        <v>1393.24200396878</v>
      </c>
      <c r="L1716">
        <v>1298.7042011635399</v>
      </c>
      <c r="M1716">
        <v>61.383615783074802</v>
      </c>
      <c r="N1716">
        <v>0.65443123105170997</v>
      </c>
      <c r="O1716">
        <v>15.9516911585046</v>
      </c>
      <c r="P1716">
        <v>69.520710059171506</v>
      </c>
      <c r="Q1716">
        <v>7.4141133217739005E-2</v>
      </c>
    </row>
    <row r="1717" spans="1:17" hidden="1" x14ac:dyDescent="0.3">
      <c r="A1717" t="s">
        <v>3589</v>
      </c>
      <c r="B1717" t="s">
        <v>3590</v>
      </c>
      <c r="C1717" t="str">
        <f>IFERROR(VLOOKUP(Table1[[#This Row],[Ticker]],[1]!Table1[[Symbol]:[Industry]],2,FALSE),"-")</f>
        <v>-</v>
      </c>
      <c r="D1717" t="s">
        <v>140</v>
      </c>
      <c r="E1717">
        <v>573.133600889999</v>
      </c>
      <c r="F1717">
        <v>13.17</v>
      </c>
      <c r="G1717">
        <v>32.962512774184503</v>
      </c>
      <c r="H1717">
        <v>-7.0703852051891403</v>
      </c>
      <c r="I1717">
        <v>9.0550784212120092</v>
      </c>
      <c r="J1717">
        <v>-5.4774265210352198</v>
      </c>
      <c r="K1717">
        <v>13.375496425592001</v>
      </c>
      <c r="L1717">
        <v>12.507650174456399</v>
      </c>
      <c r="M1717">
        <v>50.290210235813902</v>
      </c>
      <c r="N1717">
        <v>1.3503875714395901</v>
      </c>
      <c r="O1717">
        <v>30.979498861047801</v>
      </c>
      <c r="P1717">
        <v>85.492957746478893</v>
      </c>
      <c r="Q1717">
        <v>1.54114333435E-2</v>
      </c>
    </row>
    <row r="1718" spans="1:17" hidden="1" x14ac:dyDescent="0.3">
      <c r="A1718" t="s">
        <v>3591</v>
      </c>
      <c r="B1718" t="s">
        <v>3592</v>
      </c>
      <c r="C1718" t="str">
        <f>IFERROR(VLOOKUP(Table1[[#This Row],[Ticker]],[1]!Table1[[Symbol]:[Industry]],2,FALSE),"-")</f>
        <v>-</v>
      </c>
      <c r="D1718" t="s">
        <v>49</v>
      </c>
      <c r="E1718">
        <v>571.05342733500004</v>
      </c>
      <c r="F1718">
        <v>48.85</v>
      </c>
      <c r="G1718">
        <v>-48.049011162011503</v>
      </c>
      <c r="H1718">
        <v>-23.820710987065599</v>
      </c>
      <c r="I1718">
        <v>-51.171109548185001</v>
      </c>
      <c r="J1718">
        <v>1.2033130842045801</v>
      </c>
      <c r="K1718">
        <v>57.197574816002202</v>
      </c>
      <c r="L1718">
        <v>64.03062494772</v>
      </c>
      <c r="M1718">
        <v>38.421440916751102</v>
      </c>
      <c r="N1718">
        <v>2.3179888016091001</v>
      </c>
      <c r="O1718">
        <v>78.300921187308006</v>
      </c>
      <c r="P1718">
        <v>21.972534332084901</v>
      </c>
      <c r="Q1718">
        <v>-6.3426833652169001E-2</v>
      </c>
    </row>
    <row r="1719" spans="1:17" hidden="1" x14ac:dyDescent="0.3">
      <c r="A1719" t="s">
        <v>3593</v>
      </c>
      <c r="B1719" t="s">
        <v>3594</v>
      </c>
      <c r="C1719" t="str">
        <f>IFERROR(VLOOKUP(Table1[[#This Row],[Ticker]],[1]!Table1[[Symbol]:[Industry]],2,FALSE),"-")</f>
        <v>-</v>
      </c>
      <c r="D1719" t="s">
        <v>21</v>
      </c>
      <c r="E1719">
        <v>565.67400540300002</v>
      </c>
      <c r="F1719">
        <v>181.71</v>
      </c>
      <c r="G1719">
        <v>7.6822421314964497</v>
      </c>
      <c r="H1719">
        <v>16.254332046667699</v>
      </c>
      <c r="I1719">
        <v>-22.844767410744801</v>
      </c>
      <c r="J1719">
        <v>0.177238345816989</v>
      </c>
      <c r="K1719">
        <v>160.72160938037501</v>
      </c>
      <c r="L1719">
        <v>158.06613315594501</v>
      </c>
      <c r="M1719">
        <v>73.5776511380692</v>
      </c>
      <c r="N1719">
        <v>2.4908062212749198</v>
      </c>
      <c r="O1719">
        <v>18.5405316163117</v>
      </c>
      <c r="P1719">
        <v>52.569269521410497</v>
      </c>
      <c r="Q1719">
        <v>-4.1595096513610003E-3</v>
      </c>
    </row>
    <row r="1720" spans="1:17" hidden="1" x14ac:dyDescent="0.3">
      <c r="A1720" t="s">
        <v>3595</v>
      </c>
      <c r="B1720" t="s">
        <v>3596</v>
      </c>
      <c r="C1720" t="str">
        <f>IFERROR(VLOOKUP(Table1[[#This Row],[Ticker]],[1]!Table1[[Symbol]:[Industry]],2,FALSE),"-")</f>
        <v>-</v>
      </c>
      <c r="E1720">
        <v>564.36765000000003</v>
      </c>
      <c r="F1720">
        <v>130.55000000000001</v>
      </c>
      <c r="G1720">
        <v>-9.0605208544795399</v>
      </c>
      <c r="H1720">
        <v>8.2044214958417907</v>
      </c>
      <c r="I1720">
        <v>-7.86120834020746</v>
      </c>
      <c r="J1720">
        <v>12.0236682754614</v>
      </c>
      <c r="K1720">
        <v>119.752293836842</v>
      </c>
      <c r="L1720">
        <v>114.158360202079</v>
      </c>
      <c r="M1720">
        <v>58.641665457171797</v>
      </c>
      <c r="N1720">
        <v>1.81015327635209</v>
      </c>
      <c r="O1720">
        <v>21.792416698582901</v>
      </c>
      <c r="P1720">
        <v>56.7226890756302</v>
      </c>
      <c r="Q1720">
        <v>0.116207739778789</v>
      </c>
    </row>
    <row r="1721" spans="1:17" hidden="1" x14ac:dyDescent="0.3">
      <c r="A1721" t="s">
        <v>3597</v>
      </c>
      <c r="B1721" t="s">
        <v>3598</v>
      </c>
      <c r="C1721" t="str">
        <f>IFERROR(VLOOKUP(Table1[[#This Row],[Ticker]],[1]!Table1[[Symbol]:[Industry]],2,FALSE),"-")</f>
        <v>-</v>
      </c>
      <c r="D1721" t="s">
        <v>541</v>
      </c>
      <c r="E1721">
        <v>564.12462236299996</v>
      </c>
      <c r="F1721">
        <v>129.11000000000001</v>
      </c>
      <c r="G1721">
        <v>-9.2919876440800397</v>
      </c>
      <c r="H1721">
        <v>9.81595329038608</v>
      </c>
      <c r="I1721">
        <v>-17.745666686460101</v>
      </c>
      <c r="J1721">
        <v>-0.138205461514674</v>
      </c>
      <c r="K1721">
        <v>120.72278109747</v>
      </c>
      <c r="L1721">
        <v>123.139869476879</v>
      </c>
      <c r="M1721">
        <v>64.181796924619405</v>
      </c>
      <c r="N1721">
        <v>1.9301775571645301</v>
      </c>
      <c r="O1721">
        <v>21.6017349546897</v>
      </c>
      <c r="P1721">
        <v>29.11</v>
      </c>
      <c r="Q1721">
        <v>-2.8313800953246E-2</v>
      </c>
    </row>
    <row r="1722" spans="1:17" hidden="1" x14ac:dyDescent="0.3">
      <c r="A1722" t="s">
        <v>3599</v>
      </c>
      <c r="B1722" t="s">
        <v>3600</v>
      </c>
      <c r="C1722" t="str">
        <f>IFERROR(VLOOKUP(Table1[[#This Row],[Ticker]],[1]!Table1[[Symbol]:[Industry]],2,FALSE),"-")</f>
        <v>-</v>
      </c>
      <c r="D1722" t="s">
        <v>143</v>
      </c>
      <c r="E1722">
        <v>563.00048826</v>
      </c>
      <c r="F1722">
        <v>69.02</v>
      </c>
      <c r="G1722">
        <v>-46.5698858260644</v>
      </c>
      <c r="H1722">
        <v>-17.901314692368601</v>
      </c>
      <c r="I1722">
        <v>-31.6415732039269</v>
      </c>
      <c r="J1722">
        <v>-10.9592243365692</v>
      </c>
      <c r="K1722">
        <v>75.2929033540441</v>
      </c>
      <c r="L1722">
        <v>77.644648295826599</v>
      </c>
      <c r="M1722">
        <v>37.394136924904302</v>
      </c>
      <c r="N1722">
        <v>3.6567533776233301</v>
      </c>
      <c r="O1722">
        <v>60.678064329179897</v>
      </c>
      <c r="P1722">
        <v>4.2598187311178002</v>
      </c>
      <c r="Q1722">
        <v>6.9021348739984001E-2</v>
      </c>
    </row>
    <row r="1723" spans="1:17" hidden="1" x14ac:dyDescent="0.3">
      <c r="A1723" t="s">
        <v>3601</v>
      </c>
      <c r="B1723" t="s">
        <v>3602</v>
      </c>
      <c r="C1723" t="str">
        <f>IFERROR(VLOOKUP(Table1[[#This Row],[Ticker]],[1]!Table1[[Symbol]:[Industry]],2,FALSE),"-")</f>
        <v>-</v>
      </c>
      <c r="D1723" t="s">
        <v>668</v>
      </c>
      <c r="E1723">
        <v>562.33443078000005</v>
      </c>
      <c r="F1723">
        <v>21.87</v>
      </c>
      <c r="G1723">
        <v>29.946176968327599</v>
      </c>
      <c r="H1723">
        <v>0.82948428437001298</v>
      </c>
      <c r="I1723">
        <v>-0.73551986938625702</v>
      </c>
      <c r="J1723">
        <v>6.3865080465629802</v>
      </c>
      <c r="K1723">
        <v>21.0751967027443</v>
      </c>
      <c r="L1723">
        <v>20.318470268581201</v>
      </c>
      <c r="M1723">
        <v>58.849153063302502</v>
      </c>
      <c r="N1723">
        <v>1.9738078477026599</v>
      </c>
      <c r="O1723">
        <v>30.315500685871001</v>
      </c>
      <c r="P1723">
        <v>57.3381294964028</v>
      </c>
      <c r="Q1723">
        <v>4.0353613863208002E-2</v>
      </c>
    </row>
    <row r="1724" spans="1:17" hidden="1" x14ac:dyDescent="0.3">
      <c r="A1724" t="s">
        <v>3603</v>
      </c>
      <c r="B1724" t="s">
        <v>3604</v>
      </c>
      <c r="C1724" t="str">
        <f>IFERROR(VLOOKUP(Table1[[#This Row],[Ticker]],[1]!Table1[[Symbol]:[Industry]],2,FALSE),"-")</f>
        <v>-</v>
      </c>
      <c r="D1724" t="s">
        <v>620</v>
      </c>
      <c r="E1724">
        <v>561.14859520799996</v>
      </c>
      <c r="F1724">
        <v>21.51</v>
      </c>
      <c r="G1724">
        <v>-15.360298624962899</v>
      </c>
      <c r="H1724">
        <v>-3.4351142261681602</v>
      </c>
      <c r="I1724">
        <v>-34.242199661257999</v>
      </c>
      <c r="J1724">
        <v>-1.02381234469362</v>
      </c>
      <c r="K1724">
        <v>21.907797711813501</v>
      </c>
      <c r="L1724">
        <v>23.342324851048499</v>
      </c>
      <c r="M1724">
        <v>49.908971532784498</v>
      </c>
      <c r="N1724">
        <v>0.74861152001702203</v>
      </c>
      <c r="O1724">
        <v>64.574616457461602</v>
      </c>
      <c r="P1724">
        <v>12.9133858267716</v>
      </c>
      <c r="Q1724">
        <v>4.6648629837357999E-2</v>
      </c>
    </row>
    <row r="1725" spans="1:17" hidden="1" x14ac:dyDescent="0.3">
      <c r="A1725" t="s">
        <v>3605</v>
      </c>
      <c r="B1725" t="s">
        <v>3606</v>
      </c>
      <c r="C1725" t="str">
        <f>IFERROR(VLOOKUP(Table1[[#This Row],[Ticker]],[1]!Table1[[Symbol]:[Industry]],2,FALSE),"-")</f>
        <v>-</v>
      </c>
      <c r="D1725" t="s">
        <v>21</v>
      </c>
      <c r="E1725">
        <v>559.98608752799998</v>
      </c>
      <c r="F1725">
        <v>17.010000000000002</v>
      </c>
      <c r="G1725">
        <v>-1.62459478012027</v>
      </c>
      <c r="H1725">
        <v>-7.7284209194748499</v>
      </c>
      <c r="I1725">
        <v>-35.218133146520003</v>
      </c>
      <c r="J1725">
        <v>-4.9162525411766103</v>
      </c>
      <c r="K1725">
        <v>17.510088263380801</v>
      </c>
      <c r="L1725">
        <v>17.773225131549701</v>
      </c>
      <c r="M1725">
        <v>43.409480310508201</v>
      </c>
      <c r="N1725">
        <v>0.68139748617872398</v>
      </c>
      <c r="O1725">
        <v>55.202821869488503</v>
      </c>
      <c r="P1725">
        <v>25.535055350553499</v>
      </c>
      <c r="Q1725">
        <v>-6.3528260755059997E-3</v>
      </c>
    </row>
    <row r="1726" spans="1:17" hidden="1" x14ac:dyDescent="0.3">
      <c r="A1726" t="s">
        <v>3607</v>
      </c>
      <c r="B1726" t="s">
        <v>3608</v>
      </c>
      <c r="C1726" t="str">
        <f>IFERROR(VLOOKUP(Table1[[#This Row],[Ticker]],[1]!Table1[[Symbol]:[Industry]],2,FALSE),"-")</f>
        <v>-</v>
      </c>
      <c r="D1726" t="s">
        <v>124</v>
      </c>
      <c r="E1726">
        <v>559.41684110000006</v>
      </c>
      <c r="F1726">
        <v>55.75</v>
      </c>
      <c r="G1726">
        <v>141.738041851395</v>
      </c>
      <c r="H1726">
        <v>20.979123221777101</v>
      </c>
      <c r="I1726">
        <v>60.786646437826697</v>
      </c>
      <c r="J1726">
        <v>2.9224331284945499</v>
      </c>
      <c r="K1726">
        <v>45.324314937205799</v>
      </c>
      <c r="L1726">
        <v>38.162219497268197</v>
      </c>
      <c r="M1726">
        <v>77.423430026091694</v>
      </c>
      <c r="N1726">
        <v>2.7405647183626098</v>
      </c>
      <c r="O1726">
        <v>4.0358744394618702</v>
      </c>
      <c r="P1726">
        <v>172.61613691931501</v>
      </c>
      <c r="Q1726">
        <v>0.14643245740840799</v>
      </c>
    </row>
    <row r="1727" spans="1:17" hidden="1" x14ac:dyDescent="0.3">
      <c r="A1727" t="s">
        <v>3609</v>
      </c>
      <c r="B1727" t="s">
        <v>3610</v>
      </c>
      <c r="C1727" t="str">
        <f>IFERROR(VLOOKUP(Table1[[#This Row],[Ticker]],[1]!Table1[[Symbol]:[Industry]],2,FALSE),"-")</f>
        <v>-</v>
      </c>
      <c r="D1727" t="s">
        <v>620</v>
      </c>
      <c r="E1727">
        <v>556.47123481599999</v>
      </c>
      <c r="F1727">
        <v>109.69</v>
      </c>
      <c r="G1727">
        <v>15.7320435083397</v>
      </c>
      <c r="H1727">
        <v>10.1841734628869</v>
      </c>
      <c r="I1727">
        <v>44.147140777053899</v>
      </c>
      <c r="J1727">
        <v>9.8223258496593697</v>
      </c>
      <c r="K1727">
        <v>94.380052956464198</v>
      </c>
      <c r="L1727">
        <v>84.859192145780497</v>
      </c>
      <c r="M1727">
        <v>72.271970012110501</v>
      </c>
      <c r="N1727">
        <v>2.4885454184078899</v>
      </c>
      <c r="O1727">
        <v>4.8409153067736401</v>
      </c>
      <c r="P1727">
        <v>73.697545526524095</v>
      </c>
      <c r="Q1727">
        <v>2.0108636084457999E-2</v>
      </c>
    </row>
    <row r="1728" spans="1:17" hidden="1" x14ac:dyDescent="0.3">
      <c r="A1728" t="s">
        <v>3611</v>
      </c>
      <c r="B1728" t="s">
        <v>3612</v>
      </c>
      <c r="C1728" t="str">
        <f>IFERROR(VLOOKUP(Table1[[#This Row],[Ticker]],[1]!Table1[[Symbol]:[Industry]],2,FALSE),"-")</f>
        <v>-</v>
      </c>
      <c r="D1728" t="s">
        <v>541</v>
      </c>
      <c r="E1728">
        <v>555.47472174999996</v>
      </c>
      <c r="F1728">
        <v>471.25</v>
      </c>
      <c r="G1728">
        <v>69.572400601355298</v>
      </c>
      <c r="H1728">
        <v>18.8450270984757</v>
      </c>
      <c r="I1728">
        <v>41.416462398509502</v>
      </c>
      <c r="J1728">
        <v>12.046359839396599</v>
      </c>
      <c r="K1728">
        <v>392.49476585443199</v>
      </c>
      <c r="L1728">
        <v>330.18945320976701</v>
      </c>
      <c r="M1728">
        <v>71.541196844581705</v>
      </c>
      <c r="N1728">
        <v>1.9313581248195699</v>
      </c>
      <c r="O1728">
        <v>5.2519893899204098</v>
      </c>
      <c r="P1728">
        <v>115.823219601557</v>
      </c>
      <c r="Q1728">
        <v>6.1556256898610004E-3</v>
      </c>
    </row>
    <row r="1729" spans="1:17" hidden="1" x14ac:dyDescent="0.3">
      <c r="A1729" t="s">
        <v>3613</v>
      </c>
      <c r="B1729" t="s">
        <v>3614</v>
      </c>
      <c r="C1729" t="str">
        <f>IFERROR(VLOOKUP(Table1[[#This Row],[Ticker]],[1]!Table1[[Symbol]:[Industry]],2,FALSE),"-")</f>
        <v>-</v>
      </c>
      <c r="D1729" t="s">
        <v>59</v>
      </c>
      <c r="E1729">
        <v>553.71424317000003</v>
      </c>
      <c r="F1729">
        <v>344.3</v>
      </c>
      <c r="G1729">
        <v>59.705036053117297</v>
      </c>
      <c r="H1729">
        <v>-6.3208230572763799</v>
      </c>
      <c r="I1729">
        <v>-13.6960499759837</v>
      </c>
      <c r="J1729">
        <v>0.81508317979172595</v>
      </c>
      <c r="K1729">
        <v>340.82782969414097</v>
      </c>
      <c r="L1729">
        <v>328.21295334306399</v>
      </c>
      <c r="M1729">
        <v>62.009177881645698</v>
      </c>
      <c r="N1729">
        <v>1.87201025142178</v>
      </c>
      <c r="O1729">
        <v>36.508858553586897</v>
      </c>
      <c r="Q1729">
        <v>7.1085060219283999E-2</v>
      </c>
    </row>
    <row r="1730" spans="1:17" hidden="1" x14ac:dyDescent="0.3">
      <c r="A1730" t="s">
        <v>3615</v>
      </c>
      <c r="B1730" t="s">
        <v>3616</v>
      </c>
      <c r="C1730" t="str">
        <f>IFERROR(VLOOKUP(Table1[[#This Row],[Ticker]],[1]!Table1[[Symbol]:[Industry]],2,FALSE),"-")</f>
        <v>-</v>
      </c>
      <c r="D1730" t="s">
        <v>46</v>
      </c>
      <c r="E1730">
        <v>553.45889599999998</v>
      </c>
      <c r="F1730">
        <v>479.8</v>
      </c>
      <c r="G1730">
        <v>-1.7721990673106101</v>
      </c>
      <c r="H1730">
        <v>9.3299406241947391</v>
      </c>
      <c r="I1730">
        <v>12.3030671144062</v>
      </c>
      <c r="J1730">
        <v>-8.7447425772517597</v>
      </c>
      <c r="M1730">
        <v>52.685734511872603</v>
      </c>
      <c r="O1730">
        <v>23.384743643184599</v>
      </c>
      <c r="P1730">
        <v>57.311475409836</v>
      </c>
    </row>
    <row r="1731" spans="1:17" hidden="1" x14ac:dyDescent="0.3">
      <c r="A1731" t="s">
        <v>3617</v>
      </c>
      <c r="B1731" t="s">
        <v>3618</v>
      </c>
      <c r="C1731" t="str">
        <f>IFERROR(VLOOKUP(Table1[[#This Row],[Ticker]],[1]!Table1[[Symbol]:[Industry]],2,FALSE),"-")</f>
        <v>-</v>
      </c>
      <c r="D1731" t="s">
        <v>234</v>
      </c>
      <c r="E1731">
        <v>552.85453030500003</v>
      </c>
      <c r="F1731">
        <v>1691.55</v>
      </c>
      <c r="G1731">
        <v>6.7869327664553198</v>
      </c>
      <c r="H1731">
        <v>10.8912868950167</v>
      </c>
      <c r="I1731">
        <v>8.3686984928966108</v>
      </c>
      <c r="J1731">
        <v>14.0940705743119</v>
      </c>
      <c r="K1731">
        <v>1523.8262622677601</v>
      </c>
      <c r="L1731">
        <v>1472.28130981667</v>
      </c>
      <c r="M1731">
        <v>76.640498701666999</v>
      </c>
      <c r="N1731">
        <v>1.55659615695139</v>
      </c>
      <c r="O1731">
        <v>14.3921255653099</v>
      </c>
      <c r="P1731">
        <v>39.2222222222222</v>
      </c>
      <c r="Q1731">
        <v>0.194075878343582</v>
      </c>
    </row>
    <row r="1732" spans="1:17" hidden="1" x14ac:dyDescent="0.3">
      <c r="A1732" t="s">
        <v>3619</v>
      </c>
      <c r="B1732" t="s">
        <v>3620</v>
      </c>
      <c r="C1732" t="str">
        <f>IFERROR(VLOOKUP(Table1[[#This Row],[Ticker]],[1]!Table1[[Symbol]:[Industry]],2,FALSE),"-")</f>
        <v>-</v>
      </c>
      <c r="E1732">
        <v>552.61689897999997</v>
      </c>
      <c r="F1732">
        <v>41.56</v>
      </c>
      <c r="G1732">
        <v>-22.303377859762001</v>
      </c>
      <c r="H1732">
        <v>2.7103503915186602</v>
      </c>
      <c r="I1732">
        <v>-24.180721412773501</v>
      </c>
      <c r="J1732">
        <v>-2.4831354591432802</v>
      </c>
      <c r="K1732">
        <v>41.319224124536198</v>
      </c>
      <c r="L1732">
        <v>41.862273391441903</v>
      </c>
      <c r="M1732">
        <v>49.829787000952003</v>
      </c>
      <c r="N1732">
        <v>0.95332547010742197</v>
      </c>
      <c r="O1732">
        <v>25.312800769971101</v>
      </c>
      <c r="P1732">
        <v>25.939393939393899</v>
      </c>
      <c r="Q1732">
        <v>3.2648527962140001E-3</v>
      </c>
    </row>
    <row r="1733" spans="1:17" hidden="1" x14ac:dyDescent="0.3">
      <c r="A1733" t="s">
        <v>3621</v>
      </c>
      <c r="B1733" t="s">
        <v>3622</v>
      </c>
      <c r="C1733" t="str">
        <f>IFERROR(VLOOKUP(Table1[[#This Row],[Ticker]],[1]!Table1[[Symbol]:[Industry]],2,FALSE),"-")</f>
        <v>-</v>
      </c>
      <c r="D1733" t="s">
        <v>705</v>
      </c>
      <c r="E1733">
        <v>552.45164604000001</v>
      </c>
      <c r="F1733">
        <v>76.88</v>
      </c>
      <c r="G1733">
        <v>304.39831121657198</v>
      </c>
      <c r="H1733">
        <v>0.90769624802917503</v>
      </c>
      <c r="I1733">
        <v>129.63429328276101</v>
      </c>
      <c r="J1733">
        <v>-4.2022250939345396</v>
      </c>
      <c r="K1733">
        <v>74.172881843160596</v>
      </c>
      <c r="L1733">
        <v>54.160573652424802</v>
      </c>
      <c r="M1733">
        <v>42.527466652747798</v>
      </c>
      <c r="N1733">
        <v>1.4501786411120201</v>
      </c>
      <c r="O1733">
        <v>15.6347554630593</v>
      </c>
      <c r="P1733">
        <v>352.23529411764702</v>
      </c>
      <c r="Q1733">
        <v>8.6447869458025003E-2</v>
      </c>
    </row>
    <row r="1734" spans="1:17" hidden="1" x14ac:dyDescent="0.3">
      <c r="A1734" t="s">
        <v>3623</v>
      </c>
      <c r="B1734" t="s">
        <v>3624</v>
      </c>
      <c r="C1734" t="str">
        <f>IFERROR(VLOOKUP(Table1[[#This Row],[Ticker]],[1]!Table1[[Symbol]:[Industry]],2,FALSE),"-")</f>
        <v>-</v>
      </c>
      <c r="D1734" t="s">
        <v>287</v>
      </c>
      <c r="E1734">
        <v>551.91515743000002</v>
      </c>
      <c r="F1734">
        <v>390.1</v>
      </c>
      <c r="G1734">
        <v>69.728695742530803</v>
      </c>
      <c r="H1734">
        <v>11.6678320079256</v>
      </c>
      <c r="I1734">
        <v>43.025901762538901</v>
      </c>
      <c r="J1734">
        <v>2.1656578542079301</v>
      </c>
      <c r="K1734">
        <v>322.00649236812001</v>
      </c>
      <c r="L1734">
        <v>274.08712952617901</v>
      </c>
      <c r="M1734">
        <v>82.2380682579862</v>
      </c>
      <c r="N1734">
        <v>1.5769933682898101</v>
      </c>
      <c r="O1734">
        <v>1.23045372981285</v>
      </c>
      <c r="P1734">
        <v>159.63394342762001</v>
      </c>
      <c r="Q1734">
        <v>0.12389764801347999</v>
      </c>
    </row>
    <row r="1735" spans="1:17" hidden="1" x14ac:dyDescent="0.3">
      <c r="A1735" t="s">
        <v>3625</v>
      </c>
      <c r="B1735" t="s">
        <v>3626</v>
      </c>
      <c r="C1735" t="str">
        <f>IFERROR(VLOOKUP(Table1[[#This Row],[Ticker]],[1]!Table1[[Symbol]:[Industry]],2,FALSE),"-")</f>
        <v>-</v>
      </c>
      <c r="D1735" t="s">
        <v>234</v>
      </c>
      <c r="E1735">
        <v>551.63520000000005</v>
      </c>
      <c r="F1735">
        <v>390.4</v>
      </c>
      <c r="G1735">
        <v>80.254023060313202</v>
      </c>
      <c r="H1735">
        <v>4.8451240540701104</v>
      </c>
      <c r="I1735">
        <v>8.6170143066773104</v>
      </c>
      <c r="J1735">
        <v>4.5537571675797999</v>
      </c>
      <c r="K1735">
        <v>345.14172878666801</v>
      </c>
      <c r="L1735">
        <v>311.46030221457198</v>
      </c>
      <c r="M1735">
        <v>83.069525859072201</v>
      </c>
      <c r="N1735">
        <v>2.23729406855225</v>
      </c>
      <c r="O1735">
        <v>11.4241803278688</v>
      </c>
      <c r="P1735">
        <v>114.505494505494</v>
      </c>
      <c r="Q1735">
        <v>5.9614124356086998E-2</v>
      </c>
    </row>
    <row r="1736" spans="1:17" hidden="1" x14ac:dyDescent="0.3">
      <c r="A1736" t="s">
        <v>3627</v>
      </c>
      <c r="B1736" t="s">
        <v>3628</v>
      </c>
      <c r="C1736" t="str">
        <f>IFERROR(VLOOKUP(Table1[[#This Row],[Ticker]],[1]!Table1[[Symbol]:[Industry]],2,FALSE),"-")</f>
        <v>-</v>
      </c>
      <c r="D1736" t="s">
        <v>124</v>
      </c>
      <c r="E1736">
        <v>549.8682</v>
      </c>
      <c r="F1736">
        <v>20.65</v>
      </c>
      <c r="G1736">
        <v>243.21638540757499</v>
      </c>
      <c r="H1736">
        <v>-13.210431501485401</v>
      </c>
      <c r="I1736">
        <v>61.372237352294903</v>
      </c>
      <c r="J1736">
        <v>-0.58669382007017301</v>
      </c>
      <c r="K1736">
        <v>19.885567135863699</v>
      </c>
      <c r="L1736">
        <v>15.3759048526112</v>
      </c>
      <c r="M1736">
        <v>65.086994229408205</v>
      </c>
      <c r="N1736">
        <v>0.840213635156012</v>
      </c>
      <c r="O1736">
        <v>18.644067796610098</v>
      </c>
      <c r="P1736">
        <v>313</v>
      </c>
      <c r="Q1736">
        <v>0.15879459147761199</v>
      </c>
    </row>
    <row r="1737" spans="1:17" hidden="1" x14ac:dyDescent="0.3">
      <c r="A1737" t="s">
        <v>3629</v>
      </c>
      <c r="B1737" t="s">
        <v>3630</v>
      </c>
      <c r="C1737" t="str">
        <f>IFERROR(VLOOKUP(Table1[[#This Row],[Ticker]],[1]!Table1[[Symbol]:[Industry]],2,FALSE),"-")</f>
        <v>-</v>
      </c>
      <c r="D1737" t="s">
        <v>46</v>
      </c>
      <c r="E1737">
        <v>548.426518235</v>
      </c>
      <c r="F1737">
        <v>222.85</v>
      </c>
      <c r="G1737">
        <v>165.02493074351699</v>
      </c>
      <c r="H1737">
        <v>3.0542192251906002</v>
      </c>
      <c r="I1737">
        <v>-57.467829092120702</v>
      </c>
      <c r="J1737">
        <v>-4.4056130701043301</v>
      </c>
      <c r="K1737">
        <v>217.43286045950401</v>
      </c>
      <c r="M1737">
        <v>68.056788045783605</v>
      </c>
      <c r="N1737">
        <v>1.41426927502876</v>
      </c>
      <c r="O1737">
        <v>108.862463540498</v>
      </c>
      <c r="P1737">
        <v>205.27397260273901</v>
      </c>
    </row>
    <row r="1738" spans="1:17" hidden="1" x14ac:dyDescent="0.3">
      <c r="A1738" t="s">
        <v>3631</v>
      </c>
      <c r="B1738" t="s">
        <v>3632</v>
      </c>
      <c r="C1738" t="str">
        <f>IFERROR(VLOOKUP(Table1[[#This Row],[Ticker]],[1]!Table1[[Symbol]:[Industry]],2,FALSE),"-")</f>
        <v>-</v>
      </c>
      <c r="D1738" t="s">
        <v>337</v>
      </c>
      <c r="E1738">
        <v>548.15323216499996</v>
      </c>
      <c r="F1738">
        <v>494.15</v>
      </c>
      <c r="G1738">
        <v>8.7503990130174003</v>
      </c>
      <c r="H1738">
        <v>1.42265904781343</v>
      </c>
      <c r="I1738">
        <v>-45.447029459836699</v>
      </c>
      <c r="J1738">
        <v>3.2320016087947399</v>
      </c>
      <c r="K1738">
        <v>496.309940583963</v>
      </c>
      <c r="L1738">
        <v>529.48215398336697</v>
      </c>
      <c r="M1738">
        <v>63.373268843953397</v>
      </c>
      <c r="N1738">
        <v>0.98391956660890101</v>
      </c>
      <c r="O1738">
        <v>73.176161084690804</v>
      </c>
      <c r="P1738">
        <v>41.793400286943999</v>
      </c>
      <c r="Q1738">
        <v>0.265878511183755</v>
      </c>
    </row>
    <row r="1739" spans="1:17" hidden="1" x14ac:dyDescent="0.3">
      <c r="A1739" t="s">
        <v>3633</v>
      </c>
      <c r="B1739" t="s">
        <v>3634</v>
      </c>
      <c r="C1739" t="str">
        <f>IFERROR(VLOOKUP(Table1[[#This Row],[Ticker]],[1]!Table1[[Symbol]:[Industry]],2,FALSE),"-")</f>
        <v>-</v>
      </c>
      <c r="D1739" t="s">
        <v>21</v>
      </c>
      <c r="E1739">
        <v>547.26650819500003</v>
      </c>
      <c r="F1739">
        <v>372.85</v>
      </c>
      <c r="G1739">
        <v>45.634321331944903</v>
      </c>
      <c r="H1739">
        <v>-6.3585796496335902</v>
      </c>
      <c r="I1739">
        <v>23.187276312533999</v>
      </c>
      <c r="J1739">
        <v>-0.92526163931267202</v>
      </c>
      <c r="K1739">
        <v>343.28748620625299</v>
      </c>
      <c r="L1739">
        <v>299.415837118448</v>
      </c>
      <c r="M1739">
        <v>67.405436111140304</v>
      </c>
      <c r="N1739">
        <v>0.76974188602095495</v>
      </c>
      <c r="O1739">
        <v>13.9868579857851</v>
      </c>
      <c r="P1739">
        <v>99.758907045271897</v>
      </c>
    </row>
    <row r="1740" spans="1:17" hidden="1" x14ac:dyDescent="0.3">
      <c r="A1740" t="s">
        <v>3635</v>
      </c>
      <c r="B1740" t="s">
        <v>3636</v>
      </c>
      <c r="C1740" t="str">
        <f>IFERROR(VLOOKUP(Table1[[#This Row],[Ticker]],[1]!Table1[[Symbol]:[Industry]],2,FALSE),"-")</f>
        <v>-</v>
      </c>
      <c r="D1740" t="s">
        <v>260</v>
      </c>
      <c r="E1740">
        <v>547.18100672499997</v>
      </c>
      <c r="F1740">
        <v>326.75</v>
      </c>
      <c r="G1740">
        <v>-14.4402636644492</v>
      </c>
      <c r="H1740">
        <v>9.2755199672246391</v>
      </c>
      <c r="I1740">
        <v>-9.1427395745897702</v>
      </c>
      <c r="J1740">
        <v>2.58395603196296</v>
      </c>
      <c r="K1740">
        <v>298.14581035093897</v>
      </c>
      <c r="L1740">
        <v>298.50184853535097</v>
      </c>
      <c r="M1740">
        <v>72.648281464492101</v>
      </c>
      <c r="N1740">
        <v>2.7169022446851501</v>
      </c>
      <c r="O1740">
        <v>9.8087222647283898</v>
      </c>
      <c r="P1740">
        <v>24.003795066413598</v>
      </c>
      <c r="Q1740">
        <v>3.5398449786068001E-2</v>
      </c>
    </row>
    <row r="1741" spans="1:17" hidden="1" x14ac:dyDescent="0.3">
      <c r="A1741" t="s">
        <v>3637</v>
      </c>
      <c r="B1741" t="s">
        <v>3638</v>
      </c>
      <c r="C1741" t="str">
        <f>IFERROR(VLOOKUP(Table1[[#This Row],[Ticker]],[1]!Table1[[Symbol]:[Industry]],2,FALSE),"-")</f>
        <v>-</v>
      </c>
      <c r="D1741" t="s">
        <v>620</v>
      </c>
      <c r="E1741">
        <v>545.24259180000001</v>
      </c>
      <c r="F1741">
        <v>299.3</v>
      </c>
      <c r="G1741">
        <v>187.035985347864</v>
      </c>
      <c r="H1741">
        <v>52.460864794810803</v>
      </c>
      <c r="I1741">
        <v>188.06588787319799</v>
      </c>
      <c r="J1741">
        <v>21.9992599914377</v>
      </c>
      <c r="K1741">
        <v>226.62068912587799</v>
      </c>
      <c r="L1741">
        <v>162.63456524743401</v>
      </c>
      <c r="M1741">
        <v>72.877320707178399</v>
      </c>
      <c r="N1741">
        <v>2.3428363636363598</v>
      </c>
      <c r="O1741">
        <v>5.7467423989308202</v>
      </c>
      <c r="P1741">
        <v>255.88585017835899</v>
      </c>
      <c r="Q1741">
        <v>0.225354992904332</v>
      </c>
    </row>
    <row r="1742" spans="1:17" hidden="1" x14ac:dyDescent="0.3">
      <c r="A1742" t="s">
        <v>3639</v>
      </c>
      <c r="B1742" t="s">
        <v>3640</v>
      </c>
      <c r="C1742" t="str">
        <f>IFERROR(VLOOKUP(Table1[[#This Row],[Ticker]],[1]!Table1[[Symbol]:[Industry]],2,FALSE),"-")</f>
        <v>-</v>
      </c>
      <c r="D1742" t="s">
        <v>1955</v>
      </c>
      <c r="E1742">
        <v>540.32000000000005</v>
      </c>
      <c r="F1742">
        <v>168.85</v>
      </c>
      <c r="G1742">
        <v>4.73952737464242</v>
      </c>
      <c r="H1742">
        <v>-7.7944168953299897</v>
      </c>
      <c r="I1742">
        <v>-29.465452979754101</v>
      </c>
      <c r="J1742">
        <v>-5.0092188863117499</v>
      </c>
      <c r="K1742">
        <v>175.426398694916</v>
      </c>
      <c r="L1742">
        <v>169.91477794133601</v>
      </c>
      <c r="M1742">
        <v>41.486118956783898</v>
      </c>
      <c r="N1742">
        <v>1.0831240396177499</v>
      </c>
      <c r="O1742">
        <v>40.361267397097997</v>
      </c>
      <c r="P1742">
        <v>46.5711805555555</v>
      </c>
      <c r="Q1742">
        <v>9.3409514338859995E-2</v>
      </c>
    </row>
    <row r="1743" spans="1:17" hidden="1" x14ac:dyDescent="0.3">
      <c r="A1743" t="s">
        <v>3641</v>
      </c>
      <c r="B1743" t="s">
        <v>3642</v>
      </c>
      <c r="C1743" t="str">
        <f>IFERROR(VLOOKUP(Table1[[#This Row],[Ticker]],[1]!Table1[[Symbol]:[Industry]],2,FALSE),"-")</f>
        <v>-</v>
      </c>
      <c r="D1743" t="s">
        <v>325</v>
      </c>
      <c r="E1743">
        <v>538.98828751199903</v>
      </c>
      <c r="F1743">
        <v>88.08</v>
      </c>
      <c r="G1743">
        <v>-4.8330651418753101</v>
      </c>
      <c r="H1743">
        <v>0.27998244186967097</v>
      </c>
      <c r="I1743">
        <v>-34.421660009869299</v>
      </c>
      <c r="J1743">
        <v>1.6967150142127001</v>
      </c>
      <c r="K1743">
        <v>87.277619418116004</v>
      </c>
      <c r="L1743">
        <v>91.631212021624904</v>
      </c>
      <c r="M1743">
        <v>51.325843256862797</v>
      </c>
      <c r="N1743">
        <v>1.5374746080869299</v>
      </c>
      <c r="O1743">
        <v>52.588555858310599</v>
      </c>
      <c r="P1743">
        <v>22.845188284518802</v>
      </c>
      <c r="Q1743">
        <v>1.6431914312019999E-2</v>
      </c>
    </row>
    <row r="1744" spans="1:17" hidden="1" x14ac:dyDescent="0.3">
      <c r="A1744" t="s">
        <v>3643</v>
      </c>
      <c r="B1744" t="s">
        <v>3644</v>
      </c>
      <c r="C1744" t="str">
        <f>IFERROR(VLOOKUP(Table1[[#This Row],[Ticker]],[1]!Table1[[Symbol]:[Industry]],2,FALSE),"-")</f>
        <v>-</v>
      </c>
      <c r="D1744" t="s">
        <v>59</v>
      </c>
      <c r="E1744">
        <v>538.958151581999</v>
      </c>
      <c r="F1744">
        <v>164.59</v>
      </c>
      <c r="G1744">
        <v>173.81465656317101</v>
      </c>
      <c r="H1744">
        <v>-1.95776804293962</v>
      </c>
      <c r="I1744">
        <v>17.7376181037517</v>
      </c>
      <c r="J1744">
        <v>-3.9224523698459102</v>
      </c>
      <c r="K1744">
        <v>152.91524119533801</v>
      </c>
      <c r="L1744">
        <v>128.90544921844599</v>
      </c>
      <c r="M1744">
        <v>68.605095644309799</v>
      </c>
      <c r="N1744">
        <v>1.11330501449506</v>
      </c>
      <c r="O1744">
        <v>8.9677380156753195</v>
      </c>
      <c r="P1744">
        <v>253.197424892703</v>
      </c>
      <c r="Q1744">
        <v>5.8708992709433999E-2</v>
      </c>
    </row>
    <row r="1745" spans="1:17" hidden="1" x14ac:dyDescent="0.3">
      <c r="A1745" t="s">
        <v>3645</v>
      </c>
      <c r="B1745" t="s">
        <v>3646</v>
      </c>
      <c r="C1745" t="str">
        <f>IFERROR(VLOOKUP(Table1[[#This Row],[Ticker]],[1]!Table1[[Symbol]:[Industry]],2,FALSE),"-")</f>
        <v>-</v>
      </c>
      <c r="D1745" t="s">
        <v>46</v>
      </c>
      <c r="E1745">
        <v>537.09009220400003</v>
      </c>
      <c r="F1745">
        <v>141.56</v>
      </c>
      <c r="G1745">
        <v>123.176702867892</v>
      </c>
      <c r="H1745">
        <v>16.771365860908901</v>
      </c>
      <c r="I1745">
        <v>-7.5619850708514598</v>
      </c>
      <c r="J1745">
        <v>-7.6624284859135097</v>
      </c>
      <c r="K1745">
        <v>125.450256006591</v>
      </c>
      <c r="L1745">
        <v>108.821308192589</v>
      </c>
      <c r="M1745">
        <v>61.747495976540499</v>
      </c>
      <c r="N1745">
        <v>3.3077394023458502</v>
      </c>
      <c r="O1745">
        <v>13.0262786097767</v>
      </c>
      <c r="P1745">
        <v>151.88612099644101</v>
      </c>
      <c r="Q1745">
        <v>9.0795606861945002E-2</v>
      </c>
    </row>
    <row r="1746" spans="1:17" hidden="1" x14ac:dyDescent="0.3">
      <c r="A1746" t="s">
        <v>3647</v>
      </c>
      <c r="B1746" t="s">
        <v>3648</v>
      </c>
      <c r="C1746" t="str">
        <f>IFERROR(VLOOKUP(Table1[[#This Row],[Ticker]],[1]!Table1[[Symbol]:[Industry]],2,FALSE),"-")</f>
        <v>-</v>
      </c>
      <c r="D1746" t="s">
        <v>187</v>
      </c>
      <c r="E1746">
        <v>533.94681600000001</v>
      </c>
      <c r="F1746">
        <v>230.85</v>
      </c>
      <c r="G1746">
        <v>-7.4185657289131797</v>
      </c>
      <c r="H1746">
        <v>12.946781764338301</v>
      </c>
      <c r="I1746">
        <v>5.4042542688505897</v>
      </c>
      <c r="J1746">
        <v>0.74726412405726195</v>
      </c>
      <c r="K1746">
        <v>192.257812825776</v>
      </c>
      <c r="M1746">
        <v>73.095320358377904</v>
      </c>
      <c r="N1746">
        <v>0.85591611925767497</v>
      </c>
      <c r="O1746">
        <v>13.3419969677279</v>
      </c>
      <c r="P1746">
        <v>76.086956521739097</v>
      </c>
    </row>
    <row r="1747" spans="1:17" hidden="1" x14ac:dyDescent="0.3">
      <c r="A1747" t="s">
        <v>3649</v>
      </c>
      <c r="B1747" t="s">
        <v>3650</v>
      </c>
      <c r="C1747" t="str">
        <f>IFERROR(VLOOKUP(Table1[[#This Row],[Ticker]],[1]!Table1[[Symbol]:[Industry]],2,FALSE),"-")</f>
        <v>-</v>
      </c>
      <c r="D1747" t="s">
        <v>541</v>
      </c>
      <c r="E1747">
        <v>533.37776808000001</v>
      </c>
      <c r="F1747">
        <v>436.4</v>
      </c>
      <c r="G1747">
        <v>-29.588155013244201</v>
      </c>
      <c r="H1747">
        <v>4.3262246919830902</v>
      </c>
      <c r="I1747">
        <v>-16.233773553686401</v>
      </c>
      <c r="J1747">
        <v>-4.9716597184363698</v>
      </c>
      <c r="M1747">
        <v>53.130534528082499</v>
      </c>
      <c r="O1747">
        <v>25.320806599449998</v>
      </c>
      <c r="P1747">
        <v>61.330868761552601</v>
      </c>
    </row>
    <row r="1748" spans="1:17" hidden="1" x14ac:dyDescent="0.3">
      <c r="A1748" t="s">
        <v>3651</v>
      </c>
      <c r="B1748" t="s">
        <v>3652</v>
      </c>
      <c r="C1748" t="str">
        <f>IFERROR(VLOOKUP(Table1[[#This Row],[Ticker]],[1]!Table1[[Symbol]:[Industry]],2,FALSE),"-")</f>
        <v>-</v>
      </c>
      <c r="D1748" t="s">
        <v>620</v>
      </c>
      <c r="E1748">
        <v>533.370100804</v>
      </c>
      <c r="F1748">
        <v>155.81</v>
      </c>
      <c r="G1748">
        <v>-31.049517355329002</v>
      </c>
      <c r="H1748">
        <v>7.2370195690266197</v>
      </c>
      <c r="I1748">
        <v>-10.5174869167935</v>
      </c>
      <c r="J1748">
        <v>4.2965768920483898</v>
      </c>
      <c r="K1748">
        <v>149.73253993401701</v>
      </c>
      <c r="L1748">
        <v>149.56583966596801</v>
      </c>
      <c r="M1748">
        <v>57.710484761857998</v>
      </c>
      <c r="N1748">
        <v>2.0180718963807198</v>
      </c>
      <c r="O1748">
        <v>15.5253192991464</v>
      </c>
      <c r="P1748">
        <v>17.106350995866201</v>
      </c>
      <c r="Q1748">
        <v>5.1757309233866997E-2</v>
      </c>
    </row>
    <row r="1749" spans="1:17" hidden="1" x14ac:dyDescent="0.3">
      <c r="A1749" t="s">
        <v>3653</v>
      </c>
      <c r="B1749" t="s">
        <v>3654</v>
      </c>
      <c r="C1749" t="str">
        <f>IFERROR(VLOOKUP(Table1[[#This Row],[Ticker]],[1]!Table1[[Symbol]:[Industry]],2,FALSE),"-")</f>
        <v>-</v>
      </c>
      <c r="D1749" t="s">
        <v>3655</v>
      </c>
      <c r="E1749">
        <v>532.88</v>
      </c>
      <c r="F1749">
        <v>133.22</v>
      </c>
      <c r="G1749">
        <v>1.85924255043236</v>
      </c>
      <c r="H1749">
        <v>-2.9444382354921701</v>
      </c>
      <c r="I1749">
        <v>-13.397207696122599</v>
      </c>
      <c r="J1749">
        <v>-2.1917587064234398</v>
      </c>
      <c r="K1749">
        <v>136.12579081088001</v>
      </c>
      <c r="M1749">
        <v>50.569689858487997</v>
      </c>
      <c r="N1749">
        <v>0.53879577157967895</v>
      </c>
      <c r="O1749">
        <v>91.675424110493907</v>
      </c>
      <c r="P1749">
        <v>38.7708333333333</v>
      </c>
    </row>
    <row r="1750" spans="1:17" hidden="1" x14ac:dyDescent="0.3">
      <c r="A1750" t="s">
        <v>3656</v>
      </c>
      <c r="B1750" t="s">
        <v>3657</v>
      </c>
      <c r="C1750" t="str">
        <f>IFERROR(VLOOKUP(Table1[[#This Row],[Ticker]],[1]!Table1[[Symbol]:[Industry]],2,FALSE),"-")</f>
        <v>-</v>
      </c>
      <c r="D1750" t="s">
        <v>49</v>
      </c>
      <c r="E1750">
        <v>531.63</v>
      </c>
      <c r="F1750">
        <v>393.8</v>
      </c>
      <c r="G1750">
        <v>52.437553856859402</v>
      </c>
      <c r="H1750">
        <v>11.2728274198327</v>
      </c>
      <c r="I1750">
        <v>28.7653102357603</v>
      </c>
      <c r="J1750">
        <v>0.32243208262565098</v>
      </c>
      <c r="K1750">
        <v>305.30568470441602</v>
      </c>
      <c r="L1750">
        <v>274.89370036606402</v>
      </c>
      <c r="M1750">
        <v>87.2902382125164</v>
      </c>
      <c r="N1750">
        <v>2.55517909267716</v>
      </c>
      <c r="O1750">
        <v>0.44438801422042001</v>
      </c>
      <c r="P1750">
        <v>84.018691588785003</v>
      </c>
    </row>
    <row r="1751" spans="1:17" hidden="1" x14ac:dyDescent="0.3">
      <c r="A1751" t="s">
        <v>3658</v>
      </c>
      <c r="B1751" t="s">
        <v>3659</v>
      </c>
      <c r="C1751" t="str">
        <f>IFERROR(VLOOKUP(Table1[[#This Row],[Ticker]],[1]!Table1[[Symbol]:[Industry]],2,FALSE),"-")</f>
        <v>-</v>
      </c>
      <c r="D1751" t="s">
        <v>260</v>
      </c>
      <c r="E1751">
        <v>531.60917500000005</v>
      </c>
      <c r="F1751">
        <v>408.4</v>
      </c>
      <c r="G1751">
        <v>164.65397110662499</v>
      </c>
      <c r="H1751">
        <v>43.9377166466627</v>
      </c>
      <c r="I1751">
        <v>13.9823332622599</v>
      </c>
      <c r="J1751">
        <v>25.4109188972532</v>
      </c>
      <c r="K1751">
        <v>297.67380448937598</v>
      </c>
      <c r="L1751">
        <v>263.530047163441</v>
      </c>
      <c r="M1751">
        <v>91.626259962113593</v>
      </c>
      <c r="N1751">
        <v>2.8477635062026101</v>
      </c>
      <c r="O1751">
        <v>2.97502448579825</v>
      </c>
      <c r="P1751">
        <v>200.29411764705799</v>
      </c>
      <c r="Q1751">
        <v>0.10824826182743499</v>
      </c>
    </row>
    <row r="1752" spans="1:17" hidden="1" x14ac:dyDescent="0.3">
      <c r="A1752" t="s">
        <v>3660</v>
      </c>
      <c r="B1752" t="s">
        <v>3661</v>
      </c>
      <c r="C1752" t="str">
        <f>IFERROR(VLOOKUP(Table1[[#This Row],[Ticker]],[1]!Table1[[Symbol]:[Industry]],2,FALSE),"-")</f>
        <v>-</v>
      </c>
      <c r="D1752" t="s">
        <v>410</v>
      </c>
      <c r="E1752">
        <v>529.59420639999996</v>
      </c>
      <c r="F1752">
        <v>108.87</v>
      </c>
      <c r="G1752">
        <v>66.263122620979004</v>
      </c>
      <c r="H1752">
        <v>-2.7839535563768498</v>
      </c>
      <c r="I1752">
        <v>14.5930695739572</v>
      </c>
      <c r="J1752">
        <v>-3.4265525646323298</v>
      </c>
      <c r="K1752">
        <v>107.289484486381</v>
      </c>
      <c r="L1752">
        <v>95.846599863997099</v>
      </c>
      <c r="M1752">
        <v>52.708508711538897</v>
      </c>
      <c r="N1752">
        <v>0.84005203335539003</v>
      </c>
      <c r="O1752">
        <v>18.398089464498899</v>
      </c>
      <c r="P1752">
        <v>98.849315068493098</v>
      </c>
      <c r="Q1752">
        <v>8.6611229783145005E-2</v>
      </c>
    </row>
    <row r="1753" spans="1:17" hidden="1" x14ac:dyDescent="0.3">
      <c r="A1753" t="s">
        <v>3662</v>
      </c>
      <c r="B1753" t="s">
        <v>3663</v>
      </c>
      <c r="C1753" t="str">
        <f>IFERROR(VLOOKUP(Table1[[#This Row],[Ticker]],[1]!Table1[[Symbol]:[Industry]],2,FALSE),"-")</f>
        <v>-</v>
      </c>
      <c r="D1753" t="s">
        <v>234</v>
      </c>
      <c r="E1753">
        <v>527.756933</v>
      </c>
      <c r="F1753">
        <v>83.27</v>
      </c>
      <c r="G1753">
        <v>-13.5071961356287</v>
      </c>
      <c r="H1753">
        <v>-0.61587866720658402</v>
      </c>
      <c r="I1753">
        <v>-21.634571502684398</v>
      </c>
      <c r="J1753">
        <v>-1.5636223392697</v>
      </c>
      <c r="K1753">
        <v>83.388309408439198</v>
      </c>
      <c r="L1753">
        <v>83.563908252633496</v>
      </c>
      <c r="M1753">
        <v>53.844481397484003</v>
      </c>
      <c r="N1753">
        <v>0.69558494106634705</v>
      </c>
      <c r="O1753">
        <v>49.813858532484701</v>
      </c>
      <c r="P1753">
        <v>20.593772628530001</v>
      </c>
      <c r="Q1753">
        <v>1.0616923350054999E-2</v>
      </c>
    </row>
    <row r="1754" spans="1:17" hidden="1" x14ac:dyDescent="0.3">
      <c r="A1754" t="s">
        <v>3664</v>
      </c>
      <c r="B1754" t="s">
        <v>3665</v>
      </c>
      <c r="C1754" t="str">
        <f>IFERROR(VLOOKUP(Table1[[#This Row],[Ticker]],[1]!Table1[[Symbol]:[Industry]],2,FALSE),"-")</f>
        <v>-</v>
      </c>
      <c r="D1754" t="s">
        <v>124</v>
      </c>
      <c r="E1754">
        <v>524.30325000000005</v>
      </c>
      <c r="F1754">
        <v>2654.7</v>
      </c>
      <c r="G1754">
        <v>122.182696925242</v>
      </c>
      <c r="H1754">
        <v>6.4727920751807497</v>
      </c>
      <c r="I1754">
        <v>-27.503154801154899</v>
      </c>
      <c r="J1754">
        <v>-1.05406718821209</v>
      </c>
      <c r="K1754">
        <v>2596.5322433193701</v>
      </c>
      <c r="L1754">
        <v>2552.8410841066502</v>
      </c>
      <c r="M1754">
        <v>58.890282879287398</v>
      </c>
      <c r="N1754">
        <v>0.74668549812774598</v>
      </c>
      <c r="O1754">
        <v>50.634723320902502</v>
      </c>
      <c r="P1754">
        <v>160.2519484339</v>
      </c>
      <c r="Q1754">
        <v>0.123857108291174</v>
      </c>
    </row>
    <row r="1755" spans="1:17" hidden="1" x14ac:dyDescent="0.3">
      <c r="A1755" t="s">
        <v>3666</v>
      </c>
      <c r="B1755" t="s">
        <v>3667</v>
      </c>
      <c r="C1755" t="str">
        <f>IFERROR(VLOOKUP(Table1[[#This Row],[Ticker]],[1]!Table1[[Symbol]:[Industry]],2,FALSE),"-")</f>
        <v>-</v>
      </c>
      <c r="D1755" t="s">
        <v>21</v>
      </c>
      <c r="E1755">
        <v>522.58697044399901</v>
      </c>
      <c r="F1755">
        <v>70.84</v>
      </c>
      <c r="G1755">
        <v>110.421147312337</v>
      </c>
      <c r="H1755">
        <v>-3.5192488415527801</v>
      </c>
      <c r="I1755">
        <v>-7.1580227396503204</v>
      </c>
      <c r="J1755">
        <v>2.0163382540314498</v>
      </c>
      <c r="K1755">
        <v>69.447065200458994</v>
      </c>
      <c r="L1755">
        <v>64.1938009644049</v>
      </c>
      <c r="M1755">
        <v>66.551999126845601</v>
      </c>
      <c r="N1755">
        <v>1.1741259123226799</v>
      </c>
      <c r="O1755">
        <v>51.397515527950297</v>
      </c>
      <c r="P1755">
        <v>147.692307692307</v>
      </c>
      <c r="Q1755">
        <v>0.123684254802328</v>
      </c>
    </row>
    <row r="1756" spans="1:17" hidden="1" x14ac:dyDescent="0.3">
      <c r="A1756" t="s">
        <v>3668</v>
      </c>
      <c r="B1756" t="s">
        <v>3669</v>
      </c>
      <c r="C1756" t="str">
        <f>IFERROR(VLOOKUP(Table1[[#This Row],[Ticker]],[1]!Table1[[Symbol]:[Industry]],2,FALSE),"-")</f>
        <v>-</v>
      </c>
      <c r="D1756" t="s">
        <v>1136</v>
      </c>
      <c r="E1756">
        <v>522.48432658299998</v>
      </c>
      <c r="F1756">
        <v>135.37</v>
      </c>
      <c r="G1756">
        <v>43.408213230407398</v>
      </c>
      <c r="H1756">
        <v>6.57760033200094</v>
      </c>
      <c r="I1756">
        <v>0.914753354657452</v>
      </c>
      <c r="J1756">
        <v>-3.52366774014452</v>
      </c>
      <c r="K1756">
        <v>130.20288844070899</v>
      </c>
      <c r="L1756">
        <v>124.645401703977</v>
      </c>
      <c r="M1756">
        <v>65.205831081375393</v>
      </c>
      <c r="N1756">
        <v>1.68473582775215</v>
      </c>
      <c r="O1756">
        <v>28.42579596661</v>
      </c>
      <c r="P1756">
        <v>72.665816326530603</v>
      </c>
      <c r="Q1756">
        <v>1.5774102796147001E-2</v>
      </c>
    </row>
    <row r="1757" spans="1:17" hidden="1" x14ac:dyDescent="0.3">
      <c r="A1757" t="s">
        <v>3670</v>
      </c>
      <c r="B1757" t="s">
        <v>3671</v>
      </c>
      <c r="C1757" t="str">
        <f>IFERROR(VLOOKUP(Table1[[#This Row],[Ticker]],[1]!Table1[[Symbol]:[Industry]],2,FALSE),"-")</f>
        <v>-</v>
      </c>
      <c r="D1757" t="s">
        <v>27</v>
      </c>
      <c r="E1757">
        <v>521.40826949999996</v>
      </c>
      <c r="F1757">
        <v>1.9</v>
      </c>
      <c r="G1757">
        <v>39.5052052833516</v>
      </c>
      <c r="H1757">
        <v>7.3505706771637902</v>
      </c>
      <c r="I1757">
        <v>-17.889366023232402</v>
      </c>
      <c r="J1757">
        <v>-1.7679983912052499</v>
      </c>
      <c r="K1757">
        <v>1.73877063807901</v>
      </c>
      <c r="L1757">
        <v>1.73349831699618</v>
      </c>
      <c r="M1757">
        <v>39.763530914555197</v>
      </c>
      <c r="N1757">
        <v>0.85768653841236597</v>
      </c>
      <c r="O1757">
        <v>21.052631578947299</v>
      </c>
      <c r="P1757">
        <v>72.727272727272705</v>
      </c>
      <c r="Q1757">
        <v>-2.6795213298722999E-2</v>
      </c>
    </row>
    <row r="1758" spans="1:17" hidden="1" x14ac:dyDescent="0.3">
      <c r="A1758" t="s">
        <v>3672</v>
      </c>
      <c r="B1758" t="s">
        <v>3673</v>
      </c>
      <c r="C1758" t="str">
        <f>IFERROR(VLOOKUP(Table1[[#This Row],[Ticker]],[1]!Table1[[Symbol]:[Industry]],2,FALSE),"-")</f>
        <v>-</v>
      </c>
      <c r="D1758" t="s">
        <v>390</v>
      </c>
      <c r="E1758">
        <v>517.85057650500005</v>
      </c>
      <c r="F1758">
        <v>314.85000000000002</v>
      </c>
      <c r="G1758">
        <v>-43.955341593851998</v>
      </c>
      <c r="H1758">
        <v>-4.1253849256951101E-2</v>
      </c>
      <c r="I1758">
        <v>-31.480186966994498</v>
      </c>
      <c r="J1758">
        <v>-6.1468803787828996</v>
      </c>
      <c r="K1758">
        <v>304.04144773402402</v>
      </c>
      <c r="L1758">
        <v>326.37457311421798</v>
      </c>
      <c r="M1758">
        <v>59.027688966070698</v>
      </c>
      <c r="N1758">
        <v>1.4304409327857299</v>
      </c>
      <c r="O1758">
        <v>46.101318087978299</v>
      </c>
      <c r="P1758">
        <v>20.171755725190799</v>
      </c>
      <c r="Q1758">
        <v>-4.8331010375284998E-2</v>
      </c>
    </row>
    <row r="1759" spans="1:17" hidden="1" x14ac:dyDescent="0.3">
      <c r="A1759" t="s">
        <v>3674</v>
      </c>
      <c r="B1759" t="s">
        <v>3675</v>
      </c>
      <c r="C1759" t="str">
        <f>IFERROR(VLOOKUP(Table1[[#This Row],[Ticker]],[1]!Table1[[Symbol]:[Industry]],2,FALSE),"-")</f>
        <v>-</v>
      </c>
      <c r="D1759" t="s">
        <v>287</v>
      </c>
      <c r="E1759">
        <v>516.88771399999996</v>
      </c>
      <c r="F1759">
        <v>216.95</v>
      </c>
      <c r="G1759">
        <v>18.536484191769699</v>
      </c>
      <c r="H1759">
        <v>-11.9414972780057</v>
      </c>
      <c r="I1759">
        <v>31.3593041895335</v>
      </c>
      <c r="J1759">
        <v>-6.8138699508382796</v>
      </c>
      <c r="K1759">
        <v>227.20808316046001</v>
      </c>
      <c r="M1759">
        <v>55.772580827893698</v>
      </c>
      <c r="O1759">
        <v>45.655681032495899</v>
      </c>
      <c r="P1759">
        <v>59.287812041115998</v>
      </c>
    </row>
    <row r="1760" spans="1:17" hidden="1" x14ac:dyDescent="0.3">
      <c r="A1760" t="s">
        <v>3676</v>
      </c>
      <c r="B1760" t="s">
        <v>3677</v>
      </c>
      <c r="C1760" t="str">
        <f>IFERROR(VLOOKUP(Table1[[#This Row],[Ticker]],[1]!Table1[[Symbol]:[Industry]],2,FALSE),"-")</f>
        <v>-</v>
      </c>
      <c r="D1760" t="s">
        <v>287</v>
      </c>
      <c r="E1760">
        <v>513.55492186499998</v>
      </c>
      <c r="F1760">
        <v>347.85</v>
      </c>
      <c r="G1760">
        <v>113.113766605162</v>
      </c>
      <c r="H1760">
        <v>42.367332609488997</v>
      </c>
      <c r="I1760">
        <v>-6.8860138976800602</v>
      </c>
      <c r="J1760">
        <v>13.715872576536601</v>
      </c>
      <c r="K1760">
        <v>263.45668249626198</v>
      </c>
      <c r="L1760">
        <v>245.25051314290801</v>
      </c>
      <c r="M1760">
        <v>85.168581515872901</v>
      </c>
      <c r="N1760">
        <v>3.9923415628816099</v>
      </c>
      <c r="O1760">
        <v>5.7496047146758702</v>
      </c>
      <c r="P1760">
        <v>164.524714828897</v>
      </c>
      <c r="Q1760">
        <v>8.6958208836208001E-2</v>
      </c>
    </row>
    <row r="1761" spans="1:17" hidden="1" x14ac:dyDescent="0.3">
      <c r="A1761" t="s">
        <v>3678</v>
      </c>
      <c r="B1761" t="s">
        <v>3679</v>
      </c>
      <c r="C1761" t="str">
        <f>IFERROR(VLOOKUP(Table1[[#This Row],[Ticker]],[1]!Table1[[Symbol]:[Industry]],2,FALSE),"-")</f>
        <v>-</v>
      </c>
      <c r="D1761" t="s">
        <v>59</v>
      </c>
      <c r="E1761">
        <v>513.46615802999997</v>
      </c>
      <c r="F1761">
        <v>494.85</v>
      </c>
      <c r="G1761">
        <v>31.707887145855999</v>
      </c>
      <c r="H1761">
        <v>-15.7777715688255</v>
      </c>
      <c r="I1761">
        <v>12.294038985621601</v>
      </c>
      <c r="J1761">
        <v>-3.34050858340095</v>
      </c>
      <c r="K1761">
        <v>512.32680923859402</v>
      </c>
      <c r="L1761">
        <v>455.54002578942601</v>
      </c>
      <c r="M1761">
        <v>32.310318345568298</v>
      </c>
      <c r="N1761">
        <v>0.81518887665650697</v>
      </c>
      <c r="O1761">
        <v>19.2280489037081</v>
      </c>
      <c r="P1761">
        <v>67.774199016782504</v>
      </c>
      <c r="Q1761">
        <v>7.7968269440396004E-2</v>
      </c>
    </row>
    <row r="1762" spans="1:17" hidden="1" x14ac:dyDescent="0.3">
      <c r="A1762" t="s">
        <v>3680</v>
      </c>
      <c r="B1762" t="s">
        <v>3681</v>
      </c>
      <c r="C1762" t="str">
        <f>IFERROR(VLOOKUP(Table1[[#This Row],[Ticker]],[1]!Table1[[Symbol]:[Industry]],2,FALSE),"-")</f>
        <v>-</v>
      </c>
      <c r="D1762" t="s">
        <v>187</v>
      </c>
      <c r="E1762">
        <v>513.22279620799998</v>
      </c>
      <c r="F1762">
        <v>131.72</v>
      </c>
      <c r="G1762">
        <v>68.470435481212903</v>
      </c>
      <c r="H1762">
        <v>3.53174425360542</v>
      </c>
      <c r="I1762">
        <v>-12.224482568895301</v>
      </c>
      <c r="J1762">
        <v>9.3768850941037503</v>
      </c>
      <c r="K1762">
        <v>122.70898352329201</v>
      </c>
      <c r="L1762">
        <v>117.28190253923</v>
      </c>
      <c r="M1762">
        <v>67.473129256432003</v>
      </c>
      <c r="N1762">
        <v>2.7153335833247301</v>
      </c>
      <c r="O1762">
        <v>25.493470999088899</v>
      </c>
      <c r="P1762">
        <v>95.575352635486198</v>
      </c>
      <c r="Q1762">
        <v>9.4929078052790994E-2</v>
      </c>
    </row>
    <row r="1763" spans="1:17" hidden="1" x14ac:dyDescent="0.3">
      <c r="A1763" t="s">
        <v>3682</v>
      </c>
      <c r="B1763" t="s">
        <v>3683</v>
      </c>
      <c r="C1763" t="str">
        <f>IFERROR(VLOOKUP(Table1[[#This Row],[Ticker]],[1]!Table1[[Symbol]:[Industry]],2,FALSE),"-")</f>
        <v>-</v>
      </c>
      <c r="D1763" t="s">
        <v>994</v>
      </c>
      <c r="E1763">
        <v>509.32564459999998</v>
      </c>
      <c r="F1763">
        <v>44.92</v>
      </c>
      <c r="G1763">
        <v>55.866761347424799</v>
      </c>
      <c r="H1763">
        <v>20.303106174121201</v>
      </c>
      <c r="I1763">
        <v>8.3521994288593593</v>
      </c>
      <c r="J1763">
        <v>-5.6787316536919601</v>
      </c>
      <c r="K1763">
        <v>40.618151039798803</v>
      </c>
      <c r="L1763">
        <v>37.073912211592599</v>
      </c>
      <c r="M1763">
        <v>56.098574063482303</v>
      </c>
      <c r="N1763">
        <v>1.9798560871431801</v>
      </c>
      <c r="O1763">
        <v>20.325022261798701</v>
      </c>
      <c r="P1763">
        <v>85.237113402061794</v>
      </c>
      <c r="Q1763">
        <v>3.4957980127033002E-2</v>
      </c>
    </row>
    <row r="1764" spans="1:17" hidden="1" x14ac:dyDescent="0.3">
      <c r="A1764" t="s">
        <v>3684</v>
      </c>
      <c r="B1764" t="s">
        <v>3685</v>
      </c>
      <c r="C1764" t="str">
        <f>IFERROR(VLOOKUP(Table1[[#This Row],[Ticker]],[1]!Table1[[Symbol]:[Industry]],2,FALSE),"-")</f>
        <v>-</v>
      </c>
      <c r="D1764" t="s">
        <v>1409</v>
      </c>
      <c r="E1764">
        <v>509.06846555999999</v>
      </c>
      <c r="F1764">
        <v>248.19</v>
      </c>
      <c r="G1764">
        <v>-17.497666727340199</v>
      </c>
      <c r="H1764">
        <v>-6.4053737555674797</v>
      </c>
      <c r="I1764">
        <v>-20.9501180143418</v>
      </c>
      <c r="J1764">
        <v>-6.5391162954733399</v>
      </c>
      <c r="K1764">
        <v>253.14372608734601</v>
      </c>
      <c r="L1764">
        <v>256.48291498912602</v>
      </c>
      <c r="M1764">
        <v>49.6608193428847</v>
      </c>
      <c r="N1764">
        <v>1.98967551120467</v>
      </c>
      <c r="O1764">
        <v>26.636850799790398</v>
      </c>
      <c r="P1764">
        <v>9.842885594158</v>
      </c>
      <c r="Q1764">
        <v>0.103346733388734</v>
      </c>
    </row>
    <row r="1765" spans="1:17" hidden="1" x14ac:dyDescent="0.3">
      <c r="A1765" t="s">
        <v>3686</v>
      </c>
      <c r="B1765" t="s">
        <v>3687</v>
      </c>
      <c r="C1765" t="str">
        <f>IFERROR(VLOOKUP(Table1[[#This Row],[Ticker]],[1]!Table1[[Symbol]:[Industry]],2,FALSE),"-")</f>
        <v>-</v>
      </c>
      <c r="D1765" t="s">
        <v>629</v>
      </c>
      <c r="E1765">
        <v>508.33391840000002</v>
      </c>
      <c r="F1765">
        <v>666.4</v>
      </c>
      <c r="G1765">
        <v>275.61271611691399</v>
      </c>
      <c r="H1765">
        <v>-0.87213837476125</v>
      </c>
      <c r="I1765">
        <v>98.666189532323102</v>
      </c>
      <c r="J1765">
        <v>-3.1342423525579002</v>
      </c>
      <c r="K1765">
        <v>574.45894832557599</v>
      </c>
      <c r="L1765">
        <v>427.79184553724798</v>
      </c>
      <c r="M1765">
        <v>71.466303109273596</v>
      </c>
      <c r="N1765">
        <v>0.65568540041394596</v>
      </c>
      <c r="O1765">
        <v>0</v>
      </c>
      <c r="P1765">
        <v>325.678696901948</v>
      </c>
      <c r="Q1765">
        <v>0.17473226821604501</v>
      </c>
    </row>
    <row r="1766" spans="1:17" hidden="1" x14ac:dyDescent="0.3">
      <c r="A1766" t="s">
        <v>3688</v>
      </c>
      <c r="B1766" t="s">
        <v>3689</v>
      </c>
      <c r="C1766" t="str">
        <f>IFERROR(VLOOKUP(Table1[[#This Row],[Ticker]],[1]!Table1[[Symbol]:[Industry]],2,FALSE),"-")</f>
        <v>-</v>
      </c>
      <c r="E1766">
        <v>507.40909335200001</v>
      </c>
      <c r="F1766">
        <v>25.81</v>
      </c>
      <c r="G1766">
        <v>72.521300922168095</v>
      </c>
      <c r="H1766">
        <v>-9.6696096577438801</v>
      </c>
      <c r="I1766">
        <v>6.4356455347888399</v>
      </c>
      <c r="J1766">
        <v>-2.6840289255563898</v>
      </c>
      <c r="K1766">
        <v>26.487313672788002</v>
      </c>
      <c r="L1766">
        <v>24.0469181466182</v>
      </c>
      <c r="M1766">
        <v>37.369814337093899</v>
      </c>
      <c r="N1766">
        <v>0.76103075636526296</v>
      </c>
      <c r="O1766">
        <v>24.951569159240599</v>
      </c>
      <c r="P1766">
        <v>115.083333333333</v>
      </c>
      <c r="Q1766">
        <v>0.16406580714028701</v>
      </c>
    </row>
    <row r="1767" spans="1:17" hidden="1" x14ac:dyDescent="0.3">
      <c r="A1767" t="s">
        <v>3690</v>
      </c>
      <c r="B1767" t="s">
        <v>3691</v>
      </c>
      <c r="C1767" t="str">
        <f>IFERROR(VLOOKUP(Table1[[#This Row],[Ticker]],[1]!Table1[[Symbol]:[Industry]],2,FALSE),"-")</f>
        <v>-</v>
      </c>
      <c r="D1767" t="s">
        <v>390</v>
      </c>
      <c r="E1767">
        <v>505.71285088500002</v>
      </c>
      <c r="F1767">
        <v>185.35</v>
      </c>
      <c r="G1767">
        <v>3.81262180569842</v>
      </c>
      <c r="H1767">
        <v>1.88324088810532</v>
      </c>
      <c r="I1767">
        <v>13.5862395721275</v>
      </c>
      <c r="J1767">
        <v>-11.52047363873</v>
      </c>
      <c r="K1767">
        <v>174.885852012578</v>
      </c>
      <c r="L1767">
        <v>165.86590864951901</v>
      </c>
      <c r="M1767">
        <v>59.740016928485502</v>
      </c>
      <c r="N1767">
        <v>3.18381129351951</v>
      </c>
      <c r="O1767">
        <v>10.6015646074993</v>
      </c>
      <c r="P1767">
        <v>39.360902255638997</v>
      </c>
      <c r="Q1767">
        <v>-4.9049864905829996E-3</v>
      </c>
    </row>
    <row r="1768" spans="1:17" hidden="1" x14ac:dyDescent="0.3">
      <c r="A1768" t="s">
        <v>3692</v>
      </c>
      <c r="B1768" t="s">
        <v>3693</v>
      </c>
      <c r="C1768" t="str">
        <f>IFERROR(VLOOKUP(Table1[[#This Row],[Ticker]],[1]!Table1[[Symbol]:[Industry]],2,FALSE),"-")</f>
        <v>-</v>
      </c>
      <c r="D1768" t="s">
        <v>257</v>
      </c>
      <c r="E1768">
        <v>504.60773516999899</v>
      </c>
      <c r="F1768">
        <v>95.47</v>
      </c>
      <c r="G1768">
        <v>-41.845460900435</v>
      </c>
      <c r="H1768">
        <v>-4.0751521543416898</v>
      </c>
      <c r="I1768">
        <v>-9.0273120632672299</v>
      </c>
      <c r="J1768">
        <v>-6.8581787519266904</v>
      </c>
      <c r="K1768">
        <v>98.598442757733494</v>
      </c>
      <c r="L1768">
        <v>101.441204165313</v>
      </c>
      <c r="M1768">
        <v>43.4468574880704</v>
      </c>
      <c r="N1768">
        <v>0.83497606609517305</v>
      </c>
      <c r="O1768">
        <v>38.7346810516392</v>
      </c>
      <c r="P1768">
        <v>24.003117287959402</v>
      </c>
      <c r="Q1768">
        <v>0.16492658183042999</v>
      </c>
    </row>
    <row r="1769" spans="1:17" hidden="1" x14ac:dyDescent="0.3">
      <c r="A1769" t="s">
        <v>3694</v>
      </c>
      <c r="B1769" t="s">
        <v>3695</v>
      </c>
      <c r="C1769" t="str">
        <f>IFERROR(VLOOKUP(Table1[[#This Row],[Ticker]],[1]!Table1[[Symbol]:[Industry]],2,FALSE),"-")</f>
        <v>-</v>
      </c>
      <c r="D1769" t="s">
        <v>59</v>
      </c>
      <c r="E1769">
        <v>504.3121749</v>
      </c>
      <c r="F1769">
        <v>115.01</v>
      </c>
      <c r="G1769">
        <v>-24.790729241707002</v>
      </c>
      <c r="H1769">
        <v>-0.56835207265902998</v>
      </c>
      <c r="I1769">
        <v>-13.1408838029375</v>
      </c>
      <c r="J1769">
        <v>0.84152541831854899</v>
      </c>
      <c r="K1769">
        <v>107.16608266177001</v>
      </c>
      <c r="L1769">
        <v>107.634154843365</v>
      </c>
      <c r="M1769">
        <v>30.0174300871059</v>
      </c>
      <c r="N1769">
        <v>0.83142279538155195</v>
      </c>
      <c r="O1769">
        <v>32.771063385792502</v>
      </c>
      <c r="P1769">
        <v>28.502793296089401</v>
      </c>
      <c r="Q1769">
        <v>9.9324532608288996E-2</v>
      </c>
    </row>
    <row r="1770" spans="1:17" hidden="1" x14ac:dyDescent="0.3">
      <c r="A1770" t="s">
        <v>3696</v>
      </c>
      <c r="B1770" t="s">
        <v>3697</v>
      </c>
      <c r="C1770" t="str">
        <f>IFERROR(VLOOKUP(Table1[[#This Row],[Ticker]],[1]!Table1[[Symbol]:[Industry]],2,FALSE),"-")</f>
        <v>-</v>
      </c>
      <c r="D1770" t="s">
        <v>234</v>
      </c>
      <c r="E1770">
        <v>504.17500000000001</v>
      </c>
      <c r="F1770">
        <v>144.05000000000001</v>
      </c>
      <c r="G1770">
        <v>3.8424698494491398</v>
      </c>
      <c r="H1770">
        <v>2.2773146089372398</v>
      </c>
      <c r="I1770">
        <v>-18.984542033662599</v>
      </c>
      <c r="J1770">
        <v>-7.0172555717928997</v>
      </c>
      <c r="K1770">
        <v>140.893929400768</v>
      </c>
      <c r="L1770">
        <v>135.35014203548599</v>
      </c>
      <c r="M1770">
        <v>54.8682008454686</v>
      </c>
      <c r="N1770">
        <v>1.3125374433614501</v>
      </c>
      <c r="O1770">
        <v>17.8063172509545</v>
      </c>
      <c r="P1770">
        <v>40.468064358849297</v>
      </c>
      <c r="Q1770">
        <v>8.0335102104559006E-2</v>
      </c>
    </row>
    <row r="1771" spans="1:17" hidden="1" x14ac:dyDescent="0.3">
      <c r="A1771" t="s">
        <v>3698</v>
      </c>
      <c r="B1771" t="s">
        <v>3699</v>
      </c>
      <c r="C1771" t="str">
        <f>IFERROR(VLOOKUP(Table1[[#This Row],[Ticker]],[1]!Table1[[Symbol]:[Industry]],2,FALSE),"-")</f>
        <v>-</v>
      </c>
      <c r="D1771" t="s">
        <v>371</v>
      </c>
      <c r="E1771">
        <v>503.7964705</v>
      </c>
      <c r="F1771">
        <v>609.65</v>
      </c>
      <c r="G1771">
        <v>109.03863175849099</v>
      </c>
      <c r="H1771">
        <v>2.4800030275317502</v>
      </c>
      <c r="I1771">
        <v>35.769497668550002</v>
      </c>
      <c r="J1771">
        <v>1.5991758896746</v>
      </c>
      <c r="K1771">
        <v>552.56923224604304</v>
      </c>
      <c r="L1771">
        <v>476.59839946841299</v>
      </c>
      <c r="M1771">
        <v>66.307273333412496</v>
      </c>
      <c r="N1771">
        <v>1.3319361123492801</v>
      </c>
      <c r="O1771">
        <v>5.7984089231526399</v>
      </c>
      <c r="P1771">
        <v>143.61638361638299</v>
      </c>
      <c r="Q1771">
        <v>4.2605535854715999E-2</v>
      </c>
    </row>
    <row r="1772" spans="1:17" hidden="1" x14ac:dyDescent="0.3">
      <c r="A1772" t="s">
        <v>3700</v>
      </c>
      <c r="B1772" t="s">
        <v>3701</v>
      </c>
      <c r="C1772" t="str">
        <f>IFERROR(VLOOKUP(Table1[[#This Row],[Ticker]],[1]!Table1[[Symbol]:[Industry]],2,FALSE),"-")</f>
        <v>-</v>
      </c>
      <c r="D1772" t="s">
        <v>602</v>
      </c>
      <c r="E1772">
        <v>502.88456332799899</v>
      </c>
      <c r="F1772">
        <v>96.87</v>
      </c>
      <c r="G1772">
        <v>87.423127510356906</v>
      </c>
      <c r="H1772">
        <v>-24.4785215230966</v>
      </c>
      <c r="I1772">
        <v>43.858206792301502</v>
      </c>
      <c r="J1772">
        <v>1.2717360210781601</v>
      </c>
      <c r="K1772">
        <v>105.725813533067</v>
      </c>
      <c r="L1772">
        <v>78.771296158098494</v>
      </c>
      <c r="M1772">
        <v>24.205258464922899</v>
      </c>
      <c r="N1772">
        <v>0.74887839593287098</v>
      </c>
      <c r="O1772">
        <v>44.833281717765999</v>
      </c>
      <c r="P1772">
        <v>127.12778429073801</v>
      </c>
      <c r="Q1772">
        <v>5.0271333399523999E-2</v>
      </c>
    </row>
    <row r="1773" spans="1:17" hidden="1" x14ac:dyDescent="0.3">
      <c r="A1773" t="s">
        <v>3702</v>
      </c>
      <c r="B1773" t="s">
        <v>3703</v>
      </c>
      <c r="C1773" t="str">
        <f>IFERROR(VLOOKUP(Table1[[#This Row],[Ticker]],[1]!Table1[[Symbol]:[Industry]],2,FALSE),"-")</f>
        <v>-</v>
      </c>
      <c r="D1773" t="s">
        <v>21</v>
      </c>
      <c r="E1773">
        <v>502.48275219999999</v>
      </c>
      <c r="F1773">
        <v>72.05</v>
      </c>
      <c r="G1773">
        <v>-4.2125170391123001</v>
      </c>
      <c r="H1773">
        <v>-0.34797393709816998</v>
      </c>
      <c r="I1773">
        <v>9.2292780445641807</v>
      </c>
      <c r="J1773">
        <v>-1.1013317245385801</v>
      </c>
      <c r="K1773">
        <v>75.769954391418594</v>
      </c>
      <c r="L1773">
        <v>65.643394923863596</v>
      </c>
      <c r="M1773">
        <v>35.0329119458519</v>
      </c>
      <c r="N1773">
        <v>1.4097496706192301</v>
      </c>
      <c r="O1773">
        <v>25.537820957668298</v>
      </c>
      <c r="P1773">
        <v>94.4669365721997</v>
      </c>
      <c r="Q1773">
        <v>0.21952567099825801</v>
      </c>
    </row>
    <row r="1774" spans="1:17" hidden="1" x14ac:dyDescent="0.3">
      <c r="A1774" t="s">
        <v>3704</v>
      </c>
      <c r="B1774" t="s">
        <v>3705</v>
      </c>
      <c r="C1774" t="str">
        <f>IFERROR(VLOOKUP(Table1[[#This Row],[Ticker]],[1]!Table1[[Symbol]:[Industry]],2,FALSE),"-")</f>
        <v>-</v>
      </c>
      <c r="D1774" t="s">
        <v>119</v>
      </c>
      <c r="E1774">
        <v>501.97509961499998</v>
      </c>
      <c r="F1774">
        <v>225.15</v>
      </c>
      <c r="G1774">
        <v>-51.6496860209961</v>
      </c>
      <c r="H1774">
        <v>-21.655514515533898</v>
      </c>
      <c r="I1774">
        <v>-33.7505259529336</v>
      </c>
      <c r="J1774">
        <v>-5.7679983912052499</v>
      </c>
      <c r="K1774">
        <v>241.26149739810199</v>
      </c>
      <c r="L1774">
        <v>256.11707327715698</v>
      </c>
      <c r="M1774">
        <v>51.594376707887399</v>
      </c>
      <c r="N1774">
        <v>0.91173664122137399</v>
      </c>
      <c r="O1774">
        <v>37.574950033311097</v>
      </c>
      <c r="P1774">
        <v>4.7209302325581497</v>
      </c>
      <c r="Q1774">
        <v>0.16904946164210599</v>
      </c>
    </row>
    <row r="1775" spans="1:17" hidden="1" x14ac:dyDescent="0.3">
      <c r="A1775" t="s">
        <v>3706</v>
      </c>
      <c r="B1775" t="s">
        <v>3707</v>
      </c>
      <c r="C1775" t="str">
        <f>IFERROR(VLOOKUP(Table1[[#This Row],[Ticker]],[1]!Table1[[Symbol]:[Industry]],2,FALSE),"-")</f>
        <v>-</v>
      </c>
      <c r="D1775" t="s">
        <v>46</v>
      </c>
      <c r="E1775">
        <v>501.4</v>
      </c>
      <c r="F1775">
        <v>230</v>
      </c>
      <c r="G1775">
        <v>166.351306042495</v>
      </c>
      <c r="H1775">
        <v>59.835864794810803</v>
      </c>
      <c r="I1775">
        <v>179.17412604025901</v>
      </c>
      <c r="J1775">
        <v>-7.9108555340624003</v>
      </c>
      <c r="M1775">
        <v>62.110709558341902</v>
      </c>
      <c r="O1775">
        <v>9.9347826086956399</v>
      </c>
      <c r="P1775">
        <v>206.666666666666</v>
      </c>
    </row>
    <row r="1776" spans="1:17" hidden="1" x14ac:dyDescent="0.3">
      <c r="A1776" t="s">
        <v>3708</v>
      </c>
      <c r="B1776" t="s">
        <v>3709</v>
      </c>
      <c r="C1776" t="str">
        <f>IFERROR(VLOOKUP(Table1[[#This Row],[Ticker]],[1]!Table1[[Symbol]:[Industry]],2,FALSE),"-")</f>
        <v>-</v>
      </c>
      <c r="D1776" t="s">
        <v>59</v>
      </c>
      <c r="E1776">
        <v>496.91777889999997</v>
      </c>
      <c r="F1776">
        <v>371.75</v>
      </c>
      <c r="G1776">
        <v>23.705016551351001</v>
      </c>
      <c r="H1776">
        <v>7.6928780958991201</v>
      </c>
      <c r="I1776">
        <v>-22.800913339359798</v>
      </c>
      <c r="J1776">
        <v>-2.8746650578719102</v>
      </c>
      <c r="K1776">
        <v>337.896743016622</v>
      </c>
      <c r="L1776">
        <v>321.35425482537499</v>
      </c>
      <c r="M1776">
        <v>61.334484527974297</v>
      </c>
      <c r="N1776">
        <v>1.49825153936422</v>
      </c>
      <c r="O1776">
        <v>15.669132481506299</v>
      </c>
      <c r="P1776">
        <v>67.4549549549549</v>
      </c>
      <c r="Q1776">
        <v>-1.9232539830429E-2</v>
      </c>
    </row>
    <row r="1777" spans="1:17" hidden="1" x14ac:dyDescent="0.3">
      <c r="A1777" t="s">
        <v>3710</v>
      </c>
      <c r="B1777" t="s">
        <v>3711</v>
      </c>
      <c r="C1777" t="str">
        <f>IFERROR(VLOOKUP(Table1[[#This Row],[Ticker]],[1]!Table1[[Symbol]:[Industry]],2,FALSE),"-")</f>
        <v>-</v>
      </c>
      <c r="D1777" t="s">
        <v>109</v>
      </c>
      <c r="E1777">
        <v>496.18546750000002</v>
      </c>
      <c r="F1777">
        <v>1615.45</v>
      </c>
      <c r="G1777">
        <v>48.347721316575097</v>
      </c>
      <c r="H1777">
        <v>1.6189970237365501</v>
      </c>
      <c r="I1777">
        <v>22.674767740876099</v>
      </c>
      <c r="J1777">
        <v>2.5303622645324402</v>
      </c>
      <c r="K1777">
        <v>1624.7802118648699</v>
      </c>
      <c r="L1777">
        <v>1431.80584012542</v>
      </c>
      <c r="M1777">
        <v>55.730331386384599</v>
      </c>
      <c r="N1777">
        <v>0.72723806080745601</v>
      </c>
      <c r="O1777">
        <v>33.027948868736203</v>
      </c>
      <c r="P1777">
        <v>90.030584637101498</v>
      </c>
      <c r="Q1777">
        <v>8.8406690191178999E-2</v>
      </c>
    </row>
    <row r="1778" spans="1:17" hidden="1" x14ac:dyDescent="0.3">
      <c r="A1778" t="s">
        <v>3712</v>
      </c>
      <c r="B1778" t="s">
        <v>3713</v>
      </c>
      <c r="C1778" t="str">
        <f>IFERROR(VLOOKUP(Table1[[#This Row],[Ticker]],[1]!Table1[[Symbol]:[Industry]],2,FALSE),"-")</f>
        <v>-</v>
      </c>
      <c r="D1778" t="s">
        <v>46</v>
      </c>
      <c r="E1778">
        <v>495.83961199999999</v>
      </c>
      <c r="F1778">
        <v>28.9</v>
      </c>
      <c r="G1778">
        <v>141.81074975882001</v>
      </c>
      <c r="H1778">
        <v>0.29396272324776501</v>
      </c>
      <c r="I1778">
        <v>18.1763936139557</v>
      </c>
      <c r="J1778">
        <v>-3.3609187451875502</v>
      </c>
      <c r="K1778">
        <v>28.501542932044199</v>
      </c>
      <c r="L1778">
        <v>24.8179550905353</v>
      </c>
      <c r="M1778">
        <v>53.816196541472998</v>
      </c>
      <c r="N1778">
        <v>0.40778137755148802</v>
      </c>
      <c r="O1778">
        <v>39.446366782006898</v>
      </c>
      <c r="P1778">
        <v>188.99999999999901</v>
      </c>
      <c r="Q1778">
        <v>-7.1728862913117003E-2</v>
      </c>
    </row>
    <row r="1779" spans="1:17" hidden="1" x14ac:dyDescent="0.3">
      <c r="A1779" t="s">
        <v>3714</v>
      </c>
      <c r="B1779" t="s">
        <v>3715</v>
      </c>
      <c r="C1779" t="str">
        <f>IFERROR(VLOOKUP(Table1[[#This Row],[Ticker]],[1]!Table1[[Symbol]:[Industry]],2,FALSE),"-")</f>
        <v>-</v>
      </c>
      <c r="E1779">
        <v>495.13857187500003</v>
      </c>
      <c r="F1779">
        <v>455.85</v>
      </c>
      <c r="G1779">
        <v>188.093911957763</v>
      </c>
      <c r="H1779">
        <v>38.897966705638801</v>
      </c>
      <c r="I1779">
        <v>89.981127968756894</v>
      </c>
      <c r="J1779">
        <v>5.37485875165188</v>
      </c>
      <c r="K1779">
        <v>339.50999330868001</v>
      </c>
      <c r="L1779">
        <v>255.27023566097401</v>
      </c>
      <c r="M1779">
        <v>87.3494235629381</v>
      </c>
      <c r="N1779">
        <v>1.13534383723331</v>
      </c>
      <c r="O1779">
        <v>2.66535044422506</v>
      </c>
      <c r="P1779">
        <v>220.90813093980901</v>
      </c>
      <c r="Q1779">
        <v>0.35499617572083503</v>
      </c>
    </row>
    <row r="1780" spans="1:17" hidden="1" x14ac:dyDescent="0.3">
      <c r="A1780" t="s">
        <v>3716</v>
      </c>
      <c r="B1780" t="s">
        <v>3717</v>
      </c>
      <c r="C1780" t="str">
        <f>IFERROR(VLOOKUP(Table1[[#This Row],[Ticker]],[1]!Table1[[Symbol]:[Industry]],2,FALSE),"-")</f>
        <v>-</v>
      </c>
      <c r="D1780" t="s">
        <v>169</v>
      </c>
      <c r="E1780">
        <v>493.67500000000001</v>
      </c>
      <c r="F1780">
        <v>201.5</v>
      </c>
      <c r="G1780">
        <v>43.757956956295601</v>
      </c>
      <c r="H1780">
        <v>4.40939420657556</v>
      </c>
      <c r="I1780">
        <v>-6.3038066474059198</v>
      </c>
      <c r="J1780">
        <v>1.00977938657252</v>
      </c>
      <c r="K1780">
        <v>190.797433975915</v>
      </c>
      <c r="L1780">
        <v>173.126951133836</v>
      </c>
      <c r="M1780">
        <v>52.655361821987697</v>
      </c>
      <c r="N1780">
        <v>1.7693715680292801</v>
      </c>
      <c r="O1780">
        <v>14.1439205955334</v>
      </c>
      <c r="P1780">
        <v>79.910714285714207</v>
      </c>
      <c r="Q1780">
        <v>0.104240340339573</v>
      </c>
    </row>
    <row r="1781" spans="1:17" hidden="1" x14ac:dyDescent="0.3">
      <c r="A1781" t="s">
        <v>3718</v>
      </c>
      <c r="B1781" t="s">
        <v>3719</v>
      </c>
      <c r="C1781" t="str">
        <f>IFERROR(VLOOKUP(Table1[[#This Row],[Ticker]],[1]!Table1[[Symbol]:[Industry]],2,FALSE),"-")</f>
        <v>-</v>
      </c>
      <c r="D1781" t="s">
        <v>21</v>
      </c>
      <c r="E1781">
        <v>493.24400735799998</v>
      </c>
      <c r="F1781">
        <v>142.63</v>
      </c>
      <c r="G1781">
        <v>71.130641707212405</v>
      </c>
      <c r="H1781">
        <v>14.7367685358785</v>
      </c>
      <c r="I1781">
        <v>-15.164117650502</v>
      </c>
      <c r="J1781">
        <v>-7.8261941889118898</v>
      </c>
      <c r="K1781">
        <v>130.09138016215701</v>
      </c>
      <c r="L1781">
        <v>123.234049989046</v>
      </c>
      <c r="M1781">
        <v>59.680523868511798</v>
      </c>
      <c r="N1781">
        <v>2.9301659584662598</v>
      </c>
      <c r="O1781">
        <v>21.7836359812101</v>
      </c>
      <c r="P1781">
        <v>103.466476462196</v>
      </c>
      <c r="Q1781">
        <v>0.17029214400693099</v>
      </c>
    </row>
    <row r="1782" spans="1:17" hidden="1" x14ac:dyDescent="0.3">
      <c r="A1782" t="s">
        <v>3720</v>
      </c>
      <c r="B1782" t="s">
        <v>3721</v>
      </c>
      <c r="C1782" t="str">
        <f>IFERROR(VLOOKUP(Table1[[#This Row],[Ticker]],[1]!Table1[[Symbol]:[Industry]],2,FALSE),"-")</f>
        <v>-</v>
      </c>
      <c r="E1782">
        <v>492.78294080000001</v>
      </c>
      <c r="F1782">
        <v>257.89999999999998</v>
      </c>
      <c r="G1782">
        <v>98.901879159106699</v>
      </c>
      <c r="H1782">
        <v>50.2955422141657</v>
      </c>
      <c r="I1782">
        <v>82.934476042067502</v>
      </c>
      <c r="J1782">
        <v>26.3645156349769</v>
      </c>
      <c r="K1782">
        <v>164.583004188703</v>
      </c>
      <c r="L1782">
        <v>146.592372144508</v>
      </c>
      <c r="M1782">
        <v>87.836029190193202</v>
      </c>
      <c r="N1782">
        <v>3.3846393014441798</v>
      </c>
      <c r="O1782">
        <v>2.6948429623885302</v>
      </c>
      <c r="P1782">
        <v>133.39366515837099</v>
      </c>
      <c r="Q1782">
        <v>0.123897326271124</v>
      </c>
    </row>
    <row r="1783" spans="1:17" hidden="1" x14ac:dyDescent="0.3">
      <c r="A1783" t="s">
        <v>3722</v>
      </c>
      <c r="B1783" t="s">
        <v>3723</v>
      </c>
      <c r="C1783" t="str">
        <f>IFERROR(VLOOKUP(Table1[[#This Row],[Ticker]],[1]!Table1[[Symbol]:[Industry]],2,FALSE),"-")</f>
        <v>-</v>
      </c>
      <c r="D1783" t="s">
        <v>620</v>
      </c>
      <c r="E1783">
        <v>492.19604164799898</v>
      </c>
      <c r="F1783">
        <v>263.52</v>
      </c>
      <c r="G1783">
        <v>28.585261910948599</v>
      </c>
      <c r="H1783">
        <v>21.381459944526199</v>
      </c>
      <c r="I1783">
        <v>34.082190028078202</v>
      </c>
      <c r="J1783">
        <v>13.4182610124021</v>
      </c>
      <c r="K1783">
        <v>212.450118348779</v>
      </c>
      <c r="L1783">
        <v>193.194866305066</v>
      </c>
      <c r="M1783">
        <v>83.838279498185301</v>
      </c>
      <c r="N1783">
        <v>2.0447776262827202</v>
      </c>
      <c r="O1783">
        <v>5.4948391013964697</v>
      </c>
      <c r="P1783">
        <v>89.514563106796004</v>
      </c>
      <c r="Q1783">
        <v>5.537600689154E-2</v>
      </c>
    </row>
    <row r="1784" spans="1:17" hidden="1" x14ac:dyDescent="0.3">
      <c r="A1784" t="s">
        <v>3724</v>
      </c>
      <c r="B1784" t="s">
        <v>3725</v>
      </c>
      <c r="C1784" t="str">
        <f>IFERROR(VLOOKUP(Table1[[#This Row],[Ticker]],[1]!Table1[[Symbol]:[Industry]],2,FALSE),"-")</f>
        <v>-</v>
      </c>
      <c r="E1784">
        <v>490.71544846499899</v>
      </c>
      <c r="F1784">
        <v>169.95</v>
      </c>
      <c r="G1784">
        <v>-2.21908507691484</v>
      </c>
      <c r="H1784">
        <v>0.80624616398873605</v>
      </c>
      <c r="I1784">
        <v>-19.638337216648001</v>
      </c>
      <c r="J1784">
        <v>-4.48476139698559</v>
      </c>
      <c r="K1784">
        <v>165.87802514897601</v>
      </c>
      <c r="L1784">
        <v>164.517782315804</v>
      </c>
      <c r="M1784">
        <v>59.193711625988101</v>
      </c>
      <c r="N1784">
        <v>0.98576327441015599</v>
      </c>
      <c r="O1784">
        <v>25.919388055310399</v>
      </c>
      <c r="P1784">
        <v>27.781954887217999</v>
      </c>
      <c r="Q1784">
        <v>-8.9924583442907005E-2</v>
      </c>
    </row>
    <row r="1785" spans="1:17" hidden="1" x14ac:dyDescent="0.3">
      <c r="A1785" t="s">
        <v>3726</v>
      </c>
      <c r="B1785" t="s">
        <v>3727</v>
      </c>
      <c r="C1785" t="str">
        <f>IFERROR(VLOOKUP(Table1[[#This Row],[Ticker]],[1]!Table1[[Symbol]:[Industry]],2,FALSE),"-")</f>
        <v>-</v>
      </c>
      <c r="D1785" t="s">
        <v>187</v>
      </c>
      <c r="E1785">
        <v>489.99700000000001</v>
      </c>
      <c r="F1785">
        <v>156.05000000000001</v>
      </c>
      <c r="G1785">
        <v>-8.1603969437833808</v>
      </c>
      <c r="H1785">
        <v>-3.57542552776978</v>
      </c>
      <c r="I1785">
        <v>-15.933789757311301</v>
      </c>
      <c r="J1785">
        <v>1.0609489772158001</v>
      </c>
      <c r="K1785">
        <v>154.563677922279</v>
      </c>
      <c r="L1785">
        <v>148.97700279167299</v>
      </c>
      <c r="M1785">
        <v>56.295132187452701</v>
      </c>
      <c r="N1785">
        <v>1.2968523448921701</v>
      </c>
      <c r="O1785">
        <v>30.855495033642999</v>
      </c>
      <c r="P1785">
        <v>34.525862068965502</v>
      </c>
      <c r="Q1785">
        <v>4.3897058594778E-2</v>
      </c>
    </row>
    <row r="1786" spans="1:17" hidden="1" x14ac:dyDescent="0.3">
      <c r="A1786" t="s">
        <v>3728</v>
      </c>
      <c r="B1786" t="s">
        <v>3729</v>
      </c>
      <c r="C1786" t="str">
        <f>IFERROR(VLOOKUP(Table1[[#This Row],[Ticker]],[1]!Table1[[Symbol]:[Industry]],2,FALSE),"-")</f>
        <v>-</v>
      </c>
      <c r="D1786" t="s">
        <v>1512</v>
      </c>
      <c r="E1786">
        <v>489.06516168000002</v>
      </c>
      <c r="F1786">
        <v>307.39999999999998</v>
      </c>
      <c r="G1786">
        <v>-21.331880418279699</v>
      </c>
      <c r="H1786">
        <v>-1.3971860526467801</v>
      </c>
      <c r="I1786">
        <v>-8.5090604205159508</v>
      </c>
      <c r="J1786">
        <v>-4.9845589007594002</v>
      </c>
      <c r="K1786">
        <v>297.06756536881898</v>
      </c>
      <c r="M1786">
        <v>48.944835176004503</v>
      </c>
      <c r="N1786">
        <v>0.746641243398522</v>
      </c>
      <c r="O1786">
        <v>18.4124918672739</v>
      </c>
      <c r="P1786">
        <v>63.946666666666601</v>
      </c>
    </row>
    <row r="1787" spans="1:17" hidden="1" x14ac:dyDescent="0.3">
      <c r="A1787" t="s">
        <v>3730</v>
      </c>
      <c r="B1787" t="s">
        <v>3731</v>
      </c>
      <c r="C1787" t="str">
        <f>IFERROR(VLOOKUP(Table1[[#This Row],[Ticker]],[1]!Table1[[Symbol]:[Industry]],2,FALSE),"-")</f>
        <v>-</v>
      </c>
      <c r="D1787" t="s">
        <v>994</v>
      </c>
      <c r="E1787">
        <v>488.71106767999999</v>
      </c>
      <c r="F1787">
        <v>58.96</v>
      </c>
      <c r="G1787">
        <v>21.443093482109301</v>
      </c>
      <c r="H1787">
        <v>-0.22115274904879401</v>
      </c>
      <c r="I1787">
        <v>-1.6440830043644901</v>
      </c>
      <c r="J1787">
        <v>-3.6027091350068998</v>
      </c>
      <c r="K1787">
        <v>58.857411028967299</v>
      </c>
      <c r="L1787">
        <v>55.452063582081799</v>
      </c>
      <c r="M1787">
        <v>44.182892710359503</v>
      </c>
      <c r="N1787">
        <v>1.0209820483840899</v>
      </c>
      <c r="O1787">
        <v>21.607869742198101</v>
      </c>
      <c r="P1787">
        <v>47.769423558897202</v>
      </c>
      <c r="Q1787">
        <v>2.580997424239E-2</v>
      </c>
    </row>
    <row r="1788" spans="1:17" hidden="1" x14ac:dyDescent="0.3">
      <c r="A1788" t="s">
        <v>3732</v>
      </c>
      <c r="B1788" t="s">
        <v>3733</v>
      </c>
      <c r="C1788" t="str">
        <f>IFERROR(VLOOKUP(Table1[[#This Row],[Ticker]],[1]!Table1[[Symbol]:[Industry]],2,FALSE),"-")</f>
        <v>-</v>
      </c>
      <c r="D1788" t="s">
        <v>124</v>
      </c>
      <c r="E1788">
        <v>488.66215611000001</v>
      </c>
      <c r="F1788">
        <v>257.7</v>
      </c>
      <c r="G1788">
        <v>-67.964286861332297</v>
      </c>
      <c r="H1788">
        <v>-1.81366239195038</v>
      </c>
      <c r="I1788">
        <v>-55.141466863568503</v>
      </c>
      <c r="J1788">
        <v>0.34964866761826502</v>
      </c>
      <c r="K1788">
        <v>266.84808227086501</v>
      </c>
      <c r="M1788">
        <v>49.1827531606287</v>
      </c>
      <c r="N1788">
        <v>0.38241220600037101</v>
      </c>
      <c r="O1788">
        <v>73.166472642607602</v>
      </c>
      <c r="P1788">
        <v>16.238159675236801</v>
      </c>
    </row>
    <row r="1789" spans="1:17" hidden="1" x14ac:dyDescent="0.3">
      <c r="A1789" t="s">
        <v>3734</v>
      </c>
      <c r="B1789" t="s">
        <v>3735</v>
      </c>
      <c r="C1789" t="str">
        <f>IFERROR(VLOOKUP(Table1[[#This Row],[Ticker]],[1]!Table1[[Symbol]:[Industry]],2,FALSE),"-")</f>
        <v>-</v>
      </c>
      <c r="D1789" t="s">
        <v>541</v>
      </c>
      <c r="E1789">
        <v>487.68293805000002</v>
      </c>
      <c r="F1789">
        <v>654.5</v>
      </c>
      <c r="G1789">
        <v>49.804038167794303</v>
      </c>
      <c r="H1789">
        <v>5.8712342232098402</v>
      </c>
      <c r="I1789">
        <v>51.495915905688797</v>
      </c>
      <c r="J1789">
        <v>2.2320016087947399</v>
      </c>
      <c r="K1789">
        <v>584.52321037877095</v>
      </c>
      <c r="L1789">
        <v>509.13537104773502</v>
      </c>
      <c r="M1789">
        <v>81.837365095961204</v>
      </c>
      <c r="N1789">
        <v>0.955049516496284</v>
      </c>
      <c r="O1789">
        <v>3.74331550802138</v>
      </c>
      <c r="P1789">
        <v>100.367365681922</v>
      </c>
      <c r="Q1789">
        <v>3.5087740204149002E-2</v>
      </c>
    </row>
    <row r="1790" spans="1:17" hidden="1" x14ac:dyDescent="0.3">
      <c r="A1790" t="s">
        <v>3736</v>
      </c>
      <c r="B1790" t="s">
        <v>3737</v>
      </c>
      <c r="C1790" t="str">
        <f>IFERROR(VLOOKUP(Table1[[#This Row],[Ticker]],[1]!Table1[[Symbol]:[Industry]],2,FALSE),"-")</f>
        <v>-</v>
      </c>
      <c r="D1790" t="s">
        <v>95</v>
      </c>
      <c r="E1790">
        <v>487.33533</v>
      </c>
      <c r="F1790">
        <v>996</v>
      </c>
      <c r="G1790">
        <v>7.33617091194529</v>
      </c>
      <c r="H1790">
        <v>-2.78148214396465</v>
      </c>
      <c r="I1790">
        <v>6.5350944084222498</v>
      </c>
      <c r="J1790">
        <v>-0.65124712216972203</v>
      </c>
      <c r="K1790">
        <v>942.73691573063104</v>
      </c>
      <c r="L1790">
        <v>827.22727099650501</v>
      </c>
      <c r="M1790">
        <v>55.870988053865297</v>
      </c>
      <c r="N1790">
        <v>0.95785123966942098</v>
      </c>
      <c r="O1790">
        <v>2.9116465863453702</v>
      </c>
      <c r="P1790">
        <v>48.656716417910403</v>
      </c>
      <c r="Q1790">
        <v>0.14980659451272199</v>
      </c>
    </row>
    <row r="1791" spans="1:17" hidden="1" x14ac:dyDescent="0.3">
      <c r="A1791" t="s">
        <v>3738</v>
      </c>
      <c r="B1791" t="s">
        <v>3739</v>
      </c>
      <c r="C1791" t="str">
        <f>IFERROR(VLOOKUP(Table1[[#This Row],[Ticker]],[1]!Table1[[Symbol]:[Industry]],2,FALSE),"-")</f>
        <v>-</v>
      </c>
      <c r="D1791" t="s">
        <v>257</v>
      </c>
      <c r="E1791">
        <v>486.94253771699999</v>
      </c>
      <c r="F1791">
        <v>89.73</v>
      </c>
      <c r="G1791">
        <v>-2.7175336145790898</v>
      </c>
      <c r="H1791">
        <v>13.6584828674289</v>
      </c>
      <c r="I1791">
        <v>-2.20723946593623</v>
      </c>
      <c r="J1791">
        <v>1.2081920849852199</v>
      </c>
      <c r="K1791">
        <v>78.189708596819997</v>
      </c>
      <c r="L1791">
        <v>77.895193652236898</v>
      </c>
      <c r="M1791">
        <v>72.489372370026999</v>
      </c>
      <c r="N1791">
        <v>2.5988370963646301</v>
      </c>
      <c r="O1791">
        <v>8.8822021620416702</v>
      </c>
      <c r="P1791">
        <v>35.954545454545404</v>
      </c>
      <c r="Q1791">
        <v>-5.3290209224683999E-2</v>
      </c>
    </row>
    <row r="1792" spans="1:17" hidden="1" x14ac:dyDescent="0.3">
      <c r="A1792" t="s">
        <v>3740</v>
      </c>
      <c r="B1792" t="s">
        <v>3741</v>
      </c>
      <c r="C1792" t="str">
        <f>IFERROR(VLOOKUP(Table1[[#This Row],[Ticker]],[1]!Table1[[Symbol]:[Industry]],2,FALSE),"-")</f>
        <v>-</v>
      </c>
      <c r="D1792" t="s">
        <v>541</v>
      </c>
      <c r="E1792">
        <v>486.07272703500001</v>
      </c>
      <c r="F1792">
        <v>529.54999999999995</v>
      </c>
      <c r="G1792">
        <v>-5.9992889937553304</v>
      </c>
      <c r="H1792">
        <v>10.639628235670999</v>
      </c>
      <c r="I1792">
        <v>-7.7469059815368002</v>
      </c>
      <c r="J1792">
        <v>-4.7246463142961197</v>
      </c>
      <c r="K1792">
        <v>491.80316263204497</v>
      </c>
      <c r="L1792">
        <v>465.526831695466</v>
      </c>
      <c r="M1792">
        <v>53.907486536845603</v>
      </c>
      <c r="N1792">
        <v>2.47562363072096</v>
      </c>
      <c r="O1792">
        <v>9.3381172693796692</v>
      </c>
      <c r="P1792">
        <v>29.001218026796501</v>
      </c>
      <c r="Q1792">
        <v>-3.2393077687698002E-2</v>
      </c>
    </row>
    <row r="1793" spans="1:17" hidden="1" x14ac:dyDescent="0.3">
      <c r="A1793" t="s">
        <v>3742</v>
      </c>
      <c r="B1793" t="s">
        <v>3743</v>
      </c>
      <c r="C1793" t="str">
        <f>IFERROR(VLOOKUP(Table1[[#This Row],[Ticker]],[1]!Table1[[Symbol]:[Industry]],2,FALSE),"-")</f>
        <v>-</v>
      </c>
      <c r="D1793" t="s">
        <v>234</v>
      </c>
      <c r="E1793">
        <v>485.97843417500002</v>
      </c>
      <c r="F1793">
        <v>993.95</v>
      </c>
      <c r="G1793">
        <v>118.112173110611</v>
      </c>
      <c r="H1793">
        <v>-2.04654667574736</v>
      </c>
      <c r="I1793">
        <v>47.425150105799801</v>
      </c>
      <c r="J1793">
        <v>-6.7774680881749498</v>
      </c>
      <c r="K1793">
        <v>937.48675267389103</v>
      </c>
      <c r="L1793">
        <v>744.30568212625997</v>
      </c>
      <c r="M1793">
        <v>57.738085168947002</v>
      </c>
      <c r="N1793">
        <v>1.33595359645752</v>
      </c>
      <c r="O1793">
        <v>14.774385029428</v>
      </c>
      <c r="P1793">
        <v>172.20320416267199</v>
      </c>
      <c r="Q1793">
        <v>0.15086362924906599</v>
      </c>
    </row>
    <row r="1794" spans="1:17" hidden="1" x14ac:dyDescent="0.3">
      <c r="A1794" t="s">
        <v>3744</v>
      </c>
      <c r="B1794" t="s">
        <v>3745</v>
      </c>
      <c r="C1794" t="str">
        <f>IFERROR(VLOOKUP(Table1[[#This Row],[Ticker]],[1]!Table1[[Symbol]:[Industry]],2,FALSE),"-")</f>
        <v>-</v>
      </c>
      <c r="D1794" t="s">
        <v>49</v>
      </c>
      <c r="E1794">
        <v>484.57457957999998</v>
      </c>
      <c r="F1794">
        <v>113.55</v>
      </c>
      <c r="G1794">
        <v>-40.560330002998398</v>
      </c>
      <c r="H1794">
        <v>-17.918072213063098</v>
      </c>
      <c r="I1794">
        <v>-27.737510005234601</v>
      </c>
      <c r="J1794">
        <v>-15.271935399079201</v>
      </c>
      <c r="M1794">
        <v>18.372953858096199</v>
      </c>
      <c r="O1794">
        <v>18.0096873623954</v>
      </c>
      <c r="P1794">
        <v>8.8164829899377093</v>
      </c>
    </row>
    <row r="1795" spans="1:17" hidden="1" x14ac:dyDescent="0.3">
      <c r="A1795" t="s">
        <v>3746</v>
      </c>
      <c r="B1795" t="s">
        <v>3747</v>
      </c>
      <c r="C1795" t="str">
        <f>IFERROR(VLOOKUP(Table1[[#This Row],[Ticker]],[1]!Table1[[Symbol]:[Industry]],2,FALSE),"-")</f>
        <v>-</v>
      </c>
      <c r="D1795" t="s">
        <v>21</v>
      </c>
      <c r="E1795">
        <v>483.7587661</v>
      </c>
      <c r="F1795">
        <v>260.2</v>
      </c>
      <c r="G1795">
        <v>109.46963216082101</v>
      </c>
      <c r="H1795">
        <v>7.5817495684733904</v>
      </c>
      <c r="I1795">
        <v>-13.652142529716</v>
      </c>
      <c r="J1795">
        <v>4.1269432430359796</v>
      </c>
      <c r="K1795">
        <v>259.36480096660102</v>
      </c>
      <c r="L1795">
        <v>236.44048236698299</v>
      </c>
      <c r="M1795">
        <v>48.8820035624437</v>
      </c>
      <c r="N1795">
        <v>1.48637194615256</v>
      </c>
      <c r="O1795">
        <v>28.9008455034588</v>
      </c>
      <c r="P1795">
        <v>145.471698113207</v>
      </c>
    </row>
    <row r="1796" spans="1:17" hidden="1" x14ac:dyDescent="0.3">
      <c r="A1796" t="s">
        <v>3748</v>
      </c>
      <c r="B1796" t="s">
        <v>3749</v>
      </c>
      <c r="C1796" t="str">
        <f>IFERROR(VLOOKUP(Table1[[#This Row],[Ticker]],[1]!Table1[[Symbol]:[Industry]],2,FALSE),"-")</f>
        <v>-</v>
      </c>
      <c r="D1796" t="s">
        <v>306</v>
      </c>
      <c r="E1796">
        <v>483.10763500000002</v>
      </c>
      <c r="F1796">
        <v>604.29999999999995</v>
      </c>
      <c r="G1796">
        <v>69.109820451495693</v>
      </c>
      <c r="H1796">
        <v>-4.0819092915678796</v>
      </c>
      <c r="I1796">
        <v>2.5341847360073801</v>
      </c>
      <c r="J1796">
        <v>-2.2622323286022898</v>
      </c>
      <c r="K1796">
        <v>613.07402990848902</v>
      </c>
      <c r="L1796">
        <v>542.25322502962399</v>
      </c>
      <c r="M1796">
        <v>51.706625476344101</v>
      </c>
      <c r="N1796">
        <v>0.44914737690189499</v>
      </c>
      <c r="O1796">
        <v>29.2404434883336</v>
      </c>
      <c r="P1796">
        <v>108.23569951757401</v>
      </c>
      <c r="Q1796">
        <v>0.16817751736328199</v>
      </c>
    </row>
    <row r="1797" spans="1:17" hidden="1" x14ac:dyDescent="0.3">
      <c r="A1797" t="s">
        <v>3750</v>
      </c>
      <c r="B1797" t="s">
        <v>3751</v>
      </c>
      <c r="C1797" t="str">
        <f>IFERROR(VLOOKUP(Table1[[#This Row],[Ticker]],[1]!Table1[[Symbol]:[Industry]],2,FALSE),"-")</f>
        <v>-</v>
      </c>
      <c r="D1797" t="s">
        <v>320</v>
      </c>
      <c r="E1797">
        <v>482.75185163999998</v>
      </c>
      <c r="F1797">
        <v>135.6</v>
      </c>
      <c r="G1797">
        <v>-22.5812200034322</v>
      </c>
      <c r="H1797">
        <v>-8.2322539139708102</v>
      </c>
      <c r="I1797">
        <v>18.6334273812292</v>
      </c>
      <c r="J1797">
        <v>2.6404416992242998</v>
      </c>
      <c r="K1797">
        <v>137.76721350970001</v>
      </c>
      <c r="L1797">
        <v>124.103804662405</v>
      </c>
      <c r="M1797">
        <v>47.518866317867698</v>
      </c>
      <c r="N1797">
        <v>0.413524267014867</v>
      </c>
      <c r="O1797">
        <v>26.8805309734513</v>
      </c>
      <c r="P1797">
        <v>36.969696969696898</v>
      </c>
      <c r="Q1797">
        <v>0.15430620888299901</v>
      </c>
    </row>
    <row r="1798" spans="1:17" hidden="1" x14ac:dyDescent="0.3">
      <c r="A1798" t="s">
        <v>3752</v>
      </c>
      <c r="B1798" t="s">
        <v>3753</v>
      </c>
      <c r="C1798" t="str">
        <f>IFERROR(VLOOKUP(Table1[[#This Row],[Ticker]],[1]!Table1[[Symbol]:[Industry]],2,FALSE),"-")</f>
        <v>-</v>
      </c>
      <c r="D1798" t="s">
        <v>716</v>
      </c>
      <c r="E1798">
        <v>481.92970355999898</v>
      </c>
      <c r="F1798">
        <v>27.78</v>
      </c>
      <c r="G1798">
        <v>1.56054125173106</v>
      </c>
      <c r="H1798">
        <v>1.37474107176886</v>
      </c>
      <c r="I1798">
        <v>0.637401447139476</v>
      </c>
      <c r="J1798">
        <v>1.74921745477771</v>
      </c>
      <c r="K1798">
        <v>26.388063727839601</v>
      </c>
      <c r="L1798">
        <v>24.671455200917201</v>
      </c>
      <c r="M1798">
        <v>56.344784633490001</v>
      </c>
      <c r="N1798">
        <v>1.1973067742442101</v>
      </c>
      <c r="O1798">
        <v>8.0273578113750901</v>
      </c>
      <c r="P1798">
        <v>38.9</v>
      </c>
      <c r="Q1798">
        <v>3.3094991646369998E-3</v>
      </c>
    </row>
    <row r="1799" spans="1:17" hidden="1" x14ac:dyDescent="0.3">
      <c r="A1799" t="s">
        <v>3754</v>
      </c>
      <c r="B1799" t="s">
        <v>3755</v>
      </c>
      <c r="C1799" t="str">
        <f>IFERROR(VLOOKUP(Table1[[#This Row],[Ticker]],[1]!Table1[[Symbol]:[Industry]],2,FALSE),"-")</f>
        <v>-</v>
      </c>
      <c r="D1799" t="s">
        <v>187</v>
      </c>
      <c r="E1799">
        <v>481.55555468</v>
      </c>
      <c r="F1799">
        <v>39.4</v>
      </c>
      <c r="G1799">
        <v>28.3734170918442</v>
      </c>
      <c r="H1799">
        <v>8.9474467157148201</v>
      </c>
      <c r="I1799">
        <v>-11.211946668393701</v>
      </c>
      <c r="J1799">
        <v>-6.7857498704951897</v>
      </c>
      <c r="K1799">
        <v>39.691761524318601</v>
      </c>
      <c r="L1799">
        <v>37.5569788467565</v>
      </c>
      <c r="M1799">
        <v>39.995025137037402</v>
      </c>
      <c r="N1799">
        <v>0.97314597234998501</v>
      </c>
      <c r="O1799">
        <v>26.269035532994899</v>
      </c>
      <c r="P1799">
        <v>58.232931726907601</v>
      </c>
      <c r="Q1799">
        <v>5.5991292540921E-2</v>
      </c>
    </row>
    <row r="1800" spans="1:17" hidden="1" x14ac:dyDescent="0.3">
      <c r="A1800" t="s">
        <v>3756</v>
      </c>
      <c r="B1800" t="s">
        <v>3757</v>
      </c>
      <c r="C1800" t="str">
        <f>IFERROR(VLOOKUP(Table1[[#This Row],[Ticker]],[1]!Table1[[Symbol]:[Industry]],2,FALSE),"-")</f>
        <v>-</v>
      </c>
      <c r="D1800" t="s">
        <v>140</v>
      </c>
      <c r="E1800">
        <v>480.9387132</v>
      </c>
      <c r="F1800">
        <v>12.21</v>
      </c>
      <c r="G1800">
        <v>84.118322453580006</v>
      </c>
      <c r="H1800">
        <v>9.5858647948108402</v>
      </c>
      <c r="I1800">
        <v>21.286458152591699</v>
      </c>
      <c r="J1800">
        <v>-1.7679983912052499</v>
      </c>
      <c r="K1800">
        <v>11.5944305020996</v>
      </c>
      <c r="L1800">
        <v>10.0774168010204</v>
      </c>
      <c r="M1800">
        <v>53.089107471086002</v>
      </c>
      <c r="N1800">
        <v>2.6085146150358902</v>
      </c>
      <c r="O1800">
        <v>18.755118755118701</v>
      </c>
      <c r="P1800">
        <v>149.183673469387</v>
      </c>
      <c r="Q1800">
        <v>5.0849134253700003E-2</v>
      </c>
    </row>
    <row r="1801" spans="1:17" hidden="1" x14ac:dyDescent="0.3">
      <c r="A1801" t="s">
        <v>3758</v>
      </c>
      <c r="B1801" t="s">
        <v>3759</v>
      </c>
      <c r="C1801" t="str">
        <f>IFERROR(VLOOKUP(Table1[[#This Row],[Ticker]],[1]!Table1[[Symbol]:[Industry]],2,FALSE),"-")</f>
        <v>-</v>
      </c>
      <c r="D1801" t="s">
        <v>21</v>
      </c>
      <c r="E1801">
        <v>480.692386016</v>
      </c>
      <c r="F1801">
        <v>11.36</v>
      </c>
      <c r="G1801">
        <v>-84.789995819267006</v>
      </c>
      <c r="H1801">
        <v>-10.8683835712022</v>
      </c>
      <c r="I1801">
        <v>-66.159625175844496</v>
      </c>
      <c r="J1801">
        <v>-6.98323017928473</v>
      </c>
      <c r="K1801">
        <v>12.6430850225886</v>
      </c>
      <c r="L1801">
        <v>18.299951011245799</v>
      </c>
      <c r="M1801">
        <v>51.951809824210002</v>
      </c>
      <c r="N1801">
        <v>0.79605807184260202</v>
      </c>
      <c r="O1801">
        <v>157.746478873239</v>
      </c>
      <c r="P1801">
        <v>18.952879581151802</v>
      </c>
      <c r="Q1801">
        <v>0.15267859802587999</v>
      </c>
    </row>
    <row r="1802" spans="1:17" hidden="1" x14ac:dyDescent="0.3">
      <c r="A1802" t="s">
        <v>3760</v>
      </c>
      <c r="B1802" t="s">
        <v>3761</v>
      </c>
      <c r="C1802" t="str">
        <f>IFERROR(VLOOKUP(Table1[[#This Row],[Ticker]],[1]!Table1[[Symbol]:[Industry]],2,FALSE),"-")</f>
        <v>-</v>
      </c>
      <c r="D1802" t="s">
        <v>124</v>
      </c>
      <c r="E1802">
        <v>480.06036</v>
      </c>
      <c r="F1802">
        <v>91.86</v>
      </c>
      <c r="G1802">
        <v>74.635111569626702</v>
      </c>
      <c r="H1802">
        <v>-9.1507027586581007</v>
      </c>
      <c r="I1802">
        <v>-13.0415399362758</v>
      </c>
      <c r="J1802">
        <v>-7.24418886739572</v>
      </c>
      <c r="K1802">
        <v>94.339193591946398</v>
      </c>
      <c r="L1802">
        <v>87.212639104195304</v>
      </c>
      <c r="M1802">
        <v>52.652575247969899</v>
      </c>
      <c r="N1802">
        <v>1.0380101297184099</v>
      </c>
      <c r="O1802">
        <v>37.7095580230786</v>
      </c>
      <c r="P1802">
        <v>532.03522774184603</v>
      </c>
      <c r="Q1802">
        <v>0.12996614913165699</v>
      </c>
    </row>
    <row r="1803" spans="1:17" hidden="1" x14ac:dyDescent="0.3">
      <c r="A1803" t="s">
        <v>3762</v>
      </c>
      <c r="B1803" t="s">
        <v>3763</v>
      </c>
      <c r="C1803" t="str">
        <f>IFERROR(VLOOKUP(Table1[[#This Row],[Ticker]],[1]!Table1[[Symbol]:[Industry]],2,FALSE),"-")</f>
        <v>-</v>
      </c>
      <c r="D1803" t="s">
        <v>390</v>
      </c>
      <c r="E1803">
        <v>479.80700968199898</v>
      </c>
      <c r="F1803">
        <v>4.42</v>
      </c>
      <c r="G1803">
        <v>35.775667677980501</v>
      </c>
      <c r="H1803">
        <v>1.73243689882976</v>
      </c>
      <c r="I1803">
        <v>-3.9701579077632698</v>
      </c>
      <c r="J1803">
        <v>1.2136529849415301</v>
      </c>
      <c r="K1803">
        <v>4.4527728323271401</v>
      </c>
      <c r="L1803">
        <v>4.3099047138137099</v>
      </c>
      <c r="M1803">
        <v>51.479892662637198</v>
      </c>
      <c r="N1803">
        <v>1.08132262419782</v>
      </c>
      <c r="O1803">
        <v>57.692307692307601</v>
      </c>
      <c r="P1803">
        <v>66.101792376090401</v>
      </c>
      <c r="Q1803">
        <v>7.9379881101825006E-2</v>
      </c>
    </row>
    <row r="1804" spans="1:17" hidden="1" x14ac:dyDescent="0.3">
      <c r="A1804" t="s">
        <v>3764</v>
      </c>
      <c r="B1804" t="s">
        <v>3765</v>
      </c>
      <c r="C1804" t="str">
        <f>IFERROR(VLOOKUP(Table1[[#This Row],[Ticker]],[1]!Table1[[Symbol]:[Industry]],2,FALSE),"-")</f>
        <v>-</v>
      </c>
      <c r="D1804" t="s">
        <v>390</v>
      </c>
      <c r="E1804">
        <v>478.829874093</v>
      </c>
      <c r="F1804">
        <v>25.17</v>
      </c>
      <c r="G1804">
        <v>-38.978898632987899</v>
      </c>
      <c r="H1804">
        <v>-5.5336873843174903</v>
      </c>
      <c r="I1804">
        <v>-22.349797677908601</v>
      </c>
      <c r="J1804">
        <v>-0.20742344253996101</v>
      </c>
      <c r="K1804">
        <v>25.7569897395258</v>
      </c>
      <c r="L1804">
        <v>25.6448217404803</v>
      </c>
      <c r="M1804">
        <v>48.199320377982801</v>
      </c>
      <c r="N1804">
        <v>1.5751971661906301</v>
      </c>
      <c r="O1804">
        <v>44.854986094556999</v>
      </c>
      <c r="P1804">
        <v>12.718316166592</v>
      </c>
      <c r="Q1804">
        <v>0.128225553494972</v>
      </c>
    </row>
    <row r="1805" spans="1:17" hidden="1" x14ac:dyDescent="0.3">
      <c r="A1805" t="s">
        <v>3766</v>
      </c>
      <c r="B1805" t="s">
        <v>3767</v>
      </c>
      <c r="C1805" t="str">
        <f>IFERROR(VLOOKUP(Table1[[#This Row],[Ticker]],[1]!Table1[[Symbol]:[Industry]],2,FALSE),"-")</f>
        <v>-</v>
      </c>
      <c r="D1805" t="s">
        <v>257</v>
      </c>
      <c r="E1805">
        <v>478.49683270999998</v>
      </c>
      <c r="F1805">
        <v>387.05</v>
      </c>
      <c r="G1805">
        <v>14.599577618663</v>
      </c>
      <c r="H1805">
        <v>-5.5627838538377903</v>
      </c>
      <c r="I1805">
        <v>-5.5097017147291503</v>
      </c>
      <c r="J1805">
        <v>-1.5487902805051501</v>
      </c>
      <c r="K1805">
        <v>371.34298348572599</v>
      </c>
      <c r="L1805">
        <v>357.40498468271898</v>
      </c>
      <c r="M1805">
        <v>73.8918785185639</v>
      </c>
      <c r="N1805">
        <v>0.40439782513517403</v>
      </c>
      <c r="O1805">
        <v>26.288593205012202</v>
      </c>
      <c r="P1805">
        <v>52.082514734774001</v>
      </c>
      <c r="Q1805">
        <v>-2.3289321061167E-2</v>
      </c>
    </row>
    <row r="1806" spans="1:17" hidden="1" x14ac:dyDescent="0.3">
      <c r="A1806" t="s">
        <v>3768</v>
      </c>
      <c r="B1806" t="s">
        <v>3769</v>
      </c>
      <c r="C1806" t="str">
        <f>IFERROR(VLOOKUP(Table1[[#This Row],[Ticker]],[1]!Table1[[Symbol]:[Industry]],2,FALSE),"-")</f>
        <v>-</v>
      </c>
      <c r="D1806" t="s">
        <v>124</v>
      </c>
      <c r="E1806">
        <v>478.24276250000003</v>
      </c>
      <c r="F1806">
        <v>164.2</v>
      </c>
      <c r="G1806">
        <v>679.58452805453101</v>
      </c>
      <c r="H1806">
        <v>-11.998249932161</v>
      </c>
      <c r="I1806">
        <v>152.72046898162</v>
      </c>
      <c r="J1806">
        <v>-5.6957506847832304</v>
      </c>
      <c r="K1806">
        <v>162.82976014847</v>
      </c>
      <c r="L1806">
        <v>110.58104182813101</v>
      </c>
      <c r="M1806">
        <v>36.542102108720201</v>
      </c>
      <c r="N1806">
        <v>0.49807817335189702</v>
      </c>
      <c r="O1806">
        <v>29.567600487210701</v>
      </c>
      <c r="P1806">
        <v>812.22222222222194</v>
      </c>
      <c r="Q1806">
        <v>0.16650664922808101</v>
      </c>
    </row>
    <row r="1807" spans="1:17" hidden="1" x14ac:dyDescent="0.3">
      <c r="A1807" t="s">
        <v>3770</v>
      </c>
      <c r="B1807" t="s">
        <v>3771</v>
      </c>
      <c r="C1807" t="str">
        <f>IFERROR(VLOOKUP(Table1[[#This Row],[Ticker]],[1]!Table1[[Symbol]:[Industry]],2,FALSE),"-")</f>
        <v>-</v>
      </c>
      <c r="D1807" t="s">
        <v>620</v>
      </c>
      <c r="E1807">
        <v>478.13361713</v>
      </c>
      <c r="F1807">
        <v>180.65</v>
      </c>
      <c r="G1807">
        <v>-24.109261386575501</v>
      </c>
      <c r="H1807">
        <v>1.3345435969247601</v>
      </c>
      <c r="I1807">
        <v>-14.6299153841244</v>
      </c>
      <c r="J1807">
        <v>-2.53939075442086</v>
      </c>
      <c r="K1807">
        <v>174.112582940717</v>
      </c>
      <c r="L1807">
        <v>172.415006469075</v>
      </c>
      <c r="M1807">
        <v>52.637870239708199</v>
      </c>
      <c r="N1807">
        <v>0.80550854578822895</v>
      </c>
      <c r="O1807">
        <v>26.9858843066703</v>
      </c>
      <c r="P1807">
        <v>33.222713864306797</v>
      </c>
      <c r="Q1807">
        <v>7.9092866057994995E-2</v>
      </c>
    </row>
    <row r="1808" spans="1:17" hidden="1" x14ac:dyDescent="0.3">
      <c r="A1808" t="s">
        <v>3772</v>
      </c>
      <c r="B1808" t="s">
        <v>3773</v>
      </c>
      <c r="C1808" t="str">
        <f>IFERROR(VLOOKUP(Table1[[#This Row],[Ticker]],[1]!Table1[[Symbol]:[Industry]],2,FALSE),"-")</f>
        <v>-</v>
      </c>
      <c r="D1808" t="s">
        <v>287</v>
      </c>
      <c r="E1808">
        <v>477.96163489999998</v>
      </c>
      <c r="F1808">
        <v>372.85</v>
      </c>
      <c r="G1808">
        <v>111.82372205433001</v>
      </c>
      <c r="H1808">
        <v>17.784968507999</v>
      </c>
      <c r="I1808">
        <v>40.389154017877502</v>
      </c>
      <c r="J1808">
        <v>1.40767728447042</v>
      </c>
      <c r="K1808">
        <v>335.79945991748298</v>
      </c>
      <c r="L1808">
        <v>280.83627744215198</v>
      </c>
      <c r="M1808">
        <v>63.381564279317402</v>
      </c>
      <c r="N1808">
        <v>0.87820757055698495</v>
      </c>
      <c r="O1808">
        <v>6.1955209869920704</v>
      </c>
      <c r="P1808">
        <v>170.083303151032</v>
      </c>
      <c r="Q1808">
        <v>0.105762234819884</v>
      </c>
    </row>
    <row r="1809" spans="1:17" hidden="1" x14ac:dyDescent="0.3">
      <c r="A1809" t="s">
        <v>3774</v>
      </c>
      <c r="B1809" t="s">
        <v>3775</v>
      </c>
      <c r="C1809" t="str">
        <f>IFERROR(VLOOKUP(Table1[[#This Row],[Ticker]],[1]!Table1[[Symbol]:[Industry]],2,FALSE),"-")</f>
        <v>-</v>
      </c>
      <c r="D1809" t="s">
        <v>161</v>
      </c>
      <c r="E1809">
        <v>477.56339813199997</v>
      </c>
      <c r="F1809">
        <v>42.04</v>
      </c>
      <c r="G1809">
        <v>-36.623202970148697</v>
      </c>
      <c r="H1809">
        <v>-10.903024094078001</v>
      </c>
      <c r="I1809">
        <v>-40.531362580891603</v>
      </c>
      <c r="J1809">
        <v>-3.90753327492618</v>
      </c>
      <c r="K1809">
        <v>45.101566402366899</v>
      </c>
      <c r="L1809">
        <v>51.528026228091399</v>
      </c>
      <c r="M1809">
        <v>15.104180230733499</v>
      </c>
      <c r="N1809">
        <v>0.78620386785646201</v>
      </c>
      <c r="O1809">
        <v>78.401522359657406</v>
      </c>
      <c r="P1809">
        <v>17.594405594405501</v>
      </c>
      <c r="Q1809">
        <v>-8.0538578673666997E-2</v>
      </c>
    </row>
    <row r="1810" spans="1:17" hidden="1" x14ac:dyDescent="0.3">
      <c r="A1810" t="s">
        <v>3776</v>
      </c>
      <c r="B1810" t="s">
        <v>3777</v>
      </c>
      <c r="C1810" t="str">
        <f>IFERROR(VLOOKUP(Table1[[#This Row],[Ticker]],[1]!Table1[[Symbol]:[Industry]],2,FALSE),"-")</f>
        <v>-</v>
      </c>
      <c r="D1810" t="s">
        <v>994</v>
      </c>
      <c r="E1810">
        <v>477.38220825600001</v>
      </c>
      <c r="F1810">
        <v>122.04</v>
      </c>
      <c r="G1810">
        <v>-3.86344652519788</v>
      </c>
      <c r="H1810">
        <v>8.8101188852824492</v>
      </c>
      <c r="I1810">
        <v>12.9899532134875</v>
      </c>
      <c r="J1810">
        <v>-10.2193602589095</v>
      </c>
      <c r="K1810">
        <v>108.820876990184</v>
      </c>
      <c r="L1810">
        <v>100.674761584468</v>
      </c>
      <c r="M1810">
        <v>55.138580077500499</v>
      </c>
      <c r="N1810">
        <v>2.5324806431862501</v>
      </c>
      <c r="O1810">
        <v>11.520812848246401</v>
      </c>
      <c r="P1810">
        <v>46.3309352517985</v>
      </c>
      <c r="Q1810">
        <v>3.05833188065E-3</v>
      </c>
    </row>
    <row r="1811" spans="1:17" hidden="1" x14ac:dyDescent="0.3">
      <c r="A1811" t="s">
        <v>3778</v>
      </c>
      <c r="B1811" t="s">
        <v>3779</v>
      </c>
      <c r="C1811" t="str">
        <f>IFERROR(VLOOKUP(Table1[[#This Row],[Ticker]],[1]!Table1[[Symbol]:[Industry]],2,FALSE),"-")</f>
        <v>-</v>
      </c>
      <c r="D1811" t="s">
        <v>1955</v>
      </c>
      <c r="E1811">
        <v>476.047395322</v>
      </c>
      <c r="F1811">
        <v>234.47</v>
      </c>
      <c r="G1811">
        <v>-7.7695300853825202</v>
      </c>
      <c r="H1811">
        <v>-3.1876996688944499</v>
      </c>
      <c r="I1811">
        <v>-30.2713251493775</v>
      </c>
      <c r="J1811">
        <v>-4.5645027607433297</v>
      </c>
      <c r="K1811">
        <v>239.64897042250601</v>
      </c>
      <c r="L1811">
        <v>249.252854787557</v>
      </c>
      <c r="M1811">
        <v>55.241310612991903</v>
      </c>
      <c r="N1811">
        <v>0.85246597553813497</v>
      </c>
      <c r="O1811">
        <v>36.051520450377403</v>
      </c>
      <c r="P1811">
        <v>20.241025641025601</v>
      </c>
      <c r="Q1811">
        <v>-4.6027626130040002E-2</v>
      </c>
    </row>
    <row r="1812" spans="1:17" hidden="1" x14ac:dyDescent="0.3">
      <c r="A1812" t="s">
        <v>3780</v>
      </c>
      <c r="B1812" t="s">
        <v>3781</v>
      </c>
      <c r="C1812" t="str">
        <f>IFERROR(VLOOKUP(Table1[[#This Row],[Ticker]],[1]!Table1[[Symbol]:[Industry]],2,FALSE),"-")</f>
        <v>-</v>
      </c>
      <c r="D1812" t="s">
        <v>931</v>
      </c>
      <c r="E1812">
        <v>471.29919999999998</v>
      </c>
      <c r="F1812">
        <v>248</v>
      </c>
      <c r="G1812">
        <v>6.4775754370579302</v>
      </c>
      <c r="H1812">
        <v>26.177164612471699</v>
      </c>
      <c r="I1812">
        <v>1.6074022131480099</v>
      </c>
      <c r="J1812">
        <v>12.693188823406601</v>
      </c>
      <c r="K1812">
        <v>204.37441233383299</v>
      </c>
      <c r="L1812">
        <v>199.66008826985299</v>
      </c>
      <c r="M1812">
        <v>79.471957414951603</v>
      </c>
      <c r="N1812">
        <v>3.3728958776470401</v>
      </c>
      <c r="O1812">
        <v>2.76209677419354</v>
      </c>
      <c r="P1812">
        <v>48.369727789410703</v>
      </c>
      <c r="Q1812">
        <v>-8.1816129050029995E-2</v>
      </c>
    </row>
    <row r="1813" spans="1:17" hidden="1" x14ac:dyDescent="0.3">
      <c r="A1813" t="s">
        <v>3782</v>
      </c>
      <c r="B1813" t="s">
        <v>3783</v>
      </c>
      <c r="C1813" t="str">
        <f>IFERROR(VLOOKUP(Table1[[#This Row],[Ticker]],[1]!Table1[[Symbol]:[Industry]],2,FALSE),"-")</f>
        <v>-</v>
      </c>
      <c r="D1813" t="s">
        <v>541</v>
      </c>
      <c r="E1813">
        <v>470.12909999999999</v>
      </c>
      <c r="F1813">
        <v>443.1</v>
      </c>
      <c r="G1813">
        <v>17.154168968524999</v>
      </c>
      <c r="H1813">
        <v>4.9369627469450696</v>
      </c>
      <c r="I1813">
        <v>-1.30538214007956</v>
      </c>
      <c r="J1813">
        <v>-5.2102641864122203</v>
      </c>
      <c r="K1813">
        <v>403.85096746519002</v>
      </c>
      <c r="L1813">
        <v>366.43496360401099</v>
      </c>
      <c r="M1813">
        <v>53.111213210622303</v>
      </c>
      <c r="N1813">
        <v>1.4700196731544199</v>
      </c>
      <c r="O1813">
        <v>7.4588129090498603</v>
      </c>
      <c r="P1813">
        <v>44.732974032337097</v>
      </c>
      <c r="Q1813">
        <v>1.1313503419784E-2</v>
      </c>
    </row>
    <row r="1814" spans="1:17" hidden="1" x14ac:dyDescent="0.3">
      <c r="A1814" t="s">
        <v>3784</v>
      </c>
      <c r="B1814" t="s">
        <v>3785</v>
      </c>
      <c r="C1814" t="str">
        <f>IFERROR(VLOOKUP(Table1[[#This Row],[Ticker]],[1]!Table1[[Symbol]:[Industry]],2,FALSE),"-")</f>
        <v>-</v>
      </c>
      <c r="D1814" t="s">
        <v>994</v>
      </c>
      <c r="E1814">
        <v>469.33484316400001</v>
      </c>
      <c r="F1814">
        <v>39.49</v>
      </c>
      <c r="G1814">
        <v>36.741801709065101</v>
      </c>
      <c r="H1814">
        <v>14.135713737409001</v>
      </c>
      <c r="I1814">
        <v>25.1875570536906</v>
      </c>
      <c r="J1814">
        <v>-6.7558918536749699</v>
      </c>
      <c r="K1814">
        <v>36.760960698225396</v>
      </c>
      <c r="L1814">
        <v>32.933273715113003</v>
      </c>
      <c r="M1814">
        <v>53.191611347321199</v>
      </c>
      <c r="N1814">
        <v>1.56599537619455</v>
      </c>
      <c r="O1814">
        <v>18.384401114206099</v>
      </c>
      <c r="P1814">
        <v>65.230125523012504</v>
      </c>
      <c r="Q1814">
        <v>5.4457673118586999E-2</v>
      </c>
    </row>
    <row r="1815" spans="1:17" hidden="1" x14ac:dyDescent="0.3">
      <c r="A1815" t="s">
        <v>3786</v>
      </c>
      <c r="B1815" t="s">
        <v>3787</v>
      </c>
      <c r="C1815" t="str">
        <f>IFERROR(VLOOKUP(Table1[[#This Row],[Ticker]],[1]!Table1[[Symbol]:[Industry]],2,FALSE),"-")</f>
        <v>-</v>
      </c>
      <c r="E1815">
        <v>466.368516</v>
      </c>
      <c r="F1815">
        <v>238.05</v>
      </c>
      <c r="G1815">
        <v>-7.5732282046190198</v>
      </c>
      <c r="H1815">
        <v>-16.265987057040999</v>
      </c>
      <c r="I1815">
        <v>24.275716085669899</v>
      </c>
      <c r="J1815">
        <v>1.71026247835996</v>
      </c>
      <c r="K1815">
        <v>245.94674281268101</v>
      </c>
      <c r="L1815">
        <v>224.09795982799201</v>
      </c>
      <c r="M1815">
        <v>52.122365846037503</v>
      </c>
      <c r="N1815">
        <v>1.2207792207792201</v>
      </c>
      <c r="O1815">
        <v>25.1627809283763</v>
      </c>
      <c r="P1815">
        <v>49.014084507042199</v>
      </c>
      <c r="Q1815">
        <v>0.17664485735633001</v>
      </c>
    </row>
    <row r="1816" spans="1:17" hidden="1" x14ac:dyDescent="0.3">
      <c r="A1816" t="s">
        <v>3788</v>
      </c>
      <c r="B1816" t="s">
        <v>3789</v>
      </c>
      <c r="C1816" t="str">
        <f>IFERROR(VLOOKUP(Table1[[#This Row],[Ticker]],[1]!Table1[[Symbol]:[Industry]],2,FALSE),"-")</f>
        <v>-</v>
      </c>
      <c r="D1816" t="s">
        <v>156</v>
      </c>
      <c r="E1816">
        <v>465.6669435</v>
      </c>
      <c r="F1816">
        <v>62.7</v>
      </c>
      <c r="G1816">
        <v>235.67109928159701</v>
      </c>
      <c r="H1816">
        <v>-4.0219783424440401</v>
      </c>
      <c r="I1816">
        <v>97.160885233048901</v>
      </c>
      <c r="J1816">
        <v>5.8131076770414998</v>
      </c>
      <c r="K1816">
        <v>58.170968675629098</v>
      </c>
      <c r="L1816">
        <v>41.320226806331497</v>
      </c>
      <c r="M1816">
        <v>47.259622031227401</v>
      </c>
      <c r="N1816">
        <v>0.37187692802918498</v>
      </c>
      <c r="O1816">
        <v>16.2200956937799</v>
      </c>
      <c r="P1816">
        <v>307.142857142857</v>
      </c>
      <c r="Q1816">
        <v>0.115574937260604</v>
      </c>
    </row>
    <row r="1817" spans="1:17" hidden="1" x14ac:dyDescent="0.3">
      <c r="A1817" t="s">
        <v>3790</v>
      </c>
      <c r="B1817" t="s">
        <v>3791</v>
      </c>
      <c r="C1817" t="str">
        <f>IFERROR(VLOOKUP(Table1[[#This Row],[Ticker]],[1]!Table1[[Symbol]:[Industry]],2,FALSE),"-")</f>
        <v>-</v>
      </c>
      <c r="D1817" t="s">
        <v>280</v>
      </c>
      <c r="E1817">
        <v>463.99984338500002</v>
      </c>
      <c r="F1817">
        <v>495.35</v>
      </c>
      <c r="G1817">
        <v>-31.0000039594165</v>
      </c>
      <c r="H1817">
        <v>6.20179440285564</v>
      </c>
      <c r="I1817">
        <v>-16.414538873558602</v>
      </c>
      <c r="J1817">
        <v>3.2439347830190899</v>
      </c>
      <c r="K1817">
        <v>455.67343790269001</v>
      </c>
      <c r="L1817">
        <v>472.15095749786502</v>
      </c>
      <c r="M1817">
        <v>76.206133482314797</v>
      </c>
      <c r="N1817">
        <v>1.7187565425360201</v>
      </c>
      <c r="O1817">
        <v>16.5236701322297</v>
      </c>
      <c r="P1817">
        <v>27.667525773195798</v>
      </c>
      <c r="Q1817">
        <v>-7.5490086879683005E-2</v>
      </c>
    </row>
    <row r="1818" spans="1:17" hidden="1" x14ac:dyDescent="0.3">
      <c r="A1818" t="s">
        <v>3792</v>
      </c>
      <c r="B1818" t="s">
        <v>3793</v>
      </c>
      <c r="C1818" t="str">
        <f>IFERROR(VLOOKUP(Table1[[#This Row],[Ticker]],[1]!Table1[[Symbol]:[Industry]],2,FALSE),"-")</f>
        <v>-</v>
      </c>
      <c r="D1818" t="s">
        <v>325</v>
      </c>
      <c r="E1818">
        <v>463.752858952</v>
      </c>
      <c r="F1818">
        <v>20.079999999999998</v>
      </c>
      <c r="G1818">
        <v>-11.1822714910816</v>
      </c>
      <c r="H1818">
        <v>-8.4617542528082001</v>
      </c>
      <c r="I1818">
        <v>11.8311308711774</v>
      </c>
      <c r="J1818">
        <v>-6.9444689794405496</v>
      </c>
      <c r="K1818">
        <v>21.424181161132498</v>
      </c>
      <c r="L1818">
        <v>20.643956216397299</v>
      </c>
      <c r="M1818">
        <v>28.400782935315</v>
      </c>
      <c r="N1818">
        <v>0.57783154491827105</v>
      </c>
      <c r="O1818">
        <v>51.643426294820699</v>
      </c>
      <c r="P1818">
        <v>29.5483870967741</v>
      </c>
      <c r="Q1818">
        <v>-3.3637197271820002E-3</v>
      </c>
    </row>
    <row r="1819" spans="1:17" hidden="1" x14ac:dyDescent="0.3">
      <c r="A1819" t="s">
        <v>3794</v>
      </c>
      <c r="B1819" t="s">
        <v>3795</v>
      </c>
      <c r="C1819" t="str">
        <f>IFERROR(VLOOKUP(Table1[[#This Row],[Ticker]],[1]!Table1[[Symbol]:[Industry]],2,FALSE),"-")</f>
        <v>-</v>
      </c>
      <c r="D1819" t="s">
        <v>1172</v>
      </c>
      <c r="E1819">
        <v>461.34700149999998</v>
      </c>
      <c r="F1819">
        <v>1536.85</v>
      </c>
      <c r="G1819">
        <v>78.328622140636099</v>
      </c>
      <c r="H1819">
        <v>18.452758992762998</v>
      </c>
      <c r="I1819">
        <v>53.887628008238003</v>
      </c>
      <c r="J1819">
        <v>1.1038404429138999</v>
      </c>
      <c r="K1819">
        <v>1312.6798163220899</v>
      </c>
      <c r="L1819">
        <v>1129.5222383032001</v>
      </c>
      <c r="M1819">
        <v>80.941599088826194</v>
      </c>
      <c r="N1819">
        <v>1.29949732819327</v>
      </c>
      <c r="O1819">
        <v>3.458372645346</v>
      </c>
      <c r="P1819">
        <v>132.87370255322301</v>
      </c>
      <c r="Q1819">
        <v>9.0501264377430002E-2</v>
      </c>
    </row>
    <row r="1820" spans="1:17" hidden="1" x14ac:dyDescent="0.3">
      <c r="A1820" t="s">
        <v>3796</v>
      </c>
      <c r="B1820" t="s">
        <v>3797</v>
      </c>
      <c r="C1820" t="str">
        <f>IFERROR(VLOOKUP(Table1[[#This Row],[Ticker]],[1]!Table1[[Symbol]:[Industry]],2,FALSE),"-")</f>
        <v>-</v>
      </c>
      <c r="D1820" t="s">
        <v>1666</v>
      </c>
      <c r="E1820">
        <v>460.85828311799997</v>
      </c>
      <c r="F1820">
        <v>164.98</v>
      </c>
      <c r="G1820">
        <v>33.708103834076198</v>
      </c>
      <c r="H1820">
        <v>18.107121726418899</v>
      </c>
      <c r="I1820">
        <v>8.4194575061793397</v>
      </c>
      <c r="J1820">
        <v>-0.10542170408868599</v>
      </c>
      <c r="K1820">
        <v>147.831175755733</v>
      </c>
      <c r="L1820">
        <v>132.78186259981399</v>
      </c>
      <c r="M1820">
        <v>63.1538194479647</v>
      </c>
      <c r="N1820">
        <v>0.26564501918991201</v>
      </c>
      <c r="O1820">
        <v>8.8919869075039397</v>
      </c>
      <c r="P1820">
        <v>60.7992202729044</v>
      </c>
      <c r="Q1820">
        <v>-4.4033455902352997E-2</v>
      </c>
    </row>
    <row r="1821" spans="1:17" hidden="1" x14ac:dyDescent="0.3">
      <c r="A1821" t="s">
        <v>3798</v>
      </c>
      <c r="B1821" t="s">
        <v>3799</v>
      </c>
      <c r="C1821" t="str">
        <f>IFERROR(VLOOKUP(Table1[[#This Row],[Ticker]],[1]!Table1[[Symbol]:[Industry]],2,FALSE),"-")</f>
        <v>-</v>
      </c>
      <c r="D1821" t="s">
        <v>140</v>
      </c>
      <c r="E1821">
        <v>460.84927086599998</v>
      </c>
      <c r="F1821">
        <v>134.49</v>
      </c>
      <c r="G1821">
        <v>33.459411612139903</v>
      </c>
      <c r="H1821">
        <v>3.55053761697063</v>
      </c>
      <c r="I1821">
        <v>-19.0700426887364</v>
      </c>
      <c r="J1821">
        <v>-8.4961665260460606</v>
      </c>
      <c r="K1821">
        <v>128.000898008457</v>
      </c>
      <c r="L1821">
        <v>123.774548978601</v>
      </c>
      <c r="M1821">
        <v>56.426087146457498</v>
      </c>
      <c r="N1821">
        <v>1.0375627502531299</v>
      </c>
      <c r="O1821">
        <v>37.482340694475397</v>
      </c>
      <c r="Q1821">
        <v>8.5171763698257005E-2</v>
      </c>
    </row>
    <row r="1822" spans="1:17" hidden="1" x14ac:dyDescent="0.3">
      <c r="A1822" t="s">
        <v>3800</v>
      </c>
      <c r="B1822" t="s">
        <v>3801</v>
      </c>
      <c r="C1822" t="str">
        <f>IFERROR(VLOOKUP(Table1[[#This Row],[Ticker]],[1]!Table1[[Symbol]:[Industry]],2,FALSE),"-")</f>
        <v>-</v>
      </c>
      <c r="D1822" t="s">
        <v>187</v>
      </c>
      <c r="E1822">
        <v>460.84839249999999</v>
      </c>
      <c r="F1822">
        <v>207.95</v>
      </c>
      <c r="G1822">
        <v>52.174896955907101</v>
      </c>
      <c r="H1822">
        <v>9.0335681705717903</v>
      </c>
      <c r="I1822">
        <v>38.072521454081503</v>
      </c>
      <c r="J1822">
        <v>-1.2038580919656101</v>
      </c>
      <c r="K1822">
        <v>184.004378781225</v>
      </c>
      <c r="L1822">
        <v>159.61652114912499</v>
      </c>
      <c r="M1822">
        <v>63.761498225721098</v>
      </c>
      <c r="N1822">
        <v>2.3255123363449099</v>
      </c>
      <c r="O1822">
        <v>13.440730944938601</v>
      </c>
      <c r="P1822">
        <v>92.012927054478297</v>
      </c>
      <c r="Q1822">
        <v>0.101130533972353</v>
      </c>
    </row>
    <row r="1823" spans="1:17" hidden="1" x14ac:dyDescent="0.3">
      <c r="A1823" t="s">
        <v>3802</v>
      </c>
      <c r="B1823" t="s">
        <v>3803</v>
      </c>
      <c r="C1823" t="str">
        <f>IFERROR(VLOOKUP(Table1[[#This Row],[Ticker]],[1]!Table1[[Symbol]:[Industry]],2,FALSE),"-")</f>
        <v>-</v>
      </c>
      <c r="D1823" t="s">
        <v>187</v>
      </c>
      <c r="E1823">
        <v>460.78500000000003</v>
      </c>
      <c r="F1823">
        <v>90.35</v>
      </c>
      <c r="G1823">
        <v>31.2252815002232</v>
      </c>
      <c r="H1823">
        <v>-3.3993030428159998</v>
      </c>
      <c r="I1823">
        <v>-2.6392134912006999</v>
      </c>
      <c r="J1823">
        <v>-3.3542652317093902</v>
      </c>
      <c r="K1823">
        <v>91.625637280535301</v>
      </c>
      <c r="L1823">
        <v>85.969953063594701</v>
      </c>
      <c r="M1823">
        <v>43.509070233679502</v>
      </c>
      <c r="N1823">
        <v>1.23778967299024</v>
      </c>
      <c r="O1823">
        <v>39.346983951300501</v>
      </c>
      <c r="P1823">
        <v>84.387755102040799</v>
      </c>
      <c r="Q1823">
        <v>0.10260775593119099</v>
      </c>
    </row>
    <row r="1824" spans="1:17" hidden="1" x14ac:dyDescent="0.3">
      <c r="A1824" t="s">
        <v>3804</v>
      </c>
      <c r="B1824" t="s">
        <v>3805</v>
      </c>
      <c r="C1824" t="str">
        <f>IFERROR(VLOOKUP(Table1[[#This Row],[Ticker]],[1]!Table1[[Symbol]:[Industry]],2,FALSE),"-")</f>
        <v>-</v>
      </c>
      <c r="D1824" t="s">
        <v>140</v>
      </c>
      <c r="E1824">
        <v>459.79248647899999</v>
      </c>
      <c r="F1824">
        <v>30.13</v>
      </c>
      <c r="G1824">
        <v>-7.8481083510932796</v>
      </c>
      <c r="H1824">
        <v>-9.3185938039152596</v>
      </c>
      <c r="I1824">
        <v>-25.556032689898998</v>
      </c>
      <c r="J1824">
        <v>-7.2444149787329497</v>
      </c>
      <c r="K1824">
        <v>31.570049894224201</v>
      </c>
      <c r="L1824">
        <v>32.100603833141498</v>
      </c>
      <c r="M1824">
        <v>40.7108176200936</v>
      </c>
      <c r="N1824">
        <v>0.96488594465780098</v>
      </c>
      <c r="O1824">
        <v>48.689014271490102</v>
      </c>
      <c r="P1824">
        <v>22.231237322515199</v>
      </c>
      <c r="Q1824">
        <v>-1.989939718596E-2</v>
      </c>
    </row>
    <row r="1825" spans="1:17" hidden="1" x14ac:dyDescent="0.3">
      <c r="A1825" t="s">
        <v>3806</v>
      </c>
      <c r="B1825" t="s">
        <v>3807</v>
      </c>
      <c r="C1825" t="str">
        <f>IFERROR(VLOOKUP(Table1[[#This Row],[Ticker]],[1]!Table1[[Symbol]:[Industry]],2,FALSE),"-")</f>
        <v>-</v>
      </c>
      <c r="D1825" t="s">
        <v>59</v>
      </c>
      <c r="E1825">
        <v>459.55447228000003</v>
      </c>
      <c r="F1825">
        <v>104.95</v>
      </c>
      <c r="G1825">
        <v>126.041936917534</v>
      </c>
      <c r="H1825">
        <v>1.7336089693274599</v>
      </c>
      <c r="I1825">
        <v>219.88907234378999</v>
      </c>
      <c r="J1825">
        <v>-9.4437206852975404</v>
      </c>
      <c r="K1825">
        <v>103.994001504602</v>
      </c>
      <c r="L1825">
        <v>69.598019585450103</v>
      </c>
      <c r="M1825">
        <v>31.019049597151302</v>
      </c>
      <c r="N1825">
        <v>0.70522348346162</v>
      </c>
      <c r="O1825">
        <v>23.773225345402501</v>
      </c>
      <c r="P1825">
        <v>413.83108935128502</v>
      </c>
      <c r="Q1825">
        <v>0.21871053602892301</v>
      </c>
    </row>
    <row r="1826" spans="1:17" hidden="1" x14ac:dyDescent="0.3">
      <c r="A1826" t="s">
        <v>3808</v>
      </c>
      <c r="B1826" t="s">
        <v>3809</v>
      </c>
      <c r="C1826" t="str">
        <f>IFERROR(VLOOKUP(Table1[[#This Row],[Ticker]],[1]!Table1[[Symbol]:[Industry]],2,FALSE),"-")</f>
        <v>-</v>
      </c>
      <c r="D1826" t="s">
        <v>1139</v>
      </c>
      <c r="E1826">
        <v>459.12816491499899</v>
      </c>
      <c r="F1826">
        <v>219.17</v>
      </c>
      <c r="G1826">
        <v>85.536006750088106</v>
      </c>
      <c r="H1826">
        <v>0.42707509738650001</v>
      </c>
      <c r="I1826">
        <v>28.9682391547611</v>
      </c>
      <c r="J1826">
        <v>-7.2975161920164302</v>
      </c>
      <c r="K1826">
        <v>203.06626806348601</v>
      </c>
      <c r="L1826">
        <v>172.96246318918401</v>
      </c>
      <c r="M1826">
        <v>61.956351462672004</v>
      </c>
      <c r="N1826">
        <v>1.27425944972797</v>
      </c>
      <c r="O1826">
        <v>15.846146826664199</v>
      </c>
      <c r="P1826">
        <v>123.642857142857</v>
      </c>
      <c r="Q1826">
        <v>9.3102015779142996E-2</v>
      </c>
    </row>
    <row r="1827" spans="1:17" hidden="1" x14ac:dyDescent="0.3">
      <c r="A1827" t="s">
        <v>3810</v>
      </c>
      <c r="B1827" t="s">
        <v>3811</v>
      </c>
      <c r="C1827" t="str">
        <f>IFERROR(VLOOKUP(Table1[[#This Row],[Ticker]],[1]!Table1[[Symbol]:[Industry]],2,FALSE),"-")</f>
        <v>-</v>
      </c>
      <c r="D1827" t="s">
        <v>475</v>
      </c>
      <c r="E1827">
        <v>459.00540000000001</v>
      </c>
      <c r="F1827">
        <v>189</v>
      </c>
      <c r="G1827">
        <v>-18.478143467804699</v>
      </c>
      <c r="H1827">
        <v>-6.9588022328014798</v>
      </c>
      <c r="I1827">
        <v>-5.6553234700409201</v>
      </c>
      <c r="J1827">
        <v>-12.371425259841899</v>
      </c>
      <c r="K1827">
        <v>204.27429349347</v>
      </c>
      <c r="M1827">
        <v>55.406078995684403</v>
      </c>
      <c r="O1827">
        <v>75.502645502645393</v>
      </c>
      <c r="P1827">
        <v>27.229888926287401</v>
      </c>
    </row>
    <row r="1828" spans="1:17" hidden="1" x14ac:dyDescent="0.3">
      <c r="A1828" t="s">
        <v>3812</v>
      </c>
      <c r="B1828" t="s">
        <v>3813</v>
      </c>
      <c r="C1828" t="str">
        <f>IFERROR(VLOOKUP(Table1[[#This Row],[Ticker]],[1]!Table1[[Symbol]:[Industry]],2,FALSE),"-")</f>
        <v>-</v>
      </c>
      <c r="D1828" t="s">
        <v>257</v>
      </c>
      <c r="E1828">
        <v>458.56650000000002</v>
      </c>
      <c r="F1828">
        <v>183.5</v>
      </c>
      <c r="G1828">
        <v>101.869755846659</v>
      </c>
      <c r="H1828">
        <v>-5.5431674632536598</v>
      </c>
      <c r="I1828">
        <v>-11.620050349943201</v>
      </c>
      <c r="J1828">
        <v>-4.4664110896179503</v>
      </c>
      <c r="K1828">
        <v>178.52891217538701</v>
      </c>
      <c r="M1828">
        <v>59.2034451800602</v>
      </c>
      <c r="N1828">
        <v>1.05414803775459</v>
      </c>
      <c r="O1828">
        <v>32.479564032697503</v>
      </c>
      <c r="P1828">
        <v>143.20742213386299</v>
      </c>
    </row>
    <row r="1829" spans="1:17" hidden="1" x14ac:dyDescent="0.3">
      <c r="A1829" t="s">
        <v>3814</v>
      </c>
      <c r="B1829" t="s">
        <v>3815</v>
      </c>
      <c r="C1829" t="str">
        <f>IFERROR(VLOOKUP(Table1[[#This Row],[Ticker]],[1]!Table1[[Symbol]:[Industry]],2,FALSE),"-")</f>
        <v>-</v>
      </c>
      <c r="D1829" t="s">
        <v>620</v>
      </c>
      <c r="E1829">
        <v>457.25</v>
      </c>
      <c r="F1829">
        <v>118</v>
      </c>
      <c r="G1829">
        <v>-44.416974171185601</v>
      </c>
      <c r="H1829">
        <v>-4.9327177462435996</v>
      </c>
      <c r="I1829">
        <v>-17.9577489677215</v>
      </c>
      <c r="J1829">
        <v>-6.4470874181203701</v>
      </c>
      <c r="K1829">
        <v>116.87825894769399</v>
      </c>
      <c r="L1829">
        <v>121.077075012541</v>
      </c>
      <c r="M1829">
        <v>55.861262885046898</v>
      </c>
      <c r="N1829">
        <v>2.74381914056868</v>
      </c>
      <c r="O1829">
        <v>31.016949152542299</v>
      </c>
      <c r="P1829">
        <v>16.543209876543202</v>
      </c>
      <c r="Q1829">
        <v>0.13157527688122</v>
      </c>
    </row>
    <row r="1830" spans="1:17" hidden="1" x14ac:dyDescent="0.3">
      <c r="A1830" t="s">
        <v>3816</v>
      </c>
      <c r="B1830" t="s">
        <v>3817</v>
      </c>
      <c r="C1830" t="str">
        <f>IFERROR(VLOOKUP(Table1[[#This Row],[Ticker]],[1]!Table1[[Symbol]:[Industry]],2,FALSE),"-")</f>
        <v>-</v>
      </c>
      <c r="D1830" t="s">
        <v>21</v>
      </c>
      <c r="E1830">
        <v>456.34676008700001</v>
      </c>
      <c r="F1830">
        <v>115.19</v>
      </c>
      <c r="G1830">
        <v>18.908027412776502</v>
      </c>
      <c r="H1830">
        <v>16.733579991410199</v>
      </c>
      <c r="I1830">
        <v>7.7916187855679899</v>
      </c>
      <c r="J1830">
        <v>16.122384235475099</v>
      </c>
      <c r="K1830">
        <v>105.60367738281199</v>
      </c>
      <c r="L1830">
        <v>85.212306809160495</v>
      </c>
      <c r="M1830">
        <v>77.050896350751401</v>
      </c>
      <c r="N1830">
        <v>0.60339186089438002</v>
      </c>
      <c r="O1830">
        <v>11.033943918742899</v>
      </c>
      <c r="P1830">
        <v>101.733800350262</v>
      </c>
      <c r="Q1830">
        <v>5.8078964220042002E-2</v>
      </c>
    </row>
    <row r="1831" spans="1:17" hidden="1" x14ac:dyDescent="0.3">
      <c r="A1831" t="s">
        <v>3818</v>
      </c>
      <c r="B1831" t="s">
        <v>3819</v>
      </c>
      <c r="C1831" t="str">
        <f>IFERROR(VLOOKUP(Table1[[#This Row],[Ticker]],[1]!Table1[[Symbol]:[Industry]],2,FALSE),"-")</f>
        <v>-</v>
      </c>
      <c r="D1831" t="s">
        <v>40</v>
      </c>
      <c r="E1831">
        <v>453.824748</v>
      </c>
      <c r="F1831">
        <v>12.09</v>
      </c>
      <c r="G1831">
        <v>-73.214904397219399</v>
      </c>
      <c r="H1831">
        <v>-11.700956910615499</v>
      </c>
      <c r="I1831">
        <v>-62.688673981709897</v>
      </c>
      <c r="J1831">
        <v>-4.4531082366080001</v>
      </c>
      <c r="K1831">
        <v>12.410145192559799</v>
      </c>
      <c r="L1831">
        <v>16.234330050760601</v>
      </c>
      <c r="M1831">
        <v>46.1479151715615</v>
      </c>
      <c r="N1831">
        <v>1.05386494020104</v>
      </c>
      <c r="O1831">
        <v>175.84780810587199</v>
      </c>
      <c r="P1831">
        <v>27.936507936507901</v>
      </c>
      <c r="Q1831">
        <v>0.200394389171866</v>
      </c>
    </row>
    <row r="1832" spans="1:17" hidden="1" x14ac:dyDescent="0.3">
      <c r="A1832" t="s">
        <v>3820</v>
      </c>
      <c r="B1832" t="s">
        <v>3821</v>
      </c>
      <c r="C1832" t="str">
        <f>IFERROR(VLOOKUP(Table1[[#This Row],[Ticker]],[1]!Table1[[Symbol]:[Industry]],2,FALSE),"-")</f>
        <v>-</v>
      </c>
      <c r="D1832" t="s">
        <v>838</v>
      </c>
      <c r="E1832">
        <v>452.13240000000002</v>
      </c>
      <c r="F1832">
        <v>1421.8</v>
      </c>
      <c r="G1832">
        <v>-27.6333394028469</v>
      </c>
      <c r="H1832">
        <v>-11.809423163304301</v>
      </c>
      <c r="I1832">
        <v>-19.708516005209599</v>
      </c>
      <c r="J1832">
        <v>-1.6972770333551801</v>
      </c>
      <c r="K1832">
        <v>1452.9054920747701</v>
      </c>
      <c r="L1832">
        <v>1447.4287744522701</v>
      </c>
      <c r="M1832">
        <v>49.019679801517</v>
      </c>
      <c r="N1832">
        <v>1.0222218726155701</v>
      </c>
      <c r="O1832">
        <v>26.6000844000562</v>
      </c>
      <c r="P1832">
        <v>10.174351026733801</v>
      </c>
      <c r="Q1832">
        <v>0.15338166199012501</v>
      </c>
    </row>
    <row r="1833" spans="1:17" hidden="1" x14ac:dyDescent="0.3">
      <c r="A1833" t="s">
        <v>3822</v>
      </c>
      <c r="B1833" t="s">
        <v>3823</v>
      </c>
      <c r="C1833" t="str">
        <f>IFERROR(VLOOKUP(Table1[[#This Row],[Ticker]],[1]!Table1[[Symbol]:[Industry]],2,FALSE),"-")</f>
        <v>-</v>
      </c>
      <c r="D1833" t="s">
        <v>620</v>
      </c>
      <c r="E1833">
        <v>451.80498001199999</v>
      </c>
      <c r="F1833">
        <v>56.22</v>
      </c>
      <c r="G1833">
        <v>-20.8373018690036</v>
      </c>
      <c r="H1833">
        <v>-5.5645776830652496</v>
      </c>
      <c r="I1833">
        <v>-21.176478584406901</v>
      </c>
      <c r="J1833">
        <v>-2.0180430420357598</v>
      </c>
      <c r="K1833">
        <v>55.830807594013002</v>
      </c>
      <c r="L1833">
        <v>57.097447820213603</v>
      </c>
      <c r="M1833">
        <v>60.806335241543003</v>
      </c>
      <c r="N1833">
        <v>1.00584235150239</v>
      </c>
      <c r="O1833">
        <v>33.226609747420802</v>
      </c>
      <c r="P1833">
        <v>12.665330661322599</v>
      </c>
      <c r="Q1833">
        <v>-2.9671705642044001E-2</v>
      </c>
    </row>
    <row r="1834" spans="1:17" hidden="1" x14ac:dyDescent="0.3">
      <c r="A1834" t="s">
        <v>3824</v>
      </c>
      <c r="B1834" t="s">
        <v>3825</v>
      </c>
      <c r="C1834" t="str">
        <f>IFERROR(VLOOKUP(Table1[[#This Row],[Ticker]],[1]!Table1[[Symbol]:[Industry]],2,FALSE),"-")</f>
        <v>-</v>
      </c>
      <c r="D1834" t="s">
        <v>59</v>
      </c>
      <c r="E1834">
        <v>448.99090906499998</v>
      </c>
      <c r="F1834">
        <v>373.15</v>
      </c>
      <c r="G1834">
        <v>226.31611586579601</v>
      </c>
      <c r="H1834">
        <v>14.5142486155077</v>
      </c>
      <c r="I1834">
        <v>26.762580084551999</v>
      </c>
      <c r="J1834">
        <v>5.8365643464373296</v>
      </c>
      <c r="K1834">
        <v>302.38206236672897</v>
      </c>
      <c r="L1834">
        <v>257.37065323200397</v>
      </c>
      <c r="M1834">
        <v>85.751887919564993</v>
      </c>
      <c r="N1834">
        <v>1.70026622457361</v>
      </c>
      <c r="O1834">
        <v>0.10719549778910301</v>
      </c>
      <c r="P1834">
        <v>260.88007736943899</v>
      </c>
      <c r="Q1834">
        <v>0.15563844599291399</v>
      </c>
    </row>
    <row r="1835" spans="1:17" hidden="1" x14ac:dyDescent="0.3">
      <c r="A1835" t="s">
        <v>3826</v>
      </c>
      <c r="B1835" t="s">
        <v>3827</v>
      </c>
      <c r="C1835" t="str">
        <f>IFERROR(VLOOKUP(Table1[[#This Row],[Ticker]],[1]!Table1[[Symbol]:[Industry]],2,FALSE),"-")</f>
        <v>-</v>
      </c>
      <c r="D1835" t="s">
        <v>1512</v>
      </c>
      <c r="E1835">
        <v>448.90512386499898</v>
      </c>
      <c r="F1835">
        <v>83.05</v>
      </c>
      <c r="G1835">
        <v>3.4262755174653301</v>
      </c>
      <c r="H1835">
        <v>4.3164347429973704</v>
      </c>
      <c r="I1835">
        <v>-34.614153959141902</v>
      </c>
      <c r="J1835">
        <v>-3.0150572147346599</v>
      </c>
      <c r="K1835">
        <v>83.307628751597704</v>
      </c>
      <c r="L1835">
        <v>83.347703911965297</v>
      </c>
      <c r="M1835">
        <v>41.797610024946003</v>
      </c>
      <c r="N1835">
        <v>1.0241663720857701</v>
      </c>
      <c r="O1835">
        <v>37.266706803130603</v>
      </c>
      <c r="P1835">
        <v>30.172413793103399</v>
      </c>
      <c r="Q1835">
        <v>8.3934724050052006E-2</v>
      </c>
    </row>
    <row r="1836" spans="1:17" hidden="1" x14ac:dyDescent="0.3">
      <c r="A1836" t="s">
        <v>3828</v>
      </c>
      <c r="B1836" t="s">
        <v>3829</v>
      </c>
      <c r="C1836" t="str">
        <f>IFERROR(VLOOKUP(Table1[[#This Row],[Ticker]],[1]!Table1[[Symbol]:[Industry]],2,FALSE),"-")</f>
        <v>-</v>
      </c>
      <c r="D1836" t="s">
        <v>187</v>
      </c>
      <c r="E1836">
        <v>447.874837589999</v>
      </c>
      <c r="F1836">
        <v>27.7</v>
      </c>
      <c r="G1836">
        <v>33.886667847198602</v>
      </c>
      <c r="H1836">
        <v>-1.1799344616947101</v>
      </c>
      <c r="I1836">
        <v>-28.6948371478524</v>
      </c>
      <c r="J1836">
        <v>-1.7679983912052499</v>
      </c>
      <c r="K1836">
        <v>28.5541967397455</v>
      </c>
      <c r="L1836">
        <v>28.898532547288301</v>
      </c>
      <c r="M1836">
        <v>47.790488115972003</v>
      </c>
      <c r="N1836">
        <v>1.4462493303239901</v>
      </c>
      <c r="O1836">
        <v>93.140794223826703</v>
      </c>
      <c r="P1836">
        <v>71.517027863777002</v>
      </c>
      <c r="Q1836">
        <v>4.1948015653496998E-2</v>
      </c>
    </row>
    <row r="1837" spans="1:17" hidden="1" x14ac:dyDescent="0.3">
      <c r="A1837" t="s">
        <v>3830</v>
      </c>
      <c r="B1837" t="s">
        <v>3831</v>
      </c>
      <c r="C1837" t="str">
        <f>IFERROR(VLOOKUP(Table1[[#This Row],[Ticker]],[1]!Table1[[Symbol]:[Industry]],2,FALSE),"-")</f>
        <v>-</v>
      </c>
      <c r="D1837" t="s">
        <v>994</v>
      </c>
      <c r="E1837">
        <v>446.386870469999</v>
      </c>
      <c r="F1837">
        <v>519.15</v>
      </c>
      <c r="G1837">
        <v>13.7248042447233</v>
      </c>
      <c r="H1837">
        <v>8.4078720217603795</v>
      </c>
      <c r="I1837">
        <v>14.728628077062501</v>
      </c>
      <c r="J1837">
        <v>-4.1974338750762197</v>
      </c>
      <c r="K1837">
        <v>454.80143493339398</v>
      </c>
      <c r="L1837">
        <v>428.25096885722297</v>
      </c>
      <c r="M1837">
        <v>72.710727359399996</v>
      </c>
      <c r="N1837">
        <v>1.8209429882363</v>
      </c>
      <c r="O1837">
        <v>2.0899547336993201</v>
      </c>
      <c r="P1837">
        <v>42.918100481761797</v>
      </c>
      <c r="Q1837">
        <v>3.3089656840437E-2</v>
      </c>
    </row>
    <row r="1838" spans="1:17" hidden="1" x14ac:dyDescent="0.3">
      <c r="A1838" t="s">
        <v>3832</v>
      </c>
      <c r="B1838" t="s">
        <v>3833</v>
      </c>
      <c r="C1838" t="str">
        <f>IFERROR(VLOOKUP(Table1[[#This Row],[Ticker]],[1]!Table1[[Symbol]:[Industry]],2,FALSE),"-")</f>
        <v>-</v>
      </c>
      <c r="D1838" t="s">
        <v>1136</v>
      </c>
      <c r="E1838">
        <v>445.57084770900002</v>
      </c>
      <c r="F1838">
        <v>163.41</v>
      </c>
      <c r="G1838">
        <v>-20.794047979262601</v>
      </c>
      <c r="H1838">
        <v>4.8546670232231097</v>
      </c>
      <c r="I1838">
        <v>-8.4740305599736292</v>
      </c>
      <c r="J1838">
        <v>2.0771372805353101</v>
      </c>
      <c r="K1838">
        <v>151.628903417625</v>
      </c>
      <c r="L1838">
        <v>154.460526763178</v>
      </c>
      <c r="M1838">
        <v>79.968864935076297</v>
      </c>
      <c r="N1838">
        <v>0.88230798945212796</v>
      </c>
      <c r="O1838">
        <v>46.869836607306702</v>
      </c>
      <c r="P1838">
        <v>31.995153473344001</v>
      </c>
      <c r="Q1838">
        <v>1.7195458821218E-2</v>
      </c>
    </row>
    <row r="1839" spans="1:17" hidden="1" x14ac:dyDescent="0.3">
      <c r="A1839" t="s">
        <v>3834</v>
      </c>
      <c r="B1839" t="s">
        <v>3835</v>
      </c>
      <c r="C1839" t="str">
        <f>IFERROR(VLOOKUP(Table1[[#This Row],[Ticker]],[1]!Table1[[Symbol]:[Industry]],2,FALSE),"-")</f>
        <v>-</v>
      </c>
      <c r="D1839" t="s">
        <v>1539</v>
      </c>
      <c r="E1839">
        <v>445.56498749999997</v>
      </c>
      <c r="F1839">
        <v>429.15</v>
      </c>
      <c r="G1839">
        <v>88.970155149589004</v>
      </c>
      <c r="H1839">
        <v>27.379130260746599</v>
      </c>
      <c r="I1839">
        <v>259.63667564343399</v>
      </c>
      <c r="J1839">
        <v>6.4495942013873302</v>
      </c>
      <c r="K1839">
        <v>322.21708947231502</v>
      </c>
      <c r="L1839">
        <v>225.87867252591101</v>
      </c>
      <c r="M1839">
        <v>93.051563690840396</v>
      </c>
      <c r="N1839">
        <v>1.8665857111480699</v>
      </c>
      <c r="O1839">
        <v>0</v>
      </c>
      <c r="P1839">
        <v>351.73684210526301</v>
      </c>
    </row>
    <row r="1840" spans="1:17" hidden="1" x14ac:dyDescent="0.3">
      <c r="A1840" t="s">
        <v>3836</v>
      </c>
      <c r="B1840" t="s">
        <v>3837</v>
      </c>
      <c r="C1840" t="str">
        <f>IFERROR(VLOOKUP(Table1[[#This Row],[Ticker]],[1]!Table1[[Symbol]:[Industry]],2,FALSE),"-")</f>
        <v>-</v>
      </c>
      <c r="D1840" t="s">
        <v>46</v>
      </c>
      <c r="E1840">
        <v>444.99725167999998</v>
      </c>
      <c r="F1840">
        <v>235.85</v>
      </c>
      <c r="G1840">
        <v>21.740142831770299</v>
      </c>
      <c r="H1840">
        <v>15.8044440297835</v>
      </c>
      <c r="I1840">
        <v>-6.02484404770001</v>
      </c>
      <c r="J1840">
        <v>-6.3233129248278104</v>
      </c>
      <c r="K1840">
        <v>199.76460072400201</v>
      </c>
      <c r="L1840">
        <v>189.31840764391899</v>
      </c>
      <c r="M1840">
        <v>64.369946326297693</v>
      </c>
      <c r="N1840">
        <v>2.0396916265933802</v>
      </c>
      <c r="O1840">
        <v>22.323510705957101</v>
      </c>
      <c r="P1840">
        <v>67.210209145693</v>
      </c>
      <c r="Q1840">
        <v>0.14114454974475399</v>
      </c>
    </row>
    <row r="1841" spans="1:17" hidden="1" x14ac:dyDescent="0.3">
      <c r="A1841" t="s">
        <v>3838</v>
      </c>
      <c r="B1841" t="s">
        <v>3839</v>
      </c>
      <c r="C1841" t="str">
        <f>IFERROR(VLOOKUP(Table1[[#This Row],[Ticker]],[1]!Table1[[Symbol]:[Industry]],2,FALSE),"-")</f>
        <v>-</v>
      </c>
      <c r="D1841" t="s">
        <v>109</v>
      </c>
      <c r="E1841">
        <v>444.80925000000002</v>
      </c>
      <c r="F1841">
        <v>29653.95</v>
      </c>
      <c r="G1841">
        <v>133.35007236901299</v>
      </c>
      <c r="H1841">
        <v>63.601432077132699</v>
      </c>
      <c r="I1841">
        <v>109.81814118657201</v>
      </c>
      <c r="J1841">
        <v>54.121886058461797</v>
      </c>
      <c r="K1841">
        <v>21371.582746104501</v>
      </c>
      <c r="L1841">
        <v>17490.114157051299</v>
      </c>
      <c r="M1841">
        <v>64.299920850279605</v>
      </c>
      <c r="N1841">
        <v>3.8489352418753202</v>
      </c>
      <c r="O1841">
        <v>30.842602756125199</v>
      </c>
      <c r="P1841">
        <v>202.24282205212299</v>
      </c>
      <c r="Q1841">
        <v>5.3704030602684999E-2</v>
      </c>
    </row>
    <row r="1842" spans="1:17" hidden="1" x14ac:dyDescent="0.3">
      <c r="A1842" t="s">
        <v>3840</v>
      </c>
      <c r="B1842" t="s">
        <v>3841</v>
      </c>
      <c r="C1842" t="str">
        <f>IFERROR(VLOOKUP(Table1[[#This Row],[Ticker]],[1]!Table1[[Symbol]:[Industry]],2,FALSE),"-")</f>
        <v>-</v>
      </c>
      <c r="D1842" t="s">
        <v>237</v>
      </c>
      <c r="E1842">
        <v>442.15199999999999</v>
      </c>
      <c r="F1842">
        <v>204.7</v>
      </c>
      <c r="G1842">
        <v>-18.1169166386046</v>
      </c>
      <c r="H1842">
        <v>16.707583171899099</v>
      </c>
      <c r="I1842">
        <v>-8.7428384221131203</v>
      </c>
      <c r="J1842">
        <v>2.8172669359457001</v>
      </c>
      <c r="K1842">
        <v>184.747273679253</v>
      </c>
      <c r="L1842">
        <v>186.03108703012299</v>
      </c>
      <c r="M1842">
        <v>69.959419041265093</v>
      </c>
      <c r="N1842">
        <v>1.62621598183441</v>
      </c>
      <c r="O1842">
        <v>9.91695163654129</v>
      </c>
      <c r="P1842">
        <v>28.742138364779802</v>
      </c>
      <c r="Q1842">
        <v>-8.8287313626757999E-2</v>
      </c>
    </row>
    <row r="1843" spans="1:17" hidden="1" x14ac:dyDescent="0.3">
      <c r="A1843" t="s">
        <v>3842</v>
      </c>
      <c r="B1843" t="s">
        <v>3843</v>
      </c>
      <c r="C1843" t="str">
        <f>IFERROR(VLOOKUP(Table1[[#This Row],[Ticker]],[1]!Table1[[Symbol]:[Industry]],2,FALSE),"-")</f>
        <v>-</v>
      </c>
      <c r="D1843" t="s">
        <v>620</v>
      </c>
      <c r="E1843">
        <v>442</v>
      </c>
      <c r="F1843">
        <v>625</v>
      </c>
      <c r="G1843">
        <v>103.225542916732</v>
      </c>
      <c r="H1843">
        <v>48.068134298356902</v>
      </c>
      <c r="I1843">
        <v>116.048362914496</v>
      </c>
      <c r="J1843">
        <v>-5.49934167478734</v>
      </c>
      <c r="K1843">
        <v>524.99676414796602</v>
      </c>
      <c r="M1843">
        <v>47.737116764536097</v>
      </c>
      <c r="N1843">
        <v>0.90039714686530503</v>
      </c>
      <c r="O1843">
        <v>31.919999999999899</v>
      </c>
      <c r="P1843">
        <v>140.38461538461499</v>
      </c>
    </row>
    <row r="1844" spans="1:17" hidden="1" x14ac:dyDescent="0.3">
      <c r="A1844" t="s">
        <v>3844</v>
      </c>
      <c r="B1844" t="s">
        <v>3845</v>
      </c>
      <c r="C1844" t="str">
        <f>IFERROR(VLOOKUP(Table1[[#This Row],[Ticker]],[1]!Table1[[Symbol]:[Industry]],2,FALSE),"-")</f>
        <v>-</v>
      </c>
      <c r="D1844" t="s">
        <v>390</v>
      </c>
      <c r="E1844">
        <v>440.82499999999999</v>
      </c>
      <c r="F1844">
        <v>629.75</v>
      </c>
      <c r="G1844">
        <v>330.62839368914803</v>
      </c>
      <c r="H1844">
        <v>-3.1995603064037201</v>
      </c>
      <c r="I1844">
        <v>27.3667586983711</v>
      </c>
      <c r="J1844">
        <v>-3.1875567508267002</v>
      </c>
      <c r="K1844">
        <v>597.44511529182898</v>
      </c>
      <c r="L1844">
        <v>488.78231019373402</v>
      </c>
      <c r="M1844">
        <v>63.944181604373</v>
      </c>
      <c r="N1844">
        <v>1.21163973985558</v>
      </c>
      <c r="O1844">
        <v>4.1524414450178497</v>
      </c>
      <c r="P1844">
        <v>384.982672314208</v>
      </c>
      <c r="Q1844">
        <v>0.17352991463591799</v>
      </c>
    </row>
    <row r="1845" spans="1:17" hidden="1" x14ac:dyDescent="0.3">
      <c r="A1845" t="s">
        <v>3846</v>
      </c>
      <c r="B1845" t="s">
        <v>3847</v>
      </c>
      <c r="C1845" t="str">
        <f>IFERROR(VLOOKUP(Table1[[#This Row],[Ticker]],[1]!Table1[[Symbol]:[Industry]],2,FALSE),"-")</f>
        <v>-</v>
      </c>
      <c r="E1845">
        <v>440.53595648999999</v>
      </c>
      <c r="F1845">
        <v>229.95</v>
      </c>
      <c r="G1845">
        <v>211.21089090208</v>
      </c>
      <c r="H1845">
        <v>-20.505044296098198</v>
      </c>
      <c r="I1845">
        <v>-8.3666387505051496</v>
      </c>
      <c r="J1845">
        <v>-11.277802312773799</v>
      </c>
      <c r="K1845">
        <v>268.07083755287402</v>
      </c>
      <c r="L1845">
        <v>235.47278158736199</v>
      </c>
      <c r="M1845">
        <v>35.092628280488803</v>
      </c>
      <c r="N1845">
        <v>0.97828720066433505</v>
      </c>
      <c r="O1845">
        <v>58.904109589040999</v>
      </c>
      <c r="P1845">
        <v>240.666666666666</v>
      </c>
    </row>
    <row r="1846" spans="1:17" hidden="1" x14ac:dyDescent="0.3">
      <c r="A1846" t="s">
        <v>3848</v>
      </c>
      <c r="B1846" t="s">
        <v>3849</v>
      </c>
      <c r="C1846" t="str">
        <f>IFERROR(VLOOKUP(Table1[[#This Row],[Ticker]],[1]!Table1[[Symbol]:[Industry]],2,FALSE),"-")</f>
        <v>-</v>
      </c>
      <c r="D1846" t="s">
        <v>337</v>
      </c>
      <c r="E1846">
        <v>440.20897200000002</v>
      </c>
      <c r="F1846">
        <v>375.9</v>
      </c>
      <c r="G1846">
        <v>-30.245519354329499</v>
      </c>
      <c r="H1846">
        <v>-8.9474685385224699</v>
      </c>
      <c r="I1846">
        <v>-17.422699356565701</v>
      </c>
      <c r="J1846">
        <v>-15.169062735665801</v>
      </c>
      <c r="O1846">
        <v>15.3764299015695</v>
      </c>
      <c r="P1846">
        <v>7.4153450492927497</v>
      </c>
    </row>
    <row r="1847" spans="1:17" hidden="1" x14ac:dyDescent="0.3">
      <c r="A1847" t="s">
        <v>3850</v>
      </c>
      <c r="B1847" t="s">
        <v>3851</v>
      </c>
      <c r="C1847" t="str">
        <f>IFERROR(VLOOKUP(Table1[[#This Row],[Ticker]],[1]!Table1[[Symbol]:[Industry]],2,FALSE),"-")</f>
        <v>-</v>
      </c>
      <c r="D1847" t="s">
        <v>457</v>
      </c>
      <c r="E1847">
        <v>438.9</v>
      </c>
      <c r="F1847">
        <v>585.20000000000005</v>
      </c>
      <c r="G1847">
        <v>22.424696108281299</v>
      </c>
      <c r="H1847">
        <v>-7.2558018718557999</v>
      </c>
      <c r="I1847">
        <v>-34.228165673746503</v>
      </c>
      <c r="J1847">
        <v>-2.6015443638173101</v>
      </c>
      <c r="K1847">
        <v>594.82288341170795</v>
      </c>
      <c r="L1847">
        <v>592.59492107983601</v>
      </c>
      <c r="M1847">
        <v>52.664638911605103</v>
      </c>
      <c r="N1847">
        <v>0.68015520569080601</v>
      </c>
      <c r="O1847">
        <v>46.5823650034176</v>
      </c>
      <c r="Q1847">
        <v>5.0694966087050002E-3</v>
      </c>
    </row>
    <row r="1848" spans="1:17" hidden="1" x14ac:dyDescent="0.3">
      <c r="A1848" t="s">
        <v>3852</v>
      </c>
      <c r="B1848" t="s">
        <v>3853</v>
      </c>
      <c r="C1848" t="str">
        <f>IFERROR(VLOOKUP(Table1[[#This Row],[Ticker]],[1]!Table1[[Symbol]:[Industry]],2,FALSE),"-")</f>
        <v>-</v>
      </c>
      <c r="E1848">
        <v>438.73919999999998</v>
      </c>
      <c r="F1848">
        <v>507.8</v>
      </c>
      <c r="G1848">
        <v>549.19477835965199</v>
      </c>
      <c r="H1848">
        <v>14.4754170336168</v>
      </c>
      <c r="I1848">
        <v>95.182750346363903</v>
      </c>
      <c r="J1848">
        <v>6.7078704398220896</v>
      </c>
      <c r="K1848">
        <v>436.52305961817501</v>
      </c>
      <c r="L1848">
        <v>338.02776188905301</v>
      </c>
      <c r="M1848">
        <v>78.4689738513555</v>
      </c>
      <c r="N1848">
        <v>1.1263057318233101</v>
      </c>
      <c r="O1848">
        <v>0</v>
      </c>
      <c r="P1848">
        <v>577.06666666666604</v>
      </c>
      <c r="Q1848">
        <v>0.178309567146126</v>
      </c>
    </row>
    <row r="1849" spans="1:17" hidden="1" x14ac:dyDescent="0.3">
      <c r="A1849" t="s">
        <v>3854</v>
      </c>
      <c r="B1849" t="s">
        <v>3855</v>
      </c>
      <c r="C1849" t="str">
        <f>IFERROR(VLOOKUP(Table1[[#This Row],[Ticker]],[1]!Table1[[Symbol]:[Industry]],2,FALSE),"-")</f>
        <v>-</v>
      </c>
      <c r="D1849" t="s">
        <v>124</v>
      </c>
      <c r="E1849">
        <v>437.70832350000001</v>
      </c>
      <c r="F1849">
        <v>238.35</v>
      </c>
      <c r="G1849">
        <v>60.571518551102201</v>
      </c>
      <c r="H1849">
        <v>-4.5197095295134702</v>
      </c>
      <c r="I1849">
        <v>13.589806170983501</v>
      </c>
      <c r="J1849">
        <v>-3.1232944712719699</v>
      </c>
      <c r="K1849">
        <v>243.496519082465</v>
      </c>
      <c r="L1849">
        <v>215.18223886916201</v>
      </c>
      <c r="M1849">
        <v>53.481846660452803</v>
      </c>
      <c r="N1849">
        <v>0.35918250675231</v>
      </c>
      <c r="O1849">
        <v>33.815817075728901</v>
      </c>
      <c r="P1849">
        <v>92.217741935483801</v>
      </c>
      <c r="Q1849">
        <v>0.101923294555111</v>
      </c>
    </row>
    <row r="1850" spans="1:17" hidden="1" x14ac:dyDescent="0.3">
      <c r="A1850" t="s">
        <v>3856</v>
      </c>
      <c r="B1850" t="s">
        <v>3857</v>
      </c>
      <c r="C1850" t="str">
        <f>IFERROR(VLOOKUP(Table1[[#This Row],[Ticker]],[1]!Table1[[Symbol]:[Industry]],2,FALSE),"-")</f>
        <v>-</v>
      </c>
      <c r="D1850" t="s">
        <v>234</v>
      </c>
      <c r="E1850">
        <v>436.07024999999999</v>
      </c>
      <c r="F1850">
        <v>385</v>
      </c>
      <c r="G1850">
        <v>-25.517000594841299</v>
      </c>
      <c r="H1850">
        <v>-2.1201791612330898</v>
      </c>
      <c r="I1850">
        <v>-12.6941805970775</v>
      </c>
      <c r="J1850">
        <v>-8.9126367951952705</v>
      </c>
      <c r="M1850">
        <v>51.910234983589703</v>
      </c>
      <c r="O1850">
        <v>21.506493506493499</v>
      </c>
      <c r="P1850">
        <v>32.758620689655103</v>
      </c>
    </row>
    <row r="1851" spans="1:17" hidden="1" x14ac:dyDescent="0.3">
      <c r="A1851" t="s">
        <v>3858</v>
      </c>
      <c r="B1851" t="s">
        <v>3859</v>
      </c>
      <c r="C1851" t="str">
        <f>IFERROR(VLOOKUP(Table1[[#This Row],[Ticker]],[1]!Table1[[Symbol]:[Industry]],2,FALSE),"-")</f>
        <v>-</v>
      </c>
      <c r="D1851" t="s">
        <v>1020</v>
      </c>
      <c r="E1851">
        <v>435.86840000000001</v>
      </c>
      <c r="F1851">
        <v>51.92</v>
      </c>
      <c r="G1851">
        <v>40.698070389260202</v>
      </c>
      <c r="H1851">
        <v>-15.234694267407299</v>
      </c>
      <c r="I1851">
        <v>-28.535182432655599</v>
      </c>
      <c r="J1851">
        <v>4.5760876303001199</v>
      </c>
      <c r="K1851">
        <v>53.947692687283698</v>
      </c>
      <c r="L1851">
        <v>54.281154631043997</v>
      </c>
      <c r="M1851">
        <v>65.469204367387107</v>
      </c>
      <c r="N1851">
        <v>1.0656406139964401</v>
      </c>
      <c r="O1851">
        <v>89.714946070878199</v>
      </c>
      <c r="P1851">
        <v>74.814814814814795</v>
      </c>
      <c r="Q1851">
        <v>4.4161635331279002E-2</v>
      </c>
    </row>
    <row r="1852" spans="1:17" hidden="1" x14ac:dyDescent="0.3">
      <c r="A1852" t="s">
        <v>3860</v>
      </c>
      <c r="B1852" t="s">
        <v>3861</v>
      </c>
      <c r="C1852" t="str">
        <f>IFERROR(VLOOKUP(Table1[[#This Row],[Ticker]],[1]!Table1[[Symbol]:[Industry]],2,FALSE),"-")</f>
        <v>-</v>
      </c>
      <c r="D1852" t="s">
        <v>620</v>
      </c>
      <c r="E1852">
        <v>435.12216899999999</v>
      </c>
      <c r="F1852">
        <v>6255.8</v>
      </c>
      <c r="G1852">
        <v>45.679594800921599</v>
      </c>
      <c r="H1852">
        <v>33.300026581841799</v>
      </c>
      <c r="I1852">
        <v>43.621060416266701</v>
      </c>
      <c r="J1852">
        <v>32.198246334533103</v>
      </c>
      <c r="K1852">
        <v>4884.8448641247296</v>
      </c>
      <c r="L1852">
        <v>4388.2485516479001</v>
      </c>
      <c r="M1852">
        <v>85.654858784320993</v>
      </c>
      <c r="N1852">
        <v>2.7991385529689898</v>
      </c>
      <c r="O1852">
        <v>13.0127241919498</v>
      </c>
      <c r="P1852">
        <v>86.740298507462697</v>
      </c>
      <c r="Q1852">
        <v>5.9226080921539997E-2</v>
      </c>
    </row>
    <row r="1853" spans="1:17" hidden="1" x14ac:dyDescent="0.3">
      <c r="A1853" t="s">
        <v>3862</v>
      </c>
      <c r="B1853" t="s">
        <v>3863</v>
      </c>
      <c r="C1853" t="str">
        <f>IFERROR(VLOOKUP(Table1[[#This Row],[Ticker]],[1]!Table1[[Symbol]:[Industry]],2,FALSE),"-")</f>
        <v>-</v>
      </c>
      <c r="E1853">
        <v>434.35831371999899</v>
      </c>
      <c r="F1853">
        <v>92.15</v>
      </c>
      <c r="G1853">
        <v>-65.226462358377205</v>
      </c>
      <c r="H1853">
        <v>-8.03732361098624</v>
      </c>
      <c r="I1853">
        <v>-50.351191608573401</v>
      </c>
      <c r="J1853">
        <v>-0.28554798789154301</v>
      </c>
      <c r="K1853">
        <v>98.440883059868796</v>
      </c>
      <c r="L1853">
        <v>121.749108646417</v>
      </c>
      <c r="M1853">
        <v>45.066001005840597</v>
      </c>
      <c r="N1853">
        <v>0.63866917164271297</v>
      </c>
      <c r="O1853">
        <v>92.078133478024895</v>
      </c>
      <c r="P1853">
        <v>15.187499999999901</v>
      </c>
      <c r="Q1853">
        <v>-2.9424994740114001E-2</v>
      </c>
    </row>
    <row r="1854" spans="1:17" hidden="1" x14ac:dyDescent="0.3">
      <c r="A1854" t="s">
        <v>3864</v>
      </c>
      <c r="B1854" t="s">
        <v>3865</v>
      </c>
      <c r="C1854" t="str">
        <f>IFERROR(VLOOKUP(Table1[[#This Row],[Ticker]],[1]!Table1[[Symbol]:[Industry]],2,FALSE),"-")</f>
        <v>-</v>
      </c>
      <c r="D1854" t="s">
        <v>124</v>
      </c>
      <c r="E1854">
        <v>430.45474999999999</v>
      </c>
      <c r="F1854">
        <v>249.25</v>
      </c>
      <c r="G1854">
        <v>30.950290408922001</v>
      </c>
      <c r="H1854">
        <v>0.75864865400811099</v>
      </c>
      <c r="I1854">
        <v>-0.53867862183507498</v>
      </c>
      <c r="J1854">
        <v>-0.96569433854119902</v>
      </c>
      <c r="K1854">
        <v>240.84705173181999</v>
      </c>
      <c r="L1854">
        <v>217.15514794491401</v>
      </c>
      <c r="M1854">
        <v>67.083684794594902</v>
      </c>
      <c r="N1854">
        <v>0.82521722908746498</v>
      </c>
      <c r="O1854">
        <v>13.9418254764292</v>
      </c>
      <c r="P1854">
        <v>81.669096209912496</v>
      </c>
      <c r="Q1854">
        <v>0.13998225966852701</v>
      </c>
    </row>
    <row r="1855" spans="1:17" hidden="1" x14ac:dyDescent="0.3">
      <c r="A1855" t="s">
        <v>3866</v>
      </c>
      <c r="B1855" t="s">
        <v>3867</v>
      </c>
      <c r="C1855" t="str">
        <f>IFERROR(VLOOKUP(Table1[[#This Row],[Ticker]],[1]!Table1[[Symbol]:[Industry]],2,FALSE),"-")</f>
        <v>-</v>
      </c>
      <c r="E1855">
        <v>430.37438400000002</v>
      </c>
      <c r="F1855">
        <v>190.85</v>
      </c>
      <c r="G1855">
        <v>1.84429038590127</v>
      </c>
      <c r="H1855">
        <v>23.1648121632319</v>
      </c>
      <c r="I1855">
        <v>14.667110383664999</v>
      </c>
      <c r="J1855">
        <v>25.810948977215801</v>
      </c>
      <c r="M1855">
        <v>100</v>
      </c>
      <c r="O1855">
        <v>0</v>
      </c>
      <c r="P1855">
        <v>33.9298245614035</v>
      </c>
    </row>
    <row r="1856" spans="1:17" hidden="1" x14ac:dyDescent="0.3">
      <c r="A1856" t="s">
        <v>3868</v>
      </c>
      <c r="B1856" t="s">
        <v>3869</v>
      </c>
      <c r="C1856" t="str">
        <f>IFERROR(VLOOKUP(Table1[[#This Row],[Ticker]],[1]!Table1[[Symbol]:[Industry]],2,FALSE),"-")</f>
        <v>-</v>
      </c>
      <c r="D1856" t="s">
        <v>46</v>
      </c>
      <c r="E1856">
        <v>430.12499333999898</v>
      </c>
      <c r="F1856">
        <v>77.7</v>
      </c>
      <c r="G1856">
        <v>132.08748557177799</v>
      </c>
      <c r="H1856">
        <v>29.287431159196601</v>
      </c>
      <c r="I1856">
        <v>54.929208490806403</v>
      </c>
      <c r="J1856">
        <v>-6.3343159150371902</v>
      </c>
      <c r="K1856">
        <v>62.722832959178199</v>
      </c>
      <c r="L1856">
        <v>49.983262617319497</v>
      </c>
      <c r="M1856">
        <v>57.572509723730398</v>
      </c>
      <c r="N1856">
        <v>2.18286673036088</v>
      </c>
      <c r="O1856">
        <v>13.899613899613801</v>
      </c>
      <c r="P1856">
        <v>167.93103448275801</v>
      </c>
    </row>
    <row r="1857" spans="1:17" hidden="1" x14ac:dyDescent="0.3">
      <c r="A1857" t="s">
        <v>3870</v>
      </c>
      <c r="B1857" t="s">
        <v>3871</v>
      </c>
      <c r="C1857" t="str">
        <f>IFERROR(VLOOKUP(Table1[[#This Row],[Ticker]],[1]!Table1[[Symbol]:[Industry]],2,FALSE),"-")</f>
        <v>-</v>
      </c>
      <c r="D1857" t="s">
        <v>234</v>
      </c>
      <c r="E1857">
        <v>429.55974767999999</v>
      </c>
      <c r="F1857">
        <v>125.2</v>
      </c>
      <c r="G1857">
        <v>55.055934106061201</v>
      </c>
      <c r="H1857">
        <v>-0.13201933617150699</v>
      </c>
      <c r="I1857">
        <v>32.6920293256047</v>
      </c>
      <c r="J1857">
        <v>-3.9727228006540698</v>
      </c>
      <c r="K1857">
        <v>126.505554087113</v>
      </c>
      <c r="L1857">
        <v>112.57330485125</v>
      </c>
      <c r="M1857">
        <v>53.3424342889138</v>
      </c>
      <c r="N1857">
        <v>0.73958366644928697</v>
      </c>
      <c r="O1857">
        <v>29.9121405750798</v>
      </c>
      <c r="P1857">
        <v>92.467332820907004</v>
      </c>
      <c r="Q1857">
        <v>0.12695476608068701</v>
      </c>
    </row>
    <row r="1858" spans="1:17" hidden="1" x14ac:dyDescent="0.3">
      <c r="A1858" t="s">
        <v>3872</v>
      </c>
      <c r="B1858" t="s">
        <v>3873</v>
      </c>
      <c r="C1858" t="str">
        <f>IFERROR(VLOOKUP(Table1[[#This Row],[Ticker]],[1]!Table1[[Symbol]:[Industry]],2,FALSE),"-")</f>
        <v>-</v>
      </c>
      <c r="D1858" t="s">
        <v>3874</v>
      </c>
      <c r="E1858">
        <v>429.24964169999998</v>
      </c>
      <c r="F1858">
        <v>834.9</v>
      </c>
      <c r="G1858">
        <v>50.093246701682197</v>
      </c>
      <c r="H1858">
        <v>5.0006230645309504</v>
      </c>
      <c r="I1858">
        <v>60.903306749457002</v>
      </c>
      <c r="J1858">
        <v>-3.4822841054909599</v>
      </c>
      <c r="K1858">
        <v>737.56647367534094</v>
      </c>
      <c r="L1858">
        <v>592.16907692320797</v>
      </c>
      <c r="M1858">
        <v>52.533827587415601</v>
      </c>
      <c r="N1858">
        <v>0.75630797773654901</v>
      </c>
      <c r="O1858">
        <v>4.8029704156186304</v>
      </c>
      <c r="P1858">
        <v>88.9769126301493</v>
      </c>
      <c r="Q1858">
        <v>0.199086912960417</v>
      </c>
    </row>
    <row r="1859" spans="1:17" hidden="1" x14ac:dyDescent="0.3">
      <c r="A1859" t="s">
        <v>3875</v>
      </c>
      <c r="B1859" t="s">
        <v>3876</v>
      </c>
      <c r="C1859" t="str">
        <f>IFERROR(VLOOKUP(Table1[[#This Row],[Ticker]],[1]!Table1[[Symbol]:[Industry]],2,FALSE),"-")</f>
        <v>-</v>
      </c>
      <c r="D1859" t="s">
        <v>552</v>
      </c>
      <c r="E1859">
        <v>428.53662416999998</v>
      </c>
      <c r="F1859">
        <v>244.9</v>
      </c>
      <c r="G1859">
        <v>147.919098895204</v>
      </c>
      <c r="H1859">
        <v>15.659574868520901</v>
      </c>
      <c r="I1859">
        <v>31.169457506179299</v>
      </c>
      <c r="J1859">
        <v>-2.8008051955795001</v>
      </c>
      <c r="K1859">
        <v>216.94584174993199</v>
      </c>
      <c r="L1859">
        <v>177.87584214768</v>
      </c>
      <c r="M1859">
        <v>55.7778738283587</v>
      </c>
      <c r="N1859">
        <v>1.1473512359751801</v>
      </c>
      <c r="O1859">
        <v>17.844017966516901</v>
      </c>
      <c r="P1859">
        <v>180.78422380187999</v>
      </c>
      <c r="Q1859">
        <v>9.9874888395543995E-2</v>
      </c>
    </row>
    <row r="1860" spans="1:17" hidden="1" x14ac:dyDescent="0.3">
      <c r="A1860" t="s">
        <v>3877</v>
      </c>
      <c r="B1860" t="s">
        <v>3878</v>
      </c>
      <c r="C1860" t="str">
        <f>IFERROR(VLOOKUP(Table1[[#This Row],[Ticker]],[1]!Table1[[Symbol]:[Industry]],2,FALSE),"-")</f>
        <v>-</v>
      </c>
      <c r="D1860" t="s">
        <v>668</v>
      </c>
      <c r="E1860">
        <v>428.39491469000001</v>
      </c>
      <c r="F1860">
        <v>143.54</v>
      </c>
      <c r="G1860">
        <v>0.58785797372442505</v>
      </c>
      <c r="H1860">
        <v>7.8111287760388501</v>
      </c>
      <c r="I1860">
        <v>-4.3525040194517004</v>
      </c>
      <c r="J1860">
        <v>0.425733802526926</v>
      </c>
      <c r="K1860">
        <v>131.174817009967</v>
      </c>
      <c r="L1860">
        <v>128.79854474827599</v>
      </c>
      <c r="M1860">
        <v>65.068672119072104</v>
      </c>
      <c r="N1860">
        <v>2.65054273628582</v>
      </c>
      <c r="O1860">
        <v>14.393200501602299</v>
      </c>
      <c r="P1860">
        <v>33.463505346350502</v>
      </c>
      <c r="Q1860">
        <v>3.6710742393042999E-2</v>
      </c>
    </row>
    <row r="1861" spans="1:17" hidden="1" x14ac:dyDescent="0.3">
      <c r="A1861" t="s">
        <v>3879</v>
      </c>
      <c r="B1861" t="s">
        <v>3880</v>
      </c>
      <c r="C1861" t="str">
        <f>IFERROR(VLOOKUP(Table1[[#This Row],[Ticker]],[1]!Table1[[Symbol]:[Industry]],2,FALSE),"-")</f>
        <v>-</v>
      </c>
      <c r="D1861" t="s">
        <v>65</v>
      </c>
      <c r="E1861">
        <v>428.19977502</v>
      </c>
      <c r="F1861">
        <v>143.47999999999999</v>
      </c>
      <c r="G1861">
        <v>14.238914223502499</v>
      </c>
      <c r="H1861">
        <v>7.2690331116425302</v>
      </c>
      <c r="I1861">
        <v>-5.2928155920363196</v>
      </c>
      <c r="J1861">
        <v>-4.2980689013670101</v>
      </c>
      <c r="K1861">
        <v>132.15508248363199</v>
      </c>
      <c r="L1861">
        <v>130.35317419278101</v>
      </c>
      <c r="M1861">
        <v>67.948561191943597</v>
      </c>
      <c r="N1861">
        <v>1.6157073125786701</v>
      </c>
      <c r="O1861">
        <v>30.122665179816</v>
      </c>
      <c r="P1861">
        <v>41.918892185954498</v>
      </c>
      <c r="Q1861">
        <v>1.4450197562351001E-2</v>
      </c>
    </row>
    <row r="1862" spans="1:17" hidden="1" x14ac:dyDescent="0.3">
      <c r="A1862" t="s">
        <v>3881</v>
      </c>
      <c r="B1862" t="s">
        <v>3882</v>
      </c>
      <c r="C1862" t="str">
        <f>IFERROR(VLOOKUP(Table1[[#This Row],[Ticker]],[1]!Table1[[Symbol]:[Industry]],2,FALSE),"-")</f>
        <v>-</v>
      </c>
      <c r="D1862" t="s">
        <v>380</v>
      </c>
      <c r="E1862">
        <v>427.97215499999999</v>
      </c>
      <c r="F1862">
        <v>386.85</v>
      </c>
      <c r="G1862">
        <v>96.679305786994604</v>
      </c>
      <c r="H1862">
        <v>-9.4391352051891495</v>
      </c>
      <c r="I1862">
        <v>5.05270714749929</v>
      </c>
      <c r="J1862">
        <v>10.313429548018799</v>
      </c>
      <c r="K1862">
        <v>391.264386313881</v>
      </c>
      <c r="L1862">
        <v>376.09084705505501</v>
      </c>
      <c r="M1862">
        <v>68.128786285160601</v>
      </c>
      <c r="N1862">
        <v>2.7135132390647598</v>
      </c>
      <c r="O1862">
        <v>89.892723277756204</v>
      </c>
      <c r="P1862">
        <v>122.96829971181501</v>
      </c>
      <c r="Q1862">
        <v>0.21711974135692599</v>
      </c>
    </row>
    <row r="1863" spans="1:17" hidden="1" x14ac:dyDescent="0.3">
      <c r="A1863" t="s">
        <v>3883</v>
      </c>
      <c r="B1863" t="s">
        <v>3884</v>
      </c>
      <c r="C1863" t="str">
        <f>IFERROR(VLOOKUP(Table1[[#This Row],[Ticker]],[1]!Table1[[Symbol]:[Industry]],2,FALSE),"-")</f>
        <v>-</v>
      </c>
      <c r="D1863" t="s">
        <v>156</v>
      </c>
      <c r="E1863">
        <v>427.05362278000001</v>
      </c>
      <c r="F1863">
        <v>187.4</v>
      </c>
      <c r="G1863">
        <v>64.348665905981505</v>
      </c>
      <c r="H1863">
        <v>-5.4407211488585201</v>
      </c>
      <c r="I1863">
        <v>6.6259400992165496</v>
      </c>
      <c r="J1863">
        <v>8.8202369029123897</v>
      </c>
      <c r="K1863">
        <v>179.46087023009099</v>
      </c>
      <c r="L1863">
        <v>159.504145350237</v>
      </c>
      <c r="M1863">
        <v>66.683611427296597</v>
      </c>
      <c r="N1863">
        <v>1.2915077705334801</v>
      </c>
      <c r="O1863">
        <v>11.5261472785485</v>
      </c>
      <c r="P1863">
        <v>95.2083333333333</v>
      </c>
    </row>
    <row r="1864" spans="1:17" hidden="1" x14ac:dyDescent="0.3">
      <c r="A1864" t="s">
        <v>3885</v>
      </c>
      <c r="B1864" t="s">
        <v>3886</v>
      </c>
      <c r="C1864" t="str">
        <f>IFERROR(VLOOKUP(Table1[[#This Row],[Ticker]],[1]!Table1[[Symbol]:[Industry]],2,FALSE),"-")</f>
        <v>-</v>
      </c>
      <c r="D1864" t="s">
        <v>65</v>
      </c>
      <c r="E1864">
        <v>426.68204316999999</v>
      </c>
      <c r="F1864">
        <v>598.45000000000005</v>
      </c>
      <c r="G1864">
        <v>50.326861457187498</v>
      </c>
      <c r="H1864">
        <v>-1.1204638825472999</v>
      </c>
      <c r="I1864">
        <v>-27.047007850672699</v>
      </c>
      <c r="J1864">
        <v>2.2250571643503001</v>
      </c>
      <c r="K1864">
        <v>570.44569361239496</v>
      </c>
      <c r="L1864">
        <v>523.53796755117401</v>
      </c>
      <c r="M1864">
        <v>67.293021322312796</v>
      </c>
      <c r="N1864">
        <v>1.2450664669212099</v>
      </c>
      <c r="O1864">
        <v>22.817277968084198</v>
      </c>
      <c r="P1864">
        <v>80.147501505117404</v>
      </c>
      <c r="Q1864">
        <v>3.8721208942381E-2</v>
      </c>
    </row>
    <row r="1865" spans="1:17" hidden="1" x14ac:dyDescent="0.3">
      <c r="A1865" t="s">
        <v>3887</v>
      </c>
      <c r="B1865" t="s">
        <v>3888</v>
      </c>
      <c r="C1865" t="str">
        <f>IFERROR(VLOOKUP(Table1[[#This Row],[Ticker]],[1]!Table1[[Symbol]:[Industry]],2,FALSE),"-")</f>
        <v>-</v>
      </c>
      <c r="E1865">
        <v>426.48858909</v>
      </c>
      <c r="F1865">
        <v>249.35</v>
      </c>
      <c r="G1865">
        <v>425.337537735909</v>
      </c>
      <c r="H1865">
        <v>11.3753384790213</v>
      </c>
      <c r="I1865">
        <v>74.029674456527701</v>
      </c>
      <c r="J1865">
        <v>-9.0832032935415299</v>
      </c>
      <c r="K1865">
        <v>220.15025558641801</v>
      </c>
      <c r="L1865">
        <v>176.648513265139</v>
      </c>
      <c r="M1865">
        <v>59.116264086991301</v>
      </c>
      <c r="N1865">
        <v>1.4678030303030301</v>
      </c>
      <c r="O1865">
        <v>25.927411269300102</v>
      </c>
      <c r="P1865">
        <v>454.11111111111097</v>
      </c>
    </row>
    <row r="1866" spans="1:17" hidden="1" x14ac:dyDescent="0.3">
      <c r="A1866" t="s">
        <v>3889</v>
      </c>
      <c r="B1866" t="s">
        <v>3890</v>
      </c>
      <c r="C1866" t="str">
        <f>IFERROR(VLOOKUP(Table1[[#This Row],[Ticker]],[1]!Table1[[Symbol]:[Industry]],2,FALSE),"-")</f>
        <v>-</v>
      </c>
      <c r="D1866" t="s">
        <v>931</v>
      </c>
      <c r="E1866">
        <v>425.70396</v>
      </c>
      <c r="F1866">
        <v>212.3</v>
      </c>
      <c r="G1866">
        <v>21.8464586358239</v>
      </c>
      <c r="H1866">
        <v>-11.8702755560663</v>
      </c>
      <c r="I1866">
        <v>-26.588553015102299</v>
      </c>
      <c r="J1866">
        <v>-7.9902206134274696</v>
      </c>
      <c r="K1866">
        <v>219.475408324744</v>
      </c>
      <c r="L1866">
        <v>210.759430156007</v>
      </c>
      <c r="M1866">
        <v>38.977510451785903</v>
      </c>
      <c r="N1866">
        <v>1.17745952677459</v>
      </c>
      <c r="O1866">
        <v>43.170042392840301</v>
      </c>
      <c r="P1866">
        <v>57.259259259259203</v>
      </c>
      <c r="Q1866">
        <v>0.11785006206106299</v>
      </c>
    </row>
    <row r="1867" spans="1:17" hidden="1" x14ac:dyDescent="0.3">
      <c r="A1867" t="s">
        <v>3891</v>
      </c>
      <c r="B1867" t="s">
        <v>3892</v>
      </c>
      <c r="C1867" t="str">
        <f>IFERROR(VLOOKUP(Table1[[#This Row],[Ticker]],[1]!Table1[[Symbol]:[Industry]],2,FALSE),"-")</f>
        <v>-</v>
      </c>
      <c r="D1867" t="s">
        <v>65</v>
      </c>
      <c r="E1867">
        <v>424.33247999999998</v>
      </c>
      <c r="F1867">
        <v>300</v>
      </c>
      <c r="G1867">
        <v>-33.4044937133038</v>
      </c>
      <c r="I1867">
        <v>-16.735519869386199</v>
      </c>
      <c r="K1867">
        <v>236.47452214466199</v>
      </c>
      <c r="M1867">
        <v>93.708569093124794</v>
      </c>
      <c r="N1867">
        <v>1</v>
      </c>
      <c r="O1867">
        <v>8.3333333333333197</v>
      </c>
      <c r="P1867">
        <v>1.0101010101010099</v>
      </c>
    </row>
    <row r="1868" spans="1:17" hidden="1" x14ac:dyDescent="0.3">
      <c r="A1868" t="s">
        <v>3893</v>
      </c>
      <c r="B1868" t="s">
        <v>3894</v>
      </c>
      <c r="C1868" t="str">
        <f>IFERROR(VLOOKUP(Table1[[#This Row],[Ticker]],[1]!Table1[[Symbol]:[Industry]],2,FALSE),"-")</f>
        <v>-</v>
      </c>
      <c r="D1868" t="s">
        <v>931</v>
      </c>
      <c r="E1868">
        <v>423.87314596799899</v>
      </c>
      <c r="F1868">
        <v>3.97</v>
      </c>
      <c r="G1868">
        <v>0.56001613613819501</v>
      </c>
      <c r="H1868">
        <v>5.8636425725886303</v>
      </c>
      <c r="I1868">
        <v>-36.649545852887101</v>
      </c>
      <c r="J1868">
        <v>-8.5755101282944395</v>
      </c>
      <c r="K1868">
        <v>3.9915073188775398</v>
      </c>
      <c r="L1868">
        <v>3.9220022624835398</v>
      </c>
      <c r="M1868">
        <v>38.120351042486803</v>
      </c>
      <c r="N1868">
        <v>1.4968073622657301</v>
      </c>
      <c r="O1868">
        <v>90.560547681400095</v>
      </c>
      <c r="P1868">
        <v>52.479640340690501</v>
      </c>
      <c r="Q1868">
        <v>0.14212426740447001</v>
      </c>
    </row>
    <row r="1869" spans="1:17" hidden="1" x14ac:dyDescent="0.3">
      <c r="A1869" t="s">
        <v>3895</v>
      </c>
      <c r="B1869" t="s">
        <v>3896</v>
      </c>
      <c r="C1869" t="str">
        <f>IFERROR(VLOOKUP(Table1[[#This Row],[Ticker]],[1]!Table1[[Symbol]:[Industry]],2,FALSE),"-")</f>
        <v>-</v>
      </c>
      <c r="D1869" t="s">
        <v>21</v>
      </c>
      <c r="E1869">
        <v>422.81626771999998</v>
      </c>
      <c r="F1869">
        <v>411.4</v>
      </c>
      <c r="G1869">
        <v>-11.5137127385534</v>
      </c>
      <c r="H1869">
        <v>-0.63398101468927304</v>
      </c>
      <c r="I1869">
        <v>-30.3120878217069</v>
      </c>
      <c r="J1869">
        <v>1.12930157180793</v>
      </c>
      <c r="K1869">
        <v>402.973468618965</v>
      </c>
      <c r="L1869">
        <v>406.39800497585702</v>
      </c>
      <c r="M1869">
        <v>57.4783748012713</v>
      </c>
      <c r="N1869">
        <v>0.753394891815379</v>
      </c>
      <c r="O1869">
        <v>38.551288283908598</v>
      </c>
      <c r="P1869">
        <v>23.3028622808332</v>
      </c>
      <c r="Q1869">
        <v>0.151818700969818</v>
      </c>
    </row>
    <row r="1870" spans="1:17" hidden="1" x14ac:dyDescent="0.3">
      <c r="A1870" t="s">
        <v>3897</v>
      </c>
      <c r="B1870" t="s">
        <v>3898</v>
      </c>
      <c r="C1870" t="str">
        <f>IFERROR(VLOOKUP(Table1[[#This Row],[Ticker]],[1]!Table1[[Symbol]:[Industry]],2,FALSE),"-")</f>
        <v>-</v>
      </c>
      <c r="D1870" t="s">
        <v>124</v>
      </c>
      <c r="E1870">
        <v>421.05872103000002</v>
      </c>
      <c r="F1870">
        <v>220.7</v>
      </c>
      <c r="G1870">
        <v>44.712524403714198</v>
      </c>
      <c r="H1870">
        <v>-4.3696709988752298</v>
      </c>
      <c r="I1870">
        <v>39.370033769799598</v>
      </c>
      <c r="J1870">
        <v>-1.3215698197766801</v>
      </c>
      <c r="K1870">
        <v>215.82687966929001</v>
      </c>
      <c r="L1870">
        <v>177.83344534813901</v>
      </c>
      <c r="M1870">
        <v>45.823883958392301</v>
      </c>
      <c r="N1870">
        <v>0.87027889424109395</v>
      </c>
      <c r="O1870">
        <v>17.761667421839601</v>
      </c>
      <c r="P1870">
        <v>115.10721247563301</v>
      </c>
      <c r="Q1870">
        <v>7.0911440948061996E-2</v>
      </c>
    </row>
    <row r="1871" spans="1:17" hidden="1" x14ac:dyDescent="0.3">
      <c r="A1871" t="s">
        <v>3899</v>
      </c>
      <c r="B1871" t="s">
        <v>3900</v>
      </c>
      <c r="C1871" t="str">
        <f>IFERROR(VLOOKUP(Table1[[#This Row],[Ticker]],[1]!Table1[[Symbol]:[Industry]],2,FALSE),"-")</f>
        <v>-</v>
      </c>
      <c r="D1871" t="s">
        <v>21</v>
      </c>
      <c r="E1871">
        <v>420.98910652799998</v>
      </c>
      <c r="F1871">
        <v>221.78</v>
      </c>
      <c r="G1871">
        <v>162.500939385111</v>
      </c>
      <c r="H1871">
        <v>-9.4130643120642699</v>
      </c>
      <c r="I1871">
        <v>53.113627988743602</v>
      </c>
      <c r="J1871">
        <v>1.28962242663861</v>
      </c>
      <c r="K1871">
        <v>197.555417127613</v>
      </c>
      <c r="L1871">
        <v>151.378255252852</v>
      </c>
      <c r="M1871">
        <v>58.766127118207002</v>
      </c>
      <c r="N1871">
        <v>0.26732546554520997</v>
      </c>
      <c r="O1871">
        <v>19.7132293263594</v>
      </c>
      <c r="P1871">
        <v>194.33311214333099</v>
      </c>
      <c r="Q1871">
        <v>4.6362535847714E-2</v>
      </c>
    </row>
    <row r="1872" spans="1:17" hidden="1" x14ac:dyDescent="0.3">
      <c r="A1872" t="s">
        <v>3901</v>
      </c>
      <c r="B1872" t="s">
        <v>3902</v>
      </c>
      <c r="C1872" t="str">
        <f>IFERROR(VLOOKUP(Table1[[#This Row],[Ticker]],[1]!Table1[[Symbol]:[Industry]],2,FALSE),"-")</f>
        <v>-</v>
      </c>
      <c r="D1872" t="s">
        <v>821</v>
      </c>
      <c r="E1872">
        <v>420.45905964000002</v>
      </c>
      <c r="F1872">
        <v>384.1</v>
      </c>
      <c r="G1872">
        <v>-34.194435246633503</v>
      </c>
      <c r="H1872">
        <v>-0.37995674882269798</v>
      </c>
      <c r="I1872">
        <v>-21.065316298154698</v>
      </c>
      <c r="J1872">
        <v>-7.9809040611130602</v>
      </c>
      <c r="K1872">
        <v>367.70825275727799</v>
      </c>
      <c r="L1872">
        <v>388.418408517214</v>
      </c>
      <c r="M1872">
        <v>56.877183567670798</v>
      </c>
      <c r="N1872">
        <v>1.9688248165787099</v>
      </c>
      <c r="O1872">
        <v>25.930747201249599</v>
      </c>
      <c r="P1872">
        <v>23.823339780786601</v>
      </c>
      <c r="Q1872">
        <v>1.5855997256775001E-2</v>
      </c>
    </row>
    <row r="1873" spans="1:17" hidden="1" x14ac:dyDescent="0.3">
      <c r="A1873" t="s">
        <v>3903</v>
      </c>
      <c r="B1873" t="s">
        <v>3904</v>
      </c>
      <c r="C1873" t="str">
        <f>IFERROR(VLOOKUP(Table1[[#This Row],[Ticker]],[1]!Table1[[Symbol]:[Industry]],2,FALSE),"-")</f>
        <v>-</v>
      </c>
      <c r="D1873" t="s">
        <v>218</v>
      </c>
      <c r="E1873">
        <v>419.48466336000001</v>
      </c>
      <c r="F1873">
        <v>184.1</v>
      </c>
      <c r="G1873">
        <v>105.134208963329</v>
      </c>
      <c r="H1873">
        <v>-9.6303514214053596</v>
      </c>
      <c r="I1873">
        <v>-6.0718435399135897</v>
      </c>
      <c r="J1873">
        <v>1.37906043232415</v>
      </c>
      <c r="K1873">
        <v>163.750211856281</v>
      </c>
      <c r="L1873">
        <v>139.94115579255501</v>
      </c>
      <c r="M1873">
        <v>66.114157511354804</v>
      </c>
      <c r="N1873">
        <v>0.75419296663660895</v>
      </c>
      <c r="O1873">
        <v>19.337316675719698</v>
      </c>
      <c r="P1873">
        <v>164.3216080402</v>
      </c>
      <c r="Q1873">
        <v>0.14696598244293699</v>
      </c>
    </row>
    <row r="1874" spans="1:17" hidden="1" x14ac:dyDescent="0.3">
      <c r="A1874" t="s">
        <v>3905</v>
      </c>
      <c r="B1874" t="s">
        <v>3906</v>
      </c>
      <c r="C1874" t="str">
        <f>IFERROR(VLOOKUP(Table1[[#This Row],[Ticker]],[1]!Table1[[Symbol]:[Industry]],2,FALSE),"-")</f>
        <v>-</v>
      </c>
      <c r="D1874" t="s">
        <v>1203</v>
      </c>
      <c r="E1874">
        <v>419.29035071999999</v>
      </c>
      <c r="F1874">
        <v>239.1</v>
      </c>
      <c r="G1874">
        <v>604.36414985686599</v>
      </c>
      <c r="H1874">
        <v>-3.1469053252424999</v>
      </c>
      <c r="I1874">
        <v>79.235985523573504</v>
      </c>
      <c r="J1874">
        <v>3.5012412667563799</v>
      </c>
      <c r="K1874">
        <v>221.25889678505499</v>
      </c>
      <c r="L1874">
        <v>158.265392739681</v>
      </c>
      <c r="M1874">
        <v>60.875245852764799</v>
      </c>
      <c r="N1874">
        <v>0.87688163149561604</v>
      </c>
      <c r="O1874">
        <v>32.977833542450803</v>
      </c>
      <c r="P1874">
        <v>756.98924731182797</v>
      </c>
      <c r="Q1874">
        <v>0.13165540130671799</v>
      </c>
    </row>
    <row r="1875" spans="1:17" hidden="1" x14ac:dyDescent="0.3">
      <c r="A1875" t="s">
        <v>3907</v>
      </c>
      <c r="B1875" t="s">
        <v>3908</v>
      </c>
      <c r="C1875" t="str">
        <f>IFERROR(VLOOKUP(Table1[[#This Row],[Ticker]],[1]!Table1[[Symbol]:[Industry]],2,FALSE),"-")</f>
        <v>-</v>
      </c>
      <c r="D1875" t="s">
        <v>21</v>
      </c>
      <c r="E1875">
        <v>417.023579855999</v>
      </c>
      <c r="F1875">
        <v>135.46</v>
      </c>
      <c r="G1875">
        <v>3.6883848638753598</v>
      </c>
      <c r="H1875">
        <v>8.6634294320085203</v>
      </c>
      <c r="I1875">
        <v>-12.025628123009</v>
      </c>
      <c r="J1875">
        <v>-6.6241387420824296</v>
      </c>
      <c r="K1875">
        <v>124.51021292080399</v>
      </c>
      <c r="L1875">
        <v>122.274370292942</v>
      </c>
      <c r="M1875">
        <v>50.7665131643259</v>
      </c>
      <c r="N1875">
        <v>2.6250570974354499</v>
      </c>
      <c r="O1875">
        <v>24.021851469068299</v>
      </c>
      <c r="P1875">
        <v>47.079261672095498</v>
      </c>
      <c r="Q1875">
        <v>-2.784218249699E-3</v>
      </c>
    </row>
    <row r="1876" spans="1:17" hidden="1" x14ac:dyDescent="0.3">
      <c r="A1876" t="s">
        <v>3909</v>
      </c>
      <c r="B1876" t="s">
        <v>3910</v>
      </c>
      <c r="C1876" t="str">
        <f>IFERROR(VLOOKUP(Table1[[#This Row],[Ticker]],[1]!Table1[[Symbol]:[Industry]],2,FALSE),"-")</f>
        <v>-</v>
      </c>
      <c r="D1876" t="s">
        <v>218</v>
      </c>
      <c r="E1876">
        <v>416.98250000000002</v>
      </c>
      <c r="F1876">
        <v>128.5</v>
      </c>
      <c r="G1876">
        <v>58.792835499807197</v>
      </c>
      <c r="H1876">
        <v>-8.3700119644131696</v>
      </c>
      <c r="I1876">
        <v>-17.950319107827902</v>
      </c>
      <c r="J1876">
        <v>1.1671830193124699</v>
      </c>
      <c r="K1876">
        <v>127.116886355696</v>
      </c>
      <c r="L1876">
        <v>117.682141492114</v>
      </c>
      <c r="M1876">
        <v>67.348856563893904</v>
      </c>
      <c r="N1876">
        <v>0.46262929331925701</v>
      </c>
      <c r="O1876">
        <v>23.501945525291799</v>
      </c>
      <c r="P1876">
        <v>86.773255813953497</v>
      </c>
      <c r="Q1876">
        <v>2.3166021826992001E-2</v>
      </c>
    </row>
    <row r="1877" spans="1:17" hidden="1" x14ac:dyDescent="0.3">
      <c r="A1877" t="s">
        <v>3911</v>
      </c>
      <c r="B1877" t="s">
        <v>3912</v>
      </c>
      <c r="C1877" t="str">
        <f>IFERROR(VLOOKUP(Table1[[#This Row],[Ticker]],[1]!Table1[[Symbol]:[Industry]],2,FALSE),"-")</f>
        <v>-</v>
      </c>
      <c r="D1877" t="s">
        <v>218</v>
      </c>
      <c r="E1877">
        <v>416.52600054999999</v>
      </c>
      <c r="F1877">
        <v>65625.649999999994</v>
      </c>
      <c r="G1877">
        <v>457.49473152213801</v>
      </c>
      <c r="H1877">
        <v>39.450923591770703</v>
      </c>
      <c r="I1877">
        <v>236.18324035974601</v>
      </c>
      <c r="J1877">
        <v>6.4750327346659997</v>
      </c>
      <c r="K1877">
        <v>45014.2571495632</v>
      </c>
      <c r="L1877">
        <v>26470.6220602797</v>
      </c>
      <c r="M1877">
        <v>98.595867736254107</v>
      </c>
      <c r="N1877">
        <v>0.43304796847397697</v>
      </c>
      <c r="O1877">
        <v>0</v>
      </c>
      <c r="P1877">
        <v>531.01586538461504</v>
      </c>
      <c r="Q1877">
        <v>0.23376416783215001</v>
      </c>
    </row>
    <row r="1878" spans="1:17" hidden="1" x14ac:dyDescent="0.3">
      <c r="A1878" t="s">
        <v>3913</v>
      </c>
      <c r="B1878" t="s">
        <v>3914</v>
      </c>
      <c r="C1878" t="str">
        <f>IFERROR(VLOOKUP(Table1[[#This Row],[Ticker]],[1]!Table1[[Symbol]:[Industry]],2,FALSE),"-")</f>
        <v>-</v>
      </c>
      <c r="D1878" t="s">
        <v>46</v>
      </c>
      <c r="E1878">
        <v>415.33031999999997</v>
      </c>
      <c r="F1878">
        <v>168.45</v>
      </c>
      <c r="G1878">
        <v>69.1403298841512</v>
      </c>
      <c r="H1878">
        <v>13.761303391302</v>
      </c>
      <c r="I1878">
        <v>81.177454253265196</v>
      </c>
      <c r="J1878">
        <v>-5.5394269626338204</v>
      </c>
      <c r="K1878">
        <v>145.63457029989399</v>
      </c>
      <c r="M1878">
        <v>61.961434423026901</v>
      </c>
      <c r="N1878">
        <v>1.71155091094053</v>
      </c>
      <c r="O1878">
        <v>9.82487384980708</v>
      </c>
      <c r="P1878">
        <v>118.766233766233</v>
      </c>
    </row>
    <row r="1879" spans="1:17" hidden="1" x14ac:dyDescent="0.3">
      <c r="A1879" t="s">
        <v>3915</v>
      </c>
      <c r="B1879" t="s">
        <v>3916</v>
      </c>
      <c r="C1879" t="str">
        <f>IFERROR(VLOOKUP(Table1[[#This Row],[Ticker]],[1]!Table1[[Symbol]:[Industry]],2,FALSE),"-")</f>
        <v>-</v>
      </c>
      <c r="E1879">
        <v>414.68213962499999</v>
      </c>
      <c r="F1879">
        <v>48.75</v>
      </c>
      <c r="G1879">
        <v>1351.56054125173</v>
      </c>
      <c r="H1879">
        <v>-23.1620201459674</v>
      </c>
      <c r="I1879">
        <v>37.388069241872401</v>
      </c>
      <c r="J1879">
        <v>-7.4817231114094502</v>
      </c>
      <c r="K1879">
        <v>54.026629283265201</v>
      </c>
      <c r="L1879">
        <v>41.230270457318298</v>
      </c>
      <c r="M1879">
        <v>28.935338318674599</v>
      </c>
      <c r="N1879">
        <v>0.69291966617336798</v>
      </c>
      <c r="O1879">
        <v>38.482051282051202</v>
      </c>
      <c r="P1879">
        <v>1447.61904761904</v>
      </c>
    </row>
    <row r="1880" spans="1:17" hidden="1" x14ac:dyDescent="0.3">
      <c r="A1880" t="s">
        <v>3917</v>
      </c>
      <c r="B1880" t="s">
        <v>3918</v>
      </c>
      <c r="C1880" t="str">
        <f>IFERROR(VLOOKUP(Table1[[#This Row],[Ticker]],[1]!Table1[[Symbol]:[Industry]],2,FALSE),"-")</f>
        <v>-</v>
      </c>
      <c r="D1880" t="s">
        <v>705</v>
      </c>
      <c r="E1880">
        <v>414.52601355000002</v>
      </c>
      <c r="F1880">
        <v>92.65</v>
      </c>
      <c r="G1880">
        <v>-44.595744677777702</v>
      </c>
      <c r="H1880">
        <v>-11.507631140148501</v>
      </c>
      <c r="I1880">
        <v>-33.121824051643898</v>
      </c>
      <c r="J1880">
        <v>-5.2111754085267599</v>
      </c>
      <c r="K1880">
        <v>96.467779759256501</v>
      </c>
      <c r="L1880">
        <v>107.131634111332</v>
      </c>
      <c r="M1880">
        <v>43.437561425844201</v>
      </c>
      <c r="N1880">
        <v>0.66205650302715602</v>
      </c>
      <c r="O1880">
        <v>64.058283864004295</v>
      </c>
      <c r="P1880">
        <v>12.7128953771289</v>
      </c>
      <c r="Q1880">
        <v>-5.3814012199442998E-2</v>
      </c>
    </row>
    <row r="1881" spans="1:17" hidden="1" x14ac:dyDescent="0.3">
      <c r="A1881" t="s">
        <v>3919</v>
      </c>
      <c r="B1881" t="s">
        <v>3920</v>
      </c>
      <c r="C1881" t="str">
        <f>IFERROR(VLOOKUP(Table1[[#This Row],[Ticker]],[1]!Table1[[Symbol]:[Industry]],2,FALSE),"-")</f>
        <v>-</v>
      </c>
      <c r="D1881" t="s">
        <v>59</v>
      </c>
      <c r="E1881">
        <v>414.37305712</v>
      </c>
      <c r="F1881">
        <v>877.6</v>
      </c>
      <c r="G1881">
        <v>-19.770279307726302</v>
      </c>
      <c r="H1881">
        <v>0.70781601432304797</v>
      </c>
      <c r="I1881">
        <v>-12.4717219932535</v>
      </c>
      <c r="J1881">
        <v>-3.93019122929616</v>
      </c>
      <c r="K1881">
        <v>853.85985547666598</v>
      </c>
      <c r="L1881">
        <v>860.754777578985</v>
      </c>
      <c r="M1881">
        <v>52.271500175375301</v>
      </c>
      <c r="N1881">
        <v>0.67667364699453103</v>
      </c>
      <c r="O1881">
        <v>42.319963536918799</v>
      </c>
      <c r="P1881">
        <v>35.015384615384598</v>
      </c>
      <c r="Q1881">
        <v>5.9463974814428E-2</v>
      </c>
    </row>
    <row r="1882" spans="1:17" hidden="1" x14ac:dyDescent="0.3">
      <c r="A1882" t="s">
        <v>3921</v>
      </c>
      <c r="B1882" t="s">
        <v>3922</v>
      </c>
      <c r="C1882" t="str">
        <f>IFERROR(VLOOKUP(Table1[[#This Row],[Ticker]],[1]!Table1[[Symbol]:[Industry]],2,FALSE),"-")</f>
        <v>-</v>
      </c>
      <c r="D1882" t="s">
        <v>668</v>
      </c>
      <c r="E1882">
        <v>414.01148375000002</v>
      </c>
      <c r="F1882">
        <v>265.25</v>
      </c>
      <c r="G1882">
        <v>32.049227822891801</v>
      </c>
      <c r="H1882">
        <v>12.8272441051556</v>
      </c>
      <c r="I1882">
        <v>2.58734272731177</v>
      </c>
      <c r="J1882">
        <v>2.4865052500366001</v>
      </c>
      <c r="K1882">
        <v>243.48236575314101</v>
      </c>
      <c r="L1882">
        <v>230.11505537288301</v>
      </c>
      <c r="M1882">
        <v>62.0743320025448</v>
      </c>
      <c r="N1882">
        <v>2.8161414526247102</v>
      </c>
      <c r="O1882">
        <v>8.5768143261074403</v>
      </c>
      <c r="P1882">
        <v>57.558657558657501</v>
      </c>
      <c r="Q1882">
        <v>3.2819132274957002E-2</v>
      </c>
    </row>
    <row r="1883" spans="1:17" hidden="1" x14ac:dyDescent="0.3">
      <c r="A1883" t="s">
        <v>3923</v>
      </c>
      <c r="B1883" t="s">
        <v>3924</v>
      </c>
      <c r="C1883" t="str">
        <f>IFERROR(VLOOKUP(Table1[[#This Row],[Ticker]],[1]!Table1[[Symbol]:[Industry]],2,FALSE),"-")</f>
        <v>-</v>
      </c>
      <c r="D1883" t="s">
        <v>260</v>
      </c>
      <c r="E1883">
        <v>412.95837825000001</v>
      </c>
      <c r="F1883">
        <v>183.15</v>
      </c>
      <c r="G1883">
        <v>30.0276098973711</v>
      </c>
      <c r="H1883">
        <v>4.0417471477520301</v>
      </c>
      <c r="I1883">
        <v>-19.706969686422401</v>
      </c>
      <c r="J1883">
        <v>-4.50990728729845</v>
      </c>
      <c r="K1883">
        <v>171.02430377549899</v>
      </c>
      <c r="L1883">
        <v>171.969817824079</v>
      </c>
      <c r="M1883">
        <v>70.996549604340004</v>
      </c>
      <c r="N1883">
        <v>1.6805886008522699</v>
      </c>
      <c r="O1883">
        <v>52.880152880152799</v>
      </c>
      <c r="P1883">
        <v>86.887755102040799</v>
      </c>
      <c r="Q1883">
        <v>8.6596757440947997E-2</v>
      </c>
    </row>
    <row r="1884" spans="1:17" hidden="1" x14ac:dyDescent="0.3">
      <c r="A1884" t="s">
        <v>3925</v>
      </c>
      <c r="B1884" t="s">
        <v>3926</v>
      </c>
      <c r="C1884" t="str">
        <f>IFERROR(VLOOKUP(Table1[[#This Row],[Ticker]],[1]!Table1[[Symbol]:[Industry]],2,FALSE),"-")</f>
        <v>-</v>
      </c>
      <c r="D1884" t="s">
        <v>59</v>
      </c>
      <c r="E1884">
        <v>412.05723259199999</v>
      </c>
      <c r="F1884">
        <v>53.77</v>
      </c>
      <c r="G1884">
        <v>64.094492362132101</v>
      </c>
      <c r="H1884">
        <v>-10.920984520257599</v>
      </c>
      <c r="I1884">
        <v>9.3151794313130392</v>
      </c>
      <c r="J1884">
        <v>-5.5814698937959299</v>
      </c>
      <c r="K1884">
        <v>47.232160018313401</v>
      </c>
      <c r="L1884">
        <v>44.756307692274099</v>
      </c>
      <c r="M1884">
        <v>74.429991952302601</v>
      </c>
      <c r="N1884">
        <v>1.86355927870633</v>
      </c>
      <c r="O1884">
        <v>30.184117537660299</v>
      </c>
      <c r="P1884">
        <v>106.41074856045999</v>
      </c>
      <c r="Q1884">
        <v>4.0905881814328998E-2</v>
      </c>
    </row>
    <row r="1885" spans="1:17" hidden="1" x14ac:dyDescent="0.3">
      <c r="A1885" t="s">
        <v>3927</v>
      </c>
      <c r="B1885" t="s">
        <v>3928</v>
      </c>
      <c r="C1885" t="str">
        <f>IFERROR(VLOOKUP(Table1[[#This Row],[Ticker]],[1]!Table1[[Symbol]:[Industry]],2,FALSE),"-")</f>
        <v>-</v>
      </c>
      <c r="E1885">
        <v>411.23481551999998</v>
      </c>
      <c r="F1885">
        <v>52.2</v>
      </c>
      <c r="G1885">
        <v>-23.366144965277702</v>
      </c>
      <c r="H1885">
        <v>-11.475990875292201</v>
      </c>
      <c r="I1885">
        <v>-43.777754742946399</v>
      </c>
      <c r="J1885">
        <v>-5.16146150961925</v>
      </c>
      <c r="K1885">
        <v>55.331560375242297</v>
      </c>
      <c r="L1885">
        <v>58.1357045539078</v>
      </c>
      <c r="M1885">
        <v>27.073212179087701</v>
      </c>
      <c r="N1885">
        <v>1.15279803508033</v>
      </c>
      <c r="O1885">
        <v>58.045977011494202</v>
      </c>
      <c r="P1885">
        <v>53.079178885630498</v>
      </c>
      <c r="Q1885">
        <v>5.9636588918373999E-2</v>
      </c>
    </row>
    <row r="1886" spans="1:17" hidden="1" x14ac:dyDescent="0.3">
      <c r="A1886" t="s">
        <v>3929</v>
      </c>
      <c r="B1886" t="s">
        <v>3930</v>
      </c>
      <c r="C1886" t="str">
        <f>IFERROR(VLOOKUP(Table1[[#This Row],[Ticker]],[1]!Table1[[Symbol]:[Industry]],2,FALSE),"-")</f>
        <v>-</v>
      </c>
      <c r="E1886">
        <v>410.25937499999998</v>
      </c>
      <c r="F1886">
        <v>729.35</v>
      </c>
      <c r="G1886">
        <v>369.60190565981799</v>
      </c>
      <c r="H1886">
        <v>68.599563424947803</v>
      </c>
      <c r="I1886">
        <v>213.95356474082701</v>
      </c>
      <c r="J1886">
        <v>0.31135502540017801</v>
      </c>
      <c r="K1886">
        <v>471.87827123263298</v>
      </c>
      <c r="M1886">
        <v>83.803460477907905</v>
      </c>
      <c r="N1886">
        <v>0.95528289453039195</v>
      </c>
      <c r="O1886">
        <v>0</v>
      </c>
      <c r="P1886">
        <v>526.05150214592197</v>
      </c>
    </row>
    <row r="1887" spans="1:17" hidden="1" x14ac:dyDescent="0.3">
      <c r="A1887" t="s">
        <v>3931</v>
      </c>
      <c r="B1887" t="s">
        <v>3932</v>
      </c>
      <c r="C1887" t="str">
        <f>IFERROR(VLOOKUP(Table1[[#This Row],[Ticker]],[1]!Table1[[Symbol]:[Industry]],2,FALSE),"-")</f>
        <v>-</v>
      </c>
      <c r="D1887" t="s">
        <v>65</v>
      </c>
      <c r="E1887">
        <v>408.26364000000001</v>
      </c>
      <c r="F1887">
        <v>114</v>
      </c>
      <c r="G1887">
        <v>215.912027344302</v>
      </c>
      <c r="H1887">
        <v>-10.2491452655513</v>
      </c>
      <c r="I1887">
        <v>168.31438336009199</v>
      </c>
      <c r="J1887">
        <v>2.3708534111979498</v>
      </c>
      <c r="K1887">
        <v>107.305581860137</v>
      </c>
      <c r="L1887">
        <v>66.981438892018204</v>
      </c>
      <c r="M1887">
        <v>51.016880456991302</v>
      </c>
      <c r="N1887">
        <v>0.156654185763271</v>
      </c>
      <c r="O1887">
        <v>17.982456140350799</v>
      </c>
      <c r="P1887">
        <v>241.624213365298</v>
      </c>
      <c r="Q1887">
        <v>0.10334714591521001</v>
      </c>
    </row>
    <row r="1888" spans="1:17" hidden="1" x14ac:dyDescent="0.3">
      <c r="A1888" t="s">
        <v>3933</v>
      </c>
      <c r="B1888" t="s">
        <v>3934</v>
      </c>
      <c r="C1888" t="str">
        <f>IFERROR(VLOOKUP(Table1[[#This Row],[Ticker]],[1]!Table1[[Symbol]:[Industry]],2,FALSE),"-")</f>
        <v>-</v>
      </c>
      <c r="D1888" t="s">
        <v>21</v>
      </c>
      <c r="E1888">
        <v>406.82940000000002</v>
      </c>
      <c r="F1888">
        <v>329.15</v>
      </c>
      <c r="G1888">
        <v>-6.2385018104698799</v>
      </c>
      <c r="H1888">
        <v>71.907574581087502</v>
      </c>
      <c r="I1888">
        <v>6.5843181872938903</v>
      </c>
      <c r="J1888">
        <v>19.743629515771399</v>
      </c>
      <c r="K1888">
        <v>221.316624116686</v>
      </c>
      <c r="M1888">
        <v>94.742546961966497</v>
      </c>
      <c r="N1888">
        <v>1.16274023558586</v>
      </c>
      <c r="O1888">
        <v>0</v>
      </c>
      <c r="P1888">
        <v>131.79577464788699</v>
      </c>
    </row>
    <row r="1889" spans="1:17" hidden="1" x14ac:dyDescent="0.3">
      <c r="A1889" t="s">
        <v>3935</v>
      </c>
      <c r="B1889" t="s">
        <v>3936</v>
      </c>
      <c r="C1889" t="str">
        <f>IFERROR(VLOOKUP(Table1[[#This Row],[Ticker]],[1]!Table1[[Symbol]:[Industry]],2,FALSE),"-")</f>
        <v>-</v>
      </c>
      <c r="D1889" t="s">
        <v>496</v>
      </c>
      <c r="E1889">
        <v>406.645708748</v>
      </c>
      <c r="F1889">
        <v>156.44</v>
      </c>
      <c r="G1889">
        <v>30.259897727757501</v>
      </c>
      <c r="H1889">
        <v>31.869372291403302</v>
      </c>
      <c r="I1889">
        <v>9.0911407993796605</v>
      </c>
      <c r="J1889">
        <v>-14.570323972600599</v>
      </c>
      <c r="K1889">
        <v>125.924628773292</v>
      </c>
      <c r="L1889">
        <v>121.01632623925499</v>
      </c>
      <c r="M1889">
        <v>64.446219536558502</v>
      </c>
      <c r="N1889">
        <v>4.8577636961696999</v>
      </c>
      <c r="O1889">
        <v>13.372538992585</v>
      </c>
      <c r="P1889">
        <v>59.551249362570097</v>
      </c>
      <c r="Q1889">
        <v>1.3452058653593E-2</v>
      </c>
    </row>
    <row r="1890" spans="1:17" hidden="1" x14ac:dyDescent="0.3">
      <c r="A1890" t="s">
        <v>3937</v>
      </c>
      <c r="B1890" t="s">
        <v>3938</v>
      </c>
      <c r="C1890" t="str">
        <f>IFERROR(VLOOKUP(Table1[[#This Row],[Ticker]],[1]!Table1[[Symbol]:[Industry]],2,FALSE),"-")</f>
        <v>-</v>
      </c>
      <c r="D1890" t="s">
        <v>869</v>
      </c>
      <c r="E1890">
        <v>406.15541664</v>
      </c>
      <c r="F1890">
        <v>126.2</v>
      </c>
      <c r="G1890">
        <v>52.536401549625197</v>
      </c>
      <c r="H1890">
        <v>11.324622824789399</v>
      </c>
      <c r="I1890">
        <v>-21.770232449225102</v>
      </c>
      <c r="J1890">
        <v>16.568071669002698</v>
      </c>
      <c r="K1890">
        <v>99.972845592998894</v>
      </c>
      <c r="M1890">
        <v>69.3025639497085</v>
      </c>
      <c r="N1890">
        <v>3.2476957834336302</v>
      </c>
      <c r="O1890">
        <v>38.668779714738498</v>
      </c>
      <c r="P1890">
        <v>87.518573551263003</v>
      </c>
    </row>
    <row r="1891" spans="1:17" hidden="1" x14ac:dyDescent="0.3">
      <c r="A1891" t="s">
        <v>3939</v>
      </c>
      <c r="B1891" t="s">
        <v>3940</v>
      </c>
      <c r="C1891" t="str">
        <f>IFERROR(VLOOKUP(Table1[[#This Row],[Ticker]],[1]!Table1[[Symbol]:[Industry]],2,FALSE),"-")</f>
        <v>-</v>
      </c>
      <c r="E1891">
        <v>405.919799009999</v>
      </c>
      <c r="F1891">
        <v>29.7</v>
      </c>
      <c r="G1891">
        <v>529.34704307138702</v>
      </c>
      <c r="H1891">
        <v>34.982705388396298</v>
      </c>
      <c r="I1891">
        <v>447.48799246733302</v>
      </c>
      <c r="J1891">
        <v>-1.8366325710268001</v>
      </c>
      <c r="K1891">
        <v>22.5934070068053</v>
      </c>
      <c r="L1891">
        <v>13.192464434166601</v>
      </c>
      <c r="M1891">
        <v>75.863805274550401</v>
      </c>
      <c r="N1891">
        <v>1.1824339954056</v>
      </c>
      <c r="O1891">
        <v>4.07407407407407</v>
      </c>
      <c r="P1891">
        <v>1044.80137785695</v>
      </c>
      <c r="Q1891">
        <v>0.15933015628830799</v>
      </c>
    </row>
    <row r="1892" spans="1:17" hidden="1" x14ac:dyDescent="0.3">
      <c r="A1892" t="s">
        <v>3941</v>
      </c>
      <c r="B1892" t="s">
        <v>3942</v>
      </c>
      <c r="C1892" t="str">
        <f>IFERROR(VLOOKUP(Table1[[#This Row],[Ticker]],[1]!Table1[[Symbol]:[Industry]],2,FALSE),"-")</f>
        <v>-</v>
      </c>
      <c r="D1892" t="s">
        <v>46</v>
      </c>
      <c r="E1892">
        <v>405.2634046</v>
      </c>
      <c r="F1892">
        <v>176.63</v>
      </c>
      <c r="G1892">
        <v>-47.557318764359003</v>
      </c>
      <c r="H1892">
        <v>-5.9392748699936098</v>
      </c>
      <c r="I1892">
        <v>-34.734498766595202</v>
      </c>
      <c r="J1892">
        <v>-7.8024351948728201</v>
      </c>
      <c r="K1892">
        <v>185.31804217602101</v>
      </c>
      <c r="M1892">
        <v>44.638186245962999</v>
      </c>
      <c r="N1892">
        <v>0.47750308958249099</v>
      </c>
      <c r="O1892">
        <v>34.348638396648298</v>
      </c>
      <c r="P1892">
        <v>23.647182359117899</v>
      </c>
    </row>
    <row r="1893" spans="1:17" hidden="1" x14ac:dyDescent="0.3">
      <c r="A1893" t="s">
        <v>3943</v>
      </c>
      <c r="B1893" t="s">
        <v>3944</v>
      </c>
      <c r="C1893" t="str">
        <f>IFERROR(VLOOKUP(Table1[[#This Row],[Ticker]],[1]!Table1[[Symbol]:[Industry]],2,FALSE),"-")</f>
        <v>-</v>
      </c>
      <c r="D1893" t="s">
        <v>1409</v>
      </c>
      <c r="E1893">
        <v>405.15758729999999</v>
      </c>
      <c r="F1893">
        <v>235.89</v>
      </c>
      <c r="G1893">
        <v>-25.927922061605301</v>
      </c>
      <c r="H1893">
        <v>4.7232746994841701</v>
      </c>
      <c r="I1893">
        <v>-20.528363673976301</v>
      </c>
      <c r="J1893">
        <v>-3.73123982813091</v>
      </c>
      <c r="K1893">
        <v>220.562811254189</v>
      </c>
      <c r="L1893">
        <v>228.47751578358799</v>
      </c>
      <c r="M1893">
        <v>68.998154277534297</v>
      </c>
      <c r="N1893">
        <v>2.0700792143601898</v>
      </c>
      <c r="O1893">
        <v>30.993259570138601</v>
      </c>
      <c r="P1893">
        <v>31.1228460255697</v>
      </c>
      <c r="Q1893">
        <v>-1.9658614816517001E-2</v>
      </c>
    </row>
    <row r="1894" spans="1:17" hidden="1" x14ac:dyDescent="0.3">
      <c r="A1894" t="s">
        <v>3945</v>
      </c>
      <c r="B1894" t="s">
        <v>3946</v>
      </c>
      <c r="C1894" t="str">
        <f>IFERROR(VLOOKUP(Table1[[#This Row],[Ticker]],[1]!Table1[[Symbol]:[Industry]],2,FALSE),"-")</f>
        <v>-</v>
      </c>
      <c r="D1894" t="s">
        <v>387</v>
      </c>
      <c r="E1894">
        <v>404.50385</v>
      </c>
      <c r="F1894">
        <v>38.26</v>
      </c>
      <c r="G1894">
        <v>-19.963153406291902</v>
      </c>
      <c r="H1894">
        <v>-18.850754923499</v>
      </c>
      <c r="I1894">
        <v>-59.062691853282999</v>
      </c>
      <c r="J1894">
        <v>-8.7833045136542296</v>
      </c>
      <c r="K1894">
        <v>43.4608773910564</v>
      </c>
      <c r="L1894">
        <v>50.820279021955798</v>
      </c>
      <c r="M1894">
        <v>41.501369718335098</v>
      </c>
      <c r="N1894">
        <v>1.0626489171940301</v>
      </c>
      <c r="O1894">
        <v>127.391531625718</v>
      </c>
      <c r="P1894">
        <v>11.2209302325581</v>
      </c>
      <c r="Q1894">
        <v>0.14610494333027499</v>
      </c>
    </row>
    <row r="1895" spans="1:17" hidden="1" x14ac:dyDescent="0.3">
      <c r="A1895" t="s">
        <v>3947</v>
      </c>
      <c r="B1895" t="s">
        <v>3948</v>
      </c>
      <c r="C1895" t="str">
        <f>IFERROR(VLOOKUP(Table1[[#This Row],[Ticker]],[1]!Table1[[Symbol]:[Industry]],2,FALSE),"-")</f>
        <v>-</v>
      </c>
      <c r="D1895" t="s">
        <v>46</v>
      </c>
      <c r="E1895">
        <v>403.05399999999997</v>
      </c>
      <c r="F1895">
        <v>367.75</v>
      </c>
      <c r="G1895">
        <v>27.901013644835</v>
      </c>
      <c r="H1895">
        <v>45.907753206827998</v>
      </c>
      <c r="I1895">
        <v>40.723833642598798</v>
      </c>
      <c r="J1895">
        <v>19.741108287025401</v>
      </c>
      <c r="K1895">
        <v>266.69403203934098</v>
      </c>
      <c r="M1895">
        <v>92.7738465104499</v>
      </c>
      <c r="N1895">
        <v>0.80092394558987001</v>
      </c>
      <c r="O1895">
        <v>12.5628823929299</v>
      </c>
      <c r="P1895">
        <v>114.55659276546</v>
      </c>
    </row>
    <row r="1896" spans="1:17" hidden="1" x14ac:dyDescent="0.3">
      <c r="A1896" t="s">
        <v>3949</v>
      </c>
      <c r="B1896" t="s">
        <v>3950</v>
      </c>
      <c r="C1896" t="str">
        <f>IFERROR(VLOOKUP(Table1[[#This Row],[Ticker]],[1]!Table1[[Symbol]:[Industry]],2,FALSE),"-")</f>
        <v>-</v>
      </c>
      <c r="D1896" t="s">
        <v>306</v>
      </c>
      <c r="E1896">
        <v>402.77710703999998</v>
      </c>
      <c r="F1896">
        <v>24.64</v>
      </c>
      <c r="G1896">
        <v>218.90319859438799</v>
      </c>
      <c r="H1896">
        <v>17.1243263332723</v>
      </c>
      <c r="I1896">
        <v>60.0229146785219</v>
      </c>
      <c r="J1896">
        <v>7.6619430046391699</v>
      </c>
      <c r="K1896">
        <v>17.094691416479002</v>
      </c>
      <c r="L1896">
        <v>14.1197343149151</v>
      </c>
      <c r="M1896">
        <v>87.147408587418795</v>
      </c>
      <c r="N1896">
        <v>2.0693080573314702</v>
      </c>
      <c r="O1896">
        <v>0</v>
      </c>
      <c r="P1896">
        <v>288.03149606299201</v>
      </c>
      <c r="Q1896">
        <v>0.105175493802008</v>
      </c>
    </row>
    <row r="1897" spans="1:17" hidden="1" x14ac:dyDescent="0.3">
      <c r="A1897" t="s">
        <v>3951</v>
      </c>
      <c r="B1897" t="s">
        <v>3952</v>
      </c>
      <c r="C1897" t="str">
        <f>IFERROR(VLOOKUP(Table1[[#This Row],[Ticker]],[1]!Table1[[Symbol]:[Industry]],2,FALSE),"-")</f>
        <v>-</v>
      </c>
      <c r="E1897">
        <v>402.72918611399899</v>
      </c>
      <c r="F1897">
        <v>22.05</v>
      </c>
      <c r="G1897">
        <v>2.4854883976084601</v>
      </c>
      <c r="K1897">
        <v>22.064075533845699</v>
      </c>
      <c r="L1897">
        <v>20.559754299100199</v>
      </c>
      <c r="M1897">
        <v>35.6509857849477</v>
      </c>
      <c r="N1897">
        <v>1</v>
      </c>
      <c r="O1897">
        <v>18.367346938775501</v>
      </c>
      <c r="P1897">
        <v>55.281690140845001</v>
      </c>
      <c r="Q1897">
        <v>2.5042493907753999E-2</v>
      </c>
    </row>
    <row r="1898" spans="1:17" hidden="1" x14ac:dyDescent="0.3">
      <c r="A1898" t="s">
        <v>3953</v>
      </c>
      <c r="B1898" t="s">
        <v>3954</v>
      </c>
      <c r="C1898" t="str">
        <f>IFERROR(VLOOKUP(Table1[[#This Row],[Ticker]],[1]!Table1[[Symbol]:[Industry]],2,FALSE),"-")</f>
        <v>-</v>
      </c>
      <c r="D1898" t="s">
        <v>1955</v>
      </c>
      <c r="E1898">
        <v>401.31996094800002</v>
      </c>
      <c r="F1898">
        <v>68.760000000000005</v>
      </c>
      <c r="G1898">
        <v>45.759135674764401</v>
      </c>
      <c r="H1898">
        <v>6.4890906012624701</v>
      </c>
      <c r="I1898">
        <v>3.9500562367505898</v>
      </c>
      <c r="J1898">
        <v>9.4401529916186195</v>
      </c>
      <c r="K1898">
        <v>65.405437041568007</v>
      </c>
      <c r="L1898">
        <v>60.344481008175997</v>
      </c>
      <c r="M1898">
        <v>64.802756224014402</v>
      </c>
      <c r="N1898">
        <v>0.51105544242184198</v>
      </c>
      <c r="O1898">
        <v>35.762070971495</v>
      </c>
      <c r="P1898">
        <v>76.534017971758601</v>
      </c>
      <c r="Q1898">
        <v>4.0847405783513001E-2</v>
      </c>
    </row>
    <row r="1899" spans="1:17" hidden="1" x14ac:dyDescent="0.3">
      <c r="A1899" t="s">
        <v>3955</v>
      </c>
      <c r="B1899" t="s">
        <v>3956</v>
      </c>
      <c r="C1899" t="str">
        <f>IFERROR(VLOOKUP(Table1[[#This Row],[Ticker]],[1]!Table1[[Symbol]:[Industry]],2,FALSE),"-")</f>
        <v>-</v>
      </c>
      <c r="D1899" t="s">
        <v>187</v>
      </c>
      <c r="E1899">
        <v>400.47774874999999</v>
      </c>
      <c r="F1899">
        <v>181.1</v>
      </c>
      <c r="G1899">
        <v>15.2216661190816</v>
      </c>
      <c r="H1899">
        <v>6.9708632386328198</v>
      </c>
      <c r="I1899">
        <v>10.812819769117301</v>
      </c>
      <c r="J1899">
        <v>-0.56903899747151199</v>
      </c>
      <c r="K1899">
        <v>167.47079763695601</v>
      </c>
      <c r="L1899">
        <v>155.01993446376301</v>
      </c>
      <c r="M1899">
        <v>71.781470890293903</v>
      </c>
      <c r="N1899">
        <v>0.78200765870218703</v>
      </c>
      <c r="O1899">
        <v>7.9514080618442797</v>
      </c>
      <c r="P1899">
        <v>44.245320589406603</v>
      </c>
      <c r="Q1899">
        <v>-2.3977150835446999E-2</v>
      </c>
    </row>
    <row r="1900" spans="1:17" hidden="1" x14ac:dyDescent="0.3">
      <c r="A1900" t="s">
        <v>3957</v>
      </c>
      <c r="B1900" t="s">
        <v>3958</v>
      </c>
      <c r="C1900" t="str">
        <f>IFERROR(VLOOKUP(Table1[[#This Row],[Ticker]],[1]!Table1[[Symbol]:[Industry]],2,FALSE),"-")</f>
        <v>-</v>
      </c>
      <c r="D1900" t="s">
        <v>552</v>
      </c>
      <c r="E1900">
        <v>400.41948922799997</v>
      </c>
      <c r="F1900">
        <v>162.03</v>
      </c>
      <c r="G1900">
        <v>91.737478408534002</v>
      </c>
      <c r="H1900">
        <v>-8.6548759459298896</v>
      </c>
      <c r="I1900">
        <v>3.3028175551110799</v>
      </c>
      <c r="J1900">
        <v>-9.42871267691954</v>
      </c>
      <c r="K1900">
        <v>161.093601092873</v>
      </c>
      <c r="L1900">
        <v>134.48731396416301</v>
      </c>
      <c r="M1900">
        <v>43.416270823856202</v>
      </c>
      <c r="N1900">
        <v>0.21333870958243001</v>
      </c>
      <c r="O1900">
        <v>22.082330432635899</v>
      </c>
      <c r="P1900">
        <v>122.721649484536</v>
      </c>
      <c r="Q1900">
        <v>4.0360978165289003E-2</v>
      </c>
    </row>
    <row r="1901" spans="1:17" hidden="1" x14ac:dyDescent="0.3">
      <c r="A1901" t="s">
        <v>3959</v>
      </c>
      <c r="B1901" t="s">
        <v>3960</v>
      </c>
      <c r="C1901" t="str">
        <f>IFERROR(VLOOKUP(Table1[[#This Row],[Ticker]],[1]!Table1[[Symbol]:[Industry]],2,FALSE),"-")</f>
        <v>-</v>
      </c>
      <c r="D1901" t="s">
        <v>931</v>
      </c>
      <c r="E1901">
        <v>399.780983109999</v>
      </c>
      <c r="F1901">
        <v>216.62</v>
      </c>
      <c r="G1901">
        <v>25.1760062465064</v>
      </c>
      <c r="H1901">
        <v>21.363007651953701</v>
      </c>
      <c r="I1901">
        <v>14.947754071190699</v>
      </c>
      <c r="J1901">
        <v>8.3145222389522893</v>
      </c>
      <c r="K1901">
        <v>187.568438795329</v>
      </c>
      <c r="L1901">
        <v>170.29580399529701</v>
      </c>
      <c r="M1901">
        <v>68.447939749459195</v>
      </c>
      <c r="N1901">
        <v>1.5554735172726799</v>
      </c>
      <c r="O1901">
        <v>4.1547410211430096</v>
      </c>
      <c r="P1901">
        <v>67.7274487030584</v>
      </c>
      <c r="Q1901">
        <v>-2.0006627687579999E-2</v>
      </c>
    </row>
    <row r="1902" spans="1:17" hidden="1" x14ac:dyDescent="0.3">
      <c r="A1902" t="s">
        <v>3961</v>
      </c>
      <c r="B1902" t="s">
        <v>3962</v>
      </c>
      <c r="C1902" t="str">
        <f>IFERROR(VLOOKUP(Table1[[#This Row],[Ticker]],[1]!Table1[[Symbol]:[Industry]],2,FALSE),"-")</f>
        <v>-</v>
      </c>
      <c r="D1902" t="s">
        <v>248</v>
      </c>
      <c r="E1902">
        <v>398.32499999999999</v>
      </c>
      <c r="F1902">
        <v>265.55</v>
      </c>
      <c r="G1902">
        <v>115.149491983538</v>
      </c>
      <c r="H1902">
        <v>-2.78762918109275</v>
      </c>
      <c r="I1902">
        <v>39.681734235313897</v>
      </c>
      <c r="J1902">
        <v>-3.68660304236804</v>
      </c>
      <c r="K1902">
        <v>241.159865534695</v>
      </c>
      <c r="M1902">
        <v>69.614520689160003</v>
      </c>
      <c r="N1902">
        <v>0.88439311069993398</v>
      </c>
      <c r="O1902">
        <v>25.042364903031402</v>
      </c>
      <c r="P1902">
        <v>194.07530454042001</v>
      </c>
    </row>
    <row r="1903" spans="1:17" hidden="1" x14ac:dyDescent="0.3">
      <c r="A1903" t="s">
        <v>3963</v>
      </c>
      <c r="B1903" t="s">
        <v>3964</v>
      </c>
      <c r="C1903" t="str">
        <f>IFERROR(VLOOKUP(Table1[[#This Row],[Ticker]],[1]!Table1[[Symbol]:[Industry]],2,FALSE),"-")</f>
        <v>-</v>
      </c>
      <c r="D1903" t="s">
        <v>260</v>
      </c>
      <c r="E1903">
        <v>398.193514319999</v>
      </c>
      <c r="F1903">
        <v>12.68</v>
      </c>
      <c r="G1903">
        <v>34.414396257484803</v>
      </c>
      <c r="H1903">
        <v>8.9486966532179295</v>
      </c>
      <c r="I1903">
        <v>-5.8851466139497104</v>
      </c>
      <c r="J1903">
        <v>-6.0280880773039103</v>
      </c>
      <c r="K1903">
        <v>11.763724326292801</v>
      </c>
      <c r="L1903">
        <v>10.439758147895301</v>
      </c>
      <c r="M1903">
        <v>51.559419850765501</v>
      </c>
      <c r="N1903">
        <v>1.7907886004148601</v>
      </c>
      <c r="O1903">
        <v>16.324921135646601</v>
      </c>
      <c r="P1903">
        <v>77.342657342657304</v>
      </c>
      <c r="Q1903">
        <v>5.9607691566627E-2</v>
      </c>
    </row>
    <row r="1904" spans="1:17" hidden="1" x14ac:dyDescent="0.3">
      <c r="A1904" t="s">
        <v>3965</v>
      </c>
      <c r="B1904" t="s">
        <v>3966</v>
      </c>
      <c r="C1904" t="str">
        <f>IFERROR(VLOOKUP(Table1[[#This Row],[Ticker]],[1]!Table1[[Symbol]:[Industry]],2,FALSE),"-")</f>
        <v>-</v>
      </c>
      <c r="D1904" t="s">
        <v>994</v>
      </c>
      <c r="E1904">
        <v>398.17673575999999</v>
      </c>
      <c r="F1904">
        <v>43.28</v>
      </c>
      <c r="G1904">
        <v>36.689314917090101</v>
      </c>
      <c r="H1904">
        <v>12.0231117583736</v>
      </c>
      <c r="I1904">
        <v>25.1648604520466</v>
      </c>
      <c r="J1904">
        <v>-5.5807074213055898</v>
      </c>
      <c r="K1904">
        <v>40.088350141769901</v>
      </c>
      <c r="L1904">
        <v>35.106901995785201</v>
      </c>
      <c r="M1904">
        <v>50.707792434284698</v>
      </c>
      <c r="N1904">
        <v>0.19373083702371299</v>
      </c>
      <c r="O1904">
        <v>16.451016635859499</v>
      </c>
      <c r="P1904">
        <v>69.393346379647696</v>
      </c>
      <c r="Q1904">
        <v>9.5821418947049999E-3</v>
      </c>
    </row>
    <row r="1905" spans="1:17" hidden="1" x14ac:dyDescent="0.3">
      <c r="A1905" t="s">
        <v>3967</v>
      </c>
      <c r="B1905" t="s">
        <v>3968</v>
      </c>
      <c r="C1905" t="str">
        <f>IFERROR(VLOOKUP(Table1[[#This Row],[Ticker]],[1]!Table1[[Symbol]:[Industry]],2,FALSE),"-")</f>
        <v>-</v>
      </c>
      <c r="D1905" t="s">
        <v>187</v>
      </c>
      <c r="E1905">
        <v>397.70919880000002</v>
      </c>
      <c r="F1905">
        <v>2.5099999999999998</v>
      </c>
      <c r="G1905">
        <v>90.270835979400502</v>
      </c>
      <c r="H1905">
        <v>8.3937465682098793</v>
      </c>
      <c r="I1905">
        <v>1.7225061228862899</v>
      </c>
      <c r="J1905">
        <v>7.8013795992253696</v>
      </c>
      <c r="K1905">
        <v>2.0951080927001202</v>
      </c>
      <c r="L1905">
        <v>1.9589115088947799</v>
      </c>
      <c r="M1905">
        <v>90.4825858785332</v>
      </c>
      <c r="N1905">
        <v>1.2316343259378999</v>
      </c>
      <c r="O1905">
        <v>18.326693227091599</v>
      </c>
      <c r="P1905">
        <v>156.12244897959101</v>
      </c>
      <c r="Q1905">
        <v>-4.3928185032702002E-2</v>
      </c>
    </row>
    <row r="1906" spans="1:17" hidden="1" x14ac:dyDescent="0.3">
      <c r="A1906" t="s">
        <v>3969</v>
      </c>
      <c r="B1906" t="s">
        <v>3970</v>
      </c>
      <c r="C1906" t="str">
        <f>IFERROR(VLOOKUP(Table1[[#This Row],[Ticker]],[1]!Table1[[Symbol]:[Industry]],2,FALSE),"-")</f>
        <v>-</v>
      </c>
      <c r="D1906" t="s">
        <v>257</v>
      </c>
      <c r="E1906">
        <v>397.67</v>
      </c>
      <c r="F1906">
        <v>345.8</v>
      </c>
      <c r="G1906">
        <v>-30.8616425427353</v>
      </c>
      <c r="H1906">
        <v>-3.8683150385703602</v>
      </c>
      <c r="I1906">
        <v>-19.656688751730599</v>
      </c>
      <c r="J1906">
        <v>0.27281793532535598</v>
      </c>
      <c r="K1906">
        <v>349.83480319463399</v>
      </c>
      <c r="L1906">
        <v>354.75197484125999</v>
      </c>
      <c r="M1906">
        <v>44.226987968873999</v>
      </c>
      <c r="N1906">
        <v>1.2550414784742501</v>
      </c>
      <c r="O1906">
        <v>27.226720647773199</v>
      </c>
      <c r="P1906">
        <v>17.299864314789598</v>
      </c>
      <c r="Q1906">
        <v>8.9490090391044996E-2</v>
      </c>
    </row>
    <row r="1907" spans="1:17" hidden="1" x14ac:dyDescent="0.3">
      <c r="A1907" t="s">
        <v>3971</v>
      </c>
      <c r="B1907" t="s">
        <v>3972</v>
      </c>
      <c r="C1907" t="str">
        <f>IFERROR(VLOOKUP(Table1[[#This Row],[Ticker]],[1]!Table1[[Symbol]:[Industry]],2,FALSE),"-")</f>
        <v>-</v>
      </c>
      <c r="D1907" t="s">
        <v>46</v>
      </c>
      <c r="E1907">
        <v>397.037767209999</v>
      </c>
      <c r="F1907">
        <v>314.64999999999998</v>
      </c>
      <c r="G1907">
        <v>54.778434469624202</v>
      </c>
      <c r="H1907">
        <v>84.546109443128898</v>
      </c>
      <c r="I1907">
        <v>68.726795592929193</v>
      </c>
      <c r="J1907">
        <v>-0.37318381949537599</v>
      </c>
      <c r="K1907">
        <v>196.061559177444</v>
      </c>
      <c r="M1907">
        <v>82.699251959700902</v>
      </c>
      <c r="O1907">
        <v>3.0827904020340302</v>
      </c>
      <c r="P1907">
        <v>133.506493506493</v>
      </c>
    </row>
    <row r="1908" spans="1:17" hidden="1" x14ac:dyDescent="0.3">
      <c r="A1908" t="s">
        <v>3973</v>
      </c>
      <c r="B1908" t="s">
        <v>3974</v>
      </c>
      <c r="C1908" t="str">
        <f>IFERROR(VLOOKUP(Table1[[#This Row],[Ticker]],[1]!Table1[[Symbol]:[Industry]],2,FALSE),"-")</f>
        <v>-</v>
      </c>
      <c r="D1908" t="s">
        <v>234</v>
      </c>
      <c r="E1908">
        <v>395.71019180000002</v>
      </c>
      <c r="F1908">
        <v>1655.5</v>
      </c>
      <c r="G1908">
        <v>136.462174577626</v>
      </c>
      <c r="H1908">
        <v>-11.685649548084401</v>
      </c>
      <c r="I1908">
        <v>2.23981093006915</v>
      </c>
      <c r="J1908">
        <v>0.56328995235302604</v>
      </c>
      <c r="K1908">
        <v>1739.9603881610401</v>
      </c>
      <c r="L1908">
        <v>1529.66832348005</v>
      </c>
      <c r="M1908">
        <v>50.670906034154001</v>
      </c>
      <c r="N1908">
        <v>0.69390878239081399</v>
      </c>
      <c r="O1908">
        <v>38.930836605255202</v>
      </c>
      <c r="P1908">
        <v>205.38646006271901</v>
      </c>
      <c r="Q1908">
        <v>0.18358377249246099</v>
      </c>
    </row>
    <row r="1909" spans="1:17" hidden="1" x14ac:dyDescent="0.3">
      <c r="A1909" t="s">
        <v>3975</v>
      </c>
      <c r="B1909" t="s">
        <v>3976</v>
      </c>
      <c r="C1909" t="str">
        <f>IFERROR(VLOOKUP(Table1[[#This Row],[Ticker]],[1]!Table1[[Symbol]:[Industry]],2,FALSE),"-")</f>
        <v>-</v>
      </c>
      <c r="D1909" t="s">
        <v>234</v>
      </c>
      <c r="E1909">
        <v>394.012180527</v>
      </c>
      <c r="F1909">
        <v>59.71</v>
      </c>
      <c r="G1909">
        <v>17.751712044128801</v>
      </c>
      <c r="H1909">
        <v>11.246488977206599</v>
      </c>
      <c r="I1909">
        <v>3.14250338990399</v>
      </c>
      <c r="J1909">
        <v>3.1303066935405002</v>
      </c>
      <c r="K1909">
        <v>59.543097771326899</v>
      </c>
      <c r="L1909">
        <v>56.034614924068798</v>
      </c>
      <c r="M1909">
        <v>52.531293547976901</v>
      </c>
      <c r="N1909">
        <v>1.35808394902976</v>
      </c>
      <c r="O1909">
        <v>28.4374476637079</v>
      </c>
      <c r="P1909">
        <v>55.050636198390002</v>
      </c>
      <c r="Q1909">
        <v>0.111708000272553</v>
      </c>
    </row>
    <row r="1910" spans="1:17" hidden="1" x14ac:dyDescent="0.3">
      <c r="A1910" t="s">
        <v>3977</v>
      </c>
      <c r="B1910" t="s">
        <v>3978</v>
      </c>
      <c r="C1910" t="str">
        <f>IFERROR(VLOOKUP(Table1[[#This Row],[Ticker]],[1]!Table1[[Symbol]:[Industry]],2,FALSE),"-")</f>
        <v>-</v>
      </c>
      <c r="D1910" t="s">
        <v>1370</v>
      </c>
      <c r="E1910">
        <v>393.67779065000002</v>
      </c>
      <c r="F1910">
        <v>363.7</v>
      </c>
      <c r="G1910">
        <v>43.344243211196201</v>
      </c>
      <c r="H1910">
        <v>19.820037701550099</v>
      </c>
      <c r="I1910">
        <v>-13.3546095919242</v>
      </c>
      <c r="J1910">
        <v>9.8357319252601094</v>
      </c>
      <c r="K1910">
        <v>310.42343360022102</v>
      </c>
      <c r="L1910">
        <v>299.47286586822798</v>
      </c>
      <c r="M1910">
        <v>74.497321750492404</v>
      </c>
      <c r="N1910">
        <v>0.95854418525196505</v>
      </c>
      <c r="O1910">
        <v>17.6794061039318</v>
      </c>
      <c r="P1910">
        <v>80.049504950495006</v>
      </c>
      <c r="Q1910">
        <v>0.13738614479523201</v>
      </c>
    </row>
    <row r="1911" spans="1:17" hidden="1" x14ac:dyDescent="0.3">
      <c r="A1911" t="s">
        <v>3979</v>
      </c>
      <c r="B1911" t="s">
        <v>3980</v>
      </c>
      <c r="C1911" t="str">
        <f>IFERROR(VLOOKUP(Table1[[#This Row],[Ticker]],[1]!Table1[[Symbol]:[Industry]],2,FALSE),"-")</f>
        <v>-</v>
      </c>
      <c r="D1911" t="s">
        <v>306</v>
      </c>
      <c r="E1911">
        <v>393.66013320000002</v>
      </c>
      <c r="F1911">
        <v>83.94</v>
      </c>
      <c r="G1911">
        <v>88.176702867892601</v>
      </c>
      <c r="H1911">
        <v>10.7788234948785</v>
      </c>
      <c r="I1911">
        <v>28.7815200527169</v>
      </c>
      <c r="J1911">
        <v>-6.0762098647710703</v>
      </c>
      <c r="K1911">
        <v>75.637169932168206</v>
      </c>
      <c r="L1911">
        <v>64.276559318474497</v>
      </c>
      <c r="M1911">
        <v>59.655081374617801</v>
      </c>
      <c r="N1911">
        <v>1.3651723218183101</v>
      </c>
      <c r="O1911">
        <v>7.81510602811532</v>
      </c>
      <c r="P1911">
        <v>140.51575931232</v>
      </c>
      <c r="Q1911">
        <v>8.7801440211519005E-2</v>
      </c>
    </row>
    <row r="1912" spans="1:17" hidden="1" x14ac:dyDescent="0.3">
      <c r="A1912" t="s">
        <v>3981</v>
      </c>
      <c r="B1912" t="s">
        <v>3982</v>
      </c>
      <c r="C1912" t="str">
        <f>IFERROR(VLOOKUP(Table1[[#This Row],[Ticker]],[1]!Table1[[Symbol]:[Industry]],2,FALSE),"-")</f>
        <v>-</v>
      </c>
      <c r="D1912" t="s">
        <v>234</v>
      </c>
      <c r="E1912">
        <v>393.33095824999998</v>
      </c>
      <c r="F1912">
        <v>13.55</v>
      </c>
      <c r="G1912">
        <v>-10.147154038053699</v>
      </c>
      <c r="H1912">
        <v>-1.09338048820801</v>
      </c>
      <c r="I1912">
        <v>-30.59358709824</v>
      </c>
      <c r="J1912">
        <v>-1.4014294762492501</v>
      </c>
      <c r="K1912">
        <v>13.600823604373099</v>
      </c>
      <c r="L1912">
        <v>13.734892747102201</v>
      </c>
      <c r="M1912">
        <v>54.150680272307604</v>
      </c>
      <c r="N1912">
        <v>0.99951863278479003</v>
      </c>
      <c r="O1912">
        <v>58.6715867158671</v>
      </c>
      <c r="P1912">
        <v>39.690721649484502</v>
      </c>
      <c r="Q1912">
        <v>0.132142602017018</v>
      </c>
    </row>
    <row r="1913" spans="1:17" hidden="1" x14ac:dyDescent="0.3">
      <c r="A1913" t="s">
        <v>3983</v>
      </c>
      <c r="B1913" t="s">
        <v>3984</v>
      </c>
      <c r="C1913" t="str">
        <f>IFERROR(VLOOKUP(Table1[[#This Row],[Ticker]],[1]!Table1[[Symbol]:[Industry]],2,FALSE),"-")</f>
        <v>-</v>
      </c>
      <c r="D1913" t="s">
        <v>320</v>
      </c>
      <c r="E1913">
        <v>393.04</v>
      </c>
      <c r="F1913">
        <v>340</v>
      </c>
      <c r="G1913">
        <v>-61.073402751034202</v>
      </c>
      <c r="H1913">
        <v>-7.2712780623319997</v>
      </c>
      <c r="I1913">
        <v>-42.786273239727201</v>
      </c>
      <c r="J1913">
        <v>5.8269383176555003</v>
      </c>
      <c r="K1913">
        <v>382.94335379969499</v>
      </c>
      <c r="L1913">
        <v>437.10408696961099</v>
      </c>
      <c r="M1913">
        <v>47.428335157958202</v>
      </c>
      <c r="N1913">
        <v>1.03836734693877</v>
      </c>
      <c r="O1913">
        <v>88.205882352941103</v>
      </c>
      <c r="P1913">
        <v>9.6774193548386993</v>
      </c>
      <c r="Q1913">
        <v>0.23368850945557401</v>
      </c>
    </row>
    <row r="1914" spans="1:17" hidden="1" x14ac:dyDescent="0.3">
      <c r="A1914" t="s">
        <v>3985</v>
      </c>
      <c r="B1914" t="s">
        <v>3986</v>
      </c>
      <c r="C1914" t="str">
        <f>IFERROR(VLOOKUP(Table1[[#This Row],[Ticker]],[1]!Table1[[Symbol]:[Industry]],2,FALSE),"-")</f>
        <v>-</v>
      </c>
      <c r="D1914" t="s">
        <v>3987</v>
      </c>
      <c r="E1914">
        <v>392.862707</v>
      </c>
      <c r="F1914">
        <v>421.1</v>
      </c>
      <c r="G1914">
        <v>-11.7165173691282</v>
      </c>
      <c r="H1914">
        <v>9.8562510609052705</v>
      </c>
      <c r="I1914">
        <v>-10.878707108503701</v>
      </c>
      <c r="J1914">
        <v>-2.3050051621601901</v>
      </c>
      <c r="K1914">
        <v>396.79732554357599</v>
      </c>
      <c r="L1914">
        <v>392.62138043414598</v>
      </c>
      <c r="M1914">
        <v>50.898629908195701</v>
      </c>
      <c r="N1914">
        <v>0.73942286931255297</v>
      </c>
      <c r="O1914">
        <v>14.960816908097801</v>
      </c>
      <c r="P1914">
        <v>29.549300107675698</v>
      </c>
      <c r="Q1914">
        <v>-5.4961303401006002E-2</v>
      </c>
    </row>
    <row r="1915" spans="1:17" hidden="1" x14ac:dyDescent="0.3">
      <c r="A1915" t="s">
        <v>3988</v>
      </c>
      <c r="B1915" t="s">
        <v>3989</v>
      </c>
      <c r="C1915" t="str">
        <f>IFERROR(VLOOKUP(Table1[[#This Row],[Ticker]],[1]!Table1[[Symbol]:[Industry]],2,FALSE),"-")</f>
        <v>-</v>
      </c>
      <c r="D1915" t="s">
        <v>257</v>
      </c>
      <c r="E1915">
        <v>392.39268435000002</v>
      </c>
      <c r="F1915">
        <v>501.75</v>
      </c>
      <c r="G1915">
        <v>-4.4268513991068401</v>
      </c>
      <c r="H1915">
        <v>-9.6828492167054598</v>
      </c>
      <c r="I1915">
        <v>-18.031628997048401</v>
      </c>
      <c r="J1915">
        <v>-3.4512653234761599</v>
      </c>
      <c r="K1915">
        <v>504.38502184729299</v>
      </c>
      <c r="L1915">
        <v>479.956388940507</v>
      </c>
      <c r="M1915">
        <v>46.399616373842697</v>
      </c>
      <c r="N1915">
        <v>0.62278324338992797</v>
      </c>
      <c r="O1915">
        <v>16.990533134030802</v>
      </c>
      <c r="P1915">
        <v>30.290833549727299</v>
      </c>
      <c r="Q1915">
        <v>7.0714317493908996E-2</v>
      </c>
    </row>
    <row r="1916" spans="1:17" hidden="1" x14ac:dyDescent="0.3">
      <c r="A1916" t="s">
        <v>3990</v>
      </c>
      <c r="B1916" t="s">
        <v>3991</v>
      </c>
      <c r="C1916" t="str">
        <f>IFERROR(VLOOKUP(Table1[[#This Row],[Ticker]],[1]!Table1[[Symbol]:[Industry]],2,FALSE),"-")</f>
        <v>-</v>
      </c>
      <c r="D1916" t="s">
        <v>457</v>
      </c>
      <c r="E1916">
        <v>391.42500000000001</v>
      </c>
      <c r="F1916">
        <v>521.9</v>
      </c>
      <c r="G1916">
        <v>77.270575939104504</v>
      </c>
      <c r="H1916">
        <v>-1.7427716733018302E-2</v>
      </c>
      <c r="I1916">
        <v>9.8961886173980798</v>
      </c>
      <c r="J1916">
        <v>-1.7679983912052499</v>
      </c>
      <c r="K1916">
        <v>509.95900029675403</v>
      </c>
      <c r="L1916">
        <v>441.30642807098201</v>
      </c>
      <c r="M1916">
        <v>54.026059112710598</v>
      </c>
      <c r="N1916">
        <v>0.40862997806141099</v>
      </c>
      <c r="O1916">
        <v>17.838666411189799</v>
      </c>
      <c r="P1916">
        <v>113.020408163265</v>
      </c>
      <c r="Q1916">
        <v>4.7721784768279998E-2</v>
      </c>
    </row>
    <row r="1917" spans="1:17" hidden="1" x14ac:dyDescent="0.3">
      <c r="A1917" t="s">
        <v>3992</v>
      </c>
      <c r="B1917" t="s">
        <v>3993</v>
      </c>
      <c r="C1917" t="str">
        <f>IFERROR(VLOOKUP(Table1[[#This Row],[Ticker]],[1]!Table1[[Symbol]:[Industry]],2,FALSE),"-")</f>
        <v>-</v>
      </c>
      <c r="D1917" t="s">
        <v>524</v>
      </c>
      <c r="E1917">
        <v>390.81411600000001</v>
      </c>
      <c r="F1917">
        <v>1502.9</v>
      </c>
      <c r="G1917">
        <v>-16.424158953655201</v>
      </c>
      <c r="H1917">
        <v>-14.122551374837901</v>
      </c>
      <c r="I1917">
        <v>-14.3514693539431</v>
      </c>
      <c r="J1917">
        <v>-6.1692103191274299</v>
      </c>
      <c r="K1917">
        <v>1629.45923928415</v>
      </c>
      <c r="L1917">
        <v>1688.7564850163999</v>
      </c>
      <c r="M1917">
        <v>35.690725549918703</v>
      </c>
      <c r="N1917">
        <v>0.89718347584996205</v>
      </c>
      <c r="O1917">
        <v>76.458846230620694</v>
      </c>
      <c r="P1917">
        <v>18.338582677165299</v>
      </c>
      <c r="Q1917">
        <v>4.8474441481005E-2</v>
      </c>
    </row>
    <row r="1918" spans="1:17" hidden="1" x14ac:dyDescent="0.3">
      <c r="A1918" t="s">
        <v>3994</v>
      </c>
      <c r="B1918" t="s">
        <v>3995</v>
      </c>
      <c r="C1918" t="str">
        <f>IFERROR(VLOOKUP(Table1[[#This Row],[Ticker]],[1]!Table1[[Symbol]:[Industry]],2,FALSE),"-")</f>
        <v>-</v>
      </c>
      <c r="D1918" t="s">
        <v>234</v>
      </c>
      <c r="E1918">
        <v>390.68454079999998</v>
      </c>
      <c r="F1918">
        <v>714.2</v>
      </c>
      <c r="G1918">
        <v>161.21275344631599</v>
      </c>
      <c r="H1918">
        <v>27.938805971281401</v>
      </c>
      <c r="I1918">
        <v>55.296198559365003</v>
      </c>
      <c r="J1918">
        <v>4.1143545499712104</v>
      </c>
      <c r="K1918">
        <v>590.93137884236796</v>
      </c>
      <c r="L1918">
        <v>464.33452383721499</v>
      </c>
      <c r="M1918">
        <v>66.368020256327299</v>
      </c>
      <c r="N1918">
        <v>1.3305988328625</v>
      </c>
      <c r="O1918">
        <v>10.571268552226201</v>
      </c>
      <c r="P1918">
        <v>191.98691741618899</v>
      </c>
      <c r="Q1918">
        <v>0.10088121613260501</v>
      </c>
    </row>
    <row r="1919" spans="1:17" hidden="1" x14ac:dyDescent="0.3">
      <c r="A1919" t="s">
        <v>3996</v>
      </c>
      <c r="B1919" t="s">
        <v>3997</v>
      </c>
      <c r="C1919" t="str">
        <f>IFERROR(VLOOKUP(Table1[[#This Row],[Ticker]],[1]!Table1[[Symbol]:[Industry]],2,FALSE),"-")</f>
        <v>-</v>
      </c>
      <c r="E1919">
        <v>390.61987800000003</v>
      </c>
      <c r="F1919">
        <v>190.55</v>
      </c>
      <c r="G1919">
        <v>-28.2491406524728</v>
      </c>
      <c r="H1919">
        <v>-6.0045924616503799</v>
      </c>
      <c r="I1919">
        <v>-15.426320654709</v>
      </c>
      <c r="J1919">
        <v>-14.1795251859474</v>
      </c>
      <c r="M1919">
        <v>61.473445940950398</v>
      </c>
      <c r="O1919">
        <v>38.5463133035948</v>
      </c>
      <c r="P1919">
        <v>44.192205826711998</v>
      </c>
    </row>
    <row r="1920" spans="1:17" hidden="1" x14ac:dyDescent="0.3">
      <c r="A1920" t="s">
        <v>3998</v>
      </c>
      <c r="B1920" t="s">
        <v>3999</v>
      </c>
      <c r="C1920" t="str">
        <f>IFERROR(VLOOKUP(Table1[[#This Row],[Ticker]],[1]!Table1[[Symbol]:[Industry]],2,FALSE),"-")</f>
        <v>-</v>
      </c>
      <c r="E1920">
        <v>389.96544</v>
      </c>
      <c r="F1920">
        <v>1280</v>
      </c>
      <c r="G1920">
        <v>1273.9597658652799</v>
      </c>
      <c r="H1920">
        <v>29.002910784451402</v>
      </c>
      <c r="I1920">
        <v>1286.7825858630399</v>
      </c>
      <c r="J1920">
        <v>1.10435920117814</v>
      </c>
      <c r="K1920">
        <v>975.89064826665697</v>
      </c>
      <c r="M1920">
        <v>80.963558550062402</v>
      </c>
      <c r="N1920">
        <v>5.4873128159601299</v>
      </c>
      <c r="O1920">
        <v>1.6015625</v>
      </c>
      <c r="P1920">
        <v>1369.57520091848</v>
      </c>
    </row>
    <row r="1921" spans="1:17" hidden="1" x14ac:dyDescent="0.3">
      <c r="A1921" t="s">
        <v>4000</v>
      </c>
      <c r="B1921" t="s">
        <v>4001</v>
      </c>
      <c r="C1921" t="str">
        <f>IFERROR(VLOOKUP(Table1[[#This Row],[Ticker]],[1]!Table1[[Symbol]:[Industry]],2,FALSE),"-")</f>
        <v>-</v>
      </c>
      <c r="D1921" t="s">
        <v>1666</v>
      </c>
      <c r="E1921">
        <v>389.68799999999999</v>
      </c>
      <c r="F1921">
        <v>156</v>
      </c>
      <c r="G1921">
        <v>236.65715195809699</v>
      </c>
      <c r="H1921">
        <v>8.1784573874034407</v>
      </c>
      <c r="I1921">
        <v>33.589507216204197</v>
      </c>
      <c r="J1921">
        <v>2.1636255404186699</v>
      </c>
      <c r="K1921">
        <v>137.806456058626</v>
      </c>
      <c r="L1921">
        <v>102.272840742493</v>
      </c>
      <c r="M1921">
        <v>68.180996386615902</v>
      </c>
      <c r="N1921">
        <v>0.82932908675482897</v>
      </c>
      <c r="O1921">
        <v>1.7628205128204999</v>
      </c>
      <c r="P1921">
        <v>300.51347881899801</v>
      </c>
      <c r="Q1921">
        <v>0.168300748667806</v>
      </c>
    </row>
    <row r="1922" spans="1:17" hidden="1" x14ac:dyDescent="0.3">
      <c r="A1922" t="s">
        <v>4002</v>
      </c>
      <c r="B1922" t="s">
        <v>4003</v>
      </c>
      <c r="C1922" t="str">
        <f>IFERROR(VLOOKUP(Table1[[#This Row],[Ticker]],[1]!Table1[[Symbol]:[Industry]],2,FALSE),"-")</f>
        <v>-</v>
      </c>
      <c r="D1922" t="s">
        <v>659</v>
      </c>
      <c r="E1922">
        <v>389.17690026499997</v>
      </c>
      <c r="F1922">
        <v>383.65</v>
      </c>
      <c r="G1922">
        <v>144.46325257549501</v>
      </c>
      <c r="H1922">
        <v>-2.53964457764229</v>
      </c>
      <c r="I1922">
        <v>42.749579210033197</v>
      </c>
      <c r="J1922">
        <v>-7.2976620768079696</v>
      </c>
      <c r="K1922">
        <v>342.23876457136498</v>
      </c>
      <c r="L1922">
        <v>269.77227337346199</v>
      </c>
      <c r="M1922">
        <v>59.087006488112202</v>
      </c>
      <c r="N1922">
        <v>0.54772984205526098</v>
      </c>
      <c r="O1922">
        <v>7.9499543855076196</v>
      </c>
      <c r="P1922">
        <v>177.40419378163401</v>
      </c>
      <c r="Q1922">
        <v>0.11423215642093</v>
      </c>
    </row>
    <row r="1923" spans="1:17" hidden="1" x14ac:dyDescent="0.3">
      <c r="A1923" t="s">
        <v>4004</v>
      </c>
      <c r="B1923" t="s">
        <v>4005</v>
      </c>
      <c r="C1923" t="str">
        <f>IFERROR(VLOOKUP(Table1[[#This Row],[Ticker]],[1]!Table1[[Symbol]:[Industry]],2,FALSE),"-")</f>
        <v>-</v>
      </c>
      <c r="D1923" t="s">
        <v>994</v>
      </c>
      <c r="E1923">
        <v>389.14085588</v>
      </c>
      <c r="F1923">
        <v>25.34</v>
      </c>
      <c r="G1923">
        <v>-18.6235784260594</v>
      </c>
      <c r="H1923">
        <v>14.5160973529503</v>
      </c>
      <c r="I1923">
        <v>-5.5164846673002197</v>
      </c>
      <c r="J1923">
        <v>-2.2351062152613101</v>
      </c>
      <c r="K1923">
        <v>23.516525450573301</v>
      </c>
      <c r="L1923">
        <v>23.5595313699753</v>
      </c>
      <c r="M1923">
        <v>55.946749113911103</v>
      </c>
      <c r="N1923">
        <v>1.67713011347866</v>
      </c>
      <c r="O1923">
        <v>19.9684293606945</v>
      </c>
      <c r="P1923">
        <v>39.230769230769198</v>
      </c>
      <c r="Q1923">
        <v>-4.5529116930341E-2</v>
      </c>
    </row>
    <row r="1924" spans="1:17" hidden="1" x14ac:dyDescent="0.3">
      <c r="A1924" t="s">
        <v>4006</v>
      </c>
      <c r="B1924" t="s">
        <v>4007</v>
      </c>
      <c r="C1924" t="str">
        <f>IFERROR(VLOOKUP(Table1[[#This Row],[Ticker]],[1]!Table1[[Symbol]:[Industry]],2,FALSE),"-")</f>
        <v>-</v>
      </c>
      <c r="D1924" t="s">
        <v>140</v>
      </c>
      <c r="E1924">
        <v>388.77896425</v>
      </c>
      <c r="F1924">
        <v>158.65</v>
      </c>
      <c r="G1924">
        <v>14.846324617301599</v>
      </c>
      <c r="H1924">
        <v>-3.7812238127840798</v>
      </c>
      <c r="I1924">
        <v>-26.923503113451801</v>
      </c>
      <c r="J1924">
        <v>-4.2219861212665997</v>
      </c>
      <c r="K1924">
        <v>164.165972821438</v>
      </c>
      <c r="L1924">
        <v>164.638370988752</v>
      </c>
      <c r="M1924">
        <v>51.2058454512145</v>
      </c>
      <c r="N1924">
        <v>1.5220787304085699</v>
      </c>
      <c r="O1924">
        <v>49.2593759848723</v>
      </c>
      <c r="P1924">
        <v>55.539215686274503</v>
      </c>
      <c r="Q1924">
        <v>0.129768786046325</v>
      </c>
    </row>
    <row r="1925" spans="1:17" hidden="1" x14ac:dyDescent="0.3">
      <c r="A1925" t="s">
        <v>4008</v>
      </c>
      <c r="B1925" t="s">
        <v>4009</v>
      </c>
      <c r="C1925" t="str">
        <f>IFERROR(VLOOKUP(Table1[[#This Row],[Ticker]],[1]!Table1[[Symbol]:[Industry]],2,FALSE),"-")</f>
        <v>-</v>
      </c>
      <c r="D1925" t="s">
        <v>410</v>
      </c>
      <c r="E1925">
        <v>388.35738500000002</v>
      </c>
      <c r="F1925">
        <v>39.229999999999997</v>
      </c>
      <c r="G1925">
        <v>3.9737643922269301</v>
      </c>
      <c r="H1925">
        <v>-8.4338639351521394</v>
      </c>
      <c r="I1925">
        <v>-46.114897938125999</v>
      </c>
      <c r="J1925">
        <v>-8.0977216162353294</v>
      </c>
      <c r="K1925">
        <v>41.358121843931997</v>
      </c>
      <c r="L1925">
        <v>41.843062465584303</v>
      </c>
      <c r="M1925">
        <v>35.148996976676898</v>
      </c>
      <c r="N1925">
        <v>0.95277142527064296</v>
      </c>
      <c r="O1925">
        <v>65.434616365026699</v>
      </c>
      <c r="P1925">
        <v>32.758037225042202</v>
      </c>
      <c r="Q1925">
        <v>1.7308486723015E-2</v>
      </c>
    </row>
    <row r="1926" spans="1:17" hidden="1" x14ac:dyDescent="0.3">
      <c r="A1926" t="s">
        <v>4010</v>
      </c>
      <c r="B1926" t="s">
        <v>4011</v>
      </c>
      <c r="C1926" t="str">
        <f>IFERROR(VLOOKUP(Table1[[#This Row],[Ticker]],[1]!Table1[[Symbol]:[Industry]],2,FALSE),"-")</f>
        <v>-</v>
      </c>
      <c r="D1926" t="s">
        <v>151</v>
      </c>
      <c r="E1926">
        <v>387.7483623</v>
      </c>
      <c r="F1926">
        <v>155.5</v>
      </c>
      <c r="G1926">
        <v>37.628150113457501</v>
      </c>
      <c r="H1926">
        <v>-18.348561434697299</v>
      </c>
      <c r="I1926">
        <v>60.273217495698503</v>
      </c>
      <c r="J1926">
        <v>-8.0179983912052499</v>
      </c>
      <c r="K1926">
        <v>171.98781727601201</v>
      </c>
      <c r="L1926">
        <v>142.545618393528</v>
      </c>
      <c r="M1926">
        <v>22.652711540452501</v>
      </c>
      <c r="N1926">
        <v>0.32658617424242398</v>
      </c>
      <c r="O1926">
        <v>34.887459807073903</v>
      </c>
      <c r="P1926">
        <v>97.837150127226394</v>
      </c>
    </row>
    <row r="1927" spans="1:17" hidden="1" x14ac:dyDescent="0.3">
      <c r="A1927" t="s">
        <v>4012</v>
      </c>
      <c r="B1927" t="s">
        <v>4013</v>
      </c>
      <c r="C1927" t="str">
        <f>IFERROR(VLOOKUP(Table1[[#This Row],[Ticker]],[1]!Table1[[Symbol]:[Industry]],2,FALSE),"-")</f>
        <v>-</v>
      </c>
      <c r="D1927" t="s">
        <v>59</v>
      </c>
      <c r="E1927">
        <v>387.73047150000002</v>
      </c>
      <c r="F1927">
        <v>878.55</v>
      </c>
      <c r="G1927">
        <v>-3.5726058736306898</v>
      </c>
      <c r="H1927">
        <v>-1.12788724814969</v>
      </c>
      <c r="I1927">
        <v>14.142155087236</v>
      </c>
      <c r="J1927">
        <v>-2.2012642025939502</v>
      </c>
      <c r="K1927">
        <v>825.26413765357995</v>
      </c>
      <c r="L1927">
        <v>762.93998248044204</v>
      </c>
      <c r="M1927">
        <v>58.777018806726502</v>
      </c>
      <c r="N1927">
        <v>0.81577544916582101</v>
      </c>
      <c r="O1927">
        <v>5.2871208240851502</v>
      </c>
      <c r="P1927">
        <v>49.693303799625099</v>
      </c>
      <c r="Q1927">
        <v>4.5705657080163997E-2</v>
      </c>
    </row>
    <row r="1928" spans="1:17" hidden="1" x14ac:dyDescent="0.3">
      <c r="A1928" t="s">
        <v>4014</v>
      </c>
      <c r="B1928" t="s">
        <v>4015</v>
      </c>
      <c r="C1928" t="str">
        <f>IFERROR(VLOOKUP(Table1[[#This Row],[Ticker]],[1]!Table1[[Symbol]:[Industry]],2,FALSE),"-")</f>
        <v>-</v>
      </c>
      <c r="D1928" t="s">
        <v>320</v>
      </c>
      <c r="E1928">
        <v>387.44647874999998</v>
      </c>
      <c r="F1928">
        <v>184.65</v>
      </c>
      <c r="G1928">
        <v>-50.955101000753203</v>
      </c>
      <c r="H1928">
        <v>-9.9404509946628306</v>
      </c>
      <c r="I1928">
        <v>-38.132281002989501</v>
      </c>
      <c r="J1928">
        <v>3.8202369029123902</v>
      </c>
      <c r="K1928">
        <v>192.58865271953499</v>
      </c>
      <c r="M1928">
        <v>63.034370485738499</v>
      </c>
      <c r="N1928">
        <v>0.90245148110316598</v>
      </c>
      <c r="O1928">
        <v>47.847278635255797</v>
      </c>
      <c r="P1928">
        <v>23.1</v>
      </c>
    </row>
    <row r="1929" spans="1:17" hidden="1" x14ac:dyDescent="0.3">
      <c r="A1929" t="s">
        <v>4016</v>
      </c>
      <c r="B1929" t="s">
        <v>4017</v>
      </c>
      <c r="C1929" t="str">
        <f>IFERROR(VLOOKUP(Table1[[#This Row],[Ticker]],[1]!Table1[[Symbol]:[Industry]],2,FALSE),"-")</f>
        <v>-</v>
      </c>
      <c r="D1929" t="s">
        <v>620</v>
      </c>
      <c r="E1929">
        <v>386.191125</v>
      </c>
      <c r="F1929">
        <v>336.55</v>
      </c>
      <c r="G1929">
        <v>122.38954637856099</v>
      </c>
      <c r="H1929">
        <v>3.19507845644707</v>
      </c>
      <c r="I1929">
        <v>49.069248028740603</v>
      </c>
      <c r="J1929">
        <v>-11.4359541186355</v>
      </c>
      <c r="K1929">
        <v>314.08176915722999</v>
      </c>
      <c r="L1929">
        <v>253.27702688258799</v>
      </c>
      <c r="M1929">
        <v>50.792737112989599</v>
      </c>
      <c r="N1929">
        <v>1.8395256464793199</v>
      </c>
      <c r="O1929">
        <v>11.409894517902201</v>
      </c>
      <c r="P1929">
        <v>153.045112781954</v>
      </c>
      <c r="Q1929">
        <v>8.5529045950517996E-2</v>
      </c>
    </row>
    <row r="1930" spans="1:17" hidden="1" x14ac:dyDescent="0.3">
      <c r="A1930" t="s">
        <v>4018</v>
      </c>
      <c r="B1930" t="s">
        <v>4019</v>
      </c>
      <c r="C1930" t="str">
        <f>IFERROR(VLOOKUP(Table1[[#This Row],[Ticker]],[1]!Table1[[Symbol]:[Industry]],2,FALSE),"-")</f>
        <v>-</v>
      </c>
      <c r="D1930" t="s">
        <v>68</v>
      </c>
      <c r="E1930">
        <v>386.096968959999</v>
      </c>
      <c r="F1930">
        <v>39.020000000000003</v>
      </c>
      <c r="G1930">
        <v>173.520942813359</v>
      </c>
      <c r="H1930">
        <v>98.700618893171495</v>
      </c>
      <c r="I1930">
        <v>94.113286496661402</v>
      </c>
      <c r="J1930">
        <v>31.2670767698541</v>
      </c>
      <c r="K1930">
        <v>21.184052608223901</v>
      </c>
      <c r="L1930">
        <v>18.463023270069201</v>
      </c>
      <c r="M1930">
        <v>97.750696041853601</v>
      </c>
      <c r="N1930">
        <v>3.4201340348132598</v>
      </c>
      <c r="O1930">
        <v>0</v>
      </c>
      <c r="P1930">
        <v>266.72932330827001</v>
      </c>
      <c r="Q1930">
        <v>0.10273692860414101</v>
      </c>
    </row>
    <row r="1931" spans="1:17" hidden="1" x14ac:dyDescent="0.3">
      <c r="A1931" t="s">
        <v>4020</v>
      </c>
      <c r="B1931" t="s">
        <v>4021</v>
      </c>
      <c r="C1931" t="str">
        <f>IFERROR(VLOOKUP(Table1[[#This Row],[Ticker]],[1]!Table1[[Symbol]:[Industry]],2,FALSE),"-")</f>
        <v>-</v>
      </c>
      <c r="D1931" t="s">
        <v>234</v>
      </c>
      <c r="E1931">
        <v>385.63081549200001</v>
      </c>
      <c r="F1931">
        <v>88.14</v>
      </c>
      <c r="G1931">
        <v>-15.8119366444375</v>
      </c>
      <c r="H1931">
        <v>-5.91104010108109</v>
      </c>
      <c r="I1931">
        <v>-25.056780074054501</v>
      </c>
      <c r="J1931">
        <v>-3.1316859827751902</v>
      </c>
      <c r="K1931">
        <v>89.2457371158022</v>
      </c>
      <c r="M1931">
        <v>50.580556266182803</v>
      </c>
      <c r="N1931">
        <v>0.81935236870022798</v>
      </c>
      <c r="O1931">
        <v>96.845926934422494</v>
      </c>
      <c r="P1931">
        <v>17.676902536715598</v>
      </c>
    </row>
    <row r="1932" spans="1:17" hidden="1" x14ac:dyDescent="0.3">
      <c r="A1932" t="s">
        <v>4022</v>
      </c>
      <c r="B1932" t="s">
        <v>4023</v>
      </c>
      <c r="C1932" t="str">
        <f>IFERROR(VLOOKUP(Table1[[#This Row],[Ticker]],[1]!Table1[[Symbol]:[Industry]],2,FALSE),"-")</f>
        <v>-</v>
      </c>
      <c r="D1932" t="s">
        <v>124</v>
      </c>
      <c r="E1932">
        <v>385.40574805</v>
      </c>
      <c r="F1932">
        <v>58.81</v>
      </c>
      <c r="G1932">
        <v>1.56054125173106</v>
      </c>
      <c r="H1932">
        <v>5.26739345723123</v>
      </c>
      <c r="I1932">
        <v>7.37648264752423</v>
      </c>
      <c r="J1932">
        <v>10.571237396306399</v>
      </c>
      <c r="K1932">
        <v>57.024098252679103</v>
      </c>
      <c r="L1932">
        <v>56.569876843555399</v>
      </c>
      <c r="M1932">
        <v>67.991587732157598</v>
      </c>
      <c r="N1932">
        <v>1.4025798521330799</v>
      </c>
      <c r="O1932">
        <v>81.941846624723595</v>
      </c>
      <c r="P1932">
        <v>48.697850821744602</v>
      </c>
      <c r="Q1932">
        <v>7.2752183809857998E-2</v>
      </c>
    </row>
    <row r="1933" spans="1:17" hidden="1" x14ac:dyDescent="0.3">
      <c r="A1933" t="s">
        <v>4024</v>
      </c>
      <c r="B1933" t="s">
        <v>4025</v>
      </c>
      <c r="C1933" t="str">
        <f>IFERROR(VLOOKUP(Table1[[#This Row],[Ticker]],[1]!Table1[[Symbol]:[Industry]],2,FALSE),"-")</f>
        <v>-</v>
      </c>
      <c r="D1933" t="s">
        <v>395</v>
      </c>
      <c r="E1933">
        <v>384.9846</v>
      </c>
      <c r="F1933">
        <v>78.45</v>
      </c>
      <c r="G1933">
        <v>71.646304545041502</v>
      </c>
      <c r="H1933">
        <v>7.17903691429877</v>
      </c>
      <c r="I1933">
        <v>27.199919691053299</v>
      </c>
      <c r="J1933">
        <v>4.9666954863457597</v>
      </c>
      <c r="K1933">
        <v>69.761476937905101</v>
      </c>
      <c r="L1933">
        <v>59.160203452894599</v>
      </c>
      <c r="M1933">
        <v>61.518933199310602</v>
      </c>
      <c r="N1933">
        <v>0.131928951460977</v>
      </c>
      <c r="O1933">
        <v>10.261312938177101</v>
      </c>
      <c r="P1933">
        <v>105.366492146596</v>
      </c>
      <c r="Q1933">
        <v>5.4585295234595002E-2</v>
      </c>
    </row>
    <row r="1934" spans="1:17" hidden="1" x14ac:dyDescent="0.3">
      <c r="A1934" t="s">
        <v>4026</v>
      </c>
      <c r="B1934" t="s">
        <v>4027</v>
      </c>
      <c r="C1934" t="str">
        <f>IFERROR(VLOOKUP(Table1[[#This Row],[Ticker]],[1]!Table1[[Symbol]:[Industry]],2,FALSE),"-")</f>
        <v>-</v>
      </c>
      <c r="D1934" t="s">
        <v>140</v>
      </c>
      <c r="E1934">
        <v>384.87235113000003</v>
      </c>
      <c r="F1934">
        <v>101.7</v>
      </c>
      <c r="G1934">
        <v>22.172706065334701</v>
      </c>
      <c r="H1934">
        <v>-12.4231442141981</v>
      </c>
      <c r="I1934">
        <v>-31.300918369802801</v>
      </c>
      <c r="J1934">
        <v>-5.2100787694558397</v>
      </c>
      <c r="K1934">
        <v>105.245843868488</v>
      </c>
      <c r="L1934">
        <v>101.250705466551</v>
      </c>
      <c r="M1934">
        <v>38.7343014769327</v>
      </c>
      <c r="N1934">
        <v>0.88695084820468495</v>
      </c>
      <c r="O1934">
        <v>49.606686332350002</v>
      </c>
      <c r="P1934">
        <v>58.90625</v>
      </c>
      <c r="Q1934">
        <v>4.0476342994960002E-2</v>
      </c>
    </row>
    <row r="1935" spans="1:17" hidden="1" x14ac:dyDescent="0.3">
      <c r="A1935" t="s">
        <v>4028</v>
      </c>
      <c r="B1935" t="s">
        <v>4029</v>
      </c>
      <c r="C1935" t="str">
        <f>IFERROR(VLOOKUP(Table1[[#This Row],[Ticker]],[1]!Table1[[Symbol]:[Industry]],2,FALSE),"-")</f>
        <v>-</v>
      </c>
      <c r="D1935" t="s">
        <v>620</v>
      </c>
      <c r="E1935">
        <v>384.56716081500002</v>
      </c>
      <c r="F1935">
        <v>167.85</v>
      </c>
      <c r="G1935">
        <v>-26.216039014475701</v>
      </c>
      <c r="H1935">
        <v>-5.8499712805705402</v>
      </c>
      <c r="I1935">
        <v>-27.966522613164098</v>
      </c>
      <c r="J1935">
        <v>-7.0467527007724601E-2</v>
      </c>
      <c r="K1935">
        <v>170.235836753006</v>
      </c>
      <c r="L1935">
        <v>180.13020129103299</v>
      </c>
      <c r="M1935">
        <v>58.433262170599399</v>
      </c>
      <c r="N1935">
        <v>0.64951149187153301</v>
      </c>
      <c r="O1935">
        <v>48.525469168900798</v>
      </c>
      <c r="P1935">
        <v>11.899999999999901</v>
      </c>
      <c r="Q1935">
        <v>0.28558396722190799</v>
      </c>
    </row>
    <row r="1936" spans="1:17" hidden="1" x14ac:dyDescent="0.3">
      <c r="A1936" t="s">
        <v>4030</v>
      </c>
      <c r="B1936" t="s">
        <v>4031</v>
      </c>
      <c r="C1936" t="str">
        <f>IFERROR(VLOOKUP(Table1[[#This Row],[Ticker]],[1]!Table1[[Symbol]:[Industry]],2,FALSE),"-")</f>
        <v>-</v>
      </c>
      <c r="D1936" t="s">
        <v>59</v>
      </c>
      <c r="E1936">
        <v>384.52406000000002</v>
      </c>
      <c r="F1936">
        <v>107.74</v>
      </c>
      <c r="G1936">
        <v>-28.9452349657649</v>
      </c>
      <c r="H1936">
        <v>-7.2272023558243603</v>
      </c>
      <c r="I1936">
        <v>-29.980554942047299</v>
      </c>
      <c r="J1936">
        <v>-2.01946528139805</v>
      </c>
      <c r="K1936">
        <v>111.14305308644499</v>
      </c>
      <c r="L1936">
        <v>116.524808408213</v>
      </c>
      <c r="M1936">
        <v>51.733380778344298</v>
      </c>
      <c r="N1936">
        <v>1.0846112491539699</v>
      </c>
      <c r="O1936">
        <v>33.933543716354102</v>
      </c>
      <c r="P1936">
        <v>10.051072522982601</v>
      </c>
      <c r="Q1936">
        <v>5.2445444672749003E-2</v>
      </c>
    </row>
    <row r="1937" spans="1:17" hidden="1" x14ac:dyDescent="0.3">
      <c r="A1937" t="s">
        <v>4032</v>
      </c>
      <c r="B1937" t="s">
        <v>4033</v>
      </c>
      <c r="C1937" t="str">
        <f>IFERROR(VLOOKUP(Table1[[#This Row],[Ticker]],[1]!Table1[[Symbol]:[Industry]],2,FALSE),"-")</f>
        <v>-</v>
      </c>
      <c r="D1937" t="s">
        <v>234</v>
      </c>
      <c r="E1937">
        <v>383.49008828199999</v>
      </c>
      <c r="F1937">
        <v>139.31</v>
      </c>
      <c r="G1937">
        <v>-10.769941796573701</v>
      </c>
      <c r="H1937">
        <v>-4.4284209194748598</v>
      </c>
      <c r="I1937">
        <v>-3.36892577166009</v>
      </c>
      <c r="J1937">
        <v>-0.104842025456114</v>
      </c>
      <c r="K1937">
        <v>133.637034466393</v>
      </c>
      <c r="L1937">
        <v>128.03991943297399</v>
      </c>
      <c r="M1937">
        <v>65.047897836721503</v>
      </c>
      <c r="N1937">
        <v>0.90542151108175595</v>
      </c>
      <c r="O1937">
        <v>2.6487689325963499</v>
      </c>
      <c r="P1937">
        <v>22.2017543859649</v>
      </c>
      <c r="Q1937">
        <v>3.8723013378393997E-2</v>
      </c>
    </row>
    <row r="1938" spans="1:17" hidden="1" x14ac:dyDescent="0.3">
      <c r="A1938" t="s">
        <v>4034</v>
      </c>
      <c r="B1938" t="s">
        <v>4035</v>
      </c>
      <c r="C1938" t="str">
        <f>IFERROR(VLOOKUP(Table1[[#This Row],[Ticker]],[1]!Table1[[Symbol]:[Industry]],2,FALSE),"-")</f>
        <v>-</v>
      </c>
      <c r="E1938">
        <v>383</v>
      </c>
      <c r="F1938">
        <v>383</v>
      </c>
      <c r="G1938">
        <v>18.6254812109615</v>
      </c>
      <c r="H1938">
        <v>2.3291080380540898</v>
      </c>
      <c r="I1938">
        <v>-13.653713736666701</v>
      </c>
      <c r="J1938">
        <v>0.81641719321032602</v>
      </c>
      <c r="K1938">
        <v>376.335903223613</v>
      </c>
      <c r="L1938">
        <v>338.63599876748799</v>
      </c>
      <c r="M1938">
        <v>42.637939153474299</v>
      </c>
      <c r="N1938">
        <v>1.46212821732682</v>
      </c>
      <c r="O1938">
        <v>14.6083550913838</v>
      </c>
      <c r="P1938">
        <v>55.060728744939198</v>
      </c>
      <c r="Q1938">
        <v>5.8298678362173E-2</v>
      </c>
    </row>
    <row r="1939" spans="1:17" hidden="1" x14ac:dyDescent="0.3">
      <c r="A1939" t="s">
        <v>4036</v>
      </c>
      <c r="B1939" t="s">
        <v>4037</v>
      </c>
      <c r="C1939" t="str">
        <f>IFERROR(VLOOKUP(Table1[[#This Row],[Ticker]],[1]!Table1[[Symbol]:[Industry]],2,FALSE),"-")</f>
        <v>-</v>
      </c>
      <c r="D1939" t="s">
        <v>1328</v>
      </c>
      <c r="E1939">
        <v>382.37338999999997</v>
      </c>
      <c r="F1939">
        <v>307.3</v>
      </c>
      <c r="G1939">
        <v>211.980121671311</v>
      </c>
      <c r="H1939">
        <v>-40.070323378414002</v>
      </c>
      <c r="I1939">
        <v>-4.7803070962315299</v>
      </c>
      <c r="J1939">
        <v>-6.9817289611534399</v>
      </c>
      <c r="K1939">
        <v>363.11770823993498</v>
      </c>
      <c r="L1939">
        <v>286.05561481885098</v>
      </c>
      <c r="M1939">
        <v>35.327309666012503</v>
      </c>
      <c r="N1939">
        <v>2.8602133418245499</v>
      </c>
      <c r="O1939">
        <v>48.031239830784202</v>
      </c>
      <c r="P1939">
        <v>313.87205387205302</v>
      </c>
      <c r="Q1939">
        <v>0.15368140634889099</v>
      </c>
    </row>
    <row r="1940" spans="1:17" hidden="1" x14ac:dyDescent="0.3">
      <c r="A1940" t="s">
        <v>4038</v>
      </c>
      <c r="B1940" t="s">
        <v>4039</v>
      </c>
      <c r="C1940" t="str">
        <f>IFERROR(VLOOKUP(Table1[[#This Row],[Ticker]],[1]!Table1[[Symbol]:[Industry]],2,FALSE),"-")</f>
        <v>-</v>
      </c>
      <c r="D1940" t="s">
        <v>505</v>
      </c>
      <c r="E1940">
        <v>382.164295844999</v>
      </c>
      <c r="F1940">
        <v>28.15</v>
      </c>
      <c r="G1940">
        <v>176.97598602201401</v>
      </c>
      <c r="H1940">
        <v>38.954848752030102</v>
      </c>
      <c r="I1940">
        <v>64.713157636073504</v>
      </c>
      <c r="J1940">
        <v>1.7854971669252799</v>
      </c>
      <c r="K1940">
        <v>19.835014598910501</v>
      </c>
      <c r="L1940">
        <v>16.088555314154998</v>
      </c>
      <c r="M1940">
        <v>79.316471585322901</v>
      </c>
      <c r="N1940">
        <v>3.4861795397500299</v>
      </c>
      <c r="O1940">
        <v>0</v>
      </c>
      <c r="P1940">
        <v>218.07909604519699</v>
      </c>
      <c r="Q1940">
        <v>0.11121649305529201</v>
      </c>
    </row>
    <row r="1941" spans="1:17" hidden="1" x14ac:dyDescent="0.3">
      <c r="A1941" t="s">
        <v>4040</v>
      </c>
      <c r="B1941" t="s">
        <v>4041</v>
      </c>
      <c r="C1941" t="str">
        <f>IFERROR(VLOOKUP(Table1[[#This Row],[Ticker]],[1]!Table1[[Symbol]:[Industry]],2,FALSE),"-")</f>
        <v>-</v>
      </c>
      <c r="D1941" t="s">
        <v>552</v>
      </c>
      <c r="E1941">
        <v>382.00139999999999</v>
      </c>
      <c r="F1941">
        <v>327</v>
      </c>
      <c r="G1941">
        <v>115.438256456879</v>
      </c>
      <c r="H1941">
        <v>6.0811886604152896</v>
      </c>
      <c r="I1941">
        <v>63.628852600249303</v>
      </c>
      <c r="J1941">
        <v>1.4682475634873</v>
      </c>
      <c r="K1941">
        <v>280.54638616808802</v>
      </c>
      <c r="L1941">
        <v>226.76427556529799</v>
      </c>
      <c r="M1941">
        <v>84.072287298227593</v>
      </c>
      <c r="N1941">
        <v>3.7156488927950702</v>
      </c>
      <c r="O1941">
        <v>0.88685015290519398</v>
      </c>
      <c r="P1941">
        <v>168.91447368421001</v>
      </c>
      <c r="Q1941">
        <v>0.165666378241456</v>
      </c>
    </row>
    <row r="1942" spans="1:17" hidden="1" x14ac:dyDescent="0.3">
      <c r="A1942" t="s">
        <v>4042</v>
      </c>
      <c r="B1942" t="s">
        <v>4043</v>
      </c>
      <c r="C1942" t="str">
        <f>IFERROR(VLOOKUP(Table1[[#This Row],[Ticker]],[1]!Table1[[Symbol]:[Industry]],2,FALSE),"-")</f>
        <v>-</v>
      </c>
      <c r="D1942" t="s">
        <v>46</v>
      </c>
      <c r="E1942">
        <v>381.55727999999999</v>
      </c>
      <c r="F1942">
        <v>152.75</v>
      </c>
      <c r="G1942">
        <v>77.485682066945103</v>
      </c>
      <c r="H1942">
        <v>29.0680076519537</v>
      </c>
      <c r="I1942">
        <v>90.641613323869507</v>
      </c>
      <c r="J1942">
        <v>-7.7428411585008501</v>
      </c>
      <c r="K1942">
        <v>114.691101003667</v>
      </c>
      <c r="M1942">
        <v>65.590161951088007</v>
      </c>
      <c r="N1942">
        <v>1.40723876607653</v>
      </c>
      <c r="O1942">
        <v>6.6775777414075099</v>
      </c>
      <c r="P1942">
        <v>142.46031746031699</v>
      </c>
    </row>
    <row r="1943" spans="1:17" hidden="1" x14ac:dyDescent="0.3">
      <c r="A1943" t="s">
        <v>4044</v>
      </c>
      <c r="B1943" t="s">
        <v>4045</v>
      </c>
      <c r="C1943" t="str">
        <f>IFERROR(VLOOKUP(Table1[[#This Row],[Ticker]],[1]!Table1[[Symbol]:[Industry]],2,FALSE),"-")</f>
        <v>-</v>
      </c>
      <c r="D1943" t="s">
        <v>148</v>
      </c>
      <c r="E1943">
        <v>381.506008425</v>
      </c>
      <c r="F1943">
        <v>2644.05</v>
      </c>
      <c r="G1943">
        <v>-28.2123243029808</v>
      </c>
      <c r="H1943">
        <v>5.8669892928028204</v>
      </c>
      <c r="I1943">
        <v>5.8749514541965002</v>
      </c>
      <c r="J1943">
        <v>6.1298405085982797</v>
      </c>
      <c r="K1943">
        <v>2520.3497864148899</v>
      </c>
      <c r="L1943">
        <v>2393.8602776809298</v>
      </c>
      <c r="M1943">
        <v>53.723358721923397</v>
      </c>
      <c r="N1943">
        <v>1.68951180465969</v>
      </c>
      <c r="O1943">
        <v>9.3020177379399005</v>
      </c>
      <c r="P1943">
        <v>35.724552127714098</v>
      </c>
      <c r="Q1943">
        <v>-6.6153385331313E-2</v>
      </c>
    </row>
    <row r="1944" spans="1:17" hidden="1" x14ac:dyDescent="0.3">
      <c r="A1944" t="s">
        <v>4046</v>
      </c>
      <c r="B1944" t="s">
        <v>4047</v>
      </c>
      <c r="C1944" t="str">
        <f>IFERROR(VLOOKUP(Table1[[#This Row],[Ticker]],[1]!Table1[[Symbol]:[Industry]],2,FALSE),"-")</f>
        <v>-</v>
      </c>
      <c r="D1944" t="s">
        <v>184</v>
      </c>
      <c r="E1944">
        <v>381.163476</v>
      </c>
      <c r="F1944">
        <v>4.96</v>
      </c>
      <c r="G1944">
        <v>-92.241678476414506</v>
      </c>
      <c r="H1944">
        <v>-22.3791590525659</v>
      </c>
      <c r="I1944">
        <v>-63.289366023232397</v>
      </c>
      <c r="J1944">
        <v>-15.624425770170101</v>
      </c>
      <c r="K1944">
        <v>6.4322075777600203</v>
      </c>
      <c r="L1944">
        <v>8.9367967922944391</v>
      </c>
      <c r="M1944">
        <v>14.1810028938746</v>
      </c>
      <c r="N1944">
        <v>3.77887899787568</v>
      </c>
      <c r="O1944">
        <v>212.5</v>
      </c>
      <c r="P1944">
        <v>6.6666666666666599</v>
      </c>
      <c r="Q1944">
        <v>0.20428670557484399</v>
      </c>
    </row>
    <row r="1945" spans="1:17" hidden="1" x14ac:dyDescent="0.3">
      <c r="A1945" t="s">
        <v>4048</v>
      </c>
      <c r="B1945" t="s">
        <v>4049</v>
      </c>
      <c r="C1945" t="str">
        <f>IFERROR(VLOOKUP(Table1[[#This Row],[Ticker]],[1]!Table1[[Symbol]:[Industry]],2,FALSE),"-")</f>
        <v>-</v>
      </c>
      <c r="D1945" t="s">
        <v>140</v>
      </c>
      <c r="E1945">
        <v>380.89085640000002</v>
      </c>
      <c r="F1945">
        <v>9.4700000000000006</v>
      </c>
      <c r="G1945">
        <v>148.78056760219201</v>
      </c>
      <c r="H1945">
        <v>13.960864794810799</v>
      </c>
      <c r="I1945">
        <v>88.599995678895198</v>
      </c>
      <c r="J1945">
        <v>-11.491544625714299</v>
      </c>
      <c r="K1945">
        <v>8.5722898321618999</v>
      </c>
      <c r="L1945">
        <v>6.3422821953942101</v>
      </c>
      <c r="M1945">
        <v>60.474720255494397</v>
      </c>
      <c r="N1945">
        <v>0.85500762421430798</v>
      </c>
      <c r="O1945">
        <v>17.212249208025298</v>
      </c>
      <c r="P1945">
        <v>238.21428571428501</v>
      </c>
      <c r="Q1945">
        <v>0.114084091104101</v>
      </c>
    </row>
    <row r="1946" spans="1:17" hidden="1" x14ac:dyDescent="0.3">
      <c r="A1946" t="s">
        <v>4050</v>
      </c>
      <c r="B1946" t="s">
        <v>4051</v>
      </c>
      <c r="C1946" t="str">
        <f>IFERROR(VLOOKUP(Table1[[#This Row],[Ticker]],[1]!Table1[[Symbol]:[Industry]],2,FALSE),"-")</f>
        <v>-</v>
      </c>
      <c r="D1946" t="s">
        <v>668</v>
      </c>
      <c r="E1946">
        <v>380.17512499999998</v>
      </c>
      <c r="F1946">
        <v>275</v>
      </c>
      <c r="G1946">
        <v>3.0491855675272501</v>
      </c>
      <c r="H1946">
        <v>20.532786238547502</v>
      </c>
      <c r="I1946">
        <v>-7.8874568976119397</v>
      </c>
      <c r="J1946">
        <v>3.7357663990421499</v>
      </c>
      <c r="K1946">
        <v>255.16161723347801</v>
      </c>
      <c r="L1946">
        <v>243.07927933626399</v>
      </c>
      <c r="M1946">
        <v>51.203146623103997</v>
      </c>
      <c r="N1946">
        <v>1.82098446424819</v>
      </c>
      <c r="O1946">
        <v>15.1090909090909</v>
      </c>
      <c r="P1946">
        <v>45.7725947521865</v>
      </c>
      <c r="Q1946">
        <v>7.3487660962390997E-2</v>
      </c>
    </row>
    <row r="1947" spans="1:17" hidden="1" x14ac:dyDescent="0.3">
      <c r="A1947" t="s">
        <v>4052</v>
      </c>
      <c r="B1947" t="s">
        <v>4053</v>
      </c>
      <c r="C1947" t="str">
        <f>IFERROR(VLOOKUP(Table1[[#This Row],[Ticker]],[1]!Table1[[Symbol]:[Industry]],2,FALSE),"-")</f>
        <v>-</v>
      </c>
      <c r="D1947" t="s">
        <v>21</v>
      </c>
      <c r="E1947">
        <v>378.60172799999998</v>
      </c>
      <c r="F1947">
        <v>258.10000000000002</v>
      </c>
      <c r="G1947">
        <v>-17.0846531193876</v>
      </c>
      <c r="H1947">
        <v>-8.7341352051891494</v>
      </c>
      <c r="I1947">
        <v>-12.6368898142597</v>
      </c>
      <c r="J1947">
        <v>-2.1013317245385901</v>
      </c>
      <c r="K1947">
        <v>256.74068125440999</v>
      </c>
      <c r="L1947">
        <v>265.01854743437002</v>
      </c>
      <c r="M1947">
        <v>69.999300793962206</v>
      </c>
      <c r="N1947">
        <v>1.0526836660532799</v>
      </c>
      <c r="O1947">
        <v>57.962030220844603</v>
      </c>
      <c r="P1947">
        <v>23.492822966507099</v>
      </c>
    </row>
    <row r="1948" spans="1:17" hidden="1" x14ac:dyDescent="0.3">
      <c r="A1948" t="s">
        <v>4054</v>
      </c>
      <c r="B1948" t="s">
        <v>4055</v>
      </c>
      <c r="C1948" t="str">
        <f>IFERROR(VLOOKUP(Table1[[#This Row],[Ticker]],[1]!Table1[[Symbol]:[Industry]],2,FALSE),"-")</f>
        <v>-</v>
      </c>
      <c r="D1948" t="s">
        <v>21</v>
      </c>
      <c r="E1948">
        <v>377.93545999999998</v>
      </c>
      <c r="F1948">
        <v>30.23</v>
      </c>
      <c r="G1948">
        <v>49.402756507739397</v>
      </c>
      <c r="H1948">
        <v>6.0688701615371503</v>
      </c>
      <c r="I1948">
        <v>-25.771210403635799</v>
      </c>
      <c r="J1948">
        <v>1.1653349421280701</v>
      </c>
      <c r="K1948">
        <v>27.7748350530638</v>
      </c>
      <c r="L1948">
        <v>25.6149446903365</v>
      </c>
      <c r="M1948">
        <v>55.4539004610943</v>
      </c>
      <c r="N1948">
        <v>2.1208747152001699</v>
      </c>
      <c r="O1948">
        <v>22.394971882236099</v>
      </c>
      <c r="P1948">
        <v>77.302052785923706</v>
      </c>
      <c r="Q1948">
        <v>-1.5182907304565001E-2</v>
      </c>
    </row>
    <row r="1949" spans="1:17" hidden="1" x14ac:dyDescent="0.3">
      <c r="A1949" t="s">
        <v>4056</v>
      </c>
      <c r="B1949" t="s">
        <v>4057</v>
      </c>
      <c r="C1949" t="str">
        <f>IFERROR(VLOOKUP(Table1[[#This Row],[Ticker]],[1]!Table1[[Symbol]:[Industry]],2,FALSE),"-")</f>
        <v>-</v>
      </c>
      <c r="D1949" t="s">
        <v>234</v>
      </c>
      <c r="E1949">
        <v>374.82799999999997</v>
      </c>
      <c r="F1949">
        <v>225.8</v>
      </c>
      <c r="G1949">
        <v>6.41186313055442</v>
      </c>
      <c r="H1949">
        <v>-0.97361350516665601</v>
      </c>
      <c r="I1949">
        <v>-9.4774127372237</v>
      </c>
      <c r="J1949">
        <v>-5.3319396909956103</v>
      </c>
      <c r="K1949">
        <v>232.271944926656</v>
      </c>
      <c r="L1949">
        <v>229.16479792998899</v>
      </c>
      <c r="M1949">
        <v>43.903858795633802</v>
      </c>
      <c r="N1949">
        <v>0.96400883537615301</v>
      </c>
      <c r="O1949">
        <v>52.767936226749299</v>
      </c>
      <c r="P1949">
        <v>40.204905308910199</v>
      </c>
    </row>
    <row r="1950" spans="1:17" hidden="1" x14ac:dyDescent="0.3">
      <c r="A1950" t="s">
        <v>4058</v>
      </c>
      <c r="B1950" t="s">
        <v>4059</v>
      </c>
      <c r="C1950" t="str">
        <f>IFERROR(VLOOKUP(Table1[[#This Row],[Ticker]],[1]!Table1[[Symbol]:[Industry]],2,FALSE),"-")</f>
        <v>-</v>
      </c>
      <c r="E1950">
        <v>374.424745546</v>
      </c>
      <c r="F1950">
        <v>57.62</v>
      </c>
      <c r="G1950">
        <v>-75.466363230211599</v>
      </c>
      <c r="H1950">
        <v>-10.719120542432499</v>
      </c>
      <c r="I1950">
        <v>-46.097083595664103</v>
      </c>
      <c r="J1950">
        <v>-8.6193103445580306</v>
      </c>
      <c r="K1950">
        <v>62.478698737736401</v>
      </c>
      <c r="L1950">
        <v>81.848654164154397</v>
      </c>
      <c r="M1950">
        <v>30.4078020252065</v>
      </c>
      <c r="N1950">
        <v>0.472080328527819</v>
      </c>
      <c r="O1950">
        <v>223.275271146546</v>
      </c>
      <c r="P1950">
        <v>14.234734337827099</v>
      </c>
      <c r="Q1950">
        <v>-0.170732377787877</v>
      </c>
    </row>
    <row r="1951" spans="1:17" hidden="1" x14ac:dyDescent="0.3">
      <c r="A1951" t="s">
        <v>4060</v>
      </c>
      <c r="B1951" t="s">
        <v>4061</v>
      </c>
      <c r="C1951" t="str">
        <f>IFERROR(VLOOKUP(Table1[[#This Row],[Ticker]],[1]!Table1[[Symbol]:[Industry]],2,FALSE),"-")</f>
        <v>-</v>
      </c>
      <c r="D1951" t="s">
        <v>812</v>
      </c>
      <c r="E1951">
        <v>373.95132038999998</v>
      </c>
      <c r="F1951">
        <v>28.23</v>
      </c>
      <c r="G1951">
        <v>95.122233796474404</v>
      </c>
      <c r="H1951">
        <v>20.000875832338401</v>
      </c>
      <c r="I1951">
        <v>77.425240718340604</v>
      </c>
      <c r="J1951">
        <v>-7.8346650578719199</v>
      </c>
      <c r="K1951">
        <v>23.953837924042901</v>
      </c>
      <c r="L1951">
        <v>19.910259129157001</v>
      </c>
      <c r="M1951">
        <v>53.909356609375003</v>
      </c>
      <c r="N1951">
        <v>0.35818668973787299</v>
      </c>
      <c r="O1951">
        <v>19.376549769748401</v>
      </c>
      <c r="P1951">
        <v>141.62624821683301</v>
      </c>
      <c r="Q1951">
        <v>8.8287181129114004E-2</v>
      </c>
    </row>
    <row r="1952" spans="1:17" hidden="1" x14ac:dyDescent="0.3">
      <c r="A1952" t="s">
        <v>4062</v>
      </c>
      <c r="B1952" t="s">
        <v>4063</v>
      </c>
      <c r="C1952" t="str">
        <f>IFERROR(VLOOKUP(Table1[[#This Row],[Ticker]],[1]!Table1[[Symbol]:[Industry]],2,FALSE),"-")</f>
        <v>-</v>
      </c>
      <c r="D1952" t="s">
        <v>716</v>
      </c>
      <c r="E1952">
        <v>373.16630627000001</v>
      </c>
      <c r="F1952">
        <v>216.21</v>
      </c>
      <c r="G1952">
        <v>32.276583759504</v>
      </c>
      <c r="H1952">
        <v>1.51981226639061</v>
      </c>
      <c r="I1952">
        <v>10.209017033019</v>
      </c>
      <c r="J1952">
        <v>-6.02452861996121E-2</v>
      </c>
      <c r="K1952">
        <v>203.01988104045699</v>
      </c>
      <c r="L1952">
        <v>180.46331386687601</v>
      </c>
      <c r="M1952">
        <v>43.478451693180702</v>
      </c>
      <c r="N1952">
        <v>0.75972405587366598</v>
      </c>
      <c r="O1952">
        <v>1.2857869663752901</v>
      </c>
      <c r="P1952">
        <v>61.3507462686567</v>
      </c>
      <c r="Q1952">
        <v>8.1463636799704003E-2</v>
      </c>
    </row>
    <row r="1953" spans="1:17" hidden="1" x14ac:dyDescent="0.3">
      <c r="A1953" t="s">
        <v>4064</v>
      </c>
      <c r="B1953" t="s">
        <v>4065</v>
      </c>
      <c r="C1953" t="str">
        <f>IFERROR(VLOOKUP(Table1[[#This Row],[Ticker]],[1]!Table1[[Symbol]:[Industry]],2,FALSE),"-")</f>
        <v>-</v>
      </c>
      <c r="D1953" t="s">
        <v>187</v>
      </c>
      <c r="E1953">
        <v>373.100969115</v>
      </c>
      <c r="F1953">
        <v>3152.45</v>
      </c>
      <c r="G1953">
        <v>103.207282427192</v>
      </c>
      <c r="H1953">
        <v>14.611274294456299</v>
      </c>
      <c r="I1953">
        <v>88.667489576013097</v>
      </c>
      <c r="J1953">
        <v>-4.2144815716333897</v>
      </c>
      <c r="K1953">
        <v>2917.5399188627698</v>
      </c>
      <c r="L1953">
        <v>2397.1622996925298</v>
      </c>
      <c r="M1953">
        <v>50.269286500345501</v>
      </c>
      <c r="N1953">
        <v>0.98060830112586095</v>
      </c>
      <c r="O1953">
        <v>14.038287681010001</v>
      </c>
      <c r="P1953">
        <v>137.008495601834</v>
      </c>
      <c r="Q1953">
        <v>5.8371298143950999E-2</v>
      </c>
    </row>
    <row r="1954" spans="1:17" hidden="1" x14ac:dyDescent="0.3">
      <c r="A1954" t="s">
        <v>4066</v>
      </c>
      <c r="B1954" t="s">
        <v>4067</v>
      </c>
      <c r="C1954" t="str">
        <f>IFERROR(VLOOKUP(Table1[[#This Row],[Ticker]],[1]!Table1[[Symbol]:[Industry]],2,FALSE),"-")</f>
        <v>-</v>
      </c>
      <c r="D1954" t="s">
        <v>257</v>
      </c>
      <c r="E1954">
        <v>372.69957119499998</v>
      </c>
      <c r="F1954">
        <v>309.85000000000002</v>
      </c>
      <c r="G1954">
        <v>-25.9697105663044</v>
      </c>
      <c r="H1954">
        <v>5.4393446482906898</v>
      </c>
      <c r="I1954">
        <v>-9.9320641458441301</v>
      </c>
      <c r="J1954">
        <v>5.4157042535409703</v>
      </c>
      <c r="K1954">
        <v>278.983634319685</v>
      </c>
      <c r="L1954">
        <v>291.51286712354602</v>
      </c>
      <c r="M1954">
        <v>73.612742867882801</v>
      </c>
      <c r="N1954">
        <v>2.0922989586571199</v>
      </c>
      <c r="O1954">
        <v>35.129901565273499</v>
      </c>
      <c r="P1954">
        <v>31.851063829787201</v>
      </c>
      <c r="Q1954">
        <v>-6.5180515600646E-2</v>
      </c>
    </row>
    <row r="1955" spans="1:17" hidden="1" x14ac:dyDescent="0.3">
      <c r="A1955" t="s">
        <v>4068</v>
      </c>
      <c r="B1955" t="s">
        <v>4069</v>
      </c>
      <c r="C1955" t="str">
        <f>IFERROR(VLOOKUP(Table1[[#This Row],[Ticker]],[1]!Table1[[Symbol]:[Industry]],2,FALSE),"-")</f>
        <v>-</v>
      </c>
      <c r="D1955" t="s">
        <v>320</v>
      </c>
      <c r="E1955">
        <v>372.64266995999998</v>
      </c>
      <c r="F1955">
        <v>27.92</v>
      </c>
      <c r="G1955">
        <v>47.167070944948001</v>
      </c>
      <c r="H1955">
        <v>9.1514385653026604</v>
      </c>
      <c r="I1955">
        <v>-20.4390348974045</v>
      </c>
      <c r="J1955">
        <v>-1.3694476665675701</v>
      </c>
      <c r="K1955">
        <v>25.906626203042698</v>
      </c>
      <c r="L1955">
        <v>24.96602145109</v>
      </c>
      <c r="M1955">
        <v>71.448142906706295</v>
      </c>
      <c r="N1955">
        <v>1.2030380600950701</v>
      </c>
      <c r="O1955">
        <v>26.969914040114599</v>
      </c>
      <c r="P1955">
        <v>82.483660130718903</v>
      </c>
      <c r="Q1955">
        <v>7.5856357625930002E-2</v>
      </c>
    </row>
    <row r="1956" spans="1:17" hidden="1" x14ac:dyDescent="0.3">
      <c r="A1956" t="s">
        <v>4070</v>
      </c>
      <c r="B1956" t="s">
        <v>4071</v>
      </c>
      <c r="C1956" t="str">
        <f>IFERROR(VLOOKUP(Table1[[#This Row],[Ticker]],[1]!Table1[[Symbol]:[Industry]],2,FALSE),"-")</f>
        <v>-</v>
      </c>
      <c r="D1956" t="s">
        <v>124</v>
      </c>
      <c r="E1956">
        <v>372.57577043999999</v>
      </c>
      <c r="F1956">
        <v>17.559999999999999</v>
      </c>
      <c r="G1956">
        <v>-34.911152429264902</v>
      </c>
      <c r="H1956">
        <v>-6.3971380380503202</v>
      </c>
      <c r="I1956">
        <v>-31.404447229728898</v>
      </c>
      <c r="J1956">
        <v>-4.4676609333874797</v>
      </c>
      <c r="K1956">
        <v>18.139467214627899</v>
      </c>
      <c r="L1956">
        <v>19.742509458908401</v>
      </c>
      <c r="M1956">
        <v>50.417570908337801</v>
      </c>
      <c r="N1956">
        <v>1.0171868887167099</v>
      </c>
      <c r="O1956">
        <v>84.510250569476099</v>
      </c>
      <c r="P1956">
        <v>9.7499999999999893</v>
      </c>
      <c r="Q1956">
        <v>5.2126285059499997E-2</v>
      </c>
    </row>
    <row r="1957" spans="1:17" hidden="1" x14ac:dyDescent="0.3">
      <c r="A1957" t="s">
        <v>4072</v>
      </c>
      <c r="B1957" t="s">
        <v>4073</v>
      </c>
      <c r="C1957" t="str">
        <f>IFERROR(VLOOKUP(Table1[[#This Row],[Ticker]],[1]!Table1[[Symbol]:[Industry]],2,FALSE),"-")</f>
        <v>-</v>
      </c>
      <c r="D1957" t="s">
        <v>257</v>
      </c>
      <c r="E1957">
        <v>372.18599590000002</v>
      </c>
      <c r="F1957">
        <v>73</v>
      </c>
      <c r="G1957">
        <v>62.644864431785102</v>
      </c>
      <c r="H1957">
        <v>8.0583057396927398</v>
      </c>
      <c r="I1957">
        <v>19.357010788361698</v>
      </c>
      <c r="J1957">
        <v>2.1912446946753801</v>
      </c>
      <c r="K1957">
        <v>65.739469811651603</v>
      </c>
      <c r="L1957">
        <v>60.7026543454528</v>
      </c>
      <c r="M1957">
        <v>76.423357588005601</v>
      </c>
      <c r="N1957">
        <v>2.0970471146173999</v>
      </c>
      <c r="O1957">
        <v>23.561643835616401</v>
      </c>
      <c r="P1957">
        <v>90.352020860495401</v>
      </c>
      <c r="Q1957">
        <v>-4.492811327188E-3</v>
      </c>
    </row>
    <row r="1958" spans="1:17" hidden="1" x14ac:dyDescent="0.3">
      <c r="A1958" t="s">
        <v>4074</v>
      </c>
      <c r="B1958" t="s">
        <v>4075</v>
      </c>
      <c r="C1958" t="str">
        <f>IFERROR(VLOOKUP(Table1[[#This Row],[Ticker]],[1]!Table1[[Symbol]:[Industry]],2,FALSE),"-")</f>
        <v>-</v>
      </c>
      <c r="D1958" t="s">
        <v>491</v>
      </c>
      <c r="E1958">
        <v>371.37100628000002</v>
      </c>
      <c r="F1958">
        <v>60.85</v>
      </c>
      <c r="G1958">
        <v>-15.1228841170977</v>
      </c>
      <c r="H1958">
        <v>1.0894809528634199</v>
      </c>
      <c r="I1958">
        <v>-22.0820238354992</v>
      </c>
      <c r="J1958">
        <v>-5.2068101445149004</v>
      </c>
      <c r="K1958">
        <v>61.967601450863398</v>
      </c>
      <c r="L1958">
        <v>63.5711837208543</v>
      </c>
      <c r="M1958">
        <v>53.900018398534598</v>
      </c>
      <c r="N1958">
        <v>0.81602589896755495</v>
      </c>
      <c r="O1958">
        <v>33.114215283483901</v>
      </c>
      <c r="P1958">
        <v>21.7</v>
      </c>
      <c r="Q1958">
        <v>1.9503837231109E-2</v>
      </c>
    </row>
    <row r="1959" spans="1:17" hidden="1" x14ac:dyDescent="0.3">
      <c r="A1959" t="s">
        <v>4076</v>
      </c>
      <c r="B1959" t="s">
        <v>4077</v>
      </c>
      <c r="C1959" t="str">
        <f>IFERROR(VLOOKUP(Table1[[#This Row],[Ticker]],[1]!Table1[[Symbol]:[Industry]],2,FALSE),"-")</f>
        <v>-</v>
      </c>
      <c r="D1959" t="s">
        <v>552</v>
      </c>
      <c r="E1959">
        <v>371.19507657600002</v>
      </c>
      <c r="F1959">
        <v>134.08000000000001</v>
      </c>
      <c r="G1959">
        <v>44.224442622856699</v>
      </c>
      <c r="H1959">
        <v>7.9472093326259801</v>
      </c>
      <c r="I1959">
        <v>26.3422019933823</v>
      </c>
      <c r="J1959">
        <v>-5.2961369193437697</v>
      </c>
      <c r="K1959">
        <v>123.44249354947701</v>
      </c>
      <c r="L1959">
        <v>108.090982014727</v>
      </c>
      <c r="M1959">
        <v>53.122349808521498</v>
      </c>
      <c r="N1959">
        <v>1.4799771819590699</v>
      </c>
      <c r="O1959">
        <v>13.1414081145584</v>
      </c>
      <c r="P1959">
        <v>80.579124579124596</v>
      </c>
      <c r="Q1959">
        <v>5.6515784185136003E-2</v>
      </c>
    </row>
    <row r="1960" spans="1:17" hidden="1" x14ac:dyDescent="0.3">
      <c r="A1960" t="s">
        <v>4078</v>
      </c>
      <c r="B1960" t="s">
        <v>4079</v>
      </c>
      <c r="C1960" t="str">
        <f>IFERROR(VLOOKUP(Table1[[#This Row],[Ticker]],[1]!Table1[[Symbol]:[Industry]],2,FALSE),"-")</f>
        <v>-</v>
      </c>
      <c r="E1960">
        <v>370.44710780000003</v>
      </c>
      <c r="F1960">
        <v>149</v>
      </c>
      <c r="G1960">
        <v>185.547475562459</v>
      </c>
      <c r="H1960">
        <v>-0.181886167063919</v>
      </c>
      <c r="I1960">
        <v>79.393509186472002</v>
      </c>
      <c r="J1960">
        <v>6.2030161015483598</v>
      </c>
      <c r="K1960">
        <v>141.277584558819</v>
      </c>
      <c r="L1960">
        <v>120.25044556809</v>
      </c>
      <c r="M1960">
        <v>65.165377501898504</v>
      </c>
      <c r="N1960">
        <v>0.26379012108399003</v>
      </c>
      <c r="O1960">
        <v>32.885906040268402</v>
      </c>
      <c r="P1960">
        <v>223.561346362649</v>
      </c>
    </row>
    <row r="1961" spans="1:17" hidden="1" x14ac:dyDescent="0.3">
      <c r="A1961" t="s">
        <v>4080</v>
      </c>
      <c r="B1961" t="s">
        <v>4081</v>
      </c>
      <c r="C1961" t="str">
        <f>IFERROR(VLOOKUP(Table1[[#This Row],[Ticker]],[1]!Table1[[Symbol]:[Industry]],2,FALSE),"-")</f>
        <v>-</v>
      </c>
      <c r="D1961" t="s">
        <v>187</v>
      </c>
      <c r="E1961">
        <v>369.83829245999999</v>
      </c>
      <c r="F1961">
        <v>355.7</v>
      </c>
      <c r="G1961">
        <v>93.720263084494206</v>
      </c>
      <c r="H1961">
        <v>2.20905320060796</v>
      </c>
      <c r="I1961">
        <v>24.287649017261199</v>
      </c>
      <c r="J1961">
        <v>-3.2543401158972598</v>
      </c>
      <c r="K1961">
        <v>342.83740041766902</v>
      </c>
      <c r="L1961">
        <v>287.07148490347703</v>
      </c>
      <c r="M1961">
        <v>41.368968643048802</v>
      </c>
      <c r="N1961">
        <v>1.1002281765434501</v>
      </c>
      <c r="O1961">
        <v>17.809952206915899</v>
      </c>
      <c r="P1961">
        <v>138.724832214765</v>
      </c>
      <c r="Q1961">
        <v>6.7906886085998999E-2</v>
      </c>
    </row>
    <row r="1962" spans="1:17" hidden="1" x14ac:dyDescent="0.3">
      <c r="A1962" t="s">
        <v>4082</v>
      </c>
      <c r="B1962" t="s">
        <v>4083</v>
      </c>
      <c r="C1962" t="str">
        <f>IFERROR(VLOOKUP(Table1[[#This Row],[Ticker]],[1]!Table1[[Symbol]:[Industry]],2,FALSE),"-")</f>
        <v>-</v>
      </c>
      <c r="D1962" t="s">
        <v>869</v>
      </c>
      <c r="E1962">
        <v>367.04273999999998</v>
      </c>
      <c r="F1962">
        <v>648.6</v>
      </c>
      <c r="G1962">
        <v>80.192575883765699</v>
      </c>
      <c r="H1962">
        <v>19.503187629456502</v>
      </c>
      <c r="I1962">
        <v>79.117738772504694</v>
      </c>
      <c r="J1962">
        <v>-1.49721151640435</v>
      </c>
      <c r="K1962">
        <v>540.38012835367294</v>
      </c>
      <c r="M1962">
        <v>68.1549249980594</v>
      </c>
      <c r="N1962">
        <v>2.0073382359888501</v>
      </c>
      <c r="O1962">
        <v>4.0548874498920604</v>
      </c>
      <c r="P1962">
        <v>153.359375</v>
      </c>
    </row>
    <row r="1963" spans="1:17" hidden="1" x14ac:dyDescent="0.3">
      <c r="A1963" t="s">
        <v>4084</v>
      </c>
      <c r="B1963" t="s">
        <v>4085</v>
      </c>
      <c r="C1963" t="str">
        <f>IFERROR(VLOOKUP(Table1[[#This Row],[Ticker]],[1]!Table1[[Symbol]:[Industry]],2,FALSE),"-")</f>
        <v>-</v>
      </c>
      <c r="E1963">
        <v>364.76474999999999</v>
      </c>
      <c r="F1963">
        <v>281.39999999999998</v>
      </c>
      <c r="G1963">
        <v>-1.4188998019149299</v>
      </c>
      <c r="H1963">
        <v>-7.6806935881525096</v>
      </c>
      <c r="I1963">
        <v>-37.608467146827898</v>
      </c>
      <c r="J1963">
        <v>-14.9523197387919</v>
      </c>
      <c r="K1963">
        <v>291.60793333817901</v>
      </c>
      <c r="L1963">
        <v>298.23671505082598</v>
      </c>
      <c r="M1963">
        <v>52.100886117298003</v>
      </c>
      <c r="N1963">
        <v>1.0315600303447601</v>
      </c>
      <c r="O1963">
        <v>56.716417910447703</v>
      </c>
      <c r="P1963">
        <v>42.553191489361602</v>
      </c>
    </row>
    <row r="1964" spans="1:17" hidden="1" x14ac:dyDescent="0.3">
      <c r="A1964" t="s">
        <v>4086</v>
      </c>
      <c r="B1964" t="s">
        <v>4087</v>
      </c>
      <c r="C1964" t="str">
        <f>IFERROR(VLOOKUP(Table1[[#This Row],[Ticker]],[1]!Table1[[Symbol]:[Industry]],2,FALSE),"-")</f>
        <v>-</v>
      </c>
      <c r="D1964" t="s">
        <v>46</v>
      </c>
      <c r="E1964">
        <v>363.687506769999</v>
      </c>
      <c r="F1964">
        <v>20.65</v>
      </c>
      <c r="G1964">
        <v>157.16452630776999</v>
      </c>
      <c r="H1964">
        <v>3.1379481281441799</v>
      </c>
      <c r="I1964">
        <v>40.642232489778699</v>
      </c>
      <c r="J1964">
        <v>-11.985389695553</v>
      </c>
      <c r="K1964">
        <v>18.694298147244801</v>
      </c>
      <c r="L1964">
        <v>14.2945308997458</v>
      </c>
      <c r="M1964">
        <v>39.305862634661601</v>
      </c>
      <c r="N1964">
        <v>0.73383771124317099</v>
      </c>
      <c r="O1964">
        <v>18.983050847457601</v>
      </c>
      <c r="Q1964">
        <v>9.9023601636257993E-2</v>
      </c>
    </row>
    <row r="1965" spans="1:17" hidden="1" x14ac:dyDescent="0.3">
      <c r="A1965" t="s">
        <v>4088</v>
      </c>
      <c r="B1965" t="s">
        <v>4089</v>
      </c>
      <c r="C1965" t="str">
        <f>IFERROR(VLOOKUP(Table1[[#This Row],[Ticker]],[1]!Table1[[Symbol]:[Industry]],2,FALSE),"-")</f>
        <v>-</v>
      </c>
      <c r="D1965" t="s">
        <v>387</v>
      </c>
      <c r="E1965">
        <v>363.40018456500002</v>
      </c>
      <c r="F1965">
        <v>158.94999999999999</v>
      </c>
      <c r="G1965">
        <v>48.288908669753603</v>
      </c>
      <c r="H1965">
        <v>49.637037502699897</v>
      </c>
      <c r="I1965">
        <v>61.111728667517397</v>
      </c>
      <c r="J1965">
        <v>-12.322006438249501</v>
      </c>
      <c r="M1965">
        <v>68.661564760184802</v>
      </c>
      <c r="O1965">
        <v>10.0346020761245</v>
      </c>
      <c r="P1965">
        <v>131.53678077203199</v>
      </c>
    </row>
    <row r="1966" spans="1:17" hidden="1" x14ac:dyDescent="0.3">
      <c r="A1966" t="s">
        <v>4090</v>
      </c>
      <c r="B1966" t="s">
        <v>4091</v>
      </c>
      <c r="C1966" t="str">
        <f>IFERROR(VLOOKUP(Table1[[#This Row],[Ticker]],[1]!Table1[[Symbol]:[Industry]],2,FALSE),"-")</f>
        <v>-</v>
      </c>
      <c r="D1966" t="s">
        <v>257</v>
      </c>
      <c r="E1966">
        <v>362.7</v>
      </c>
      <c r="F1966">
        <v>3627</v>
      </c>
      <c r="G1966">
        <v>110.420626479003</v>
      </c>
      <c r="H1966">
        <v>-12.3494585882737</v>
      </c>
      <c r="I1966">
        <v>11.0153226777668</v>
      </c>
      <c r="J1966">
        <v>-8.9319977891884896</v>
      </c>
      <c r="K1966">
        <v>3816.0549259779</v>
      </c>
      <c r="L1966">
        <v>3006.8507399402301</v>
      </c>
      <c r="M1966">
        <v>26.665956183018</v>
      </c>
      <c r="N1966">
        <v>0.43849443883664702</v>
      </c>
      <c r="O1966">
        <v>40.474221119382399</v>
      </c>
      <c r="P1966">
        <v>148.23762918349101</v>
      </c>
      <c r="Q1966">
        <v>0.13475695158239301</v>
      </c>
    </row>
    <row r="1967" spans="1:17" hidden="1" x14ac:dyDescent="0.3">
      <c r="A1967" t="s">
        <v>4092</v>
      </c>
      <c r="B1967" t="s">
        <v>4093</v>
      </c>
      <c r="C1967" t="str">
        <f>IFERROR(VLOOKUP(Table1[[#This Row],[Ticker]],[1]!Table1[[Symbol]:[Industry]],2,FALSE),"-")</f>
        <v>-</v>
      </c>
      <c r="D1967" t="s">
        <v>257</v>
      </c>
      <c r="E1967">
        <v>361.68727100000001</v>
      </c>
      <c r="F1967">
        <v>21.95</v>
      </c>
      <c r="G1967">
        <v>-10.8462785541616</v>
      </c>
      <c r="H1967">
        <v>-1.6671472533819101</v>
      </c>
      <c r="I1967">
        <v>22.700168747754098</v>
      </c>
      <c r="J1967">
        <v>-2.7893540086611401</v>
      </c>
      <c r="K1967">
        <v>21.11314203565</v>
      </c>
      <c r="L1967">
        <v>20.344371409206701</v>
      </c>
      <c r="M1967">
        <v>57.533206565059501</v>
      </c>
      <c r="N1967">
        <v>3.0350989409429698</v>
      </c>
      <c r="O1967">
        <v>18.722739205491401</v>
      </c>
      <c r="P1967">
        <v>75.784060888867899</v>
      </c>
      <c r="Q1967">
        <v>5.9461666619034001E-2</v>
      </c>
    </row>
    <row r="1968" spans="1:17" hidden="1" x14ac:dyDescent="0.3">
      <c r="A1968" t="s">
        <v>4094</v>
      </c>
      <c r="B1968" t="s">
        <v>4095</v>
      </c>
      <c r="C1968" t="str">
        <f>IFERROR(VLOOKUP(Table1[[#This Row],[Ticker]],[1]!Table1[[Symbol]:[Industry]],2,FALSE),"-")</f>
        <v>-</v>
      </c>
      <c r="D1968" t="s">
        <v>371</v>
      </c>
      <c r="E1968">
        <v>361.455602505</v>
      </c>
      <c r="F1968">
        <v>277.95</v>
      </c>
      <c r="G1968">
        <v>43.049198314158602</v>
      </c>
      <c r="H1968">
        <v>9.8177424272648395</v>
      </c>
      <c r="I1968">
        <v>18.5912394639955</v>
      </c>
      <c r="J1968">
        <v>-2.28539288520117</v>
      </c>
      <c r="K1968">
        <v>252.53804749581101</v>
      </c>
      <c r="L1968">
        <v>233.04662986967301</v>
      </c>
      <c r="M1968">
        <v>70.565366351666498</v>
      </c>
      <c r="N1968">
        <v>2.0808191907689402</v>
      </c>
      <c r="O1968">
        <v>23.295556754812001</v>
      </c>
      <c r="P1968">
        <v>75.862068965517196</v>
      </c>
      <c r="Q1968">
        <v>6.1263918033841999E-2</v>
      </c>
    </row>
    <row r="1969" spans="1:17" hidden="1" x14ac:dyDescent="0.3">
      <c r="A1969" t="s">
        <v>4096</v>
      </c>
      <c r="B1969" t="s">
        <v>4097</v>
      </c>
      <c r="C1969" t="str">
        <f>IFERROR(VLOOKUP(Table1[[#This Row],[Ticker]],[1]!Table1[[Symbol]:[Industry]],2,FALSE),"-")</f>
        <v>-</v>
      </c>
      <c r="D1969" t="s">
        <v>931</v>
      </c>
      <c r="E1969">
        <v>361.4225927</v>
      </c>
      <c r="F1969">
        <v>1129</v>
      </c>
      <c r="G1969">
        <v>-13.418571539197901</v>
      </c>
      <c r="H1969">
        <v>16.628465691671799</v>
      </c>
      <c r="I1969">
        <v>19.957606972002001</v>
      </c>
      <c r="J1969">
        <v>11.289593231831301</v>
      </c>
      <c r="K1969">
        <v>928.40657889419504</v>
      </c>
      <c r="L1969">
        <v>888.10328477457699</v>
      </c>
      <c r="M1969">
        <v>64.794187059524305</v>
      </c>
      <c r="N1969">
        <v>3.4051974874869799</v>
      </c>
      <c r="O1969">
        <v>22.852081488042501</v>
      </c>
      <c r="P1969">
        <v>50.533333333333303</v>
      </c>
      <c r="Q1969">
        <v>-5.8573657974636997E-2</v>
      </c>
    </row>
    <row r="1970" spans="1:17" hidden="1" x14ac:dyDescent="0.3">
      <c r="A1970" t="s">
        <v>4098</v>
      </c>
      <c r="B1970" t="s">
        <v>4099</v>
      </c>
      <c r="C1970" t="str">
        <f>IFERROR(VLOOKUP(Table1[[#This Row],[Ticker]],[1]!Table1[[Symbol]:[Industry]],2,FALSE),"-")</f>
        <v>-</v>
      </c>
      <c r="D1970" t="s">
        <v>21</v>
      </c>
      <c r="E1970">
        <v>361.21097500799999</v>
      </c>
      <c r="F1970">
        <v>153.91999999999999</v>
      </c>
      <c r="G1970">
        <v>78.911327849545401</v>
      </c>
      <c r="H1970">
        <v>35.805745692657801</v>
      </c>
      <c r="I1970">
        <v>33.4224210490109</v>
      </c>
      <c r="J1970">
        <v>4.52410522710157</v>
      </c>
      <c r="K1970">
        <v>129.767033339579</v>
      </c>
      <c r="L1970">
        <v>113.684316899602</v>
      </c>
      <c r="M1970">
        <v>74.656285290156703</v>
      </c>
      <c r="N1970">
        <v>1.27674225053122</v>
      </c>
      <c r="O1970">
        <v>6.1915280665280701</v>
      </c>
      <c r="P1970">
        <v>118.636363636363</v>
      </c>
      <c r="Q1970">
        <v>6.6623831979139E-2</v>
      </c>
    </row>
    <row r="1971" spans="1:17" hidden="1" x14ac:dyDescent="0.3">
      <c r="A1971" t="s">
        <v>4100</v>
      </c>
      <c r="B1971" t="s">
        <v>4101</v>
      </c>
      <c r="C1971" t="str">
        <f>IFERROR(VLOOKUP(Table1[[#This Row],[Ticker]],[1]!Table1[[Symbol]:[Industry]],2,FALSE),"-")</f>
        <v>-</v>
      </c>
      <c r="D1971" t="s">
        <v>257</v>
      </c>
      <c r="E1971">
        <v>359.55863520000003</v>
      </c>
      <c r="F1971">
        <v>242.8</v>
      </c>
      <c r="G1971">
        <v>-49.030990504184203</v>
      </c>
      <c r="H1971">
        <v>-3.1110666890058698</v>
      </c>
      <c r="I1971">
        <v>-32.251704116889002</v>
      </c>
      <c r="J1971">
        <v>-1.9750377286793701</v>
      </c>
      <c r="K1971">
        <v>244.53978742361201</v>
      </c>
      <c r="L1971">
        <v>274.520184771402</v>
      </c>
      <c r="M1971">
        <v>63.2503641022412</v>
      </c>
      <c r="N1971">
        <v>0.88369976699678898</v>
      </c>
      <c r="O1971">
        <v>47.858319604612802</v>
      </c>
      <c r="P1971">
        <v>26.129870129870099</v>
      </c>
      <c r="Q1971">
        <v>7.7987930846513995E-2</v>
      </c>
    </row>
    <row r="1972" spans="1:17" hidden="1" x14ac:dyDescent="0.3">
      <c r="A1972" t="s">
        <v>4102</v>
      </c>
      <c r="B1972" t="s">
        <v>4103</v>
      </c>
      <c r="C1972" t="str">
        <f>IFERROR(VLOOKUP(Table1[[#This Row],[Ticker]],[1]!Table1[[Symbol]:[Industry]],2,FALSE),"-")</f>
        <v>-</v>
      </c>
      <c r="E1972">
        <v>358.80736400000001</v>
      </c>
      <c r="F1972">
        <v>18.440000000000001</v>
      </c>
      <c r="G1972">
        <v>-5.8941223432833896</v>
      </c>
      <c r="H1972">
        <v>-29.8926041047106</v>
      </c>
      <c r="I1972">
        <v>-19.474978991823999</v>
      </c>
      <c r="J1972">
        <v>-3.7606570173195601</v>
      </c>
      <c r="K1972">
        <v>21.713080016815798</v>
      </c>
      <c r="L1972">
        <v>22.195645625928201</v>
      </c>
      <c r="M1972">
        <v>45.072810803994201</v>
      </c>
      <c r="N1972">
        <v>3.0570890618058399</v>
      </c>
      <c r="O1972">
        <v>84.381778741865503</v>
      </c>
      <c r="P1972">
        <v>67.484105358764694</v>
      </c>
      <c r="Q1972">
        <v>0.115699317765142</v>
      </c>
    </row>
    <row r="1973" spans="1:17" hidden="1" x14ac:dyDescent="0.3">
      <c r="A1973" t="s">
        <v>4104</v>
      </c>
      <c r="B1973" t="s">
        <v>4105</v>
      </c>
      <c r="C1973" t="str">
        <f>IFERROR(VLOOKUP(Table1[[#This Row],[Ticker]],[1]!Table1[[Symbol]:[Industry]],2,FALSE),"-")</f>
        <v>-</v>
      </c>
      <c r="D1973" t="s">
        <v>124</v>
      </c>
      <c r="E1973">
        <v>358.02928098000001</v>
      </c>
      <c r="F1973">
        <v>137.69999999999999</v>
      </c>
      <c r="G1973">
        <v>-19.789109097919201</v>
      </c>
      <c r="H1973">
        <v>-9.47263486107353</v>
      </c>
      <c r="I1973">
        <v>-4.7196880970737398</v>
      </c>
      <c r="J1973">
        <v>0.41718679397992098</v>
      </c>
      <c r="K1973">
        <v>141.16870236829399</v>
      </c>
      <c r="L1973">
        <v>132.244042089337</v>
      </c>
      <c r="M1973">
        <v>51.598945567414901</v>
      </c>
      <c r="N1973">
        <v>0.59421589507902695</v>
      </c>
      <c r="O1973">
        <v>33.6238198983297</v>
      </c>
      <c r="P1973">
        <v>29.905660377358402</v>
      </c>
    </row>
    <row r="1974" spans="1:17" hidden="1" x14ac:dyDescent="0.3">
      <c r="A1974" t="s">
        <v>4106</v>
      </c>
      <c r="B1974" t="s">
        <v>4107</v>
      </c>
      <c r="C1974" t="str">
        <f>IFERROR(VLOOKUP(Table1[[#This Row],[Ticker]],[1]!Table1[[Symbol]:[Industry]],2,FALSE),"-")</f>
        <v>-</v>
      </c>
      <c r="D1974" t="s">
        <v>119</v>
      </c>
      <c r="E1974">
        <v>357.00126510000001</v>
      </c>
      <c r="F1974">
        <v>696.2</v>
      </c>
      <c r="G1974">
        <v>0.14487909781390501</v>
      </c>
      <c r="H1974">
        <v>31.0809765942494</v>
      </c>
      <c r="I1974">
        <v>3.0473533772671701</v>
      </c>
      <c r="J1974">
        <v>-1.7822841054909699</v>
      </c>
      <c r="K1974">
        <v>588.14179824251198</v>
      </c>
      <c r="L1974">
        <v>567.16888314814798</v>
      </c>
      <c r="M1974">
        <v>61.790022495945998</v>
      </c>
      <c r="N1974">
        <v>5.3381226731685896</v>
      </c>
      <c r="O1974">
        <v>18.421430623384001</v>
      </c>
      <c r="P1974">
        <v>42.081632653061199</v>
      </c>
      <c r="Q1974">
        <v>4.9169611153961998E-2</v>
      </c>
    </row>
    <row r="1975" spans="1:17" hidden="1" x14ac:dyDescent="0.3">
      <c r="A1975" t="s">
        <v>4108</v>
      </c>
      <c r="B1975" t="s">
        <v>4109</v>
      </c>
      <c r="C1975" t="str">
        <f>IFERROR(VLOOKUP(Table1[[#This Row],[Ticker]],[1]!Table1[[Symbol]:[Industry]],2,FALSE),"-")</f>
        <v>-</v>
      </c>
      <c r="D1975" t="s">
        <v>187</v>
      </c>
      <c r="E1975">
        <v>356.64978851999899</v>
      </c>
      <c r="F1975">
        <v>702.55</v>
      </c>
      <c r="G1975">
        <v>3.9654723710008399</v>
      </c>
      <c r="H1975">
        <v>8.5469037558498098</v>
      </c>
      <c r="I1975">
        <v>-13.4836355669183</v>
      </c>
      <c r="J1975">
        <v>1.77962065641379</v>
      </c>
      <c r="K1975">
        <v>607.39205826155001</v>
      </c>
      <c r="L1975">
        <v>634.07370213701199</v>
      </c>
      <c r="M1975">
        <v>79.215925975099793</v>
      </c>
      <c r="N1975">
        <v>2.2486175192057498</v>
      </c>
      <c r="O1975">
        <v>38.780157995872202</v>
      </c>
      <c r="P1975">
        <v>40.51</v>
      </c>
      <c r="Q1975">
        <v>9.2246960218742999E-2</v>
      </c>
    </row>
    <row r="1976" spans="1:17" hidden="1" x14ac:dyDescent="0.3">
      <c r="A1976" t="s">
        <v>4110</v>
      </c>
      <c r="B1976" t="s">
        <v>4111</v>
      </c>
      <c r="C1976" t="str">
        <f>IFERROR(VLOOKUP(Table1[[#This Row],[Ticker]],[1]!Table1[[Symbol]:[Industry]],2,FALSE),"-")</f>
        <v>-</v>
      </c>
      <c r="D1976" t="s">
        <v>1564</v>
      </c>
      <c r="E1976">
        <v>356.56018999999998</v>
      </c>
      <c r="F1976">
        <v>580.15</v>
      </c>
      <c r="G1976">
        <v>72.436596975232803</v>
      </c>
      <c r="H1976">
        <v>0.71430516178333903</v>
      </c>
      <c r="I1976">
        <v>28.7315298635001</v>
      </c>
      <c r="J1976">
        <v>-3.3229812090746602</v>
      </c>
      <c r="K1976">
        <v>555.15962779474501</v>
      </c>
      <c r="L1976">
        <v>465.43303702186103</v>
      </c>
      <c r="M1976">
        <v>61.363027748629101</v>
      </c>
      <c r="N1976">
        <v>1.28408547687893</v>
      </c>
      <c r="O1976">
        <v>8.2478669309661292</v>
      </c>
      <c r="P1976">
        <v>112.470243545138</v>
      </c>
      <c r="Q1976">
        <v>9.3272858457829996E-2</v>
      </c>
    </row>
    <row r="1977" spans="1:17" hidden="1" x14ac:dyDescent="0.3">
      <c r="A1977" t="s">
        <v>4112</v>
      </c>
      <c r="B1977" t="s">
        <v>4113</v>
      </c>
      <c r="C1977" t="str">
        <f>IFERROR(VLOOKUP(Table1[[#This Row],[Ticker]],[1]!Table1[[Symbol]:[Industry]],2,FALSE),"-")</f>
        <v>-</v>
      </c>
      <c r="D1977" t="s">
        <v>320</v>
      </c>
      <c r="E1977">
        <v>356.440224</v>
      </c>
      <c r="F1977">
        <v>172.2</v>
      </c>
      <c r="G1977">
        <v>-8.5693288781390606</v>
      </c>
      <c r="H1977">
        <v>8.6577602196474501</v>
      </c>
      <c r="I1977">
        <v>-30.2399779742763</v>
      </c>
      <c r="J1977">
        <v>-0.59840774793040097</v>
      </c>
      <c r="K1977">
        <v>162.614211133239</v>
      </c>
      <c r="L1977">
        <v>169.37949804377701</v>
      </c>
      <c r="M1977">
        <v>67.373897786128197</v>
      </c>
      <c r="N1977">
        <v>1.74150408024107</v>
      </c>
      <c r="O1977">
        <v>43.931475029036001</v>
      </c>
      <c r="P1977">
        <v>38.814993954050699</v>
      </c>
    </row>
    <row r="1978" spans="1:17" hidden="1" x14ac:dyDescent="0.3">
      <c r="A1978" t="s">
        <v>4114</v>
      </c>
      <c r="B1978" t="s">
        <v>4115</v>
      </c>
      <c r="C1978" t="str">
        <f>IFERROR(VLOOKUP(Table1[[#This Row],[Ticker]],[1]!Table1[[Symbol]:[Industry]],2,FALSE),"-")</f>
        <v>-</v>
      </c>
      <c r="D1978" t="s">
        <v>552</v>
      </c>
      <c r="E1978">
        <v>356.11264368000002</v>
      </c>
      <c r="F1978">
        <v>396.3</v>
      </c>
      <c r="G1978">
        <v>311.22276436489102</v>
      </c>
      <c r="H1978">
        <v>0.87532751867591296</v>
      </c>
      <c r="I1978">
        <v>30.905989564575901</v>
      </c>
      <c r="J1978">
        <v>12.0716893902417</v>
      </c>
      <c r="K1978">
        <v>363.70549087187698</v>
      </c>
      <c r="L1978">
        <v>321.39955472226001</v>
      </c>
      <c r="M1978">
        <v>82.137015391094096</v>
      </c>
      <c r="N1978">
        <v>1.07385790981429</v>
      </c>
      <c r="O1978">
        <v>33.055765833964102</v>
      </c>
      <c r="P1978">
        <v>336.93495038588702</v>
      </c>
      <c r="Q1978">
        <v>0.26997789884393703</v>
      </c>
    </row>
    <row r="1979" spans="1:17" hidden="1" x14ac:dyDescent="0.3">
      <c r="A1979" t="s">
        <v>4116</v>
      </c>
      <c r="B1979" t="s">
        <v>4117</v>
      </c>
      <c r="C1979" t="str">
        <f>IFERROR(VLOOKUP(Table1[[#This Row],[Ticker]],[1]!Table1[[Symbol]:[Industry]],2,FALSE),"-")</f>
        <v>-</v>
      </c>
      <c r="D1979" t="s">
        <v>109</v>
      </c>
      <c r="E1979">
        <v>355.61196899999999</v>
      </c>
      <c r="F1979">
        <v>14.23</v>
      </c>
      <c r="G1979">
        <v>-48.751666821428799</v>
      </c>
      <c r="H1979">
        <v>-10.7367158503504</v>
      </c>
      <c r="I1979">
        <v>-20.246136856565698</v>
      </c>
      <c r="J1979">
        <v>2.6924332634709902</v>
      </c>
      <c r="K1979">
        <v>13.851995818993901</v>
      </c>
      <c r="L1979">
        <v>14.543150845612001</v>
      </c>
      <c r="M1979">
        <v>55.273584280775303</v>
      </c>
      <c r="N1979">
        <v>1.11345730429477</v>
      </c>
      <c r="O1979">
        <v>53.829936753338004</v>
      </c>
      <c r="P1979">
        <v>26.488888888888798</v>
      </c>
      <c r="Q1979">
        <v>4.3086176726434999E-2</v>
      </c>
    </row>
    <row r="1980" spans="1:17" hidden="1" x14ac:dyDescent="0.3">
      <c r="A1980" t="s">
        <v>4118</v>
      </c>
      <c r="B1980" t="s">
        <v>4119</v>
      </c>
      <c r="C1980" t="str">
        <f>IFERROR(VLOOKUP(Table1[[#This Row],[Ticker]],[1]!Table1[[Symbol]:[Industry]],2,FALSE),"-")</f>
        <v>-</v>
      </c>
      <c r="D1980" t="s">
        <v>1461</v>
      </c>
      <c r="E1980">
        <v>355.01076</v>
      </c>
      <c r="F1980">
        <v>483.6</v>
      </c>
      <c r="G1980">
        <v>-39.285593223212203</v>
      </c>
      <c r="H1980">
        <v>9.7303693841259893</v>
      </c>
      <c r="I1980">
        <v>-28.047260760074501</v>
      </c>
      <c r="J1980">
        <v>-4.7679983912052499</v>
      </c>
      <c r="K1980">
        <v>459.29840756688799</v>
      </c>
      <c r="L1980">
        <v>509.07335599183898</v>
      </c>
      <c r="M1980">
        <v>61.478901455790101</v>
      </c>
      <c r="N1980">
        <v>1.6456813584257901</v>
      </c>
      <c r="O1980">
        <v>50.951199338296099</v>
      </c>
      <c r="P1980">
        <v>39.768786127167601</v>
      </c>
      <c r="Q1980">
        <v>5.3028510899465003E-2</v>
      </c>
    </row>
    <row r="1981" spans="1:17" hidden="1" x14ac:dyDescent="0.3">
      <c r="A1981" t="s">
        <v>4120</v>
      </c>
      <c r="B1981" t="s">
        <v>4121</v>
      </c>
      <c r="C1981" t="str">
        <f>IFERROR(VLOOKUP(Table1[[#This Row],[Ticker]],[1]!Table1[[Symbol]:[Industry]],2,FALSE),"-")</f>
        <v>-</v>
      </c>
      <c r="D1981" t="s">
        <v>2925</v>
      </c>
      <c r="E1981">
        <v>354.66149999999999</v>
      </c>
      <c r="F1981">
        <v>351.15</v>
      </c>
      <c r="G1981">
        <v>20.936383617759201</v>
      </c>
      <c r="H1981">
        <v>11.4775845400337</v>
      </c>
      <c r="I1981">
        <v>20.9840613500043</v>
      </c>
      <c r="J1981">
        <v>3.1476712066035799</v>
      </c>
      <c r="K1981">
        <v>331.04077189642902</v>
      </c>
      <c r="L1981">
        <v>301.76055533902502</v>
      </c>
      <c r="M1981">
        <v>64.3738931861498</v>
      </c>
      <c r="N1981">
        <v>0.98295977628423603</v>
      </c>
      <c r="O1981">
        <v>15.3210878541933</v>
      </c>
      <c r="P1981">
        <v>67.134697762970006</v>
      </c>
      <c r="Q1981">
        <v>0.25437238029381798</v>
      </c>
    </row>
    <row r="1982" spans="1:17" hidden="1" x14ac:dyDescent="0.3">
      <c r="A1982" t="s">
        <v>4122</v>
      </c>
      <c r="B1982" t="s">
        <v>4123</v>
      </c>
      <c r="C1982" t="str">
        <f>IFERROR(VLOOKUP(Table1[[#This Row],[Ticker]],[1]!Table1[[Symbol]:[Industry]],2,FALSE),"-")</f>
        <v>-</v>
      </c>
      <c r="D1982" t="s">
        <v>103</v>
      </c>
      <c r="E1982">
        <v>353.99010443999998</v>
      </c>
      <c r="F1982">
        <v>32.979999999999997</v>
      </c>
      <c r="G1982">
        <v>189.88590010340499</v>
      </c>
      <c r="H1982">
        <v>32.5265040642172</v>
      </c>
      <c r="I1982">
        <v>39.7958191619527</v>
      </c>
      <c r="J1982">
        <v>6.2651428191693697</v>
      </c>
      <c r="K1982">
        <v>24.3338817188509</v>
      </c>
      <c r="L1982">
        <v>21.4514780364125</v>
      </c>
      <c r="M1982">
        <v>84.173163869221497</v>
      </c>
      <c r="N1982">
        <v>2.5375756466447799</v>
      </c>
      <c r="O1982">
        <v>0.66707095209219602</v>
      </c>
      <c r="P1982">
        <v>233.13131313131299</v>
      </c>
      <c r="Q1982">
        <v>0.11462070867917</v>
      </c>
    </row>
    <row r="1983" spans="1:17" hidden="1" x14ac:dyDescent="0.3">
      <c r="A1983" t="s">
        <v>4124</v>
      </c>
      <c r="B1983" t="s">
        <v>4125</v>
      </c>
      <c r="C1983" t="str">
        <f>IFERROR(VLOOKUP(Table1[[#This Row],[Ticker]],[1]!Table1[[Symbol]:[Industry]],2,FALSE),"-")</f>
        <v>-</v>
      </c>
      <c r="D1983" t="s">
        <v>1635</v>
      </c>
      <c r="E1983">
        <v>353.22745599999899</v>
      </c>
      <c r="F1983">
        <v>64.48</v>
      </c>
      <c r="G1983">
        <v>-3.22077053072532</v>
      </c>
      <c r="H1983">
        <v>-5.0759791331558803</v>
      </c>
      <c r="I1983">
        <v>0.91225769720529204</v>
      </c>
      <c r="J1983">
        <v>-1.0187008576429599</v>
      </c>
      <c r="K1983">
        <v>63.822594048932601</v>
      </c>
      <c r="L1983">
        <v>59.422148672312296</v>
      </c>
      <c r="M1983">
        <v>59.429581906584403</v>
      </c>
      <c r="N1983">
        <v>0.92894664004054195</v>
      </c>
      <c r="O1983">
        <v>4.7611662531017203</v>
      </c>
      <c r="P1983">
        <v>50.583839327417103</v>
      </c>
      <c r="Q1983">
        <v>-2.7277470216565999E-2</v>
      </c>
    </row>
    <row r="1984" spans="1:17" hidden="1" x14ac:dyDescent="0.3">
      <c r="A1984" t="s">
        <v>4126</v>
      </c>
      <c r="B1984" t="s">
        <v>4127</v>
      </c>
      <c r="C1984" t="str">
        <f>IFERROR(VLOOKUP(Table1[[#This Row],[Ticker]],[1]!Table1[[Symbol]:[Industry]],2,FALSE),"-")</f>
        <v>-</v>
      </c>
      <c r="D1984" t="s">
        <v>140</v>
      </c>
      <c r="E1984">
        <v>352.37671600800002</v>
      </c>
      <c r="F1984">
        <v>86.82</v>
      </c>
      <c r="G1984">
        <v>141.83789102060601</v>
      </c>
      <c r="H1984">
        <v>8.7823055887875796</v>
      </c>
      <c r="I1984">
        <v>52.324715803599098</v>
      </c>
      <c r="J1984">
        <v>5.63556051254848</v>
      </c>
      <c r="K1984">
        <v>73.645578037915001</v>
      </c>
      <c r="L1984">
        <v>58.664962665120903</v>
      </c>
      <c r="M1984">
        <v>80.100398979524996</v>
      </c>
      <c r="N1984">
        <v>1.0962573634966299</v>
      </c>
      <c r="O1984">
        <v>0</v>
      </c>
      <c r="P1984">
        <v>221.555555555555</v>
      </c>
      <c r="Q1984">
        <v>0.13753368056756601</v>
      </c>
    </row>
    <row r="1985" spans="1:17" hidden="1" x14ac:dyDescent="0.3">
      <c r="A1985" t="s">
        <v>4128</v>
      </c>
      <c r="B1985" t="s">
        <v>4129</v>
      </c>
      <c r="C1985" t="str">
        <f>IFERROR(VLOOKUP(Table1[[#This Row],[Ticker]],[1]!Table1[[Symbol]:[Industry]],2,FALSE),"-")</f>
        <v>-</v>
      </c>
      <c r="D1985" t="s">
        <v>620</v>
      </c>
      <c r="E1985">
        <v>351.63016234499997</v>
      </c>
      <c r="F1985">
        <v>39.450000000000003</v>
      </c>
      <c r="G1985">
        <v>-0.67256636964912098</v>
      </c>
      <c r="H1985">
        <v>1.24270125593685</v>
      </c>
      <c r="I1985">
        <v>-7.8294459167077601</v>
      </c>
      <c r="J1985">
        <v>2.3260322479917699</v>
      </c>
      <c r="K1985">
        <v>37.843653926942302</v>
      </c>
      <c r="L1985">
        <v>37.940846882746897</v>
      </c>
      <c r="M1985">
        <v>67.417235186900498</v>
      </c>
      <c r="N1985">
        <v>1.3613328069089501</v>
      </c>
      <c r="O1985">
        <v>30.038022813688102</v>
      </c>
      <c r="P1985">
        <v>41.906474820143799</v>
      </c>
      <c r="Q1985">
        <v>1.5030546443776001E-2</v>
      </c>
    </row>
    <row r="1986" spans="1:17" hidden="1" x14ac:dyDescent="0.3">
      <c r="A1986" t="s">
        <v>4130</v>
      </c>
      <c r="B1986" t="s">
        <v>4131</v>
      </c>
      <c r="C1986" t="str">
        <f>IFERROR(VLOOKUP(Table1[[#This Row],[Ticker]],[1]!Table1[[Symbol]:[Industry]],2,FALSE),"-")</f>
        <v>-</v>
      </c>
      <c r="D1986" t="s">
        <v>80</v>
      </c>
      <c r="E1986">
        <v>351.48093263999999</v>
      </c>
      <c r="F1986">
        <v>200.7</v>
      </c>
      <c r="G1986">
        <v>17.134789067971699</v>
      </c>
      <c r="H1986">
        <v>1.80348137512173</v>
      </c>
      <c r="I1986">
        <v>-30.904071905585301</v>
      </c>
      <c r="J1986">
        <v>3.8476636386762499</v>
      </c>
      <c r="K1986">
        <v>202.01055772982301</v>
      </c>
      <c r="L1986">
        <v>198.682157231698</v>
      </c>
      <c r="M1986">
        <v>52.024895264312903</v>
      </c>
      <c r="N1986">
        <v>2.1761776175605299</v>
      </c>
      <c r="O1986">
        <v>59.068261086198298</v>
      </c>
      <c r="P1986">
        <v>66.832917705735596</v>
      </c>
      <c r="Q1986">
        <v>0.136676433896635</v>
      </c>
    </row>
    <row r="1987" spans="1:17" hidden="1" x14ac:dyDescent="0.3">
      <c r="A1987" t="s">
        <v>4132</v>
      </c>
      <c r="B1987" t="s">
        <v>4133</v>
      </c>
      <c r="C1987" t="str">
        <f>IFERROR(VLOOKUP(Table1[[#This Row],[Ticker]],[1]!Table1[[Symbol]:[Industry]],2,FALSE),"-")</f>
        <v>-</v>
      </c>
      <c r="D1987" t="s">
        <v>234</v>
      </c>
      <c r="E1987">
        <v>350.97423333</v>
      </c>
      <c r="F1987">
        <v>135.05000000000001</v>
      </c>
      <c r="G1987">
        <v>77.768302151370804</v>
      </c>
      <c r="H1987">
        <v>3.15275442691788</v>
      </c>
      <c r="I1987">
        <v>-3.22635343695551</v>
      </c>
      <c r="J1987">
        <v>10.0043734593594</v>
      </c>
      <c r="K1987">
        <v>124.86052350122</v>
      </c>
      <c r="L1987">
        <v>115.10406085976101</v>
      </c>
      <c r="M1987">
        <v>74.128017617238797</v>
      </c>
      <c r="N1987">
        <v>1.23671411068715</v>
      </c>
      <c r="O1987">
        <v>28.026656793779999</v>
      </c>
      <c r="P1987">
        <v>113.484034144799</v>
      </c>
      <c r="Q1987">
        <v>3.830471272081E-2</v>
      </c>
    </row>
    <row r="1988" spans="1:17" hidden="1" x14ac:dyDescent="0.3">
      <c r="A1988" t="s">
        <v>4134</v>
      </c>
      <c r="B1988" t="s">
        <v>4135</v>
      </c>
      <c r="C1988" t="str">
        <f>IFERROR(VLOOKUP(Table1[[#This Row],[Ticker]],[1]!Table1[[Symbol]:[Industry]],2,FALSE),"-")</f>
        <v>-</v>
      </c>
      <c r="E1988">
        <v>350.95321799999999</v>
      </c>
      <c r="F1988">
        <v>146.30000000000001</v>
      </c>
      <c r="G1988">
        <v>-39.669783194140997</v>
      </c>
      <c r="H1988">
        <v>-4.6952314806634998</v>
      </c>
      <c r="I1988">
        <v>-36.691449356565698</v>
      </c>
      <c r="J1988">
        <v>-6.5011303146694903</v>
      </c>
      <c r="K1988">
        <v>148.23624450791999</v>
      </c>
      <c r="L1988">
        <v>159.65820998726301</v>
      </c>
      <c r="M1988">
        <v>50.427016699891098</v>
      </c>
      <c r="N1988">
        <v>0.766416332712757</v>
      </c>
      <c r="O1988">
        <v>51.059466848940502</v>
      </c>
      <c r="P1988">
        <v>16.8063872255489</v>
      </c>
    </row>
    <row r="1989" spans="1:17" hidden="1" x14ac:dyDescent="0.3">
      <c r="A1989" t="s">
        <v>4136</v>
      </c>
      <c r="B1989" t="s">
        <v>4137</v>
      </c>
      <c r="C1989" t="str">
        <f>IFERROR(VLOOKUP(Table1[[#This Row],[Ticker]],[1]!Table1[[Symbol]:[Industry]],2,FALSE),"-")</f>
        <v>-</v>
      </c>
      <c r="D1989" t="s">
        <v>387</v>
      </c>
      <c r="E1989">
        <v>349.46853599999997</v>
      </c>
      <c r="F1989">
        <v>329</v>
      </c>
      <c r="G1989">
        <v>81.727914861727598</v>
      </c>
      <c r="H1989">
        <v>-12.117623577282099</v>
      </c>
      <c r="I1989">
        <v>98.0080698742034</v>
      </c>
      <c r="J1989">
        <v>-7.3161167907292697</v>
      </c>
      <c r="K1989">
        <v>309.77283222274298</v>
      </c>
      <c r="L1989">
        <v>223.39489171762199</v>
      </c>
      <c r="M1989">
        <v>31.702830621535298</v>
      </c>
      <c r="N1989">
        <v>0.16020303293502999</v>
      </c>
      <c r="O1989">
        <v>11.854103343465001</v>
      </c>
      <c r="P1989">
        <v>157.03125</v>
      </c>
    </row>
    <row r="1990" spans="1:17" hidden="1" x14ac:dyDescent="0.3">
      <c r="A1990" t="s">
        <v>4138</v>
      </c>
      <c r="B1990" t="s">
        <v>4139</v>
      </c>
      <c r="C1990" t="str">
        <f>IFERROR(VLOOKUP(Table1[[#This Row],[Ticker]],[1]!Table1[[Symbol]:[Industry]],2,FALSE),"-")</f>
        <v>-</v>
      </c>
      <c r="D1990" t="s">
        <v>46</v>
      </c>
      <c r="E1990">
        <v>349.06450000000001</v>
      </c>
      <c r="F1990">
        <v>41.97</v>
      </c>
      <c r="G1990">
        <v>170.895587830593</v>
      </c>
      <c r="H1990">
        <v>6.96152617047224</v>
      </c>
      <c r="I1990">
        <v>62.717328537436998</v>
      </c>
      <c r="J1990">
        <v>-11.0743318681548</v>
      </c>
      <c r="K1990">
        <v>36.876575995324501</v>
      </c>
      <c r="L1990">
        <v>27.195707823466201</v>
      </c>
      <c r="M1990">
        <v>51.577297149369898</v>
      </c>
      <c r="N1990">
        <v>0.621421255140444</v>
      </c>
      <c r="O1990">
        <v>12.7948534667619</v>
      </c>
      <c r="P1990">
        <v>220.38167938931201</v>
      </c>
      <c r="Q1990">
        <v>7.6465753094856995E-2</v>
      </c>
    </row>
    <row r="1991" spans="1:17" hidden="1" x14ac:dyDescent="0.3">
      <c r="A1991" t="s">
        <v>4140</v>
      </c>
      <c r="B1991" t="s">
        <v>4141</v>
      </c>
      <c r="C1991" t="str">
        <f>IFERROR(VLOOKUP(Table1[[#This Row],[Ticker]],[1]!Table1[[Symbol]:[Industry]],2,FALSE),"-")</f>
        <v>-</v>
      </c>
      <c r="D1991" t="s">
        <v>287</v>
      </c>
      <c r="E1991">
        <v>348.71942791599997</v>
      </c>
      <c r="F1991">
        <v>34.520000000000003</v>
      </c>
      <c r="G1991">
        <v>-47.168386248527398</v>
      </c>
      <c r="H1991">
        <v>-12.7408809232392</v>
      </c>
      <c r="I1991">
        <v>-9.99815886973016</v>
      </c>
      <c r="J1991">
        <v>-4.3170179990484003</v>
      </c>
      <c r="K1991">
        <v>36.086479181805799</v>
      </c>
      <c r="L1991">
        <v>36.0023631239997</v>
      </c>
      <c r="M1991">
        <v>35.035455212488799</v>
      </c>
      <c r="N1991">
        <v>0.42034665457680198</v>
      </c>
      <c r="O1991">
        <v>35.573580533024298</v>
      </c>
      <c r="P1991">
        <v>22.194690265486699</v>
      </c>
    </row>
    <row r="1992" spans="1:17" hidden="1" x14ac:dyDescent="0.3">
      <c r="A1992" t="s">
        <v>4142</v>
      </c>
      <c r="B1992" t="s">
        <v>4143</v>
      </c>
      <c r="C1992" t="str">
        <f>IFERROR(VLOOKUP(Table1[[#This Row],[Ticker]],[1]!Table1[[Symbol]:[Industry]],2,FALSE),"-")</f>
        <v>-</v>
      </c>
      <c r="E1992">
        <v>348.6241</v>
      </c>
      <c r="F1992">
        <v>769.25</v>
      </c>
      <c r="G1992">
        <v>58.340930380487201</v>
      </c>
      <c r="H1992">
        <v>-2.7622927655449199</v>
      </c>
      <c r="I1992">
        <v>71.163750378250995</v>
      </c>
      <c r="J1992">
        <v>4.8986682754614099</v>
      </c>
      <c r="K1992">
        <v>692.96280661229605</v>
      </c>
      <c r="M1992">
        <v>55.149065132839098</v>
      </c>
      <c r="N1992">
        <v>0.78120045169837404</v>
      </c>
      <c r="O1992">
        <v>13.487162820929401</v>
      </c>
      <c r="P1992">
        <v>93.254616254239394</v>
      </c>
    </row>
    <row r="1993" spans="1:17" hidden="1" x14ac:dyDescent="0.3">
      <c r="A1993" t="s">
        <v>4144</v>
      </c>
      <c r="B1993" t="s">
        <v>4145</v>
      </c>
      <c r="C1993" t="str">
        <f>IFERROR(VLOOKUP(Table1[[#This Row],[Ticker]],[1]!Table1[[Symbol]:[Industry]],2,FALSE),"-")</f>
        <v>-</v>
      </c>
      <c r="D1993" t="s">
        <v>218</v>
      </c>
      <c r="E1993">
        <v>348.58552500000002</v>
      </c>
      <c r="F1993">
        <v>108.95</v>
      </c>
      <c r="G1993">
        <v>73.1929234680549</v>
      </c>
      <c r="H1993">
        <v>-2.8305301749143399</v>
      </c>
      <c r="I1993">
        <v>-3.7210293498857099</v>
      </c>
      <c r="J1993">
        <v>-0.31670059606151901</v>
      </c>
      <c r="K1993">
        <v>107.825653438356</v>
      </c>
      <c r="L1993">
        <v>93.754075432215103</v>
      </c>
      <c r="M1993">
        <v>52.511311922645802</v>
      </c>
      <c r="N1993">
        <v>0.63343392882255201</v>
      </c>
      <c r="O1993">
        <v>15.603487838457999</v>
      </c>
      <c r="P1993">
        <v>105.954631379962</v>
      </c>
      <c r="Q1993">
        <v>6.7969309578342005E-2</v>
      </c>
    </row>
    <row r="1994" spans="1:17" hidden="1" x14ac:dyDescent="0.3">
      <c r="A1994" t="s">
        <v>4146</v>
      </c>
      <c r="B1994" t="s">
        <v>4147</v>
      </c>
      <c r="C1994" t="str">
        <f>IFERROR(VLOOKUP(Table1[[#This Row],[Ticker]],[1]!Table1[[Symbol]:[Industry]],2,FALSE),"-")</f>
        <v>-</v>
      </c>
      <c r="D1994" t="s">
        <v>552</v>
      </c>
      <c r="E1994">
        <v>348.3</v>
      </c>
      <c r="F1994">
        <v>3483</v>
      </c>
      <c r="G1994">
        <v>74.167300937771103</v>
      </c>
      <c r="H1994">
        <v>48.061784234390501</v>
      </c>
      <c r="I1994">
        <v>32.235633976767502</v>
      </c>
      <c r="J1994">
        <v>3.7046911616211902</v>
      </c>
      <c r="K1994">
        <v>2657.3671979790402</v>
      </c>
      <c r="L1994">
        <v>2321.8260900632799</v>
      </c>
      <c r="M1994">
        <v>78.5109926267356</v>
      </c>
      <c r="N1994">
        <v>4.2904989873883004</v>
      </c>
      <c r="O1994">
        <v>7.9529141544645503</v>
      </c>
      <c r="P1994">
        <v>132.04530313124499</v>
      </c>
      <c r="Q1994">
        <v>5.7828341731906999E-2</v>
      </c>
    </row>
    <row r="1995" spans="1:17" hidden="1" x14ac:dyDescent="0.3">
      <c r="A1995" t="s">
        <v>4148</v>
      </c>
      <c r="B1995" t="s">
        <v>4149</v>
      </c>
      <c r="C1995" t="str">
        <f>IFERROR(VLOOKUP(Table1[[#This Row],[Ticker]],[1]!Table1[[Symbol]:[Industry]],2,FALSE),"-")</f>
        <v>-</v>
      </c>
      <c r="D1995" t="s">
        <v>59</v>
      </c>
      <c r="E1995">
        <v>348.22238889400001</v>
      </c>
      <c r="F1995">
        <v>15.31</v>
      </c>
      <c r="G1995">
        <v>103.348916810598</v>
      </c>
      <c r="H1995">
        <v>-15.461315872622899</v>
      </c>
      <c r="I1995">
        <v>-25.503521274373899</v>
      </c>
      <c r="J1995">
        <v>-4.2285662145490903</v>
      </c>
      <c r="K1995">
        <v>16.300955663611202</v>
      </c>
      <c r="L1995">
        <v>15.199726940910599</v>
      </c>
      <c r="M1995">
        <v>33.573552424588797</v>
      </c>
      <c r="N1995">
        <v>0.63335683222637795</v>
      </c>
      <c r="O1995">
        <v>42.9784454604833</v>
      </c>
      <c r="P1995">
        <v>150.16339869281001</v>
      </c>
      <c r="Q1995">
        <v>3.0198140218696001E-2</v>
      </c>
    </row>
    <row r="1996" spans="1:17" hidden="1" x14ac:dyDescent="0.3">
      <c r="A1996" t="s">
        <v>4150</v>
      </c>
      <c r="B1996" t="s">
        <v>4151</v>
      </c>
      <c r="C1996" t="str">
        <f>IFERROR(VLOOKUP(Table1[[#This Row],[Ticker]],[1]!Table1[[Symbol]:[Industry]],2,FALSE),"-")</f>
        <v>-</v>
      </c>
      <c r="D1996" t="s">
        <v>838</v>
      </c>
      <c r="E1996">
        <v>346.91356303999999</v>
      </c>
      <c r="F1996">
        <v>309.10000000000002</v>
      </c>
      <c r="G1996">
        <v>567.59885076830096</v>
      </c>
      <c r="H1996">
        <v>21.693233645596699</v>
      </c>
      <c r="I1996">
        <v>142.03846902831401</v>
      </c>
      <c r="J1996">
        <v>9.3511066125718401</v>
      </c>
      <c r="K1996">
        <v>247.864409971969</v>
      </c>
      <c r="L1996">
        <v>170.25386491933901</v>
      </c>
      <c r="M1996">
        <v>72.436910363109007</v>
      </c>
      <c r="N1996">
        <v>2.4586329755841598</v>
      </c>
      <c r="O1996">
        <v>5.1601423487544302</v>
      </c>
      <c r="P1996">
        <v>623.88758782201398</v>
      </c>
      <c r="Q1996">
        <v>0.26636929251121599</v>
      </c>
    </row>
    <row r="1997" spans="1:17" hidden="1" x14ac:dyDescent="0.3">
      <c r="A1997" t="s">
        <v>4152</v>
      </c>
      <c r="B1997" t="s">
        <v>4153</v>
      </c>
      <c r="C1997" t="str">
        <f>IFERROR(VLOOKUP(Table1[[#This Row],[Ticker]],[1]!Table1[[Symbol]:[Industry]],2,FALSE),"-")</f>
        <v>-</v>
      </c>
      <c r="E1997">
        <v>344.422240606</v>
      </c>
      <c r="F1997">
        <v>83.14</v>
      </c>
      <c r="G1997">
        <v>-18.891079199889301</v>
      </c>
      <c r="H1997">
        <v>10.946975905921899</v>
      </c>
      <c r="I1997">
        <v>-14.417258952286</v>
      </c>
      <c r="J1997">
        <v>3.1587322808513401</v>
      </c>
      <c r="K1997">
        <v>78.067803962818303</v>
      </c>
      <c r="L1997">
        <v>77.377431614383795</v>
      </c>
      <c r="M1997">
        <v>57.511087760687303</v>
      </c>
      <c r="N1997">
        <v>1.39506621729244</v>
      </c>
      <c r="O1997">
        <v>26.305027664180901</v>
      </c>
      <c r="P1997">
        <v>27.907692307692301</v>
      </c>
      <c r="Q1997">
        <v>-0.108020279500468</v>
      </c>
    </row>
    <row r="1998" spans="1:17" hidden="1" x14ac:dyDescent="0.3">
      <c r="A1998" t="s">
        <v>4154</v>
      </c>
      <c r="B1998" t="s">
        <v>4155</v>
      </c>
      <c r="C1998" t="str">
        <f>IFERROR(VLOOKUP(Table1[[#This Row],[Ticker]],[1]!Table1[[Symbol]:[Industry]],2,FALSE),"-")</f>
        <v>-</v>
      </c>
      <c r="E1998">
        <v>343.55102249999999</v>
      </c>
      <c r="F1998">
        <v>478.45</v>
      </c>
      <c r="G1998">
        <v>46.826580657691103</v>
      </c>
      <c r="H1998">
        <v>17.709531075823801</v>
      </c>
      <c r="I1998">
        <v>-11.307625046586899</v>
      </c>
      <c r="J1998">
        <v>-6.7679983912052499</v>
      </c>
      <c r="K1998">
        <v>457.59396542077798</v>
      </c>
      <c r="M1998">
        <v>55.562751099575898</v>
      </c>
      <c r="N1998">
        <v>1.4932900797233399</v>
      </c>
      <c r="O1998">
        <v>35.855366286968298</v>
      </c>
      <c r="P1998">
        <v>81.162438470276399</v>
      </c>
    </row>
    <row r="1999" spans="1:17" hidden="1" x14ac:dyDescent="0.3">
      <c r="A1999" t="s">
        <v>4156</v>
      </c>
      <c r="B1999" t="s">
        <v>4157</v>
      </c>
      <c r="C1999" t="str">
        <f>IFERROR(VLOOKUP(Table1[[#This Row],[Ticker]],[1]!Table1[[Symbol]:[Industry]],2,FALSE),"-")</f>
        <v>-</v>
      </c>
      <c r="D1999" t="s">
        <v>659</v>
      </c>
      <c r="E1999">
        <v>342.09465003000003</v>
      </c>
      <c r="F1999">
        <v>238.35</v>
      </c>
      <c r="G1999">
        <v>45.010918035441101</v>
      </c>
      <c r="H1999">
        <v>5.1490831856154502</v>
      </c>
      <c r="I1999">
        <v>55.258782124915697</v>
      </c>
      <c r="J1999">
        <v>-4.8980796920182499</v>
      </c>
      <c r="K1999">
        <v>213.269541255202</v>
      </c>
      <c r="M1999">
        <v>61.711041319904801</v>
      </c>
      <c r="N1999">
        <v>1.22215928401495</v>
      </c>
      <c r="O1999">
        <v>14.9569960142647</v>
      </c>
      <c r="P1999">
        <v>76.5555555555555</v>
      </c>
    </row>
    <row r="2000" spans="1:17" hidden="1" x14ac:dyDescent="0.3">
      <c r="A2000" t="s">
        <v>4158</v>
      </c>
      <c r="B2000" t="s">
        <v>4159</v>
      </c>
      <c r="C2000" t="str">
        <f>IFERROR(VLOOKUP(Table1[[#This Row],[Ticker]],[1]!Table1[[Symbol]:[Industry]],2,FALSE),"-")</f>
        <v>-</v>
      </c>
      <c r="D2000" t="s">
        <v>496</v>
      </c>
      <c r="E2000">
        <v>340.64188817399997</v>
      </c>
      <c r="F2000">
        <v>21.74</v>
      </c>
      <c r="G2000">
        <v>34.0864180371752</v>
      </c>
      <c r="H2000">
        <v>-19.161216917251298</v>
      </c>
      <c r="I2000">
        <v>25.6598373507132</v>
      </c>
      <c r="J2000">
        <v>-7.8143105695928998</v>
      </c>
      <c r="K2000">
        <v>23.9268330932954</v>
      </c>
      <c r="L2000">
        <v>21.444833871475399</v>
      </c>
      <c r="M2000">
        <v>25.474717477908701</v>
      </c>
      <c r="N2000">
        <v>0.58405174093789802</v>
      </c>
      <c r="O2000">
        <v>51.793928242870301</v>
      </c>
      <c r="P2000">
        <v>97.636363636363598</v>
      </c>
    </row>
    <row r="2001" spans="1:17" hidden="1" x14ac:dyDescent="0.3">
      <c r="A2001" t="s">
        <v>4160</v>
      </c>
      <c r="B2001" t="s">
        <v>4161</v>
      </c>
      <c r="C2001" t="str">
        <f>IFERROR(VLOOKUP(Table1[[#This Row],[Ticker]],[1]!Table1[[Symbol]:[Industry]],2,FALSE),"-")</f>
        <v>-</v>
      </c>
      <c r="D2001" t="s">
        <v>371</v>
      </c>
      <c r="E2001">
        <v>340.59435024999999</v>
      </c>
      <c r="F2001">
        <v>192.5</v>
      </c>
      <c r="G2001">
        <v>-46.2576032857081</v>
      </c>
      <c r="H2001">
        <v>13.2581465712273</v>
      </c>
      <c r="I2001">
        <v>-31.956004661029301</v>
      </c>
      <c r="J2001">
        <v>-2.74737983450422</v>
      </c>
      <c r="K2001">
        <v>180.83272877281999</v>
      </c>
      <c r="L2001">
        <v>198.928003660587</v>
      </c>
      <c r="M2001">
        <v>58.360808314965297</v>
      </c>
      <c r="N2001">
        <v>3.43141817727314</v>
      </c>
      <c r="O2001">
        <v>40.259740259740198</v>
      </c>
      <c r="P2001">
        <v>33.171912832929699</v>
      </c>
    </row>
    <row r="2002" spans="1:17" hidden="1" x14ac:dyDescent="0.3">
      <c r="A2002" t="s">
        <v>4162</v>
      </c>
      <c r="B2002" t="s">
        <v>4163</v>
      </c>
      <c r="C2002" t="str">
        <f>IFERROR(VLOOKUP(Table1[[#This Row],[Ticker]],[1]!Table1[[Symbol]:[Industry]],2,FALSE),"-")</f>
        <v>-</v>
      </c>
      <c r="D2002" t="s">
        <v>410</v>
      </c>
      <c r="E2002">
        <v>340.55704889999998</v>
      </c>
      <c r="F2002">
        <v>991.5</v>
      </c>
      <c r="G2002">
        <v>-42.966515251123397</v>
      </c>
      <c r="H2002">
        <v>-2.1976403598283198</v>
      </c>
      <c r="I2002">
        <v>-13.6351490954582</v>
      </c>
      <c r="J2002">
        <v>-4.6573225831739098</v>
      </c>
      <c r="K2002">
        <v>992.07665133575995</v>
      </c>
      <c r="L2002">
        <v>1022.18322107088</v>
      </c>
      <c r="M2002">
        <v>42.804592193694901</v>
      </c>
      <c r="N2002">
        <v>1.1101321585902999</v>
      </c>
      <c r="O2002">
        <v>28.088754412506301</v>
      </c>
      <c r="P2002">
        <v>17.337278106508801</v>
      </c>
    </row>
    <row r="2003" spans="1:17" hidden="1" x14ac:dyDescent="0.3">
      <c r="A2003" t="s">
        <v>4164</v>
      </c>
      <c r="B2003" t="s">
        <v>4165</v>
      </c>
      <c r="C2003" t="str">
        <f>IFERROR(VLOOKUP(Table1[[#This Row],[Ticker]],[1]!Table1[[Symbol]:[Industry]],2,FALSE),"-")</f>
        <v>-</v>
      </c>
      <c r="D2003" t="s">
        <v>119</v>
      </c>
      <c r="E2003">
        <v>340.45440000000002</v>
      </c>
      <c r="F2003">
        <v>137.28</v>
      </c>
      <c r="G2003">
        <v>-42.436480834462898</v>
      </c>
      <c r="H2003">
        <v>-1.8446385861057299</v>
      </c>
      <c r="I2003">
        <v>-19.849718446139899</v>
      </c>
      <c r="J2003">
        <v>2.04949210309133</v>
      </c>
      <c r="K2003">
        <v>134.68505017072201</v>
      </c>
      <c r="L2003">
        <v>138.428931663913</v>
      </c>
      <c r="M2003">
        <v>52.161511922469899</v>
      </c>
      <c r="N2003">
        <v>1.1658891534124001</v>
      </c>
      <c r="O2003">
        <v>26.7482517482517</v>
      </c>
      <c r="P2003">
        <v>10.709677419354801</v>
      </c>
      <c r="Q2003">
        <v>2.1900778099495002E-2</v>
      </c>
    </row>
    <row r="2004" spans="1:17" hidden="1" x14ac:dyDescent="0.3">
      <c r="A2004" t="s">
        <v>4166</v>
      </c>
      <c r="B2004" t="s">
        <v>4167</v>
      </c>
      <c r="C2004" t="str">
        <f>IFERROR(VLOOKUP(Table1[[#This Row],[Ticker]],[1]!Table1[[Symbol]:[Industry]],2,FALSE),"-")</f>
        <v>-</v>
      </c>
      <c r="D2004" t="s">
        <v>1512</v>
      </c>
      <c r="E2004">
        <v>339.22795660000003</v>
      </c>
      <c r="F2004">
        <v>169.94</v>
      </c>
      <c r="G2004">
        <v>-38.429186534606799</v>
      </c>
      <c r="H2004">
        <v>-19.2569667922067</v>
      </c>
      <c r="I2004">
        <v>-60.3576813246234</v>
      </c>
      <c r="J2004">
        <v>-7.6380548883803803</v>
      </c>
      <c r="K2004">
        <v>204.39615536348899</v>
      </c>
      <c r="L2004">
        <v>229.337698265147</v>
      </c>
      <c r="M2004">
        <v>17.531421568385099</v>
      </c>
      <c r="N2004">
        <v>0.30989996914971701</v>
      </c>
      <c r="O2004">
        <v>125.197128398258</v>
      </c>
      <c r="P2004">
        <v>6.0799001248439604</v>
      </c>
      <c r="Q2004">
        <v>0.14191055183592499</v>
      </c>
    </row>
    <row r="2005" spans="1:17" hidden="1" x14ac:dyDescent="0.3">
      <c r="A2005" t="s">
        <v>4168</v>
      </c>
      <c r="B2005" t="s">
        <v>4169</v>
      </c>
      <c r="C2005" t="str">
        <f>IFERROR(VLOOKUP(Table1[[#This Row],[Ticker]],[1]!Table1[[Symbol]:[Industry]],2,FALSE),"-")</f>
        <v>-</v>
      </c>
      <c r="D2005" t="s">
        <v>306</v>
      </c>
      <c r="E2005">
        <v>338.22557375999997</v>
      </c>
      <c r="F2005">
        <v>195.6</v>
      </c>
      <c r="G2005">
        <v>70.379184537379402</v>
      </c>
      <c r="H2005">
        <v>11.7284224468024</v>
      </c>
      <c r="I2005">
        <v>21.3130353489802</v>
      </c>
      <c r="J2005">
        <v>-6.5369193675816604</v>
      </c>
      <c r="K2005">
        <v>180.82980275167199</v>
      </c>
      <c r="L2005">
        <v>155.10374463613701</v>
      </c>
      <c r="M2005">
        <v>56.387552162228197</v>
      </c>
      <c r="N2005">
        <v>0.94414476931873803</v>
      </c>
      <c r="O2005">
        <v>17.0756646216768</v>
      </c>
      <c r="P2005">
        <v>109.53401178361</v>
      </c>
    </row>
    <row r="2006" spans="1:17" hidden="1" x14ac:dyDescent="0.3">
      <c r="A2006" t="s">
        <v>4170</v>
      </c>
      <c r="B2006" t="s">
        <v>4171</v>
      </c>
      <c r="C2006" t="str">
        <f>IFERROR(VLOOKUP(Table1[[#This Row],[Ticker]],[1]!Table1[[Symbol]:[Industry]],2,FALSE),"-")</f>
        <v>-</v>
      </c>
      <c r="D2006" t="s">
        <v>124</v>
      </c>
      <c r="E2006">
        <v>338.1958257</v>
      </c>
      <c r="F2006">
        <v>64.599999999999994</v>
      </c>
      <c r="G2006">
        <v>53.8819201786145</v>
      </c>
      <c r="H2006">
        <v>-14.4905771787819</v>
      </c>
      <c r="I2006">
        <v>-3.1187627946852698</v>
      </c>
      <c r="J2006">
        <v>-3.7673925141982698</v>
      </c>
      <c r="K2006">
        <v>68.866912851843395</v>
      </c>
      <c r="L2006">
        <v>64.257274072471304</v>
      </c>
      <c r="M2006">
        <v>28.5930007658202</v>
      </c>
      <c r="N2006">
        <v>0.59407022425449796</v>
      </c>
      <c r="O2006">
        <v>46.904024767801801</v>
      </c>
      <c r="P2006">
        <v>93.413173652694596</v>
      </c>
      <c r="Q2006">
        <v>2.6976650670835999E-2</v>
      </c>
    </row>
    <row r="2007" spans="1:17" hidden="1" x14ac:dyDescent="0.3">
      <c r="A2007" t="s">
        <v>4172</v>
      </c>
      <c r="B2007" t="s">
        <v>4173</v>
      </c>
      <c r="C2007" t="str">
        <f>IFERROR(VLOOKUP(Table1[[#This Row],[Ticker]],[1]!Table1[[Symbol]:[Industry]],2,FALSE),"-")</f>
        <v>-</v>
      </c>
      <c r="D2007" t="s">
        <v>234</v>
      </c>
      <c r="E2007">
        <v>338.16464500000001</v>
      </c>
      <c r="F2007">
        <v>686.35</v>
      </c>
      <c r="G2007">
        <v>71.446410673697898</v>
      </c>
      <c r="H2007">
        <v>-6.6025625048924104</v>
      </c>
      <c r="I2007">
        <v>-14.133970339779101</v>
      </c>
      <c r="J2007">
        <v>5.0796515277574601</v>
      </c>
      <c r="K2007">
        <v>616.36838329911905</v>
      </c>
      <c r="L2007">
        <v>536.151442836554</v>
      </c>
      <c r="M2007">
        <v>74.332446314538103</v>
      </c>
      <c r="N2007">
        <v>0.59463779257386795</v>
      </c>
      <c r="O2007">
        <v>7.6418736796095104</v>
      </c>
      <c r="P2007">
        <v>133.45238095238</v>
      </c>
      <c r="Q2007">
        <v>0.13977110244222099</v>
      </c>
    </row>
    <row r="2008" spans="1:17" hidden="1" x14ac:dyDescent="0.3">
      <c r="A2008" t="s">
        <v>4174</v>
      </c>
      <c r="B2008" t="s">
        <v>4175</v>
      </c>
      <c r="C2008" t="str">
        <f>IFERROR(VLOOKUP(Table1[[#This Row],[Ticker]],[1]!Table1[[Symbol]:[Industry]],2,FALSE),"-")</f>
        <v>-</v>
      </c>
      <c r="D2008" t="s">
        <v>237</v>
      </c>
      <c r="E2008">
        <v>337.72222216</v>
      </c>
      <c r="F2008">
        <v>116.95</v>
      </c>
      <c r="G2008">
        <v>2.6882492347165199</v>
      </c>
      <c r="H2008">
        <v>14.775053983999999</v>
      </c>
      <c r="I2008">
        <v>-3.5903006026716602</v>
      </c>
      <c r="J2008">
        <v>4.6014852607511401</v>
      </c>
      <c r="K2008">
        <v>107.078227474729</v>
      </c>
      <c r="L2008">
        <v>104.41582780375801</v>
      </c>
      <c r="M2008">
        <v>60.747119697159903</v>
      </c>
      <c r="N2008">
        <v>1.99976808471931</v>
      </c>
      <c r="O2008">
        <v>14.5788798631893</v>
      </c>
      <c r="P2008">
        <v>35.988372093023202</v>
      </c>
      <c r="Q2008">
        <v>-4.6656609458192999E-2</v>
      </c>
    </row>
    <row r="2009" spans="1:17" hidden="1" x14ac:dyDescent="0.3">
      <c r="A2009" t="s">
        <v>4176</v>
      </c>
      <c r="B2009" t="s">
        <v>4177</v>
      </c>
      <c r="C2009" t="str">
        <f>IFERROR(VLOOKUP(Table1[[#This Row],[Ticker]],[1]!Table1[[Symbol]:[Industry]],2,FALSE),"-")</f>
        <v>-</v>
      </c>
      <c r="D2009" t="s">
        <v>390</v>
      </c>
      <c r="E2009">
        <v>337.56946677500002</v>
      </c>
      <c r="F2009">
        <v>904.55</v>
      </c>
      <c r="G2009">
        <v>60.481996691006998</v>
      </c>
      <c r="H2009">
        <v>12.483300692246701</v>
      </c>
      <c r="I2009">
        <v>-3.8614626905017402</v>
      </c>
      <c r="J2009">
        <v>5.6669020447556102</v>
      </c>
      <c r="K2009">
        <v>910.689788035981</v>
      </c>
      <c r="L2009">
        <v>841.00288881856704</v>
      </c>
      <c r="M2009">
        <v>55.250286502010802</v>
      </c>
      <c r="N2009">
        <v>0.68669913721765896</v>
      </c>
      <c r="O2009">
        <v>50.339948040462097</v>
      </c>
      <c r="P2009">
        <v>96.641304347825994</v>
      </c>
      <c r="Q2009">
        <v>3.8207628711889E-2</v>
      </c>
    </row>
    <row r="2010" spans="1:17" hidden="1" x14ac:dyDescent="0.3">
      <c r="A2010" t="s">
        <v>4178</v>
      </c>
      <c r="B2010" t="s">
        <v>4179</v>
      </c>
      <c r="C2010" t="str">
        <f>IFERROR(VLOOKUP(Table1[[#This Row],[Ticker]],[1]!Table1[[Symbol]:[Industry]],2,FALSE),"-")</f>
        <v>-</v>
      </c>
      <c r="D2010" t="s">
        <v>931</v>
      </c>
      <c r="E2010">
        <v>336.25265218999999</v>
      </c>
      <c r="F2010">
        <v>252.7</v>
      </c>
      <c r="G2010">
        <v>-13.2010551216195</v>
      </c>
      <c r="H2010">
        <v>16.358811654714199</v>
      </c>
      <c r="I2010">
        <v>-11.444163293404999</v>
      </c>
      <c r="J2010">
        <v>-4.8687735850036997</v>
      </c>
      <c r="K2010">
        <v>225.72891349893499</v>
      </c>
      <c r="L2010">
        <v>235.49173366350001</v>
      </c>
      <c r="M2010">
        <v>77.336562664464793</v>
      </c>
      <c r="N2010">
        <v>1.6589203890969</v>
      </c>
      <c r="O2010">
        <v>34.942619707162599</v>
      </c>
      <c r="P2010">
        <v>34.4148936170212</v>
      </c>
      <c r="Q2010">
        <v>2.5971536472614999E-2</v>
      </c>
    </row>
    <row r="2011" spans="1:17" hidden="1" x14ac:dyDescent="0.3">
      <c r="A2011" t="s">
        <v>4180</v>
      </c>
      <c r="B2011" t="s">
        <v>4181</v>
      </c>
      <c r="C2011" t="str">
        <f>IFERROR(VLOOKUP(Table1[[#This Row],[Ticker]],[1]!Table1[[Symbol]:[Industry]],2,FALSE),"-")</f>
        <v>-</v>
      </c>
      <c r="D2011" t="s">
        <v>620</v>
      </c>
      <c r="E2011">
        <v>335.41769124000001</v>
      </c>
      <c r="F2011">
        <v>185.84</v>
      </c>
      <c r="G2011">
        <v>19.305371528750101</v>
      </c>
      <c r="H2011">
        <v>-4.8474061332447702</v>
      </c>
      <c r="I2011">
        <v>1.2629681291017201</v>
      </c>
      <c r="J2011">
        <v>0.83369932679716896</v>
      </c>
      <c r="K2011">
        <v>183.90518541279201</v>
      </c>
      <c r="L2011">
        <v>168.04763573786801</v>
      </c>
      <c r="M2011">
        <v>55.551342089837597</v>
      </c>
      <c r="N2011">
        <v>0.58623876954143395</v>
      </c>
      <c r="O2011">
        <v>21.636891950064499</v>
      </c>
      <c r="P2011">
        <v>60.2068965517241</v>
      </c>
    </row>
    <row r="2012" spans="1:17" hidden="1" x14ac:dyDescent="0.3">
      <c r="A2012" t="s">
        <v>4182</v>
      </c>
      <c r="B2012" t="s">
        <v>4183</v>
      </c>
      <c r="C2012" t="str">
        <f>IFERROR(VLOOKUP(Table1[[#This Row],[Ticker]],[1]!Table1[[Symbol]:[Industry]],2,FALSE),"-")</f>
        <v>-</v>
      </c>
      <c r="D2012" t="s">
        <v>257</v>
      </c>
      <c r="E2012">
        <v>334.91367750000001</v>
      </c>
      <c r="F2012">
        <v>187.1</v>
      </c>
      <c r="G2012">
        <v>13.046079959900201</v>
      </c>
      <c r="H2012">
        <v>-13.644904435958299</v>
      </c>
      <c r="I2012">
        <v>4.7096283199479698</v>
      </c>
      <c r="J2012">
        <v>-1.82446366506183</v>
      </c>
      <c r="K2012">
        <v>185.943202925544</v>
      </c>
      <c r="M2012">
        <v>64.573454960274702</v>
      </c>
      <c r="N2012">
        <v>0.661196139897965</v>
      </c>
      <c r="O2012">
        <v>33.083912346338799</v>
      </c>
      <c r="P2012">
        <v>51.497975708501997</v>
      </c>
    </row>
    <row r="2013" spans="1:17" hidden="1" x14ac:dyDescent="0.3">
      <c r="A2013" t="s">
        <v>4184</v>
      </c>
      <c r="B2013" t="s">
        <v>4185</v>
      </c>
      <c r="C2013" t="str">
        <f>IFERROR(VLOOKUP(Table1[[#This Row],[Ticker]],[1]!Table1[[Symbol]:[Industry]],2,FALSE),"-")</f>
        <v>-</v>
      </c>
      <c r="D2013" t="s">
        <v>21</v>
      </c>
      <c r="E2013">
        <v>334.85399999999998</v>
      </c>
      <c r="F2013">
        <v>257.58</v>
      </c>
      <c r="G2013">
        <v>40.522083098074397</v>
      </c>
      <c r="H2013">
        <v>-6.0697776184984198</v>
      </c>
      <c r="I2013">
        <v>31.2516524434715</v>
      </c>
      <c r="J2013">
        <v>0.87635307322988798</v>
      </c>
      <c r="K2013">
        <v>226.54851635420101</v>
      </c>
      <c r="L2013">
        <v>202.13269293386301</v>
      </c>
      <c r="M2013">
        <v>70.789496815062705</v>
      </c>
      <c r="N2013">
        <v>1.96083925044146</v>
      </c>
      <c r="O2013">
        <v>3.8512306856122298</v>
      </c>
      <c r="Q2013">
        <v>0.15816509007601801</v>
      </c>
    </row>
    <row r="2014" spans="1:17" hidden="1" x14ac:dyDescent="0.3">
      <c r="A2014" t="s">
        <v>4186</v>
      </c>
      <c r="B2014" t="s">
        <v>4187</v>
      </c>
      <c r="C2014" t="str">
        <f>IFERROR(VLOOKUP(Table1[[#This Row],[Ticker]],[1]!Table1[[Symbol]:[Industry]],2,FALSE),"-")</f>
        <v>-</v>
      </c>
      <c r="D2014" t="s">
        <v>457</v>
      </c>
      <c r="E2014">
        <v>334.57995</v>
      </c>
      <c r="F2014">
        <v>13.9</v>
      </c>
      <c r="G2014">
        <v>137.54538973657901</v>
      </c>
      <c r="H2014">
        <v>-15.417371451143801</v>
      </c>
      <c r="I2014">
        <v>-30.8834663182176</v>
      </c>
      <c r="J2014">
        <v>-8.2305834252188497</v>
      </c>
      <c r="K2014">
        <v>14.470380301207699</v>
      </c>
      <c r="L2014">
        <v>13.333633347118299</v>
      </c>
      <c r="M2014">
        <v>34.8089428388245</v>
      </c>
      <c r="N2014">
        <v>1.02355443516622</v>
      </c>
      <c r="O2014">
        <v>67.985611510791301</v>
      </c>
      <c r="P2014">
        <v>247.5</v>
      </c>
      <c r="Q2014">
        <v>0.24368512261595901</v>
      </c>
    </row>
    <row r="2015" spans="1:17" hidden="1" x14ac:dyDescent="0.3">
      <c r="A2015" t="s">
        <v>4188</v>
      </c>
      <c r="B2015" t="s">
        <v>4189</v>
      </c>
      <c r="C2015" t="str">
        <f>IFERROR(VLOOKUP(Table1[[#This Row],[Ticker]],[1]!Table1[[Symbol]:[Industry]],2,FALSE),"-")</f>
        <v>-</v>
      </c>
      <c r="D2015" t="s">
        <v>812</v>
      </c>
      <c r="E2015">
        <v>333.9581</v>
      </c>
      <c r="F2015">
        <v>136.69999999999999</v>
      </c>
      <c r="G2015">
        <v>-37.701981939363499</v>
      </c>
      <c r="H2015">
        <v>1.0184603682514899</v>
      </c>
      <c r="I2015">
        <v>-28.245403174935198</v>
      </c>
      <c r="J2015">
        <v>-2.2995094010761599</v>
      </c>
      <c r="K2015">
        <v>137.62793648053699</v>
      </c>
      <c r="L2015">
        <v>153.202662990367</v>
      </c>
      <c r="M2015">
        <v>61.271332864473202</v>
      </c>
      <c r="N2015">
        <v>0.65606282443764097</v>
      </c>
      <c r="O2015">
        <v>89.465983906364301</v>
      </c>
      <c r="P2015">
        <v>28.176277543366101</v>
      </c>
    </row>
    <row r="2016" spans="1:17" hidden="1" x14ac:dyDescent="0.3">
      <c r="A2016" t="s">
        <v>4190</v>
      </c>
      <c r="B2016" t="s">
        <v>4191</v>
      </c>
      <c r="C2016" t="str">
        <f>IFERROR(VLOOKUP(Table1[[#This Row],[Ticker]],[1]!Table1[[Symbol]:[Industry]],2,FALSE),"-")</f>
        <v>-</v>
      </c>
      <c r="D2016" t="s">
        <v>496</v>
      </c>
      <c r="E2016">
        <v>333.56067973500001</v>
      </c>
      <c r="F2016">
        <v>75.31</v>
      </c>
      <c r="G2016">
        <v>7.9673914437925504</v>
      </c>
      <c r="H2016">
        <v>15.120748515741001</v>
      </c>
      <c r="I2016">
        <v>-5.9908564419691102</v>
      </c>
      <c r="J2016">
        <v>12.895892150139099</v>
      </c>
      <c r="K2016">
        <v>69.534911900014194</v>
      </c>
      <c r="L2016">
        <v>68.052842622947097</v>
      </c>
      <c r="M2016">
        <v>67.939640955389905</v>
      </c>
      <c r="N2016">
        <v>2.1010808999976902</v>
      </c>
      <c r="O2016">
        <v>14.194662063470901</v>
      </c>
      <c r="P2016">
        <v>48.5404339250493</v>
      </c>
      <c r="Q2016">
        <v>4.6247521716407003E-2</v>
      </c>
    </row>
    <row r="2017" spans="1:17" hidden="1" x14ac:dyDescent="0.3">
      <c r="A2017" t="s">
        <v>4192</v>
      </c>
      <c r="B2017" t="s">
        <v>4193</v>
      </c>
      <c r="C2017" t="str">
        <f>IFERROR(VLOOKUP(Table1[[#This Row],[Ticker]],[1]!Table1[[Symbol]:[Industry]],2,FALSE),"-")</f>
        <v>-</v>
      </c>
      <c r="D2017" t="s">
        <v>1136</v>
      </c>
      <c r="E2017">
        <v>332.57030950000001</v>
      </c>
      <c r="F2017">
        <v>135.85</v>
      </c>
      <c r="G2017">
        <v>316.94014372810699</v>
      </c>
      <c r="H2017">
        <v>26.3434405523866</v>
      </c>
      <c r="I2017">
        <v>12.839463222487099</v>
      </c>
      <c r="J2017">
        <v>18.0487361515566</v>
      </c>
      <c r="K2017">
        <v>99.9300221507674</v>
      </c>
      <c r="L2017">
        <v>76.404668694826896</v>
      </c>
      <c r="M2017">
        <v>99.095401989052604</v>
      </c>
      <c r="N2017">
        <v>3.6824724608027402</v>
      </c>
      <c r="O2017">
        <v>3.6805299963194003E-2</v>
      </c>
      <c r="P2017">
        <v>415.95138625142403</v>
      </c>
      <c r="Q2017">
        <v>0.31655300819748899</v>
      </c>
    </row>
    <row r="2018" spans="1:17" hidden="1" x14ac:dyDescent="0.3">
      <c r="A2018" t="s">
        <v>4194</v>
      </c>
      <c r="B2018" t="s">
        <v>4195</v>
      </c>
      <c r="C2018" t="str">
        <f>IFERROR(VLOOKUP(Table1[[#This Row],[Ticker]],[1]!Table1[[Symbol]:[Industry]],2,FALSE),"-")</f>
        <v>-</v>
      </c>
      <c r="D2018" t="s">
        <v>156</v>
      </c>
      <c r="E2018">
        <v>332.32896</v>
      </c>
      <c r="F2018">
        <v>12.02</v>
      </c>
      <c r="G2018">
        <v>4.0175437087335304</v>
      </c>
      <c r="H2018">
        <v>11.4574244278383</v>
      </c>
      <c r="I2018">
        <v>-31.397840599503599</v>
      </c>
      <c r="J2018">
        <v>16.2693847863648</v>
      </c>
      <c r="K2018">
        <v>11.1136097272963</v>
      </c>
      <c r="L2018">
        <v>11.778143996355199</v>
      </c>
      <c r="M2018">
        <v>67.348131773042695</v>
      </c>
      <c r="N2018">
        <v>2.1473228696350399</v>
      </c>
      <c r="O2018">
        <v>77.620632279534107</v>
      </c>
      <c r="P2018">
        <v>41.411764705882298</v>
      </c>
      <c r="Q2018">
        <v>4.6789853539680001E-2</v>
      </c>
    </row>
    <row r="2019" spans="1:17" hidden="1" x14ac:dyDescent="0.3">
      <c r="A2019" t="s">
        <v>4196</v>
      </c>
      <c r="B2019" t="s">
        <v>4197</v>
      </c>
      <c r="C2019" t="str">
        <f>IFERROR(VLOOKUP(Table1[[#This Row],[Ticker]],[1]!Table1[[Symbol]:[Industry]],2,FALSE),"-")</f>
        <v>-</v>
      </c>
      <c r="D2019" t="s">
        <v>812</v>
      </c>
      <c r="E2019">
        <v>332.17592724000002</v>
      </c>
      <c r="F2019">
        <v>253.8</v>
      </c>
      <c r="G2019">
        <v>84.474149382730502</v>
      </c>
      <c r="H2019">
        <v>23.3933514258268</v>
      </c>
      <c r="I2019">
        <v>55.5247016609082</v>
      </c>
      <c r="J2019">
        <v>-6.0723026955095598</v>
      </c>
      <c r="K2019">
        <v>183.66913830156199</v>
      </c>
      <c r="M2019">
        <v>78.747235641068897</v>
      </c>
      <c r="N2019">
        <v>1.58798418972332</v>
      </c>
      <c r="O2019">
        <v>2.0488573680063</v>
      </c>
      <c r="P2019">
        <v>126.60714285714199</v>
      </c>
    </row>
    <row r="2020" spans="1:17" hidden="1" x14ac:dyDescent="0.3">
      <c r="A2020" t="s">
        <v>4198</v>
      </c>
      <c r="B2020" t="s">
        <v>4199</v>
      </c>
      <c r="C2020" t="str">
        <f>IFERROR(VLOOKUP(Table1[[#This Row],[Ticker]],[1]!Table1[[Symbol]:[Industry]],2,FALSE),"-")</f>
        <v>-</v>
      </c>
      <c r="D2020" t="s">
        <v>46</v>
      </c>
      <c r="E2020">
        <v>331.89662687999999</v>
      </c>
      <c r="F2020">
        <v>259.35000000000002</v>
      </c>
      <c r="G2020">
        <v>121.287813979003</v>
      </c>
      <c r="H2020">
        <v>154.08926615535501</v>
      </c>
      <c r="I2020">
        <v>134.11063397676699</v>
      </c>
      <c r="J2020">
        <v>2.2977273303030601</v>
      </c>
      <c r="M2020">
        <v>88.910644533175699</v>
      </c>
      <c r="O2020">
        <v>0</v>
      </c>
      <c r="P2020">
        <v>161.441532258064</v>
      </c>
    </row>
    <row r="2021" spans="1:17" hidden="1" x14ac:dyDescent="0.3">
      <c r="A2021" t="s">
        <v>4200</v>
      </c>
      <c r="B2021" t="s">
        <v>4201</v>
      </c>
      <c r="C2021" t="str">
        <f>IFERROR(VLOOKUP(Table1[[#This Row],[Ticker]],[1]!Table1[[Symbol]:[Industry]],2,FALSE),"-")</f>
        <v>-</v>
      </c>
      <c r="D2021" t="s">
        <v>620</v>
      </c>
      <c r="E2021">
        <v>331.68662499999999</v>
      </c>
      <c r="F2021">
        <v>267.5</v>
      </c>
      <c r="G2021">
        <v>198.137692913628</v>
      </c>
      <c r="H2021">
        <v>-13.1860650297505</v>
      </c>
      <c r="I2021">
        <v>70.518244535560797</v>
      </c>
      <c r="J2021">
        <v>6.5202148532762099</v>
      </c>
      <c r="K2021">
        <v>269.35187753478999</v>
      </c>
      <c r="M2021">
        <v>64.430410263897102</v>
      </c>
      <c r="N2021">
        <v>1.6986408939897299</v>
      </c>
      <c r="O2021">
        <v>23.8130841121495</v>
      </c>
      <c r="P2021">
        <v>256.666666666666</v>
      </c>
    </row>
    <row r="2022" spans="1:17" hidden="1" x14ac:dyDescent="0.3">
      <c r="A2022" t="s">
        <v>4202</v>
      </c>
      <c r="B2022" t="s">
        <v>4203</v>
      </c>
      <c r="C2022" t="str">
        <f>IFERROR(VLOOKUP(Table1[[#This Row],[Ticker]],[1]!Table1[[Symbol]:[Industry]],2,FALSE),"-")</f>
        <v>-</v>
      </c>
      <c r="D2022" t="s">
        <v>541</v>
      </c>
      <c r="E2022">
        <v>331.59050000000002</v>
      </c>
      <c r="F2022">
        <v>262.75</v>
      </c>
      <c r="G2022">
        <v>-5.4879810335791301</v>
      </c>
      <c r="H2022">
        <v>-5.3215426125965397</v>
      </c>
      <c r="I2022">
        <v>-1.1759306490827499</v>
      </c>
      <c r="J2022">
        <v>-3.02284245837631</v>
      </c>
      <c r="K2022">
        <v>267.669221940179</v>
      </c>
      <c r="L2022">
        <v>251.72818992013899</v>
      </c>
      <c r="M2022">
        <v>47.768366062139101</v>
      </c>
      <c r="N2022">
        <v>0.63356961003447898</v>
      </c>
      <c r="O2022">
        <v>28.430066603235002</v>
      </c>
      <c r="P2022">
        <v>24.526066350710899</v>
      </c>
      <c r="Q2022">
        <v>-2.1071720083389998E-2</v>
      </c>
    </row>
    <row r="2023" spans="1:17" hidden="1" x14ac:dyDescent="0.3">
      <c r="A2023" t="s">
        <v>4204</v>
      </c>
      <c r="B2023" t="s">
        <v>4205</v>
      </c>
      <c r="C2023" t="str">
        <f>IFERROR(VLOOKUP(Table1[[#This Row],[Ticker]],[1]!Table1[[Symbol]:[Industry]],2,FALSE),"-")</f>
        <v>-</v>
      </c>
      <c r="E2023">
        <v>331.47706139399997</v>
      </c>
      <c r="F2023">
        <v>98.61</v>
      </c>
      <c r="G2023">
        <v>-44.337893377503804</v>
      </c>
      <c r="H2023">
        <v>-24.0421684108085</v>
      </c>
      <c r="I2023">
        <v>-33.1723086263043</v>
      </c>
      <c r="J2023">
        <v>-8.5365169097237708</v>
      </c>
      <c r="O2023">
        <v>33.394179089341797</v>
      </c>
      <c r="P2023">
        <v>15.8346058968636</v>
      </c>
    </row>
    <row r="2024" spans="1:17" hidden="1" x14ac:dyDescent="0.3">
      <c r="A2024" t="s">
        <v>4206</v>
      </c>
      <c r="B2024" t="s">
        <v>4207</v>
      </c>
      <c r="C2024" t="str">
        <f>IFERROR(VLOOKUP(Table1[[#This Row],[Ticker]],[1]!Table1[[Symbol]:[Industry]],2,FALSE),"-")</f>
        <v>-</v>
      </c>
      <c r="D2024" t="s">
        <v>931</v>
      </c>
      <c r="E2024">
        <v>330.06220000000002</v>
      </c>
      <c r="F2024">
        <v>240.5</v>
      </c>
      <c r="G2024">
        <v>54.059242550432302</v>
      </c>
      <c r="H2024">
        <v>45.5688983882957</v>
      </c>
      <c r="I2024">
        <v>70.3487292148628</v>
      </c>
      <c r="J2024">
        <v>-0.73942696263382701</v>
      </c>
      <c r="K2024">
        <v>172.57557279975401</v>
      </c>
      <c r="M2024">
        <v>73.655733234021497</v>
      </c>
      <c r="N2024">
        <v>1.5548378838750301</v>
      </c>
      <c r="O2024">
        <v>2.7442827442827298</v>
      </c>
      <c r="P2024">
        <v>108.94874022589001</v>
      </c>
    </row>
    <row r="2025" spans="1:17" hidden="1" x14ac:dyDescent="0.3">
      <c r="A2025" t="s">
        <v>4208</v>
      </c>
      <c r="B2025" t="s">
        <v>4209</v>
      </c>
      <c r="C2025" t="str">
        <f>IFERROR(VLOOKUP(Table1[[#This Row],[Ticker]],[1]!Table1[[Symbol]:[Industry]],2,FALSE),"-")</f>
        <v>-</v>
      </c>
      <c r="D2025" t="s">
        <v>257</v>
      </c>
      <c r="E2025">
        <v>326.91050000000001</v>
      </c>
      <c r="F2025">
        <v>301.3</v>
      </c>
      <c r="G2025">
        <v>-3.9904642992744699</v>
      </c>
      <c r="H2025">
        <v>2.8312019540647899</v>
      </c>
      <c r="I2025">
        <v>-18.511918881493902</v>
      </c>
      <c r="J2025">
        <v>-5.3163854879794403</v>
      </c>
      <c r="K2025">
        <v>289.05943173381002</v>
      </c>
      <c r="L2025">
        <v>289.38427613681699</v>
      </c>
      <c r="M2025">
        <v>58.201624459983599</v>
      </c>
      <c r="N2025">
        <v>1.4764529015794301</v>
      </c>
      <c r="O2025">
        <v>38.715565881181497</v>
      </c>
      <c r="P2025">
        <v>26.596638655462101</v>
      </c>
      <c r="Q2025">
        <v>3.3691699052521E-2</v>
      </c>
    </row>
    <row r="2026" spans="1:17" hidden="1" x14ac:dyDescent="0.3">
      <c r="A2026" t="s">
        <v>4210</v>
      </c>
      <c r="B2026" t="s">
        <v>4211</v>
      </c>
      <c r="C2026" t="str">
        <f>IFERROR(VLOOKUP(Table1[[#This Row],[Ticker]],[1]!Table1[[Symbol]:[Industry]],2,FALSE),"-")</f>
        <v>-</v>
      </c>
      <c r="D2026" t="s">
        <v>140</v>
      </c>
      <c r="E2026">
        <v>326.14332100600001</v>
      </c>
      <c r="F2026">
        <v>96.86</v>
      </c>
      <c r="G2026">
        <v>-43.488077362252497</v>
      </c>
      <c r="H2026">
        <v>3.0554780544793601</v>
      </c>
      <c r="I2026">
        <v>-44.750076540291801</v>
      </c>
      <c r="J2026">
        <v>-1.4171936037516799</v>
      </c>
      <c r="K2026">
        <v>97.195978176640693</v>
      </c>
      <c r="L2026">
        <v>116.708684036813</v>
      </c>
      <c r="M2026">
        <v>51.993034587712799</v>
      </c>
      <c r="N2026">
        <v>1.22541704011937</v>
      </c>
      <c r="O2026">
        <v>69.316539335122798</v>
      </c>
      <c r="P2026">
        <v>19.065765212046699</v>
      </c>
      <c r="Q2026">
        <v>7.6919614967748004E-2</v>
      </c>
    </row>
    <row r="2027" spans="1:17" hidden="1" x14ac:dyDescent="0.3">
      <c r="A2027" t="s">
        <v>4212</v>
      </c>
      <c r="B2027" t="s">
        <v>4213</v>
      </c>
      <c r="C2027" t="str">
        <f>IFERROR(VLOOKUP(Table1[[#This Row],[Ticker]],[1]!Table1[[Symbol]:[Industry]],2,FALSE),"-")</f>
        <v>-</v>
      </c>
      <c r="D2027" t="s">
        <v>59</v>
      </c>
      <c r="E2027">
        <v>325.96115200000003</v>
      </c>
      <c r="F2027">
        <v>39.28</v>
      </c>
      <c r="G2027">
        <v>-73.891605546062095</v>
      </c>
      <c r="H2027">
        <v>1.83586479481085</v>
      </c>
      <c r="I2027">
        <v>-66.813119688921503</v>
      </c>
      <c r="J2027">
        <v>-8.3400157944569209</v>
      </c>
      <c r="K2027">
        <v>43.3624113525767</v>
      </c>
      <c r="L2027">
        <v>60.147856768732602</v>
      </c>
      <c r="M2027">
        <v>41.189565173225198</v>
      </c>
      <c r="N2027">
        <v>0.66911206002650203</v>
      </c>
      <c r="O2027">
        <v>136.634419551934</v>
      </c>
      <c r="P2027">
        <v>12.8735632183908</v>
      </c>
      <c r="Q2027">
        <v>4.5423861009848E-2</v>
      </c>
    </row>
    <row r="2028" spans="1:17" hidden="1" x14ac:dyDescent="0.3">
      <c r="A2028" t="s">
        <v>4214</v>
      </c>
      <c r="B2028" t="s">
        <v>4215</v>
      </c>
      <c r="C2028" t="str">
        <f>IFERROR(VLOOKUP(Table1[[#This Row],[Ticker]],[1]!Table1[[Symbol]:[Industry]],2,FALSE),"-")</f>
        <v>-</v>
      </c>
      <c r="D2028" t="s">
        <v>124</v>
      </c>
      <c r="E2028">
        <v>325.4842845</v>
      </c>
      <c r="F2028">
        <v>28.11</v>
      </c>
      <c r="G2028">
        <v>100.9813623661</v>
      </c>
      <c r="H2028">
        <v>35.0895868791781</v>
      </c>
      <c r="I2028">
        <v>42.414501380082399</v>
      </c>
      <c r="J2028">
        <v>20.4493929131425</v>
      </c>
      <c r="K2028">
        <v>21.099473498907301</v>
      </c>
      <c r="L2028">
        <v>16.873717717843199</v>
      </c>
      <c r="M2028">
        <v>86.509438258862303</v>
      </c>
      <c r="N2028">
        <v>1.3556970302834399</v>
      </c>
      <c r="O2028">
        <v>0</v>
      </c>
      <c r="P2028">
        <v>137.21518987341699</v>
      </c>
      <c r="Q2028">
        <v>9.4177126926818996E-2</v>
      </c>
    </row>
    <row r="2029" spans="1:17" hidden="1" x14ac:dyDescent="0.3">
      <c r="A2029" t="s">
        <v>4216</v>
      </c>
      <c r="B2029" t="s">
        <v>4217</v>
      </c>
      <c r="C2029" t="str">
        <f>IFERROR(VLOOKUP(Table1[[#This Row],[Ticker]],[1]!Table1[[Symbol]:[Industry]],2,FALSE),"-")</f>
        <v>-</v>
      </c>
      <c r="D2029" t="s">
        <v>620</v>
      </c>
      <c r="E2029">
        <v>324.85963500000003</v>
      </c>
      <c r="F2029">
        <v>138.35</v>
      </c>
      <c r="G2029">
        <v>194.17220704258699</v>
      </c>
      <c r="H2029">
        <v>57.310002725845301</v>
      </c>
      <c r="I2029">
        <v>202.97821388544301</v>
      </c>
      <c r="J2029">
        <v>-1.90994303279504</v>
      </c>
      <c r="K2029">
        <v>103.2189269318</v>
      </c>
      <c r="L2029">
        <v>72.198106362987403</v>
      </c>
      <c r="M2029">
        <v>74.819662965293801</v>
      </c>
      <c r="N2029">
        <v>0.99715172930720597</v>
      </c>
      <c r="O2029">
        <v>4.0838453198409796</v>
      </c>
      <c r="P2029">
        <v>241.18372379778</v>
      </c>
      <c r="Q2029">
        <v>5.2973194682760003E-2</v>
      </c>
    </row>
    <row r="2030" spans="1:17" hidden="1" x14ac:dyDescent="0.3">
      <c r="A2030" t="s">
        <v>4218</v>
      </c>
      <c r="B2030" t="s">
        <v>4219</v>
      </c>
      <c r="C2030" t="str">
        <f>IFERROR(VLOOKUP(Table1[[#This Row],[Ticker]],[1]!Table1[[Symbol]:[Industry]],2,FALSE),"-")</f>
        <v>-</v>
      </c>
      <c r="D2030" t="s">
        <v>1784</v>
      </c>
      <c r="E2030">
        <v>324.39767999999998</v>
      </c>
      <c r="F2030">
        <v>512.25</v>
      </c>
      <c r="G2030">
        <v>54.975644666834398</v>
      </c>
      <c r="H2030">
        <v>10.0339996951685</v>
      </c>
      <c r="I2030">
        <v>36.324149852095204</v>
      </c>
      <c r="J2030">
        <v>2.1767747843371499</v>
      </c>
      <c r="K2030">
        <v>445.25003711283898</v>
      </c>
      <c r="M2030">
        <v>79.799366332583404</v>
      </c>
      <c r="N2030">
        <v>0.99888606170045602</v>
      </c>
      <c r="O2030">
        <v>30.0146412884333</v>
      </c>
      <c r="P2030">
        <v>100.17584994138301</v>
      </c>
    </row>
    <row r="2031" spans="1:17" hidden="1" x14ac:dyDescent="0.3">
      <c r="A2031" t="s">
        <v>4220</v>
      </c>
      <c r="B2031" t="s">
        <v>4221</v>
      </c>
      <c r="C2031" t="str">
        <f>IFERROR(VLOOKUP(Table1[[#This Row],[Ticker]],[1]!Table1[[Symbol]:[Industry]],2,FALSE),"-")</f>
        <v>-</v>
      </c>
      <c r="D2031" t="s">
        <v>390</v>
      </c>
      <c r="E2031">
        <v>324.24229500000001</v>
      </c>
      <c r="F2031">
        <v>130</v>
      </c>
      <c r="G2031">
        <v>252.084965969704</v>
      </c>
      <c r="H2031">
        <v>16.562608980857298</v>
      </c>
      <c r="I2031">
        <v>52.7157295181688</v>
      </c>
      <c r="J2031">
        <v>-2.7200166699562001</v>
      </c>
      <c r="K2031">
        <v>116.336955362239</v>
      </c>
      <c r="L2031">
        <v>83.274173321898004</v>
      </c>
      <c r="M2031">
        <v>49.435839628207503</v>
      </c>
      <c r="N2031">
        <v>1.41327328280623</v>
      </c>
      <c r="O2031">
        <v>15.115384615384601</v>
      </c>
      <c r="P2031">
        <v>397.51243781094502</v>
      </c>
      <c r="Q2031">
        <v>0.17060039842720301</v>
      </c>
    </row>
    <row r="2032" spans="1:17" hidden="1" x14ac:dyDescent="0.3">
      <c r="A2032" t="s">
        <v>4222</v>
      </c>
      <c r="B2032" t="s">
        <v>4223</v>
      </c>
      <c r="C2032" t="str">
        <f>IFERROR(VLOOKUP(Table1[[#This Row],[Ticker]],[1]!Table1[[Symbol]:[Industry]],2,FALSE),"-")</f>
        <v>-</v>
      </c>
      <c r="D2032" t="s">
        <v>994</v>
      </c>
      <c r="E2032">
        <v>322.79381999999998</v>
      </c>
      <c r="F2032">
        <v>17.190000000000001</v>
      </c>
      <c r="G2032">
        <v>-21.651579960390102</v>
      </c>
      <c r="H2032">
        <v>5.4576596666057302</v>
      </c>
      <c r="I2032">
        <v>-10.5679374518038</v>
      </c>
      <c r="J2032">
        <v>-2.1168356005075699</v>
      </c>
      <c r="K2032">
        <v>16.416983989063699</v>
      </c>
      <c r="L2032">
        <v>16.736475823247702</v>
      </c>
      <c r="M2032">
        <v>58.791741453253998</v>
      </c>
      <c r="N2032">
        <v>1.6043112572743099</v>
      </c>
      <c r="O2032">
        <v>16.637579988365299</v>
      </c>
      <c r="P2032">
        <v>21.9148936170212</v>
      </c>
      <c r="Q2032">
        <v>-8.0110597809803993E-2</v>
      </c>
    </row>
    <row r="2033" spans="1:17" hidden="1" x14ac:dyDescent="0.3">
      <c r="A2033" t="s">
        <v>4224</v>
      </c>
      <c r="B2033" t="s">
        <v>4225</v>
      </c>
      <c r="C2033" t="str">
        <f>IFERROR(VLOOKUP(Table1[[#This Row],[Ticker]],[1]!Table1[[Symbol]:[Industry]],2,FALSE),"-")</f>
        <v>-</v>
      </c>
      <c r="D2033" t="s">
        <v>49</v>
      </c>
      <c r="E2033">
        <v>321.05970000000002</v>
      </c>
      <c r="F2033">
        <v>52.65</v>
      </c>
      <c r="G2033">
        <v>119.171534909236</v>
      </c>
      <c r="H2033">
        <v>40.413451001707401</v>
      </c>
      <c r="I2033">
        <v>33.360633976767502</v>
      </c>
      <c r="J2033">
        <v>4.2926076694008</v>
      </c>
      <c r="K2033">
        <v>43.642295666395199</v>
      </c>
      <c r="L2033">
        <v>39.076075093731902</v>
      </c>
      <c r="M2033">
        <v>78.748415945174202</v>
      </c>
      <c r="N2033">
        <v>1.64617614199982</v>
      </c>
      <c r="O2033">
        <v>5.9829059829059803</v>
      </c>
      <c r="P2033">
        <v>169.86160943106</v>
      </c>
      <c r="Q2033">
        <v>0.137131748190225</v>
      </c>
    </row>
    <row r="2034" spans="1:17" hidden="1" x14ac:dyDescent="0.3">
      <c r="A2034" t="s">
        <v>4226</v>
      </c>
      <c r="B2034" t="s">
        <v>4227</v>
      </c>
      <c r="C2034" t="str">
        <f>IFERROR(VLOOKUP(Table1[[#This Row],[Ticker]],[1]!Table1[[Symbol]:[Industry]],2,FALSE),"-")</f>
        <v>-</v>
      </c>
      <c r="D2034" t="s">
        <v>218</v>
      </c>
      <c r="E2034">
        <v>321.0037155</v>
      </c>
      <c r="F2034">
        <v>265.3</v>
      </c>
      <c r="G2034">
        <v>288.17236936121901</v>
      </c>
      <c r="H2034">
        <v>6.46452588267696</v>
      </c>
      <c r="I2034">
        <v>40.818629341773303</v>
      </c>
      <c r="J2034">
        <v>1.3729349369385899</v>
      </c>
      <c r="K2034">
        <v>262.92593390316603</v>
      </c>
      <c r="L2034">
        <v>207.91021487235099</v>
      </c>
      <c r="M2034">
        <v>50.259343021666297</v>
      </c>
      <c r="N2034">
        <v>0.69765691102146399</v>
      </c>
      <c r="O2034">
        <v>28.175650207312401</v>
      </c>
      <c r="Q2034">
        <v>0.27174538264202602</v>
      </c>
    </row>
    <row r="2035" spans="1:17" hidden="1" x14ac:dyDescent="0.3">
      <c r="A2035" t="s">
        <v>4228</v>
      </c>
      <c r="B2035" t="s">
        <v>4229</v>
      </c>
      <c r="C2035" t="str">
        <f>IFERROR(VLOOKUP(Table1[[#This Row],[Ticker]],[1]!Table1[[Symbol]:[Industry]],2,FALSE),"-")</f>
        <v>-</v>
      </c>
      <c r="D2035" t="s">
        <v>552</v>
      </c>
      <c r="E2035">
        <v>320.53449599999999</v>
      </c>
      <c r="F2035">
        <v>12.96</v>
      </c>
      <c r="G2035">
        <v>30.715092192642899</v>
      </c>
      <c r="H2035">
        <v>-7.8165599216537496</v>
      </c>
      <c r="I2035">
        <v>44.0113603690194</v>
      </c>
      <c r="J2035">
        <v>-11.6220129897454</v>
      </c>
      <c r="K2035">
        <v>12.2648032553045</v>
      </c>
      <c r="L2035">
        <v>10.3109834962455</v>
      </c>
      <c r="M2035">
        <v>49.628591264841297</v>
      </c>
      <c r="N2035">
        <v>0.462622497261932</v>
      </c>
      <c r="O2035">
        <v>8.7577160493826902</v>
      </c>
      <c r="P2035">
        <v>100.930232558139</v>
      </c>
    </row>
    <row r="2036" spans="1:17" hidden="1" x14ac:dyDescent="0.3">
      <c r="A2036" t="s">
        <v>4230</v>
      </c>
      <c r="B2036" t="s">
        <v>4231</v>
      </c>
      <c r="C2036" t="str">
        <f>IFERROR(VLOOKUP(Table1[[#This Row],[Ticker]],[1]!Table1[[Symbol]:[Industry]],2,FALSE),"-")</f>
        <v>-</v>
      </c>
      <c r="D2036" t="s">
        <v>140</v>
      </c>
      <c r="E2036">
        <v>320.38534499999997</v>
      </c>
      <c r="F2036">
        <v>184.74</v>
      </c>
      <c r="G2036">
        <v>-18.4922208439793</v>
      </c>
      <c r="H2036">
        <v>-5.8791379181571397</v>
      </c>
      <c r="I2036">
        <v>-22.4635216766832</v>
      </c>
      <c r="J2036">
        <v>-2.91116660024172</v>
      </c>
      <c r="K2036">
        <v>185.47461333531899</v>
      </c>
      <c r="L2036">
        <v>190.01496225824999</v>
      </c>
      <c r="M2036">
        <v>57.276736093373302</v>
      </c>
      <c r="N2036">
        <v>0.66128802676868104</v>
      </c>
      <c r="O2036">
        <v>29.343942838583899</v>
      </c>
      <c r="P2036">
        <v>15.4625</v>
      </c>
      <c r="Q2036">
        <v>-6.8880508558120002E-2</v>
      </c>
    </row>
    <row r="2037" spans="1:17" hidden="1" x14ac:dyDescent="0.3">
      <c r="A2037" t="s">
        <v>4232</v>
      </c>
      <c r="B2037" t="s">
        <v>4233</v>
      </c>
      <c r="C2037" t="str">
        <f>IFERROR(VLOOKUP(Table1[[#This Row],[Ticker]],[1]!Table1[[Symbol]:[Industry]],2,FALSE),"-")</f>
        <v>-</v>
      </c>
      <c r="E2037">
        <v>319.65712880000001</v>
      </c>
      <c r="F2037">
        <v>130.85</v>
      </c>
      <c r="G2037">
        <v>-4.2511259634449203</v>
      </c>
      <c r="H2037">
        <v>17.077092864986302</v>
      </c>
      <c r="I2037">
        <v>8.5716940343188508</v>
      </c>
      <c r="J2037">
        <v>19.7232296789701</v>
      </c>
      <c r="M2037">
        <v>100</v>
      </c>
      <c r="O2037">
        <v>0</v>
      </c>
      <c r="P2037">
        <v>27.534113060428801</v>
      </c>
    </row>
    <row r="2038" spans="1:17" hidden="1" x14ac:dyDescent="0.3">
      <c r="A2038" t="s">
        <v>4234</v>
      </c>
      <c r="B2038" t="s">
        <v>4235</v>
      </c>
      <c r="C2038" t="str">
        <f>IFERROR(VLOOKUP(Table1[[#This Row],[Ticker]],[1]!Table1[[Symbol]:[Industry]],2,FALSE),"-")</f>
        <v>-</v>
      </c>
      <c r="D2038" t="s">
        <v>257</v>
      </c>
      <c r="E2038">
        <v>319.62490079999998</v>
      </c>
      <c r="F2038">
        <v>373.2</v>
      </c>
      <c r="G2038">
        <v>-38.003607877635403</v>
      </c>
      <c r="H2038">
        <v>2.4242052812199999</v>
      </c>
      <c r="I2038">
        <v>-17.999968616672501</v>
      </c>
      <c r="J2038">
        <v>-1.92842619869189</v>
      </c>
      <c r="K2038">
        <v>361.13826564870698</v>
      </c>
      <c r="L2038">
        <v>376.01472749211399</v>
      </c>
      <c r="M2038">
        <v>60.172837301096699</v>
      </c>
      <c r="N2038">
        <v>0.31780368867569198</v>
      </c>
      <c r="O2038">
        <v>28.349410503751301</v>
      </c>
      <c r="P2038">
        <v>38.2222222222222</v>
      </c>
      <c r="Q2038">
        <v>-0.112377700351575</v>
      </c>
    </row>
    <row r="2039" spans="1:17" hidden="1" x14ac:dyDescent="0.3">
      <c r="A2039" t="s">
        <v>4236</v>
      </c>
      <c r="B2039" t="s">
        <v>4237</v>
      </c>
      <c r="C2039" t="str">
        <f>IFERROR(VLOOKUP(Table1[[#This Row],[Ticker]],[1]!Table1[[Symbol]:[Industry]],2,FALSE),"-")</f>
        <v>-</v>
      </c>
      <c r="D2039" t="s">
        <v>1635</v>
      </c>
      <c r="E2039">
        <v>319.171027199999</v>
      </c>
      <c r="F2039">
        <v>61.48</v>
      </c>
      <c r="G2039">
        <v>-2.3306017829584098</v>
      </c>
      <c r="H2039">
        <v>-5.4176962281739298</v>
      </c>
      <c r="I2039">
        <v>1.64118539256489</v>
      </c>
      <c r="J2039">
        <v>-1.34106899875862</v>
      </c>
      <c r="K2039">
        <v>60.750778547185099</v>
      </c>
      <c r="L2039">
        <v>56.490326454800403</v>
      </c>
      <c r="M2039">
        <v>55.8285238094657</v>
      </c>
      <c r="N2039">
        <v>0.60123484965537</v>
      </c>
      <c r="O2039">
        <v>5.5627846454131502</v>
      </c>
      <c r="P2039">
        <v>29.404335929278002</v>
      </c>
      <c r="Q2039">
        <v>-2.0749357399728999E-2</v>
      </c>
    </row>
    <row r="2040" spans="1:17" hidden="1" x14ac:dyDescent="0.3">
      <c r="A2040" t="s">
        <v>4238</v>
      </c>
      <c r="B2040" t="s">
        <v>4239</v>
      </c>
      <c r="C2040" t="str">
        <f>IFERROR(VLOOKUP(Table1[[#This Row],[Ticker]],[1]!Table1[[Symbol]:[Industry]],2,FALSE),"-")</f>
        <v>-</v>
      </c>
      <c r="D2040" t="s">
        <v>668</v>
      </c>
      <c r="E2040">
        <v>318.23974837899999</v>
      </c>
      <c r="F2040">
        <v>52.37</v>
      </c>
      <c r="G2040">
        <v>43.308548804113997</v>
      </c>
      <c r="H2040">
        <v>-1.6298214796989401</v>
      </c>
      <c r="I2040">
        <v>-20.971980679082101</v>
      </c>
      <c r="J2040">
        <v>-0.960306083512944</v>
      </c>
      <c r="K2040">
        <v>53.328296595848499</v>
      </c>
      <c r="L2040">
        <v>50.6536704708735</v>
      </c>
      <c r="M2040">
        <v>55.793994863034499</v>
      </c>
      <c r="N2040">
        <v>0.94472270404198</v>
      </c>
      <c r="O2040">
        <v>48.578027046322099</v>
      </c>
      <c r="P2040">
        <v>74.351230930570694</v>
      </c>
      <c r="Q2040">
        <v>0.142753265374365</v>
      </c>
    </row>
    <row r="2041" spans="1:17" hidden="1" x14ac:dyDescent="0.3">
      <c r="A2041" t="s">
        <v>4240</v>
      </c>
      <c r="B2041" t="s">
        <v>4241</v>
      </c>
      <c r="C2041" t="str">
        <f>IFERROR(VLOOKUP(Table1[[#This Row],[Ticker]],[1]!Table1[[Symbol]:[Industry]],2,FALSE),"-")</f>
        <v>-</v>
      </c>
      <c r="D2041" t="s">
        <v>496</v>
      </c>
      <c r="E2041">
        <v>317.99659815000001</v>
      </c>
      <c r="F2041">
        <v>38.5</v>
      </c>
      <c r="G2041">
        <v>-44.402787921735303</v>
      </c>
      <c r="H2041">
        <v>10.1526783043556</v>
      </c>
      <c r="I2041">
        <v>-34.157259683764103</v>
      </c>
      <c r="J2041">
        <v>-6.3190138059348797</v>
      </c>
      <c r="K2041">
        <v>37.361483961121699</v>
      </c>
      <c r="L2041">
        <v>41.003515603746997</v>
      </c>
      <c r="M2041">
        <v>49.513772136827001</v>
      </c>
      <c r="N2041">
        <v>2.1429054364120201</v>
      </c>
      <c r="O2041">
        <v>55.064935064935</v>
      </c>
      <c r="P2041">
        <v>34.615384615384599</v>
      </c>
      <c r="Q2041">
        <v>7.1985699336119993E-2</v>
      </c>
    </row>
    <row r="2042" spans="1:17" hidden="1" x14ac:dyDescent="0.3">
      <c r="A2042" t="s">
        <v>4242</v>
      </c>
      <c r="B2042" t="s">
        <v>4243</v>
      </c>
      <c r="C2042" t="str">
        <f>IFERROR(VLOOKUP(Table1[[#This Row],[Ticker]],[1]!Table1[[Symbol]:[Industry]],2,FALSE),"-")</f>
        <v>-</v>
      </c>
      <c r="D2042" t="s">
        <v>98</v>
      </c>
      <c r="E2042">
        <v>317.6130192</v>
      </c>
      <c r="F2042">
        <v>113.83</v>
      </c>
      <c r="G2042">
        <v>-51.024279649084598</v>
      </c>
      <c r="H2042">
        <v>-4.4850257678829797</v>
      </c>
      <c r="I2042">
        <v>-45.514403016425597</v>
      </c>
      <c r="J2042">
        <v>-1.4388168965433401</v>
      </c>
      <c r="K2042">
        <v>116.16133271775399</v>
      </c>
      <c r="L2042">
        <v>131.28999638891401</v>
      </c>
      <c r="M2042">
        <v>46.103902343696099</v>
      </c>
      <c r="N2042">
        <v>1.9062299646096199</v>
      </c>
      <c r="O2042">
        <v>65.334270403232793</v>
      </c>
      <c r="P2042">
        <v>16.0346585117227</v>
      </c>
      <c r="Q2042">
        <v>7.5957481891014006E-2</v>
      </c>
    </row>
    <row r="2043" spans="1:17" hidden="1" x14ac:dyDescent="0.3">
      <c r="A2043" t="s">
        <v>4244</v>
      </c>
      <c r="B2043" t="s">
        <v>4245</v>
      </c>
      <c r="C2043" t="str">
        <f>IFERROR(VLOOKUP(Table1[[#This Row],[Ticker]],[1]!Table1[[Symbol]:[Industry]],2,FALSE),"-")</f>
        <v>-</v>
      </c>
      <c r="D2043" t="s">
        <v>80</v>
      </c>
      <c r="E2043">
        <v>317.10404699999998</v>
      </c>
      <c r="F2043">
        <v>14.13</v>
      </c>
      <c r="G2043">
        <v>24.287813979003801</v>
      </c>
      <c r="H2043">
        <v>-18.3460237500807</v>
      </c>
      <c r="I2043">
        <v>214.19396731009999</v>
      </c>
      <c r="J2043">
        <v>-3.3260720455961801</v>
      </c>
      <c r="K2043">
        <v>13.3181334457951</v>
      </c>
      <c r="L2043">
        <v>9.1899012747736499</v>
      </c>
      <c r="M2043">
        <v>43.759833999070402</v>
      </c>
      <c r="N2043">
        <v>0.51474409429694901</v>
      </c>
      <c r="O2043">
        <v>18.895966029723901</v>
      </c>
      <c r="P2043">
        <v>281.89189189189102</v>
      </c>
      <c r="Q2043">
        <v>9.2413751885736001E-2</v>
      </c>
    </row>
    <row r="2044" spans="1:17" hidden="1" x14ac:dyDescent="0.3">
      <c r="A2044" t="s">
        <v>4246</v>
      </c>
      <c r="B2044" t="s">
        <v>4247</v>
      </c>
      <c r="C2044" t="str">
        <f>IFERROR(VLOOKUP(Table1[[#This Row],[Ticker]],[1]!Table1[[Symbol]:[Industry]],2,FALSE),"-")</f>
        <v>-</v>
      </c>
      <c r="D2044" t="s">
        <v>140</v>
      </c>
      <c r="E2044">
        <v>316.84223662399899</v>
      </c>
      <c r="F2044">
        <v>156.47</v>
      </c>
      <c r="G2044">
        <v>187.227813979003</v>
      </c>
      <c r="H2044">
        <v>55.736321538497002</v>
      </c>
      <c r="I2044">
        <v>110.79898279735301</v>
      </c>
      <c r="J2044">
        <v>1.0044154018981899</v>
      </c>
      <c r="K2044">
        <v>101.885321182414</v>
      </c>
      <c r="L2044">
        <v>74.491238398795304</v>
      </c>
      <c r="M2044">
        <v>78.675316685575297</v>
      </c>
      <c r="N2044">
        <v>1.7930293406548401</v>
      </c>
      <c r="O2044">
        <v>2.43497156004346</v>
      </c>
      <c r="P2044">
        <v>281.16930572472597</v>
      </c>
      <c r="Q2044">
        <v>0.139589902975707</v>
      </c>
    </row>
    <row r="2045" spans="1:17" hidden="1" x14ac:dyDescent="0.3">
      <c r="A2045" t="s">
        <v>4248</v>
      </c>
      <c r="B2045" t="s">
        <v>4249</v>
      </c>
      <c r="C2045" t="str">
        <f>IFERROR(VLOOKUP(Table1[[#This Row],[Ticker]],[1]!Table1[[Symbol]:[Industry]],2,FALSE),"-")</f>
        <v>-</v>
      </c>
      <c r="D2045" t="s">
        <v>140</v>
      </c>
      <c r="E2045">
        <v>316.50465545999998</v>
      </c>
      <c r="F2045">
        <v>28.28</v>
      </c>
      <c r="G2045">
        <v>29.672429363619202</v>
      </c>
      <c r="H2045">
        <v>36.777441579607903</v>
      </c>
      <c r="I2045">
        <v>10.388750803271501</v>
      </c>
      <c r="J2045">
        <v>-11.7254173234031</v>
      </c>
      <c r="K2045">
        <v>23.875468467996701</v>
      </c>
      <c r="L2045">
        <v>22.908219236364001</v>
      </c>
      <c r="M2045">
        <v>58.692914104202004</v>
      </c>
      <c r="N2045">
        <v>4.2209742348173798</v>
      </c>
      <c r="O2045">
        <v>31.329561527581301</v>
      </c>
      <c r="P2045">
        <v>65.186915887850404</v>
      </c>
      <c r="Q2045">
        <v>3.9615584808015997E-2</v>
      </c>
    </row>
    <row r="2046" spans="1:17" hidden="1" x14ac:dyDescent="0.3">
      <c r="A2046" t="s">
        <v>4250</v>
      </c>
      <c r="B2046" t="s">
        <v>4251</v>
      </c>
      <c r="C2046" t="str">
        <f>IFERROR(VLOOKUP(Table1[[#This Row],[Ticker]],[1]!Table1[[Symbol]:[Industry]],2,FALSE),"-")</f>
        <v>-</v>
      </c>
      <c r="D2046" t="s">
        <v>119</v>
      </c>
      <c r="E2046">
        <v>315.16531199999997</v>
      </c>
      <c r="F2046">
        <v>196.35</v>
      </c>
      <c r="G2046">
        <v>-46.522833328921102</v>
      </c>
      <c r="H2046">
        <v>-16.6517412793293</v>
      </c>
      <c r="I2046">
        <v>-59.5333877623628</v>
      </c>
      <c r="J2046">
        <v>-2.0218054978042401</v>
      </c>
      <c r="K2046">
        <v>210.48230385942699</v>
      </c>
      <c r="L2046">
        <v>250.354550969841</v>
      </c>
      <c r="M2046">
        <v>37.694240343782603</v>
      </c>
      <c r="N2046">
        <v>0.93242187499999996</v>
      </c>
      <c r="O2046">
        <v>193.430099312452</v>
      </c>
      <c r="P2046">
        <v>21.880819366852801</v>
      </c>
      <c r="Q2046">
        <v>0.13627391177617301</v>
      </c>
    </row>
    <row r="2047" spans="1:17" hidden="1" x14ac:dyDescent="0.3">
      <c r="A2047" t="s">
        <v>4252</v>
      </c>
      <c r="B2047" t="s">
        <v>4253</v>
      </c>
      <c r="C2047" t="str">
        <f>IFERROR(VLOOKUP(Table1[[#This Row],[Ticker]],[1]!Table1[[Symbol]:[Industry]],2,FALSE),"-")</f>
        <v>-</v>
      </c>
      <c r="D2047" t="s">
        <v>21</v>
      </c>
      <c r="E2047">
        <v>314.80355200000002</v>
      </c>
      <c r="F2047">
        <v>21.28</v>
      </c>
      <c r="G2047">
        <v>-0.96145288316629096</v>
      </c>
      <c r="H2047">
        <v>-2.4141352051891398</v>
      </c>
      <c r="I2047">
        <v>-20.768153902020298</v>
      </c>
      <c r="J2047">
        <v>-3.6910753142821702</v>
      </c>
      <c r="K2047">
        <v>21.868900942034099</v>
      </c>
      <c r="L2047">
        <v>22.742864380570701</v>
      </c>
      <c r="M2047">
        <v>48.852171759275002</v>
      </c>
      <c r="N2047">
        <v>0.88768322695375801</v>
      </c>
      <c r="O2047">
        <v>68.233082706766893</v>
      </c>
      <c r="P2047">
        <v>30.152905198776701</v>
      </c>
      <c r="Q2047">
        <v>-0.102666175291258</v>
      </c>
    </row>
    <row r="2048" spans="1:17" hidden="1" x14ac:dyDescent="0.3">
      <c r="A2048" t="s">
        <v>4254</v>
      </c>
      <c r="B2048" t="s">
        <v>4255</v>
      </c>
      <c r="C2048" t="str">
        <f>IFERROR(VLOOKUP(Table1[[#This Row],[Ticker]],[1]!Table1[[Symbol]:[Industry]],2,FALSE),"-")</f>
        <v>-</v>
      </c>
      <c r="D2048" t="s">
        <v>620</v>
      </c>
      <c r="E2048">
        <v>314.35339060799998</v>
      </c>
      <c r="F2048">
        <v>48.48</v>
      </c>
      <c r="G2048">
        <v>-21.341895385904699</v>
      </c>
      <c r="H2048">
        <v>1.25718595485381</v>
      </c>
      <c r="I2048">
        <v>-13.4432121770785</v>
      </c>
      <c r="J2048">
        <v>-1.7273231827448201</v>
      </c>
      <c r="K2048">
        <v>46.854643143346102</v>
      </c>
      <c r="L2048">
        <v>47.342725590686499</v>
      </c>
      <c r="M2048">
        <v>57.305583316630603</v>
      </c>
      <c r="N2048">
        <v>1.3846624130022001</v>
      </c>
      <c r="O2048">
        <v>22.7310231023102</v>
      </c>
      <c r="P2048">
        <v>29.279999999999902</v>
      </c>
      <c r="Q2048">
        <v>-9.5291115379930007E-3</v>
      </c>
    </row>
    <row r="2049" spans="1:17" hidden="1" x14ac:dyDescent="0.3">
      <c r="A2049" t="s">
        <v>4256</v>
      </c>
      <c r="B2049" t="s">
        <v>4257</v>
      </c>
      <c r="C2049" t="str">
        <f>IFERROR(VLOOKUP(Table1[[#This Row],[Ticker]],[1]!Table1[[Symbol]:[Industry]],2,FALSE),"-")</f>
        <v>-</v>
      </c>
      <c r="D2049" t="s">
        <v>410</v>
      </c>
      <c r="E2049">
        <v>314.06291207999999</v>
      </c>
      <c r="F2049">
        <v>3640.6</v>
      </c>
      <c r="G2049">
        <v>-27.472915678159801</v>
      </c>
      <c r="H2049">
        <v>1.84557936313076</v>
      </c>
      <c r="I2049">
        <v>-8.1238983973331393</v>
      </c>
      <c r="J2049">
        <v>-2.4285003727111998</v>
      </c>
      <c r="K2049">
        <v>3722.6273606622499</v>
      </c>
      <c r="L2049">
        <v>3631.54025215506</v>
      </c>
      <c r="M2049">
        <v>40.097106220305299</v>
      </c>
      <c r="N2049">
        <v>1.2318950027343001</v>
      </c>
      <c r="O2049">
        <v>17.286985661704101</v>
      </c>
      <c r="P2049">
        <v>16.480563109902398</v>
      </c>
      <c r="Q2049">
        <v>6.2275671200119002E-2</v>
      </c>
    </row>
    <row r="2050" spans="1:17" hidden="1" x14ac:dyDescent="0.3">
      <c r="A2050" t="s">
        <v>4258</v>
      </c>
      <c r="B2050" t="s">
        <v>4259</v>
      </c>
      <c r="C2050" t="str">
        <f>IFERROR(VLOOKUP(Table1[[#This Row],[Ticker]],[1]!Table1[[Symbol]:[Industry]],2,FALSE),"-")</f>
        <v>-</v>
      </c>
      <c r="D2050" t="s">
        <v>287</v>
      </c>
      <c r="E2050">
        <v>313.33446300000003</v>
      </c>
      <c r="F2050">
        <v>156.65</v>
      </c>
      <c r="G2050">
        <v>55.219433988182303</v>
      </c>
      <c r="H2050">
        <v>3.7236947068343098</v>
      </c>
      <c r="I2050">
        <v>2.08311104098776</v>
      </c>
      <c r="J2050">
        <v>-7.5789817883955397</v>
      </c>
      <c r="K2050">
        <v>130.67740711667099</v>
      </c>
      <c r="L2050">
        <v>116.108503886473</v>
      </c>
      <c r="M2050">
        <v>67.329095266893205</v>
      </c>
      <c r="N2050">
        <v>1.88495598217942</v>
      </c>
      <c r="O2050">
        <v>6.4155761251196903</v>
      </c>
      <c r="P2050">
        <v>84.837758112094306</v>
      </c>
      <c r="Q2050">
        <v>-3.034593851064E-3</v>
      </c>
    </row>
    <row r="2051" spans="1:17" hidden="1" x14ac:dyDescent="0.3">
      <c r="A2051" t="s">
        <v>4260</v>
      </c>
      <c r="B2051" t="s">
        <v>4261</v>
      </c>
      <c r="C2051" t="str">
        <f>IFERROR(VLOOKUP(Table1[[#This Row],[Ticker]],[1]!Table1[[Symbol]:[Industry]],2,FALSE),"-")</f>
        <v>-</v>
      </c>
      <c r="D2051" t="s">
        <v>187</v>
      </c>
      <c r="E2051">
        <v>313.01511412500003</v>
      </c>
      <c r="F2051">
        <v>795.55</v>
      </c>
      <c r="G2051">
        <v>98.071217635825107</v>
      </c>
      <c r="H2051">
        <v>-2.5047184570627201</v>
      </c>
      <c r="I2051">
        <v>6.6343719575367999</v>
      </c>
      <c r="J2051">
        <v>-2.70553798324883</v>
      </c>
      <c r="K2051">
        <v>757.90956086943004</v>
      </c>
      <c r="L2051">
        <v>662.27623189859298</v>
      </c>
      <c r="M2051">
        <v>64.354611759445802</v>
      </c>
      <c r="N2051">
        <v>0.48478453941525401</v>
      </c>
      <c r="O2051">
        <v>18.0629753001068</v>
      </c>
      <c r="P2051">
        <v>126.49110320284601</v>
      </c>
      <c r="Q2051">
        <v>4.6604323169178001E-2</v>
      </c>
    </row>
    <row r="2052" spans="1:17" hidden="1" x14ac:dyDescent="0.3">
      <c r="A2052" t="s">
        <v>4262</v>
      </c>
      <c r="B2052" t="s">
        <v>4263</v>
      </c>
      <c r="C2052" t="str">
        <f>IFERROR(VLOOKUP(Table1[[#This Row],[Ticker]],[1]!Table1[[Symbol]:[Industry]],2,FALSE),"-")</f>
        <v>-</v>
      </c>
      <c r="D2052" t="s">
        <v>620</v>
      </c>
      <c r="E2052">
        <v>312.59674799999999</v>
      </c>
      <c r="F2052">
        <v>75.31</v>
      </c>
      <c r="G2052">
        <v>9.1311443281532991</v>
      </c>
      <c r="H2052">
        <v>-3.1514060809529001</v>
      </c>
      <c r="I2052">
        <v>-4.2169273507937302</v>
      </c>
      <c r="J2052">
        <v>-2.3677584871668702</v>
      </c>
      <c r="K2052">
        <v>72.503706408887197</v>
      </c>
      <c r="L2052">
        <v>71.305778944833705</v>
      </c>
      <c r="M2052">
        <v>62.659862009285497</v>
      </c>
      <c r="N2052">
        <v>1.3574415378306299</v>
      </c>
      <c r="O2052">
        <v>35.440180586907402</v>
      </c>
      <c r="P2052">
        <v>49.721669980119202</v>
      </c>
      <c r="Q2052">
        <v>3.2299737638556002E-2</v>
      </c>
    </row>
    <row r="2053" spans="1:17" hidden="1" x14ac:dyDescent="0.3">
      <c r="A2053" t="s">
        <v>4264</v>
      </c>
      <c r="B2053" t="s">
        <v>4265</v>
      </c>
      <c r="C2053" t="str">
        <f>IFERROR(VLOOKUP(Table1[[#This Row],[Ticker]],[1]!Table1[[Symbol]:[Industry]],2,FALSE),"-")</f>
        <v>-</v>
      </c>
      <c r="D2053" t="s">
        <v>257</v>
      </c>
      <c r="E2053">
        <v>310.87710679999998</v>
      </c>
      <c r="F2053">
        <v>46.28</v>
      </c>
      <c r="G2053">
        <v>44.4057211271246</v>
      </c>
      <c r="H2053">
        <v>-3.2657253111962201</v>
      </c>
      <c r="I2053">
        <v>-40.554261303007301</v>
      </c>
      <c r="J2053">
        <v>-8.1840180070614004</v>
      </c>
      <c r="K2053">
        <v>45.188554654915897</v>
      </c>
      <c r="L2053">
        <v>42.749376630115002</v>
      </c>
      <c r="M2053">
        <v>51.164105498752797</v>
      </c>
      <c r="N2053">
        <v>1.66218690586008</v>
      </c>
      <c r="O2053">
        <v>42.502160760587699</v>
      </c>
      <c r="P2053">
        <v>72.686567164179095</v>
      </c>
      <c r="Q2053">
        <v>1.0088537761356001E-2</v>
      </c>
    </row>
    <row r="2054" spans="1:17" hidden="1" x14ac:dyDescent="0.3">
      <c r="A2054" t="s">
        <v>4266</v>
      </c>
      <c r="B2054" t="s">
        <v>4267</v>
      </c>
      <c r="C2054" t="str">
        <f>IFERROR(VLOOKUP(Table1[[#This Row],[Ticker]],[1]!Table1[[Symbol]:[Industry]],2,FALSE),"-")</f>
        <v>-</v>
      </c>
      <c r="D2054" t="s">
        <v>140</v>
      </c>
      <c r="E2054">
        <v>310.81509448000003</v>
      </c>
      <c r="F2054">
        <v>46.99</v>
      </c>
      <c r="G2054">
        <v>24.128375203493601</v>
      </c>
      <c r="H2054">
        <v>-10.458091249145101</v>
      </c>
      <c r="I2054">
        <v>9.0992113391767102</v>
      </c>
      <c r="J2054">
        <v>-3.5372998617934899</v>
      </c>
      <c r="K2054">
        <v>45.250138424246302</v>
      </c>
      <c r="L2054">
        <v>42.420724390528903</v>
      </c>
      <c r="M2054">
        <v>39.036221039393901</v>
      </c>
      <c r="N2054">
        <v>0.97019605621465899</v>
      </c>
      <c r="O2054">
        <v>34.071078952968698</v>
      </c>
      <c r="P2054">
        <v>57.087140628482302</v>
      </c>
    </row>
    <row r="2055" spans="1:17" hidden="1" x14ac:dyDescent="0.3">
      <c r="A2055" t="s">
        <v>4268</v>
      </c>
      <c r="B2055" t="s">
        <v>4269</v>
      </c>
      <c r="C2055" t="str">
        <f>IFERROR(VLOOKUP(Table1[[#This Row],[Ticker]],[1]!Table1[[Symbol]:[Industry]],2,FALSE),"-")</f>
        <v>-</v>
      </c>
      <c r="D2055" t="s">
        <v>705</v>
      </c>
      <c r="E2055">
        <v>309.9917312</v>
      </c>
      <c r="F2055">
        <v>51.2</v>
      </c>
      <c r="G2055">
        <v>-1.1379767752540999</v>
      </c>
      <c r="H2055">
        <v>8.2046493251975896</v>
      </c>
      <c r="I2055">
        <v>-19.030520926990398</v>
      </c>
      <c r="J2055">
        <v>-3.8809449912820901</v>
      </c>
      <c r="K2055">
        <v>48.9985505342895</v>
      </c>
      <c r="L2055">
        <v>49.451839647371202</v>
      </c>
      <c r="M2055">
        <v>60.279354962002301</v>
      </c>
      <c r="N2055">
        <v>1.86720817038072</v>
      </c>
      <c r="O2055">
        <v>40.4296875</v>
      </c>
      <c r="P2055">
        <v>31.282051282051199</v>
      </c>
      <c r="Q2055">
        <v>5.0293537474336E-2</v>
      </c>
    </row>
    <row r="2056" spans="1:17" hidden="1" x14ac:dyDescent="0.3">
      <c r="A2056" t="s">
        <v>4270</v>
      </c>
      <c r="B2056" t="s">
        <v>4271</v>
      </c>
      <c r="C2056" t="str">
        <f>IFERROR(VLOOKUP(Table1[[#This Row],[Ticker]],[1]!Table1[[Symbol]:[Industry]],2,FALSE),"-")</f>
        <v>-</v>
      </c>
      <c r="D2056" t="s">
        <v>234</v>
      </c>
      <c r="E2056">
        <v>309.56743610000001</v>
      </c>
      <c r="F2056">
        <v>55.9</v>
      </c>
      <c r="G2056">
        <v>158.332529426158</v>
      </c>
      <c r="H2056">
        <v>-4.8500233272378201</v>
      </c>
      <c r="I2056">
        <v>29.241323018211698</v>
      </c>
      <c r="J2056">
        <v>2.2153096512833601</v>
      </c>
      <c r="K2056">
        <v>53.586673076822002</v>
      </c>
      <c r="L2056">
        <v>45.632942191453601</v>
      </c>
      <c r="M2056">
        <v>68.640847033747903</v>
      </c>
      <c r="N2056">
        <v>0.82730127018466204</v>
      </c>
      <c r="O2056">
        <v>24.776386404293302</v>
      </c>
      <c r="P2056">
        <v>191.145833333333</v>
      </c>
      <c r="Q2056">
        <v>3.1777652549840003E-2</v>
      </c>
    </row>
    <row r="2057" spans="1:17" hidden="1" x14ac:dyDescent="0.3">
      <c r="A2057" t="s">
        <v>4272</v>
      </c>
      <c r="B2057" t="s">
        <v>4273</v>
      </c>
      <c r="C2057" t="str">
        <f>IFERROR(VLOOKUP(Table1[[#This Row],[Ticker]],[1]!Table1[[Symbol]:[Industry]],2,FALSE),"-")</f>
        <v>-</v>
      </c>
      <c r="D2057" t="s">
        <v>410</v>
      </c>
      <c r="E2057">
        <v>309.00920388499998</v>
      </c>
      <c r="F2057">
        <v>227.52</v>
      </c>
      <c r="G2057">
        <v>-19.825991991145401</v>
      </c>
      <c r="H2057">
        <v>-2.0245364605130698</v>
      </c>
      <c r="I2057">
        <v>-35.422563163171098</v>
      </c>
      <c r="J2057">
        <v>-2.8336715847592302</v>
      </c>
      <c r="K2057">
        <v>236.40873027255</v>
      </c>
      <c r="L2057">
        <v>253.53394091083501</v>
      </c>
      <c r="M2057">
        <v>45.126688724717503</v>
      </c>
      <c r="N2057">
        <v>0.98378293861853605</v>
      </c>
      <c r="O2057">
        <v>55.656645569620203</v>
      </c>
      <c r="P2057">
        <v>9.3057890944030692</v>
      </c>
      <c r="Q2057">
        <v>-1.0572845683726999E-2</v>
      </c>
    </row>
    <row r="2058" spans="1:17" hidden="1" x14ac:dyDescent="0.3">
      <c r="A2058" t="s">
        <v>4274</v>
      </c>
      <c r="B2058" t="s">
        <v>4275</v>
      </c>
      <c r="C2058" t="str">
        <f>IFERROR(VLOOKUP(Table1[[#This Row],[Ticker]],[1]!Table1[[Symbol]:[Industry]],2,FALSE),"-")</f>
        <v>-</v>
      </c>
      <c r="D2058" t="s">
        <v>187</v>
      </c>
      <c r="E2058">
        <v>308.83888395000002</v>
      </c>
      <c r="F2058">
        <v>426.9</v>
      </c>
      <c r="G2058">
        <v>16.883792041161001</v>
      </c>
      <c r="H2058">
        <v>14.091202873102599</v>
      </c>
      <c r="I2058">
        <v>3.81375043384794</v>
      </c>
      <c r="J2058">
        <v>0.319019649120169</v>
      </c>
      <c r="K2058">
        <v>390.77094754925099</v>
      </c>
      <c r="L2058">
        <v>355.336169392324</v>
      </c>
      <c r="M2058">
        <v>59.016265601328897</v>
      </c>
      <c r="N2058">
        <v>1.4064456609140501</v>
      </c>
      <c r="O2058">
        <v>18.517217146872799</v>
      </c>
      <c r="P2058">
        <v>54.645897482340096</v>
      </c>
      <c r="Q2058">
        <v>1.7705313853420002E-2</v>
      </c>
    </row>
    <row r="2059" spans="1:17" hidden="1" x14ac:dyDescent="0.3">
      <c r="A2059" t="s">
        <v>4276</v>
      </c>
      <c r="B2059" t="s">
        <v>4277</v>
      </c>
      <c r="C2059" t="str">
        <f>IFERROR(VLOOKUP(Table1[[#This Row],[Ticker]],[1]!Table1[[Symbol]:[Industry]],2,FALSE),"-")</f>
        <v>-</v>
      </c>
      <c r="D2059" t="s">
        <v>668</v>
      </c>
      <c r="E2059">
        <v>308.76361297599999</v>
      </c>
      <c r="F2059">
        <v>20.93</v>
      </c>
      <c r="G2059">
        <v>31.0042318894515</v>
      </c>
      <c r="H2059">
        <v>-0.68864500911070703</v>
      </c>
      <c r="I2059">
        <v>-7.4485599778923701</v>
      </c>
      <c r="J2059">
        <v>7.8125298325130297</v>
      </c>
      <c r="K2059">
        <v>19.9971223925278</v>
      </c>
      <c r="L2059">
        <v>18.385075101563</v>
      </c>
      <c r="M2059">
        <v>70.678749713016501</v>
      </c>
      <c r="N2059">
        <v>0.66861873846129904</v>
      </c>
      <c r="O2059">
        <v>16.340181557572802</v>
      </c>
      <c r="P2059">
        <v>72.975206611570201</v>
      </c>
      <c r="Q2059">
        <v>-1.7401822617369E-2</v>
      </c>
    </row>
    <row r="2060" spans="1:17" hidden="1" x14ac:dyDescent="0.3">
      <c r="A2060" t="s">
        <v>4278</v>
      </c>
      <c r="B2060" t="s">
        <v>4279</v>
      </c>
      <c r="C2060" t="str">
        <f>IFERROR(VLOOKUP(Table1[[#This Row],[Ticker]],[1]!Table1[[Symbol]:[Industry]],2,FALSE),"-")</f>
        <v>-</v>
      </c>
      <c r="E2060">
        <v>308.01164240000003</v>
      </c>
      <c r="F2060">
        <v>139.25</v>
      </c>
      <c r="G2060">
        <v>50.553636763813898</v>
      </c>
      <c r="H2060">
        <v>34.070713279659302</v>
      </c>
      <c r="I2060">
        <v>25.667847907115799</v>
      </c>
      <c r="J2060">
        <v>-3.83942696263383</v>
      </c>
      <c r="K2060">
        <v>115.20491528660401</v>
      </c>
      <c r="L2060">
        <v>100.346166521312</v>
      </c>
      <c r="M2060">
        <v>68.527412915079495</v>
      </c>
      <c r="N2060">
        <v>1.59240234141679</v>
      </c>
      <c r="O2060">
        <v>6.2836624775583303</v>
      </c>
      <c r="P2060">
        <v>135.61759729272401</v>
      </c>
      <c r="Q2060">
        <v>0.150628411598663</v>
      </c>
    </row>
    <row r="2061" spans="1:17" hidden="1" x14ac:dyDescent="0.3">
      <c r="A2061" t="s">
        <v>4280</v>
      </c>
      <c r="B2061" t="s">
        <v>4281</v>
      </c>
      <c r="C2061" t="str">
        <f>IFERROR(VLOOKUP(Table1[[#This Row],[Ticker]],[1]!Table1[[Symbol]:[Industry]],2,FALSE),"-")</f>
        <v>-</v>
      </c>
      <c r="D2061" t="s">
        <v>257</v>
      </c>
      <c r="E2061">
        <v>307.96373560000001</v>
      </c>
      <c r="F2061">
        <v>221.3</v>
      </c>
      <c r="G2061">
        <v>37.308071805891402</v>
      </c>
      <c r="H2061">
        <v>-3.0808018718558099</v>
      </c>
      <c r="I2061">
        <v>-17.088500222366601</v>
      </c>
      <c r="J2061">
        <v>1.3994224232743799</v>
      </c>
      <c r="K2061">
        <v>222.89826852356401</v>
      </c>
      <c r="L2061">
        <v>216.86498382596699</v>
      </c>
      <c r="M2061">
        <v>46.357948203157797</v>
      </c>
      <c r="N2061">
        <v>2.0936920222634501</v>
      </c>
      <c r="O2061">
        <v>42.657026660641598</v>
      </c>
      <c r="P2061">
        <v>70.230769230769198</v>
      </c>
    </row>
    <row r="2062" spans="1:17" hidden="1" x14ac:dyDescent="0.3">
      <c r="A2062" t="s">
        <v>4282</v>
      </c>
      <c r="B2062" t="s">
        <v>4283</v>
      </c>
      <c r="C2062" t="str">
        <f>IFERROR(VLOOKUP(Table1[[#This Row],[Ticker]],[1]!Table1[[Symbol]:[Industry]],2,FALSE),"-")</f>
        <v>-</v>
      </c>
      <c r="E2062">
        <v>307.59208749999999</v>
      </c>
      <c r="F2062">
        <v>13.67</v>
      </c>
      <c r="G2062">
        <v>279.685204251838</v>
      </c>
      <c r="H2062">
        <v>14.352154977260801</v>
      </c>
      <c r="I2062">
        <v>39.202311769379897</v>
      </c>
      <c r="J2062">
        <v>11.020780486682501</v>
      </c>
      <c r="K2062">
        <v>12.3770995831376</v>
      </c>
      <c r="L2062">
        <v>10.6566280652874</v>
      </c>
      <c r="M2062">
        <v>93.911389544068896</v>
      </c>
      <c r="N2062">
        <v>1.8777943368107299</v>
      </c>
      <c r="O2062">
        <v>39.722019019751301</v>
      </c>
    </row>
    <row r="2063" spans="1:17" hidden="1" x14ac:dyDescent="0.3">
      <c r="A2063" t="s">
        <v>4284</v>
      </c>
      <c r="B2063" t="s">
        <v>4285</v>
      </c>
      <c r="C2063" t="str">
        <f>IFERROR(VLOOKUP(Table1[[#This Row],[Ticker]],[1]!Table1[[Symbol]:[Industry]],2,FALSE),"-")</f>
        <v>-</v>
      </c>
      <c r="D2063" t="s">
        <v>306</v>
      </c>
      <c r="E2063">
        <v>306.99140684899999</v>
      </c>
      <c r="F2063">
        <v>157.81</v>
      </c>
      <c r="G2063">
        <v>-34.755413686702198</v>
      </c>
      <c r="H2063">
        <v>2.9430076519537098</v>
      </c>
      <c r="I2063">
        <v>-40.780615737648603</v>
      </c>
      <c r="J2063">
        <v>8.7467074911476903</v>
      </c>
      <c r="K2063">
        <v>141.500941040453</v>
      </c>
      <c r="L2063">
        <v>150.881405837307</v>
      </c>
      <c r="M2063">
        <v>83.140821208255403</v>
      </c>
      <c r="N2063">
        <v>0.30319240098677902</v>
      </c>
      <c r="O2063">
        <v>51.416260059565303</v>
      </c>
      <c r="P2063">
        <v>44.979329352319702</v>
      </c>
      <c r="Q2063">
        <v>4.6585906757789002E-2</v>
      </c>
    </row>
    <row r="2064" spans="1:17" hidden="1" x14ac:dyDescent="0.3">
      <c r="A2064" t="s">
        <v>4286</v>
      </c>
      <c r="B2064" t="s">
        <v>4287</v>
      </c>
      <c r="C2064" t="str">
        <f>IFERROR(VLOOKUP(Table1[[#This Row],[Ticker]],[1]!Table1[[Symbol]:[Industry]],2,FALSE),"-")</f>
        <v>-</v>
      </c>
      <c r="D2064" t="s">
        <v>46</v>
      </c>
      <c r="E2064">
        <v>306.67757499999999</v>
      </c>
      <c r="F2064">
        <v>547.15</v>
      </c>
      <c r="G2064">
        <v>112.179118326829</v>
      </c>
      <c r="H2064">
        <v>14.2833437864074</v>
      </c>
      <c r="I2064">
        <v>118.561564602825</v>
      </c>
      <c r="J2064">
        <v>-5.9728135827956104</v>
      </c>
      <c r="K2064">
        <v>443.30156408408197</v>
      </c>
      <c r="L2064">
        <v>346.27417995578099</v>
      </c>
      <c r="M2064">
        <v>65.653650181093397</v>
      </c>
      <c r="N2064">
        <v>3.0335599870483501</v>
      </c>
      <c r="O2064">
        <v>10.9384994973956</v>
      </c>
      <c r="P2064">
        <v>163.05288461538399</v>
      </c>
    </row>
    <row r="2065" spans="1:17" hidden="1" x14ac:dyDescent="0.3">
      <c r="A2065" t="s">
        <v>4288</v>
      </c>
      <c r="B2065" t="s">
        <v>4289</v>
      </c>
      <c r="C2065" t="str">
        <f>IFERROR(VLOOKUP(Table1[[#This Row],[Ticker]],[1]!Table1[[Symbol]:[Industry]],2,FALSE),"-")</f>
        <v>-</v>
      </c>
      <c r="D2065" t="s">
        <v>140</v>
      </c>
      <c r="E2065">
        <v>306.42111</v>
      </c>
      <c r="F2065">
        <v>194.85</v>
      </c>
      <c r="G2065">
        <v>19.5898274018226</v>
      </c>
      <c r="H2065">
        <v>-10.110640710215399</v>
      </c>
      <c r="I2065">
        <v>-10.953713394406799</v>
      </c>
      <c r="J2065">
        <v>-7.0109036341105</v>
      </c>
      <c r="K2065">
        <v>208.947238104072</v>
      </c>
      <c r="L2065">
        <v>189.160308425453</v>
      </c>
      <c r="M2065">
        <v>29.741082411476299</v>
      </c>
      <c r="N2065">
        <v>0.58978178288082805</v>
      </c>
      <c r="O2065">
        <v>45.214267385168</v>
      </c>
      <c r="P2065">
        <v>60.502471169686899</v>
      </c>
      <c r="Q2065">
        <v>0.23177155110380701</v>
      </c>
    </row>
    <row r="2066" spans="1:17" hidden="1" x14ac:dyDescent="0.3">
      <c r="A2066" t="s">
        <v>4290</v>
      </c>
      <c r="B2066" t="s">
        <v>4291</v>
      </c>
      <c r="C2066" t="str">
        <f>IFERROR(VLOOKUP(Table1[[#This Row],[Ticker]],[1]!Table1[[Symbol]:[Industry]],2,FALSE),"-")</f>
        <v>-</v>
      </c>
      <c r="D2066" t="s">
        <v>21</v>
      </c>
      <c r="E2066">
        <v>306.23545350000001</v>
      </c>
      <c r="F2066">
        <v>134.1</v>
      </c>
      <c r="G2066">
        <v>-31.214831523641699</v>
      </c>
      <c r="H2066">
        <v>-4.5311855368317504</v>
      </c>
      <c r="I2066">
        <v>-28.203543478237101</v>
      </c>
      <c r="J2066">
        <v>-6.6714159246376399</v>
      </c>
      <c r="K2066">
        <v>129.598561576816</v>
      </c>
      <c r="M2066">
        <v>58.641065270716901</v>
      </c>
      <c r="N2066">
        <v>0.87407670454545405</v>
      </c>
      <c r="O2066">
        <v>55.108128262490602</v>
      </c>
      <c r="P2066">
        <v>33.899151273090297</v>
      </c>
    </row>
    <row r="2067" spans="1:17" hidden="1" x14ac:dyDescent="0.3">
      <c r="A2067" t="s">
        <v>4292</v>
      </c>
      <c r="B2067" t="s">
        <v>4293</v>
      </c>
      <c r="C2067" t="str">
        <f>IFERROR(VLOOKUP(Table1[[#This Row],[Ticker]],[1]!Table1[[Symbol]:[Industry]],2,FALSE),"-")</f>
        <v>-</v>
      </c>
      <c r="D2067" t="s">
        <v>187</v>
      </c>
      <c r="E2067">
        <v>305.81819723000001</v>
      </c>
      <c r="F2067">
        <v>217.1</v>
      </c>
      <c r="G2067">
        <v>-18.660903969714099</v>
      </c>
      <c r="H2067">
        <v>8.6534117729723494</v>
      </c>
      <c r="I2067">
        <v>-21.517312151178501</v>
      </c>
      <c r="J2067">
        <v>-2.2107137118384701</v>
      </c>
      <c r="K2067">
        <v>204.80387191506901</v>
      </c>
      <c r="L2067">
        <v>211.939532091671</v>
      </c>
      <c r="M2067">
        <v>57.1347800478285</v>
      </c>
      <c r="N2067">
        <v>2.318283120762</v>
      </c>
      <c r="O2067">
        <v>35.421464762782101</v>
      </c>
      <c r="P2067">
        <v>26.2209302325581</v>
      </c>
      <c r="Q2067">
        <v>-3.5762681453205998E-2</v>
      </c>
    </row>
    <row r="2068" spans="1:17" hidden="1" x14ac:dyDescent="0.3">
      <c r="A2068" t="s">
        <v>4294</v>
      </c>
      <c r="B2068" t="s">
        <v>4295</v>
      </c>
      <c r="C2068" t="str">
        <f>IFERROR(VLOOKUP(Table1[[#This Row],[Ticker]],[1]!Table1[[Symbol]:[Industry]],2,FALSE),"-")</f>
        <v>-</v>
      </c>
      <c r="D2068" t="s">
        <v>541</v>
      </c>
      <c r="E2068">
        <v>305.81657999999999</v>
      </c>
      <c r="F2068">
        <v>156.30000000000001</v>
      </c>
      <c r="G2068">
        <v>-53.197566137955199</v>
      </c>
      <c r="H2068">
        <v>6.2157860546533703</v>
      </c>
      <c r="I2068">
        <v>-4.0074433482062899</v>
      </c>
      <c r="J2068">
        <v>13.774764766689399</v>
      </c>
      <c r="K2068">
        <v>127.391445672774</v>
      </c>
      <c r="M2068">
        <v>91.6589341608084</v>
      </c>
      <c r="N2068">
        <v>2.1139891655665299</v>
      </c>
      <c r="O2068">
        <v>50.991682661548197</v>
      </c>
      <c r="P2068">
        <v>56.3</v>
      </c>
    </row>
    <row r="2069" spans="1:17" hidden="1" x14ac:dyDescent="0.3">
      <c r="A2069" t="s">
        <v>4296</v>
      </c>
      <c r="B2069" t="s">
        <v>4297</v>
      </c>
      <c r="C2069" t="str">
        <f>IFERROR(VLOOKUP(Table1[[#This Row],[Ticker]],[1]!Table1[[Symbol]:[Industry]],2,FALSE),"-")</f>
        <v>-</v>
      </c>
      <c r="D2069" t="s">
        <v>187</v>
      </c>
      <c r="E2069">
        <v>305.63756376999999</v>
      </c>
      <c r="F2069">
        <v>145.75</v>
      </c>
      <c r="G2069">
        <v>148.51170861682101</v>
      </c>
      <c r="H2069">
        <v>1.31673167910538</v>
      </c>
      <c r="I2069">
        <v>87.179268156589103</v>
      </c>
      <c r="J2069">
        <v>-8.8744356123652306</v>
      </c>
      <c r="K2069">
        <v>139.23745678795601</v>
      </c>
      <c r="L2069">
        <v>105.007455921339</v>
      </c>
      <c r="M2069">
        <v>32.183456234050603</v>
      </c>
      <c r="N2069">
        <v>1.0977385391455401</v>
      </c>
      <c r="O2069">
        <v>15.2658662092624</v>
      </c>
      <c r="P2069">
        <v>197.44897959183601</v>
      </c>
      <c r="Q2069">
        <v>7.0494286544793006E-2</v>
      </c>
    </row>
    <row r="2070" spans="1:17" hidden="1" x14ac:dyDescent="0.3">
      <c r="A2070" t="s">
        <v>4298</v>
      </c>
      <c r="B2070" t="s">
        <v>4299</v>
      </c>
      <c r="C2070" t="str">
        <f>IFERROR(VLOOKUP(Table1[[#This Row],[Ticker]],[1]!Table1[[Symbol]:[Industry]],2,FALSE),"-")</f>
        <v>-</v>
      </c>
      <c r="D2070" t="s">
        <v>1409</v>
      </c>
      <c r="E2070">
        <v>305.23480799999999</v>
      </c>
      <c r="F2070">
        <v>79.14</v>
      </c>
      <c r="G2070">
        <v>-12.3473385779364</v>
      </c>
      <c r="H2070">
        <v>17.148599580686099</v>
      </c>
      <c r="I2070">
        <v>-5.7116845497763</v>
      </c>
      <c r="J2070">
        <v>14.167799831781201</v>
      </c>
      <c r="K2070">
        <v>71.514275628536197</v>
      </c>
      <c r="L2070">
        <v>73.094363363728405</v>
      </c>
      <c r="M2070">
        <v>73.662625194683997</v>
      </c>
      <c r="N2070">
        <v>3.80521333826962</v>
      </c>
      <c r="O2070">
        <v>41.2686378569623</v>
      </c>
      <c r="P2070">
        <v>56.557863501483602</v>
      </c>
    </row>
    <row r="2071" spans="1:17" hidden="1" x14ac:dyDescent="0.3">
      <c r="A2071" t="s">
        <v>4300</v>
      </c>
      <c r="B2071" t="s">
        <v>4301</v>
      </c>
      <c r="C2071" t="str">
        <f>IFERROR(VLOOKUP(Table1[[#This Row],[Ticker]],[1]!Table1[[Symbol]:[Industry]],2,FALSE),"-")</f>
        <v>-</v>
      </c>
      <c r="D2071" t="s">
        <v>124</v>
      </c>
      <c r="E2071">
        <v>304.887224</v>
      </c>
      <c r="F2071">
        <v>600.54999999999995</v>
      </c>
      <c r="G2071">
        <v>708.38503620122594</v>
      </c>
      <c r="H2071">
        <v>88.933471462496996</v>
      </c>
      <c r="I2071">
        <v>114.980108459787</v>
      </c>
      <c r="J2071">
        <v>-13.528188229284501</v>
      </c>
      <c r="K2071">
        <v>428.10241543566798</v>
      </c>
      <c r="L2071">
        <v>295.82108294268198</v>
      </c>
      <c r="M2071">
        <v>54.159989337292402</v>
      </c>
      <c r="N2071">
        <v>2.5509994630355699</v>
      </c>
      <c r="O2071">
        <v>25.251852468570402</v>
      </c>
      <c r="P2071">
        <v>751.119614512471</v>
      </c>
      <c r="Q2071">
        <v>0.16076376621570099</v>
      </c>
    </row>
    <row r="2072" spans="1:17" hidden="1" x14ac:dyDescent="0.3">
      <c r="A2072" t="s">
        <v>4302</v>
      </c>
      <c r="B2072" t="s">
        <v>4303</v>
      </c>
      <c r="C2072" t="str">
        <f>IFERROR(VLOOKUP(Table1[[#This Row],[Ticker]],[1]!Table1[[Symbol]:[Industry]],2,FALSE),"-")</f>
        <v>-</v>
      </c>
      <c r="D2072" t="s">
        <v>234</v>
      </c>
      <c r="E2072">
        <v>304.62917700000003</v>
      </c>
      <c r="F2072">
        <v>1393.1</v>
      </c>
      <c r="G2072">
        <v>124.238473349237</v>
      </c>
      <c r="H2072">
        <v>-0.47895002000396097</v>
      </c>
      <c r="I2072">
        <v>38.115999539609597</v>
      </c>
      <c r="J2072">
        <v>-10.234973112596901</v>
      </c>
      <c r="K2072">
        <v>1260.39922970103</v>
      </c>
      <c r="L2072">
        <v>1027.9342101390901</v>
      </c>
      <c r="M2072">
        <v>56.050788233607101</v>
      </c>
      <c r="N2072">
        <v>0.71771631240609801</v>
      </c>
      <c r="O2072">
        <v>9.1091809633192202</v>
      </c>
      <c r="P2072">
        <v>153.290909090909</v>
      </c>
      <c r="Q2072">
        <v>0.11308714352143601</v>
      </c>
    </row>
    <row r="2073" spans="1:17" hidden="1" x14ac:dyDescent="0.3">
      <c r="A2073" t="s">
        <v>4304</v>
      </c>
      <c r="B2073" t="s">
        <v>4305</v>
      </c>
      <c r="C2073" t="str">
        <f>IFERROR(VLOOKUP(Table1[[#This Row],[Ticker]],[1]!Table1[[Symbol]:[Industry]],2,FALSE),"-")</f>
        <v>-</v>
      </c>
      <c r="D2073" t="s">
        <v>21</v>
      </c>
      <c r="E2073">
        <v>304.51684640000002</v>
      </c>
      <c r="F2073">
        <v>54.2</v>
      </c>
      <c r="G2073">
        <v>5.5226808070909801</v>
      </c>
      <c r="H2073">
        <v>8.7041443647033194</v>
      </c>
      <c r="I2073">
        <v>19.144738727072099</v>
      </c>
      <c r="J2073">
        <v>-5.2542369233153403</v>
      </c>
      <c r="K2073">
        <v>49.363533554634103</v>
      </c>
      <c r="M2073">
        <v>63.719673837021297</v>
      </c>
      <c r="N2073">
        <v>0.56491059806809596</v>
      </c>
      <c r="O2073">
        <v>14.3911439114391</v>
      </c>
      <c r="P2073">
        <v>100.74074074073999</v>
      </c>
    </row>
    <row r="2074" spans="1:17" hidden="1" x14ac:dyDescent="0.3">
      <c r="A2074" t="s">
        <v>4306</v>
      </c>
      <c r="B2074" t="s">
        <v>4307</v>
      </c>
      <c r="C2074" t="str">
        <f>IFERROR(VLOOKUP(Table1[[#This Row],[Ticker]],[1]!Table1[[Symbol]:[Industry]],2,FALSE),"-")</f>
        <v>-</v>
      </c>
      <c r="D2074" t="s">
        <v>218</v>
      </c>
      <c r="E2074">
        <v>303.6616128</v>
      </c>
      <c r="F2074">
        <v>239.85</v>
      </c>
      <c r="G2074">
        <v>237.81492829476099</v>
      </c>
      <c r="H2074">
        <v>32.654830312052198</v>
      </c>
      <c r="I2074">
        <v>65.703336880713906</v>
      </c>
      <c r="J2074">
        <v>-1.9354324640390701</v>
      </c>
      <c r="K2074">
        <v>192.34233726012801</v>
      </c>
      <c r="L2074">
        <v>142.58349443191699</v>
      </c>
      <c r="M2074">
        <v>61.6103575606814</v>
      </c>
      <c r="N2074">
        <v>0.68113128949630797</v>
      </c>
      <c r="O2074">
        <v>10.277256618719999</v>
      </c>
      <c r="P2074">
        <v>277.06335481842399</v>
      </c>
      <c r="Q2074">
        <v>0.17233510792003601</v>
      </c>
    </row>
    <row r="2075" spans="1:17" hidden="1" x14ac:dyDescent="0.3">
      <c r="A2075" t="s">
        <v>4308</v>
      </c>
      <c r="B2075" t="s">
        <v>4309</v>
      </c>
      <c r="C2075" t="str">
        <f>IFERROR(VLOOKUP(Table1[[#This Row],[Ticker]],[1]!Table1[[Symbol]:[Industry]],2,FALSE),"-")</f>
        <v>-</v>
      </c>
      <c r="D2075" t="s">
        <v>659</v>
      </c>
      <c r="E2075">
        <v>303.47065875999999</v>
      </c>
      <c r="F2075">
        <v>313.14999999999998</v>
      </c>
      <c r="G2075">
        <v>44.200999003420399</v>
      </c>
      <c r="H2075">
        <v>22.666324564925699</v>
      </c>
      <c r="I2075">
        <v>32.931355746266902</v>
      </c>
      <c r="J2075">
        <v>5.3637845545311702</v>
      </c>
      <c r="K2075">
        <v>223.79463831254699</v>
      </c>
      <c r="L2075">
        <v>211.397331871185</v>
      </c>
      <c r="M2075">
        <v>85.277245123616098</v>
      </c>
      <c r="N2075">
        <v>3.4361101509390402</v>
      </c>
      <c r="O2075">
        <v>5.9077119591250202</v>
      </c>
      <c r="P2075">
        <v>104.67320261437899</v>
      </c>
    </row>
    <row r="2076" spans="1:17" hidden="1" x14ac:dyDescent="0.3">
      <c r="A2076" t="s">
        <v>4310</v>
      </c>
      <c r="B2076" t="s">
        <v>4311</v>
      </c>
      <c r="C2076" t="str">
        <f>IFERROR(VLOOKUP(Table1[[#This Row],[Ticker]],[1]!Table1[[Symbol]:[Industry]],2,FALSE),"-")</f>
        <v>-</v>
      </c>
      <c r="D2076" t="s">
        <v>4312</v>
      </c>
      <c r="E2076">
        <v>302.77780200000001</v>
      </c>
      <c r="F2076">
        <v>163.5</v>
      </c>
      <c r="G2076">
        <v>125.43988771172199</v>
      </c>
      <c r="H2076">
        <v>55.879982441869601</v>
      </c>
      <c r="I2076">
        <v>138.26270770948599</v>
      </c>
      <c r="J2076">
        <v>10.1416525328193</v>
      </c>
      <c r="K2076">
        <v>106.515247737669</v>
      </c>
      <c r="M2076">
        <v>87.221718279356196</v>
      </c>
      <c r="N2076">
        <v>2.02569453502021</v>
      </c>
      <c r="O2076">
        <v>0</v>
      </c>
      <c r="P2076">
        <v>163.70967741935399</v>
      </c>
    </row>
    <row r="2077" spans="1:17" hidden="1" x14ac:dyDescent="0.3">
      <c r="A2077" t="s">
        <v>4313</v>
      </c>
      <c r="B2077" t="s">
        <v>4314</v>
      </c>
      <c r="C2077" t="str">
        <f>IFERROR(VLOOKUP(Table1[[#This Row],[Ticker]],[1]!Table1[[Symbol]:[Industry]],2,FALSE),"-")</f>
        <v>-</v>
      </c>
      <c r="D2077" t="s">
        <v>95</v>
      </c>
      <c r="E2077">
        <v>302.03035849999998</v>
      </c>
      <c r="F2077">
        <v>137.15</v>
      </c>
      <c r="G2077">
        <v>-3.36606648486773</v>
      </c>
      <c r="H2077">
        <v>-10.602506507467201</v>
      </c>
      <c r="I2077">
        <v>-44.638557364362001</v>
      </c>
      <c r="J2077">
        <v>-4.2768323134667403</v>
      </c>
      <c r="K2077">
        <v>151.61618917882399</v>
      </c>
      <c r="L2077">
        <v>157.099929315222</v>
      </c>
      <c r="M2077">
        <v>35.164782264239101</v>
      </c>
      <c r="N2077">
        <v>0.46583247050318499</v>
      </c>
      <c r="O2077">
        <v>84.979948960991507</v>
      </c>
      <c r="P2077">
        <v>43.989501312335904</v>
      </c>
      <c r="Q2077">
        <v>2.1102293498899E-2</v>
      </c>
    </row>
    <row r="2078" spans="1:17" hidden="1" x14ac:dyDescent="0.3">
      <c r="A2078" t="s">
        <v>4315</v>
      </c>
      <c r="B2078" t="s">
        <v>4316</v>
      </c>
      <c r="C2078" t="str">
        <f>IFERROR(VLOOKUP(Table1[[#This Row],[Ticker]],[1]!Table1[[Symbol]:[Industry]],2,FALSE),"-")</f>
        <v>-</v>
      </c>
      <c r="D2078" t="s">
        <v>49</v>
      </c>
      <c r="E2078">
        <v>302.02154751999899</v>
      </c>
      <c r="F2078">
        <v>9.44</v>
      </c>
      <c r="G2078">
        <v>79.710807471411599</v>
      </c>
      <c r="H2078">
        <v>-4.2036088893996704</v>
      </c>
      <c r="I2078">
        <v>-7.2965248599214503</v>
      </c>
      <c r="J2078">
        <v>-5.1182521983118496</v>
      </c>
      <c r="K2078">
        <v>9.5408350552364993</v>
      </c>
      <c r="L2078">
        <v>8.6284981691136799</v>
      </c>
      <c r="M2078">
        <v>45.106202837743197</v>
      </c>
      <c r="N2078">
        <v>1.3275770258463699</v>
      </c>
      <c r="O2078">
        <v>30.084745762711801</v>
      </c>
      <c r="P2078">
        <v>122.117647058823</v>
      </c>
      <c r="Q2078">
        <v>0.130251225870124</v>
      </c>
    </row>
    <row r="2079" spans="1:17" hidden="1" x14ac:dyDescent="0.3">
      <c r="A2079" t="s">
        <v>4317</v>
      </c>
      <c r="B2079" t="s">
        <v>4318</v>
      </c>
      <c r="C2079" t="str">
        <f>IFERROR(VLOOKUP(Table1[[#This Row],[Ticker]],[1]!Table1[[Symbol]:[Industry]],2,FALSE),"-")</f>
        <v>-</v>
      </c>
      <c r="D2079" t="s">
        <v>140</v>
      </c>
      <c r="E2079">
        <v>301.88459519999998</v>
      </c>
      <c r="F2079">
        <v>288</v>
      </c>
      <c r="G2079">
        <v>75.827352117562199</v>
      </c>
      <c r="H2079">
        <v>-4.7589627913960397</v>
      </c>
      <c r="I2079">
        <v>-1.88531900068471</v>
      </c>
      <c r="J2079">
        <v>-3.80189669629</v>
      </c>
      <c r="K2079">
        <v>288.243178987048</v>
      </c>
      <c r="L2079">
        <v>259.29562371150303</v>
      </c>
      <c r="M2079">
        <v>48.595916051448597</v>
      </c>
      <c r="N2079">
        <v>0.92113910186199299</v>
      </c>
      <c r="O2079">
        <v>12.5</v>
      </c>
      <c r="P2079">
        <v>112.389380530973</v>
      </c>
      <c r="Q2079">
        <v>6.2868989440995005E-2</v>
      </c>
    </row>
    <row r="2080" spans="1:17" hidden="1" x14ac:dyDescent="0.3">
      <c r="A2080" t="s">
        <v>4319</v>
      </c>
      <c r="B2080" t="s">
        <v>4320</v>
      </c>
      <c r="C2080" t="str">
        <f>IFERROR(VLOOKUP(Table1[[#This Row],[Ticker]],[1]!Table1[[Symbol]:[Industry]],2,FALSE),"-")</f>
        <v>-</v>
      </c>
      <c r="D2080" t="s">
        <v>505</v>
      </c>
      <c r="E2080">
        <v>301.44997403999997</v>
      </c>
      <c r="F2080">
        <v>233.18</v>
      </c>
      <c r="G2080">
        <v>138.385154103508</v>
      </c>
      <c r="H2080">
        <v>-2.1499842617929201</v>
      </c>
      <c r="I2080">
        <v>88.301315598855595</v>
      </c>
      <c r="J2080">
        <v>-16.318486740047799</v>
      </c>
      <c r="K2080">
        <v>218.56238701187101</v>
      </c>
      <c r="L2080">
        <v>165.84190522550199</v>
      </c>
      <c r="M2080">
        <v>44.845035160958197</v>
      </c>
      <c r="N2080">
        <v>1.1805613157499699</v>
      </c>
      <c r="O2080">
        <v>19.221202504502902</v>
      </c>
      <c r="P2080">
        <v>173.04449648711901</v>
      </c>
      <c r="Q2080">
        <v>0.10571380468076</v>
      </c>
    </row>
    <row r="2081" spans="1:17" hidden="1" x14ac:dyDescent="0.3">
      <c r="A2081" t="s">
        <v>4321</v>
      </c>
      <c r="B2081" t="s">
        <v>4322</v>
      </c>
      <c r="C2081" t="str">
        <f>IFERROR(VLOOKUP(Table1[[#This Row],[Ticker]],[1]!Table1[[Symbol]:[Industry]],2,FALSE),"-")</f>
        <v>-</v>
      </c>
      <c r="E2081">
        <v>301.44748199999998</v>
      </c>
      <c r="F2081">
        <v>295.85000000000002</v>
      </c>
      <c r="G2081">
        <v>488.78568499364701</v>
      </c>
      <c r="H2081">
        <v>5.6544320990331398</v>
      </c>
      <c r="I2081">
        <v>60.731525995546903</v>
      </c>
      <c r="J2081">
        <v>-4.9426015658084301</v>
      </c>
      <c r="K2081">
        <v>273.48638850941501</v>
      </c>
      <c r="L2081">
        <v>201.44722369719199</v>
      </c>
      <c r="M2081">
        <v>46.424041443818702</v>
      </c>
      <c r="N2081">
        <v>0.51923777157422002</v>
      </c>
      <c r="O2081">
        <v>16.613148555010898</v>
      </c>
      <c r="P2081">
        <v>518.93305439330504</v>
      </c>
    </row>
    <row r="2082" spans="1:17" hidden="1" x14ac:dyDescent="0.3">
      <c r="A2082" t="s">
        <v>4323</v>
      </c>
      <c r="B2082" t="s">
        <v>4324</v>
      </c>
      <c r="C2082" t="str">
        <f>IFERROR(VLOOKUP(Table1[[#This Row],[Ticker]],[1]!Table1[[Symbol]:[Industry]],2,FALSE),"-")</f>
        <v>-</v>
      </c>
      <c r="D2082" t="s">
        <v>218</v>
      </c>
      <c r="E2082">
        <v>301.192612</v>
      </c>
      <c r="F2082">
        <v>165.95</v>
      </c>
      <c r="G2082">
        <v>68.381381230465706</v>
      </c>
      <c r="H2082">
        <v>70.036731846833902</v>
      </c>
      <c r="I2082">
        <v>81.204201228229493</v>
      </c>
      <c r="J2082">
        <v>58.763916502411703</v>
      </c>
      <c r="K2082">
        <v>99.370918263921396</v>
      </c>
      <c r="M2082">
        <v>96.306664699494306</v>
      </c>
      <c r="O2082">
        <v>0</v>
      </c>
      <c r="P2082">
        <v>115.51948051948</v>
      </c>
    </row>
    <row r="2083" spans="1:17" hidden="1" x14ac:dyDescent="0.3">
      <c r="A2083" t="s">
        <v>4325</v>
      </c>
      <c r="B2083" t="s">
        <v>4326</v>
      </c>
      <c r="C2083" t="str">
        <f>IFERROR(VLOOKUP(Table1[[#This Row],[Ticker]],[1]!Table1[[Symbol]:[Industry]],2,FALSE),"-")</f>
        <v>-</v>
      </c>
      <c r="D2083" t="s">
        <v>86</v>
      </c>
      <c r="E2083">
        <v>300.79100519999997</v>
      </c>
      <c r="F2083">
        <v>22.68</v>
      </c>
      <c r="G2083">
        <v>-53.945624506800598</v>
      </c>
      <c r="H2083">
        <v>-21.267661425803901</v>
      </c>
      <c r="I2083">
        <v>-69.063279066710606</v>
      </c>
      <c r="J2083">
        <v>-2.3732729264408801</v>
      </c>
      <c r="K2083">
        <v>26.702552601801901</v>
      </c>
      <c r="L2083">
        <v>36.778339116187603</v>
      </c>
      <c r="M2083">
        <v>42.100828340528899</v>
      </c>
      <c r="N2083">
        <v>1.5748289315348301</v>
      </c>
      <c r="O2083">
        <v>244.576719576719</v>
      </c>
      <c r="P2083">
        <v>7.6411960132890302</v>
      </c>
      <c r="Q2083">
        <v>6.8182829356266003E-2</v>
      </c>
    </row>
    <row r="2084" spans="1:17" hidden="1" x14ac:dyDescent="0.3">
      <c r="A2084" t="s">
        <v>4327</v>
      </c>
      <c r="B2084" t="s">
        <v>4328</v>
      </c>
      <c r="C2084" t="str">
        <f>IFERROR(VLOOKUP(Table1[[#This Row],[Ticker]],[1]!Table1[[Symbol]:[Industry]],2,FALSE),"-")</f>
        <v>-</v>
      </c>
      <c r="E2084">
        <v>299.78879999999998</v>
      </c>
      <c r="F2084">
        <v>71.040000000000006</v>
      </c>
      <c r="G2084">
        <v>186.82590714400101</v>
      </c>
      <c r="H2084">
        <v>7.91398979481085</v>
      </c>
      <c r="I2084">
        <v>122.18674251416</v>
      </c>
      <c r="J2084">
        <v>6.3372647666894801</v>
      </c>
      <c r="K2084">
        <v>62.735274146928603</v>
      </c>
      <c r="L2084">
        <v>47.864578614219297</v>
      </c>
      <c r="M2084">
        <v>69.629640384983006</v>
      </c>
      <c r="N2084">
        <v>2.28466165574399</v>
      </c>
      <c r="O2084">
        <v>4.6030405405405199</v>
      </c>
      <c r="P2084">
        <v>237.48218527315899</v>
      </c>
      <c r="Q2084">
        <v>0.20360432805522</v>
      </c>
    </row>
    <row r="2085" spans="1:17" hidden="1" x14ac:dyDescent="0.3">
      <c r="A2085" t="s">
        <v>4329</v>
      </c>
      <c r="B2085" t="s">
        <v>4330</v>
      </c>
      <c r="C2085" t="str">
        <f>IFERROR(VLOOKUP(Table1[[#This Row],[Ticker]],[1]!Table1[[Symbol]:[Industry]],2,FALSE),"-")</f>
        <v>-</v>
      </c>
      <c r="D2085" t="s">
        <v>59</v>
      </c>
      <c r="E2085">
        <v>299.21634525000002</v>
      </c>
      <c r="F2085">
        <v>320.05</v>
      </c>
      <c r="G2085">
        <v>-43.107979026545202</v>
      </c>
      <c r="H2085">
        <v>0.81517601498346703</v>
      </c>
      <c r="I2085">
        <v>-26.575989539953</v>
      </c>
      <c r="J2085">
        <v>-4.0314375612775697</v>
      </c>
      <c r="K2085">
        <v>312.08530417163001</v>
      </c>
      <c r="L2085">
        <v>341.24732507876899</v>
      </c>
      <c r="M2085">
        <v>60.731099477552597</v>
      </c>
      <c r="N2085">
        <v>1.4280926544924499</v>
      </c>
      <c r="O2085">
        <v>31.5419465708483</v>
      </c>
      <c r="P2085">
        <v>25.509803921568601</v>
      </c>
      <c r="Q2085">
        <v>7.8271661938906001E-2</v>
      </c>
    </row>
    <row r="2086" spans="1:17" hidden="1" x14ac:dyDescent="0.3">
      <c r="A2086" t="s">
        <v>4331</v>
      </c>
      <c r="B2086" t="s">
        <v>4332</v>
      </c>
      <c r="C2086" t="str">
        <f>IFERROR(VLOOKUP(Table1[[#This Row],[Ticker]],[1]!Table1[[Symbol]:[Industry]],2,FALSE),"-")</f>
        <v>-</v>
      </c>
      <c r="D2086" t="s">
        <v>716</v>
      </c>
      <c r="E2086">
        <v>298.53358683599998</v>
      </c>
      <c r="F2086">
        <v>11.84</v>
      </c>
      <c r="G2086">
        <v>-18.472367016471299</v>
      </c>
      <c r="H2086">
        <v>-5.3338676466607202</v>
      </c>
      <c r="I2086">
        <v>-9.1207420092096303</v>
      </c>
      <c r="J2086">
        <v>-1.4293023708835</v>
      </c>
      <c r="K2086">
        <v>11.735838402031201</v>
      </c>
      <c r="L2086">
        <v>11.494633920071401</v>
      </c>
      <c r="M2086">
        <v>70.589314799391403</v>
      </c>
      <c r="N2086">
        <v>0.36588599382598502</v>
      </c>
      <c r="O2086">
        <v>12.331081081081001</v>
      </c>
      <c r="P2086">
        <v>24.6315789473684</v>
      </c>
    </row>
    <row r="2087" spans="1:17" hidden="1" x14ac:dyDescent="0.3">
      <c r="A2087" t="s">
        <v>4333</v>
      </c>
      <c r="B2087" t="s">
        <v>4334</v>
      </c>
      <c r="C2087" t="str">
        <f>IFERROR(VLOOKUP(Table1[[#This Row],[Ticker]],[1]!Table1[[Symbol]:[Industry]],2,FALSE),"-")</f>
        <v>-</v>
      </c>
      <c r="D2087" t="s">
        <v>257</v>
      </c>
      <c r="E2087">
        <v>298.19902215500002</v>
      </c>
      <c r="F2087">
        <v>128</v>
      </c>
      <c r="G2087">
        <v>-45.209041366908103</v>
      </c>
      <c r="H2087">
        <v>4.40939420657556</v>
      </c>
      <c r="I2087">
        <v>-34.769134103793903</v>
      </c>
      <c r="J2087">
        <v>-2.2291820960476798</v>
      </c>
      <c r="K2087">
        <v>127.68401604911099</v>
      </c>
      <c r="L2087">
        <v>139.976322132212</v>
      </c>
      <c r="M2087">
        <v>42.541483263054602</v>
      </c>
      <c r="N2087">
        <v>0.55387977290634305</v>
      </c>
      <c r="O2087">
        <v>52.34375</v>
      </c>
      <c r="P2087">
        <v>40.6593406593406</v>
      </c>
      <c r="Q2087">
        <v>9.9416413082425006E-2</v>
      </c>
    </row>
    <row r="2088" spans="1:17" hidden="1" x14ac:dyDescent="0.3">
      <c r="A2088" t="s">
        <v>4335</v>
      </c>
      <c r="B2088" t="s">
        <v>4336</v>
      </c>
      <c r="C2088" t="str">
        <f>IFERROR(VLOOKUP(Table1[[#This Row],[Ticker]],[1]!Table1[[Symbol]:[Industry]],2,FALSE),"-")</f>
        <v>-</v>
      </c>
      <c r="D2088" t="s">
        <v>59</v>
      </c>
      <c r="E2088">
        <v>298.05519782800002</v>
      </c>
      <c r="F2088">
        <v>242.23</v>
      </c>
      <c r="G2088">
        <v>-9.4615859249808292</v>
      </c>
      <c r="H2088">
        <v>-0.228790377602936</v>
      </c>
      <c r="I2088">
        <v>-1.4680228769582699</v>
      </c>
      <c r="J2088">
        <v>3.3233059566208301</v>
      </c>
      <c r="K2088">
        <v>235.704195514064</v>
      </c>
      <c r="L2088">
        <v>222.00231655220099</v>
      </c>
      <c r="M2088">
        <v>67.862234888409304</v>
      </c>
      <c r="N2088">
        <v>0.48280423684180601</v>
      </c>
      <c r="O2088">
        <v>34.170003715477002</v>
      </c>
      <c r="P2088">
        <v>36.084269662921301</v>
      </c>
      <c r="Q2088">
        <v>6.9594388593971004E-2</v>
      </c>
    </row>
    <row r="2089" spans="1:17" hidden="1" x14ac:dyDescent="0.3">
      <c r="A2089" t="s">
        <v>4337</v>
      </c>
      <c r="B2089" t="s">
        <v>4338</v>
      </c>
      <c r="C2089" t="str">
        <f>IFERROR(VLOOKUP(Table1[[#This Row],[Ticker]],[1]!Table1[[Symbol]:[Industry]],2,FALSE),"-")</f>
        <v>-</v>
      </c>
      <c r="D2089" t="s">
        <v>234</v>
      </c>
      <c r="E2089">
        <v>297.51487628699999</v>
      </c>
      <c r="F2089">
        <v>12.49</v>
      </c>
      <c r="G2089">
        <v>7.54984606456531</v>
      </c>
      <c r="H2089">
        <v>21.778758195826001</v>
      </c>
      <c r="I2089">
        <v>-19.331313588775402</v>
      </c>
      <c r="J2089">
        <v>-3.1954369320458502</v>
      </c>
      <c r="K2089">
        <v>10.965657925704599</v>
      </c>
      <c r="L2089">
        <v>10.694931742984499</v>
      </c>
      <c r="M2089">
        <v>56.331199762880203</v>
      </c>
      <c r="N2089">
        <v>3.6094529018471602</v>
      </c>
      <c r="O2089">
        <v>18.734987990392298</v>
      </c>
      <c r="P2089">
        <v>47.8106508875739</v>
      </c>
      <c r="Q2089">
        <v>5.2685789689024001E-2</v>
      </c>
    </row>
    <row r="2090" spans="1:17" hidden="1" x14ac:dyDescent="0.3">
      <c r="A2090" t="s">
        <v>4339</v>
      </c>
      <c r="B2090" t="s">
        <v>4340</v>
      </c>
      <c r="C2090" t="str">
        <f>IFERROR(VLOOKUP(Table1[[#This Row],[Ticker]],[1]!Table1[[Symbol]:[Industry]],2,FALSE),"-")</f>
        <v>-</v>
      </c>
      <c r="D2090" t="s">
        <v>620</v>
      </c>
      <c r="E2090">
        <v>296.91485473</v>
      </c>
      <c r="F2090">
        <v>530.15</v>
      </c>
      <c r="G2090">
        <v>-20.136162920328999</v>
      </c>
      <c r="H2090">
        <v>-2.0778655766943301</v>
      </c>
      <c r="I2090">
        <v>-4.69548847221201</v>
      </c>
      <c r="J2090">
        <v>4.0223609080127902</v>
      </c>
      <c r="K2090">
        <v>512.12934608187504</v>
      </c>
      <c r="L2090">
        <v>509.78831021336703</v>
      </c>
      <c r="M2090">
        <v>64.826722352803401</v>
      </c>
      <c r="N2090">
        <v>2.2783586866721199</v>
      </c>
      <c r="O2090">
        <v>6.9414316702820003</v>
      </c>
      <c r="P2090">
        <v>14.999999999999901</v>
      </c>
      <c r="Q2090">
        <v>-6.2322408338728E-2</v>
      </c>
    </row>
    <row r="2091" spans="1:17" hidden="1" x14ac:dyDescent="0.3">
      <c r="A2091" t="s">
        <v>4341</v>
      </c>
      <c r="B2091" t="s">
        <v>4342</v>
      </c>
      <c r="C2091" t="str">
        <f>IFERROR(VLOOKUP(Table1[[#This Row],[Ticker]],[1]!Table1[[Symbol]:[Industry]],2,FALSE),"-")</f>
        <v>-</v>
      </c>
      <c r="D2091" t="s">
        <v>151</v>
      </c>
      <c r="E2091">
        <v>296.76863279999998</v>
      </c>
      <c r="F2091">
        <v>2.5499999999999998</v>
      </c>
      <c r="G2091">
        <v>374.28781397900298</v>
      </c>
      <c r="H2091">
        <v>4.8295622738024599</v>
      </c>
      <c r="I2091">
        <v>37.998207941264603</v>
      </c>
      <c r="J2091">
        <v>3.9230585193638499</v>
      </c>
      <c r="K2091">
        <v>2.4225580529413002</v>
      </c>
      <c r="L2091">
        <v>1.9765785193055601</v>
      </c>
      <c r="M2091">
        <v>62.598642220728301</v>
      </c>
      <c r="N2091">
        <v>0.94322299605406801</v>
      </c>
      <c r="O2091">
        <v>51.372549019607803</v>
      </c>
      <c r="P2091">
        <v>420.40816326530597</v>
      </c>
    </row>
    <row r="2092" spans="1:17" hidden="1" x14ac:dyDescent="0.3">
      <c r="A2092" t="s">
        <v>4343</v>
      </c>
      <c r="B2092" t="s">
        <v>4344</v>
      </c>
      <c r="C2092" t="str">
        <f>IFERROR(VLOOKUP(Table1[[#This Row],[Ticker]],[1]!Table1[[Symbol]:[Industry]],2,FALSE),"-")</f>
        <v>-</v>
      </c>
      <c r="D2092" t="s">
        <v>46</v>
      </c>
      <c r="E2092">
        <v>296.29536536000001</v>
      </c>
      <c r="F2092">
        <v>41.06</v>
      </c>
      <c r="G2092">
        <v>-55.881677546419901</v>
      </c>
      <c r="H2092">
        <v>7.7179931287286493E-2</v>
      </c>
      <c r="I2092">
        <v>-70.624826651127407</v>
      </c>
      <c r="J2092">
        <v>10.465477088538799</v>
      </c>
      <c r="K2092">
        <v>41.760833857967903</v>
      </c>
      <c r="L2092">
        <v>57.554252349540803</v>
      </c>
      <c r="M2092">
        <v>63.287191031409598</v>
      </c>
      <c r="N2092">
        <v>0.87623206504957596</v>
      </c>
      <c r="O2092">
        <v>191.03750608864999</v>
      </c>
      <c r="P2092">
        <v>24.048338368580001</v>
      </c>
      <c r="Q2092">
        <v>-2.2636554917510002E-2</v>
      </c>
    </row>
    <row r="2093" spans="1:17" hidden="1" x14ac:dyDescent="0.3">
      <c r="A2093" t="s">
        <v>4345</v>
      </c>
      <c r="B2093" t="s">
        <v>4346</v>
      </c>
      <c r="C2093" t="str">
        <f>IFERROR(VLOOKUP(Table1[[#This Row],[Ticker]],[1]!Table1[[Symbol]:[Industry]],2,FALSE),"-")</f>
        <v>-</v>
      </c>
      <c r="D2093" t="s">
        <v>234</v>
      </c>
      <c r="E2093">
        <v>295.23599999999999</v>
      </c>
      <c r="F2093">
        <v>250.2</v>
      </c>
      <c r="G2093">
        <v>5.0852956159398</v>
      </c>
      <c r="H2093">
        <v>-4.7788893035497901</v>
      </c>
      <c r="I2093">
        <v>-17.429617835517799</v>
      </c>
      <c r="J2093">
        <v>-4.0942338271232899</v>
      </c>
      <c r="K2093">
        <v>250.84789063665701</v>
      </c>
      <c r="L2093">
        <v>248.06899456160201</v>
      </c>
      <c r="M2093">
        <v>57.210129014729702</v>
      </c>
      <c r="N2093">
        <v>0.97531630048421403</v>
      </c>
      <c r="O2093">
        <v>32.573940847322099</v>
      </c>
      <c r="P2093">
        <v>32.626557116352998</v>
      </c>
      <c r="Q2093">
        <v>-2.9898658381897002E-2</v>
      </c>
    </row>
    <row r="2094" spans="1:17" hidden="1" x14ac:dyDescent="0.3">
      <c r="A2094" t="s">
        <v>4347</v>
      </c>
      <c r="B2094" t="s">
        <v>4348</v>
      </c>
      <c r="C2094" t="str">
        <f>IFERROR(VLOOKUP(Table1[[#This Row],[Ticker]],[1]!Table1[[Symbol]:[Industry]],2,FALSE),"-")</f>
        <v>-</v>
      </c>
      <c r="D2094" t="s">
        <v>119</v>
      </c>
      <c r="E2094">
        <v>294.885709719999</v>
      </c>
      <c r="F2094">
        <v>368.2</v>
      </c>
      <c r="G2094">
        <v>-4.1940342058146802</v>
      </c>
      <c r="H2094">
        <v>3.26459383276319</v>
      </c>
      <c r="I2094">
        <v>-25.243567403856002</v>
      </c>
      <c r="J2094">
        <v>-0.788552950454804</v>
      </c>
      <c r="K2094">
        <v>355.84812021764799</v>
      </c>
      <c r="L2094">
        <v>353.32539672932802</v>
      </c>
      <c r="M2094">
        <v>57.256809535868499</v>
      </c>
      <c r="N2094">
        <v>1.1657880892949299</v>
      </c>
      <c r="O2094">
        <v>27.648017381857599</v>
      </c>
      <c r="P2094">
        <v>26.965517241379299</v>
      </c>
      <c r="Q2094">
        <v>1.9134919493064999E-2</v>
      </c>
    </row>
    <row r="2095" spans="1:17" hidden="1" x14ac:dyDescent="0.3">
      <c r="A2095" t="s">
        <v>4349</v>
      </c>
      <c r="B2095" t="s">
        <v>4350</v>
      </c>
      <c r="C2095" t="str">
        <f>IFERROR(VLOOKUP(Table1[[#This Row],[Ticker]],[1]!Table1[[Symbol]:[Industry]],2,FALSE),"-")</f>
        <v>-</v>
      </c>
      <c r="D2095" t="s">
        <v>257</v>
      </c>
      <c r="E2095">
        <v>294.468137519999</v>
      </c>
      <c r="F2095">
        <v>528.1</v>
      </c>
      <c r="G2095">
        <v>176.088328411698</v>
      </c>
      <c r="H2095">
        <v>25.727562414841099</v>
      </c>
      <c r="I2095">
        <v>126.448952580891</v>
      </c>
      <c r="J2095">
        <v>10.039116607021899</v>
      </c>
      <c r="K2095">
        <v>376.77497996969902</v>
      </c>
      <c r="L2095">
        <v>292.84543560539902</v>
      </c>
      <c r="M2095">
        <v>82.942387116644397</v>
      </c>
      <c r="N2095">
        <v>1.7130953403809299</v>
      </c>
      <c r="O2095">
        <v>2.0261314145048002</v>
      </c>
      <c r="P2095">
        <v>216.22754491017901</v>
      </c>
      <c r="Q2095">
        <v>0.19016081349932901</v>
      </c>
    </row>
    <row r="2096" spans="1:17" hidden="1" x14ac:dyDescent="0.3">
      <c r="A2096" t="s">
        <v>4351</v>
      </c>
      <c r="B2096" t="s">
        <v>4352</v>
      </c>
      <c r="C2096" t="str">
        <f>IFERROR(VLOOKUP(Table1[[#This Row],[Ticker]],[1]!Table1[[Symbol]:[Industry]],2,FALSE),"-")</f>
        <v>-</v>
      </c>
      <c r="D2096" t="s">
        <v>306</v>
      </c>
      <c r="E2096">
        <v>294.417388625</v>
      </c>
      <c r="F2096">
        <v>41.75</v>
      </c>
      <c r="G2096">
        <v>1.34198318168183</v>
      </c>
      <c r="H2096">
        <v>-18.314327965951598</v>
      </c>
      <c r="I2096">
        <v>-20.583374424735801</v>
      </c>
      <c r="J2096">
        <v>-6.4621662432678297</v>
      </c>
      <c r="K2096">
        <v>42.9565971010312</v>
      </c>
      <c r="L2096">
        <v>44.642485336599201</v>
      </c>
      <c r="M2096">
        <v>58.0474421711003</v>
      </c>
      <c r="N2096">
        <v>1.1313447860983601</v>
      </c>
      <c r="O2096">
        <v>58.778443113772397</v>
      </c>
      <c r="P2096">
        <v>76.0118043844856</v>
      </c>
      <c r="Q2096">
        <v>8.2984664467908004E-2</v>
      </c>
    </row>
    <row r="2097" spans="1:17" hidden="1" x14ac:dyDescent="0.3">
      <c r="A2097" t="s">
        <v>4353</v>
      </c>
      <c r="B2097" t="s">
        <v>4354</v>
      </c>
      <c r="C2097" t="str">
        <f>IFERROR(VLOOKUP(Table1[[#This Row],[Ticker]],[1]!Table1[[Symbol]:[Industry]],2,FALSE),"-")</f>
        <v>-</v>
      </c>
      <c r="D2097" t="s">
        <v>161</v>
      </c>
      <c r="E2097">
        <v>294.16800000000001</v>
      </c>
      <c r="F2097">
        <v>214.32</v>
      </c>
      <c r="G2097">
        <v>168.279583526328</v>
      </c>
      <c r="H2097">
        <v>6.4314815519869599</v>
      </c>
      <c r="I2097">
        <v>50.901233900344103</v>
      </c>
      <c r="J2097">
        <v>-0.74513720808011397</v>
      </c>
      <c r="K2097">
        <v>195.53399302095201</v>
      </c>
      <c r="L2097">
        <v>145.62267083837301</v>
      </c>
      <c r="M2097">
        <v>50.524045028620399</v>
      </c>
      <c r="N2097">
        <v>0.29319605194008502</v>
      </c>
      <c r="O2097">
        <v>9.2991787980589695</v>
      </c>
      <c r="P2097">
        <v>214.713656387665</v>
      </c>
      <c r="Q2097">
        <v>0.115180050332302</v>
      </c>
    </row>
    <row r="2098" spans="1:17" hidden="1" x14ac:dyDescent="0.3">
      <c r="A2098" t="s">
        <v>4355</v>
      </c>
      <c r="B2098" t="s">
        <v>4356</v>
      </c>
      <c r="C2098" t="str">
        <f>IFERROR(VLOOKUP(Table1[[#This Row],[Ticker]],[1]!Table1[[Symbol]:[Industry]],2,FALSE),"-")</f>
        <v>-</v>
      </c>
      <c r="D2098" t="s">
        <v>668</v>
      </c>
      <c r="E2098">
        <v>294.01835518000001</v>
      </c>
      <c r="F2098">
        <v>298.10000000000002</v>
      </c>
      <c r="G2098">
        <v>17.090209188584598</v>
      </c>
      <c r="H2098">
        <v>10.9704801794262</v>
      </c>
      <c r="I2098">
        <v>62.721826907548099</v>
      </c>
      <c r="J2098">
        <v>-5.3049758831666702</v>
      </c>
      <c r="K2098">
        <v>287.19074358651</v>
      </c>
      <c r="L2098">
        <v>248.122703175179</v>
      </c>
      <c r="M2098">
        <v>48.265610290239501</v>
      </c>
      <c r="N2098">
        <v>1.7193351380488899</v>
      </c>
      <c r="O2098">
        <v>24.0523314324052</v>
      </c>
      <c r="P2098">
        <v>97.351870241641805</v>
      </c>
      <c r="Q2098">
        <v>8.3379802584739995E-2</v>
      </c>
    </row>
    <row r="2099" spans="1:17" hidden="1" x14ac:dyDescent="0.3">
      <c r="A2099" t="s">
        <v>4357</v>
      </c>
      <c r="B2099" t="s">
        <v>4358</v>
      </c>
      <c r="C2099" t="str">
        <f>IFERROR(VLOOKUP(Table1[[#This Row],[Ticker]],[1]!Table1[[Symbol]:[Industry]],2,FALSE),"-")</f>
        <v>-</v>
      </c>
      <c r="D2099" t="s">
        <v>46</v>
      </c>
      <c r="E2099">
        <v>293.69499999999999</v>
      </c>
      <c r="F2099">
        <v>194.5</v>
      </c>
      <c r="G2099">
        <v>-37.503569240950803</v>
      </c>
      <c r="H2099">
        <v>-6.8088720472944102</v>
      </c>
      <c r="I2099">
        <v>-24.680749243187002</v>
      </c>
      <c r="J2099">
        <v>-3.6463052695121299</v>
      </c>
      <c r="K2099">
        <v>195.08904595575601</v>
      </c>
      <c r="M2099">
        <v>59.936742389301699</v>
      </c>
      <c r="N2099">
        <v>0.60219279140677795</v>
      </c>
      <c r="O2099">
        <v>65.9640102827763</v>
      </c>
      <c r="P2099">
        <v>34.091692519820697</v>
      </c>
    </row>
    <row r="2100" spans="1:17" hidden="1" x14ac:dyDescent="0.3">
      <c r="A2100" t="s">
        <v>4359</v>
      </c>
      <c r="B2100" t="s">
        <v>4360</v>
      </c>
      <c r="C2100" t="str">
        <f>IFERROR(VLOOKUP(Table1[[#This Row],[Ticker]],[1]!Table1[[Symbol]:[Industry]],2,FALSE),"-")</f>
        <v>-</v>
      </c>
      <c r="E2100">
        <v>293.46806340000001</v>
      </c>
      <c r="F2100">
        <v>166</v>
      </c>
      <c r="G2100">
        <v>3.5209786345117902</v>
      </c>
      <c r="H2100">
        <v>16.023820999190399</v>
      </c>
      <c r="I2100">
        <v>8.2343114667347397</v>
      </c>
      <c r="J2100">
        <v>11.2457002389317</v>
      </c>
      <c r="K2100">
        <v>140.99299212969299</v>
      </c>
      <c r="L2100">
        <v>137.879355719171</v>
      </c>
      <c r="M2100">
        <v>82.890515916521906</v>
      </c>
      <c r="N2100">
        <v>1.3451307038250599</v>
      </c>
      <c r="O2100">
        <v>7.8313253012048198</v>
      </c>
      <c r="P2100">
        <v>41.819735155916199</v>
      </c>
      <c r="Q2100">
        <v>0.11371040995635801</v>
      </c>
    </row>
    <row r="2101" spans="1:17" hidden="1" x14ac:dyDescent="0.3">
      <c r="A2101" t="s">
        <v>4361</v>
      </c>
      <c r="B2101" t="s">
        <v>4362</v>
      </c>
      <c r="C2101" t="str">
        <f>IFERROR(VLOOKUP(Table1[[#This Row],[Ticker]],[1]!Table1[[Symbol]:[Industry]],2,FALSE),"-")</f>
        <v>-</v>
      </c>
      <c r="D2101" t="s">
        <v>936</v>
      </c>
      <c r="E2101">
        <v>293.46449999999999</v>
      </c>
      <c r="F2101">
        <v>294.2</v>
      </c>
      <c r="G2101">
        <v>51.250219994041302</v>
      </c>
      <c r="H2101">
        <v>-4.7652588006947596</v>
      </c>
      <c r="I2101">
        <v>51.514098631699099</v>
      </c>
      <c r="J2101">
        <v>-4.8913982887986904</v>
      </c>
      <c r="K2101">
        <v>265.46636464968299</v>
      </c>
      <c r="L2101">
        <v>210.35569996229299</v>
      </c>
      <c r="M2101">
        <v>57.2164775999914</v>
      </c>
      <c r="N2101">
        <v>9.2087644093155702E-2</v>
      </c>
      <c r="O2101">
        <v>17.709041468388801</v>
      </c>
      <c r="P2101">
        <v>87.807213533354499</v>
      </c>
      <c r="Q2101">
        <v>6.7317488264448E-2</v>
      </c>
    </row>
    <row r="2102" spans="1:17" hidden="1" x14ac:dyDescent="0.3">
      <c r="A2102" t="s">
        <v>4363</v>
      </c>
      <c r="B2102" t="s">
        <v>4364</v>
      </c>
      <c r="C2102" t="str">
        <f>IFERROR(VLOOKUP(Table1[[#This Row],[Ticker]],[1]!Table1[[Symbol]:[Industry]],2,FALSE),"-")</f>
        <v>-</v>
      </c>
      <c r="D2102" t="s">
        <v>390</v>
      </c>
      <c r="E2102">
        <v>292.60249325000001</v>
      </c>
      <c r="F2102">
        <v>295.25</v>
      </c>
      <c r="G2102">
        <v>45.795220310691199</v>
      </c>
      <c r="H2102">
        <v>24.0371922284391</v>
      </c>
      <c r="I2102">
        <v>-23.905038114853799</v>
      </c>
      <c r="J2102">
        <v>-7.9048323280909099</v>
      </c>
      <c r="K2102">
        <v>271.30372204699597</v>
      </c>
      <c r="L2102">
        <v>249.30120335569299</v>
      </c>
      <c r="M2102">
        <v>56.719426870826503</v>
      </c>
      <c r="N2102">
        <v>4.1804407858628201</v>
      </c>
      <c r="O2102">
        <v>39.644369178662103</v>
      </c>
      <c r="P2102">
        <v>100.441276306856</v>
      </c>
      <c r="Q2102">
        <v>5.5656205922198998E-2</v>
      </c>
    </row>
    <row r="2103" spans="1:17" hidden="1" x14ac:dyDescent="0.3">
      <c r="A2103" t="s">
        <v>4365</v>
      </c>
      <c r="B2103" t="s">
        <v>4366</v>
      </c>
      <c r="C2103" t="str">
        <f>IFERROR(VLOOKUP(Table1[[#This Row],[Ticker]],[1]!Table1[[Symbol]:[Industry]],2,FALSE),"-")</f>
        <v>-</v>
      </c>
      <c r="D2103" t="s">
        <v>410</v>
      </c>
      <c r="E2103">
        <v>292.22448750000001</v>
      </c>
      <c r="F2103">
        <v>258.75</v>
      </c>
      <c r="G2103">
        <v>-36.361536670346801</v>
      </c>
      <c r="H2103">
        <v>-7.4955305540263497</v>
      </c>
      <c r="I2103">
        <v>-43.584424279560203</v>
      </c>
      <c r="J2103">
        <v>0.79557831100967402</v>
      </c>
      <c r="K2103">
        <v>263.03708783039502</v>
      </c>
      <c r="L2103">
        <v>290.72846802406201</v>
      </c>
      <c r="M2103">
        <v>62.5472087896676</v>
      </c>
      <c r="N2103">
        <v>0.91210070977681301</v>
      </c>
      <c r="O2103">
        <v>56.502415458937101</v>
      </c>
      <c r="P2103">
        <v>20.3488372093023</v>
      </c>
      <c r="Q2103">
        <v>7.5890042274474004E-2</v>
      </c>
    </row>
    <row r="2104" spans="1:17" hidden="1" x14ac:dyDescent="0.3">
      <c r="A2104" t="s">
        <v>4367</v>
      </c>
      <c r="B2104" t="s">
        <v>4368</v>
      </c>
      <c r="C2104" t="str">
        <f>IFERROR(VLOOKUP(Table1[[#This Row],[Ticker]],[1]!Table1[[Symbol]:[Industry]],2,FALSE),"-")</f>
        <v>-</v>
      </c>
      <c r="D2104" t="s">
        <v>931</v>
      </c>
      <c r="E2104">
        <v>291.94788204999998</v>
      </c>
      <c r="F2104">
        <v>86.35</v>
      </c>
      <c r="G2104">
        <v>31.652434917631901</v>
      </c>
      <c r="H2104">
        <v>-7.2004788175239396</v>
      </c>
      <c r="I2104">
        <v>42.276851407135901</v>
      </c>
      <c r="J2104">
        <v>0.27824438336121399</v>
      </c>
      <c r="K2104">
        <v>89.100553246970605</v>
      </c>
      <c r="L2104">
        <v>76.633021603111004</v>
      </c>
      <c r="M2104">
        <v>47.785534498283504</v>
      </c>
      <c r="N2104">
        <v>1.4185976828387701</v>
      </c>
      <c r="O2104">
        <v>37.463810075274999</v>
      </c>
      <c r="P2104">
        <v>89.780219780219696</v>
      </c>
      <c r="Q2104">
        <v>1.8715951696960001E-3</v>
      </c>
    </row>
    <row r="2105" spans="1:17" hidden="1" x14ac:dyDescent="0.3">
      <c r="A2105" t="s">
        <v>4369</v>
      </c>
      <c r="B2105" t="s">
        <v>4370</v>
      </c>
      <c r="C2105" t="str">
        <f>IFERROR(VLOOKUP(Table1[[#This Row],[Ticker]],[1]!Table1[[Symbol]:[Industry]],2,FALSE),"-")</f>
        <v>-</v>
      </c>
      <c r="D2105" t="s">
        <v>65</v>
      </c>
      <c r="E2105">
        <v>291.80815169499999</v>
      </c>
      <c r="F2105">
        <v>49.99</v>
      </c>
      <c r="G2105">
        <v>159.94495683614599</v>
      </c>
      <c r="H2105">
        <v>6.3278360018983397</v>
      </c>
      <c r="I2105">
        <v>19.499405163208198</v>
      </c>
      <c r="J2105">
        <v>-1.7279823848026801</v>
      </c>
      <c r="K2105">
        <v>45.1371950109639</v>
      </c>
      <c r="L2105">
        <v>37.843302895227502</v>
      </c>
      <c r="M2105">
        <v>57.784704256813903</v>
      </c>
      <c r="N2105">
        <v>0.96052890483960296</v>
      </c>
      <c r="O2105">
        <v>17.623524704940898</v>
      </c>
      <c r="P2105">
        <v>232.82290279627099</v>
      </c>
      <c r="Q2105">
        <v>0.109329472962197</v>
      </c>
    </row>
    <row r="2106" spans="1:17" hidden="1" x14ac:dyDescent="0.3">
      <c r="A2106" t="s">
        <v>4371</v>
      </c>
      <c r="B2106" t="s">
        <v>4372</v>
      </c>
      <c r="C2106" t="str">
        <f>IFERROR(VLOOKUP(Table1[[#This Row],[Ticker]],[1]!Table1[[Symbol]:[Industry]],2,FALSE),"-")</f>
        <v>-</v>
      </c>
      <c r="D2106" t="s">
        <v>143</v>
      </c>
      <c r="E2106">
        <v>290.93091299999998</v>
      </c>
      <c r="F2106">
        <v>275.39999999999998</v>
      </c>
      <c r="G2106">
        <v>318.48136236609997</v>
      </c>
      <c r="H2106">
        <v>4.7128489217949801</v>
      </c>
      <c r="I2106">
        <v>15.742114593301901</v>
      </c>
      <c r="J2106">
        <v>-5.7316792014025699</v>
      </c>
      <c r="K2106">
        <v>264.03041368102402</v>
      </c>
      <c r="L2106">
        <v>225.76327597948799</v>
      </c>
      <c r="M2106">
        <v>47.532779978624099</v>
      </c>
      <c r="N2106">
        <v>0.35592829196666897</v>
      </c>
      <c r="O2106">
        <v>30.7915758896151</v>
      </c>
      <c r="P2106">
        <v>382.73444347063901</v>
      </c>
      <c r="Q2106">
        <v>0.21518651466716199</v>
      </c>
    </row>
    <row r="2107" spans="1:17" hidden="1" x14ac:dyDescent="0.3">
      <c r="A2107" t="s">
        <v>4373</v>
      </c>
      <c r="B2107" t="s">
        <v>4374</v>
      </c>
      <c r="C2107" t="str">
        <f>IFERROR(VLOOKUP(Table1[[#This Row],[Ticker]],[1]!Table1[[Symbol]:[Industry]],2,FALSE),"-")</f>
        <v>-</v>
      </c>
      <c r="D2107" t="s">
        <v>98</v>
      </c>
      <c r="E2107">
        <v>290.67173456999899</v>
      </c>
      <c r="F2107">
        <v>32.270000000000003</v>
      </c>
      <c r="G2107">
        <v>90.943196511163507</v>
      </c>
      <c r="H2107">
        <v>10.604732719339101</v>
      </c>
      <c r="I2107">
        <v>31.366333574443001</v>
      </c>
      <c r="J2107">
        <v>8.8672103202284998</v>
      </c>
      <c r="K2107">
        <v>26.8980761830726</v>
      </c>
      <c r="L2107">
        <v>24.5631180159892</v>
      </c>
      <c r="M2107">
        <v>74.613863252903201</v>
      </c>
      <c r="N2107">
        <v>3.0120957090826699</v>
      </c>
      <c r="O2107">
        <v>26.4332197087077</v>
      </c>
      <c r="P2107">
        <v>122.551724137931</v>
      </c>
      <c r="Q2107">
        <v>1.2468326010574999E-2</v>
      </c>
    </row>
    <row r="2108" spans="1:17" hidden="1" x14ac:dyDescent="0.3">
      <c r="A2108" t="s">
        <v>4375</v>
      </c>
      <c r="B2108" t="s">
        <v>4376</v>
      </c>
      <c r="C2108" t="str">
        <f>IFERROR(VLOOKUP(Table1[[#This Row],[Ticker]],[1]!Table1[[Symbol]:[Industry]],2,FALSE),"-")</f>
        <v>-</v>
      </c>
      <c r="D2108" t="s">
        <v>390</v>
      </c>
      <c r="E2108">
        <v>289.32486491999998</v>
      </c>
      <c r="F2108">
        <v>791.7</v>
      </c>
      <c r="G2108">
        <v>95.897331123860297</v>
      </c>
      <c r="H2108">
        <v>5.7374932710466497</v>
      </c>
      <c r="I2108">
        <v>6.52239868264994</v>
      </c>
      <c r="J2108">
        <v>1.6274573146921101</v>
      </c>
      <c r="K2108">
        <v>759.35026964625297</v>
      </c>
      <c r="L2108">
        <v>672.19597864314596</v>
      </c>
      <c r="M2108">
        <v>59.070067222316702</v>
      </c>
      <c r="N2108">
        <v>0.91310009549439997</v>
      </c>
      <c r="O2108">
        <v>17.487684729064</v>
      </c>
      <c r="P2108">
        <v>126.2</v>
      </c>
      <c r="Q2108">
        <v>3.6724818793719E-2</v>
      </c>
    </row>
    <row r="2109" spans="1:17" hidden="1" x14ac:dyDescent="0.3">
      <c r="A2109" t="s">
        <v>4377</v>
      </c>
      <c r="B2109" t="s">
        <v>4378</v>
      </c>
      <c r="C2109" t="str">
        <f>IFERROR(VLOOKUP(Table1[[#This Row],[Ticker]],[1]!Table1[[Symbol]:[Industry]],2,FALSE),"-")</f>
        <v>-</v>
      </c>
      <c r="D2109" t="s">
        <v>46</v>
      </c>
      <c r="E2109">
        <v>289.16835600000002</v>
      </c>
      <c r="F2109">
        <v>99.65</v>
      </c>
      <c r="G2109">
        <v>126.813066504256</v>
      </c>
      <c r="H2109">
        <v>10.2429444408285</v>
      </c>
      <c r="I2109">
        <v>44.436178656274997</v>
      </c>
      <c r="J2109">
        <v>-3.0660346446705899E-2</v>
      </c>
      <c r="K2109">
        <v>87.670786812765897</v>
      </c>
      <c r="L2109">
        <v>70.543058133598507</v>
      </c>
      <c r="M2109">
        <v>57.267500795548798</v>
      </c>
      <c r="N2109">
        <v>3.78053955969082</v>
      </c>
      <c r="O2109">
        <v>14.801806322127399</v>
      </c>
      <c r="P2109">
        <v>162.23684210526301</v>
      </c>
      <c r="Q2109">
        <v>0.14183984707246999</v>
      </c>
    </row>
    <row r="2110" spans="1:17" hidden="1" x14ac:dyDescent="0.3">
      <c r="A2110" t="s">
        <v>4379</v>
      </c>
      <c r="B2110" t="s">
        <v>4380</v>
      </c>
      <c r="C2110" t="str">
        <f>IFERROR(VLOOKUP(Table1[[#This Row],[Ticker]],[1]!Table1[[Symbol]:[Industry]],2,FALSE),"-")</f>
        <v>-</v>
      </c>
      <c r="D2110" t="s">
        <v>49</v>
      </c>
      <c r="E2110">
        <v>288.91050100000001</v>
      </c>
      <c r="F2110">
        <v>1.67</v>
      </c>
      <c r="G2110">
        <v>-31.166045239716698</v>
      </c>
      <c r="H2110">
        <v>-1.9449994027200199</v>
      </c>
      <c r="I2110">
        <v>-53.878765316518603</v>
      </c>
      <c r="J2110">
        <v>10.394163770956901</v>
      </c>
      <c r="K2110">
        <v>1.6808060876323201</v>
      </c>
      <c r="L2110">
        <v>1.9314156041269299</v>
      </c>
      <c r="M2110">
        <v>76.904652128172401</v>
      </c>
      <c r="N2110">
        <v>1.7596062921842299</v>
      </c>
      <c r="O2110">
        <v>110.778443113772</v>
      </c>
      <c r="P2110">
        <v>43.841515934539103</v>
      </c>
    </row>
    <row r="2111" spans="1:17" hidden="1" x14ac:dyDescent="0.3">
      <c r="A2111" t="s">
        <v>4381</v>
      </c>
      <c r="B2111" t="s">
        <v>4382</v>
      </c>
      <c r="C2111" t="str">
        <f>IFERROR(VLOOKUP(Table1[[#This Row],[Ticker]],[1]!Table1[[Symbol]:[Industry]],2,FALSE),"-")</f>
        <v>-</v>
      </c>
      <c r="D2111" t="s">
        <v>130</v>
      </c>
      <c r="E2111">
        <v>288.03592079999999</v>
      </c>
      <c r="F2111">
        <v>36.76</v>
      </c>
      <c r="G2111">
        <v>593.66159088702705</v>
      </c>
      <c r="H2111">
        <v>13.4021446248206</v>
      </c>
      <c r="I2111">
        <v>114.726733047975</v>
      </c>
      <c r="J2111">
        <v>6.3952669149171903</v>
      </c>
      <c r="K2111">
        <v>31.482706893281399</v>
      </c>
      <c r="L2111">
        <v>23.022798957749501</v>
      </c>
      <c r="M2111">
        <v>80.308392067766803</v>
      </c>
      <c r="N2111">
        <v>0.52779300379774896</v>
      </c>
      <c r="O2111">
        <v>0</v>
      </c>
      <c r="P2111">
        <v>864.82939632545902</v>
      </c>
      <c r="Q2111">
        <v>0.26495221926231199</v>
      </c>
    </row>
    <row r="2112" spans="1:17" hidden="1" x14ac:dyDescent="0.3">
      <c r="A2112" t="s">
        <v>4383</v>
      </c>
      <c r="B2112" t="s">
        <v>4384</v>
      </c>
      <c r="C2112" t="str">
        <f>IFERROR(VLOOKUP(Table1[[#This Row],[Ticker]],[1]!Table1[[Symbol]:[Industry]],2,FALSE),"-")</f>
        <v>-</v>
      </c>
      <c r="D2112" t="s">
        <v>620</v>
      </c>
      <c r="E2112">
        <v>287.69739075000001</v>
      </c>
      <c r="F2112">
        <v>71.27</v>
      </c>
      <c r="G2112">
        <v>-17.312628632403399</v>
      </c>
      <c r="H2112">
        <v>-6.2013111942750898</v>
      </c>
      <c r="I2112">
        <v>-28.212138300460101</v>
      </c>
      <c r="J2112">
        <v>-3.1380490830808498</v>
      </c>
      <c r="K2112">
        <v>75.529709022122503</v>
      </c>
      <c r="L2112">
        <v>76.274736904107499</v>
      </c>
      <c r="M2112">
        <v>41.258495249098402</v>
      </c>
      <c r="N2112">
        <v>0.72467530046279105</v>
      </c>
      <c r="O2112">
        <v>75.319208643187807</v>
      </c>
      <c r="P2112">
        <v>23.7326388888888</v>
      </c>
      <c r="Q2112">
        <v>0.13326389270622699</v>
      </c>
    </row>
    <row r="2113" spans="1:17" hidden="1" x14ac:dyDescent="0.3">
      <c r="A2113" t="s">
        <v>4385</v>
      </c>
      <c r="B2113" t="s">
        <v>4386</v>
      </c>
      <c r="C2113" t="str">
        <f>IFERROR(VLOOKUP(Table1[[#This Row],[Ticker]],[1]!Table1[[Symbol]:[Industry]],2,FALSE),"-")</f>
        <v>-</v>
      </c>
      <c r="D2113" t="s">
        <v>187</v>
      </c>
      <c r="E2113">
        <v>287.5</v>
      </c>
      <c r="F2113">
        <v>575</v>
      </c>
      <c r="G2113">
        <v>9.5978504538832006</v>
      </c>
      <c r="H2113">
        <v>-11.4551188117465</v>
      </c>
      <c r="I2113">
        <v>-18.4800400237249</v>
      </c>
      <c r="J2113">
        <v>-3.65397468673256</v>
      </c>
      <c r="K2113">
        <v>593.36592951732905</v>
      </c>
      <c r="L2113">
        <v>570.74823638569399</v>
      </c>
      <c r="M2113">
        <v>49.279168192994099</v>
      </c>
      <c r="N2113">
        <v>1.1407797076049599</v>
      </c>
      <c r="O2113">
        <v>33.043478260869499</v>
      </c>
      <c r="P2113">
        <v>42.397226349678</v>
      </c>
      <c r="Q2113">
        <v>8.1035505037755001E-2</v>
      </c>
    </row>
    <row r="2114" spans="1:17" hidden="1" x14ac:dyDescent="0.3">
      <c r="A2114" t="s">
        <v>4387</v>
      </c>
      <c r="B2114" t="s">
        <v>4388</v>
      </c>
      <c r="C2114" t="str">
        <f>IFERROR(VLOOKUP(Table1[[#This Row],[Ticker]],[1]!Table1[[Symbol]:[Industry]],2,FALSE),"-")</f>
        <v>-</v>
      </c>
      <c r="D2114" t="s">
        <v>169</v>
      </c>
      <c r="E2114">
        <v>287.208281</v>
      </c>
      <c r="F2114">
        <v>277</v>
      </c>
      <c r="G2114">
        <v>121.609242550432</v>
      </c>
      <c r="H2114">
        <v>-11.114659451584901</v>
      </c>
      <c r="I2114">
        <v>38.4767541953468</v>
      </c>
      <c r="J2114">
        <v>-2.89647061342747</v>
      </c>
      <c r="K2114">
        <v>262.77744747409997</v>
      </c>
      <c r="L2114">
        <v>207.28069402915301</v>
      </c>
      <c r="M2114">
        <v>45.318185872819299</v>
      </c>
      <c r="N2114">
        <v>0.71977069252273596</v>
      </c>
      <c r="O2114">
        <v>18.4115523465703</v>
      </c>
      <c r="P2114">
        <v>163.809523809523</v>
      </c>
    </row>
    <row r="2115" spans="1:17" hidden="1" x14ac:dyDescent="0.3">
      <c r="A2115" t="s">
        <v>4389</v>
      </c>
      <c r="B2115" t="s">
        <v>4390</v>
      </c>
      <c r="C2115" t="str">
        <f>IFERROR(VLOOKUP(Table1[[#This Row],[Ticker]],[1]!Table1[[Symbol]:[Industry]],2,FALSE),"-")</f>
        <v>-</v>
      </c>
      <c r="D2115" t="s">
        <v>716</v>
      </c>
      <c r="E2115">
        <v>286.83496256799998</v>
      </c>
      <c r="F2115">
        <v>258.41000000000003</v>
      </c>
      <c r="G2115">
        <v>1.1951675720688799</v>
      </c>
      <c r="H2115">
        <v>0.256933515769526</v>
      </c>
      <c r="I2115">
        <v>0.76239102475105303</v>
      </c>
      <c r="J2115">
        <v>0.42468735036823202</v>
      </c>
      <c r="K2115">
        <v>244.94129343785701</v>
      </c>
      <c r="L2115">
        <v>229.11658940199999</v>
      </c>
      <c r="M2115">
        <v>58.2466499100683</v>
      </c>
      <c r="N2115">
        <v>1.13304923585661</v>
      </c>
      <c r="O2115">
        <v>2.3218915676648199E-2</v>
      </c>
      <c r="P2115">
        <v>29.893435206594901</v>
      </c>
      <c r="Q2115">
        <v>4.1697795445031001E-2</v>
      </c>
    </row>
    <row r="2116" spans="1:17" hidden="1" x14ac:dyDescent="0.3">
      <c r="A2116" t="s">
        <v>4391</v>
      </c>
      <c r="B2116" t="s">
        <v>4392</v>
      </c>
      <c r="C2116" t="str">
        <f>IFERROR(VLOOKUP(Table1[[#This Row],[Ticker]],[1]!Table1[[Symbol]:[Industry]],2,FALSE),"-")</f>
        <v>-</v>
      </c>
      <c r="D2116" t="s">
        <v>46</v>
      </c>
      <c r="E2116">
        <v>286.80762299999998</v>
      </c>
      <c r="F2116">
        <v>119.55</v>
      </c>
      <c r="G2116">
        <v>71.565041701775996</v>
      </c>
      <c r="H2116">
        <v>31.381319340265399</v>
      </c>
      <c r="I2116">
        <v>50.653725632034302</v>
      </c>
      <c r="J2116">
        <v>9.3224543372506403</v>
      </c>
      <c r="K2116">
        <v>98.850249042754996</v>
      </c>
      <c r="L2116">
        <v>86.564371943399706</v>
      </c>
      <c r="M2116">
        <v>69.159363105605607</v>
      </c>
      <c r="N2116">
        <v>2.8710107817801398</v>
      </c>
      <c r="O2116">
        <v>8.9585947302383797</v>
      </c>
      <c r="P2116">
        <v>109.73684210526299</v>
      </c>
      <c r="Q2116">
        <v>6.7393681114409996E-3</v>
      </c>
    </row>
    <row r="2117" spans="1:17" hidden="1" x14ac:dyDescent="0.3">
      <c r="A2117" t="s">
        <v>4393</v>
      </c>
      <c r="B2117" t="s">
        <v>4394</v>
      </c>
      <c r="C2117" t="str">
        <f>IFERROR(VLOOKUP(Table1[[#This Row],[Ticker]],[1]!Table1[[Symbol]:[Industry]],2,FALSE),"-")</f>
        <v>-</v>
      </c>
      <c r="D2117" t="s">
        <v>1671</v>
      </c>
      <c r="E2117">
        <v>285.37430641999998</v>
      </c>
      <c r="F2117">
        <v>259.89999999999998</v>
      </c>
      <c r="G2117">
        <v>-8.5268003647038899</v>
      </c>
      <c r="H2117">
        <v>-4.4925051111452499</v>
      </c>
      <c r="I2117">
        <v>1.0768694514441699</v>
      </c>
      <c r="J2117">
        <v>-2.8541116573030099</v>
      </c>
      <c r="K2117">
        <v>268.63418129996199</v>
      </c>
      <c r="L2117">
        <v>257.53803425284002</v>
      </c>
      <c r="M2117">
        <v>60.223775247774903</v>
      </c>
      <c r="N2117">
        <v>0.95749572048069598</v>
      </c>
      <c r="O2117">
        <v>41.246633320507897</v>
      </c>
      <c r="P2117">
        <v>28.663366336633601</v>
      </c>
      <c r="Q2117">
        <v>8.1849710046491997E-2</v>
      </c>
    </row>
    <row r="2118" spans="1:17" hidden="1" x14ac:dyDescent="0.3">
      <c r="A2118" t="s">
        <v>4395</v>
      </c>
      <c r="B2118" t="s">
        <v>4396</v>
      </c>
      <c r="C2118" t="str">
        <f>IFERROR(VLOOKUP(Table1[[#This Row],[Ticker]],[1]!Table1[[Symbol]:[Industry]],2,FALSE),"-")</f>
        <v>-</v>
      </c>
      <c r="E2118">
        <v>284.89499999999998</v>
      </c>
      <c r="F2118">
        <v>121.75</v>
      </c>
      <c r="G2118">
        <v>117.836523720952</v>
      </c>
      <c r="H2118">
        <v>63.394083972893</v>
      </c>
      <c r="I2118">
        <v>131.04972433942001</v>
      </c>
      <c r="J2118">
        <v>19.4951178234057</v>
      </c>
      <c r="K2118">
        <v>87.701364542606996</v>
      </c>
      <c r="L2118">
        <v>72.682007028329195</v>
      </c>
      <c r="M2118">
        <v>85.346046503734897</v>
      </c>
      <c r="N2118">
        <v>2.0243693479295501</v>
      </c>
      <c r="O2118">
        <v>3.9425051334702301</v>
      </c>
      <c r="P2118">
        <v>182.08989805375299</v>
      </c>
      <c r="Q2118">
        <v>3.0401675470491999E-2</v>
      </c>
    </row>
    <row r="2119" spans="1:17" hidden="1" x14ac:dyDescent="0.3">
      <c r="A2119" t="s">
        <v>4397</v>
      </c>
      <c r="B2119" t="s">
        <v>4398</v>
      </c>
      <c r="C2119" t="str">
        <f>IFERROR(VLOOKUP(Table1[[#This Row],[Ticker]],[1]!Table1[[Symbol]:[Industry]],2,FALSE),"-")</f>
        <v>-</v>
      </c>
      <c r="D2119" t="s">
        <v>46</v>
      </c>
      <c r="E2119">
        <v>284.40854580000001</v>
      </c>
      <c r="F2119">
        <v>10.55</v>
      </c>
      <c r="G2119">
        <v>66.665309441798698</v>
      </c>
      <c r="H2119">
        <v>-10.0085407995947</v>
      </c>
      <c r="I2119">
        <v>-26.555487136162</v>
      </c>
      <c r="J2119">
        <v>-2.5032925088523101</v>
      </c>
      <c r="K2119">
        <v>10.9872333289824</v>
      </c>
      <c r="L2119">
        <v>9.8644748441179999</v>
      </c>
      <c r="M2119">
        <v>35.915932966103199</v>
      </c>
      <c r="N2119">
        <v>1.70951252880769</v>
      </c>
      <c r="O2119">
        <v>42.180094786729804</v>
      </c>
      <c r="P2119">
        <v>104.061895551257</v>
      </c>
      <c r="Q2119">
        <v>6.6438771769568999E-2</v>
      </c>
    </row>
    <row r="2120" spans="1:17" hidden="1" x14ac:dyDescent="0.3">
      <c r="A2120" t="s">
        <v>4399</v>
      </c>
      <c r="B2120" t="s">
        <v>4400</v>
      </c>
      <c r="C2120" t="str">
        <f>IFERROR(VLOOKUP(Table1[[#This Row],[Ticker]],[1]!Table1[[Symbol]:[Industry]],2,FALSE),"-")</f>
        <v>-</v>
      </c>
      <c r="D2120" t="s">
        <v>620</v>
      </c>
      <c r="E2120">
        <v>284.14623176999999</v>
      </c>
      <c r="F2120">
        <v>589.95000000000005</v>
      </c>
      <c r="G2120">
        <v>-38.902118054755199</v>
      </c>
      <c r="H2120">
        <v>-4.4765835819776799E-2</v>
      </c>
      <c r="I2120">
        <v>-24.5536618980546</v>
      </c>
      <c r="J2120">
        <v>-4.1525619233926401</v>
      </c>
      <c r="K2120">
        <v>582.94901012429898</v>
      </c>
      <c r="L2120">
        <v>614.50168388647103</v>
      </c>
      <c r="M2120">
        <v>55.851035566179497</v>
      </c>
      <c r="N2120">
        <v>0.93412737666928602</v>
      </c>
      <c r="O2120">
        <v>31.3501144164759</v>
      </c>
      <c r="P2120">
        <v>21.8401486988847</v>
      </c>
    </row>
    <row r="2121" spans="1:17" hidden="1" x14ac:dyDescent="0.3">
      <c r="A2121" t="s">
        <v>4401</v>
      </c>
      <c r="B2121" t="s">
        <v>4402</v>
      </c>
      <c r="C2121" t="str">
        <f>IFERROR(VLOOKUP(Table1[[#This Row],[Ticker]],[1]!Table1[[Symbol]:[Industry]],2,FALSE),"-")</f>
        <v>-</v>
      </c>
      <c r="D2121" t="s">
        <v>620</v>
      </c>
      <c r="E2121">
        <v>283.84431540999998</v>
      </c>
      <c r="F2121">
        <v>33.14</v>
      </c>
      <c r="G2121">
        <v>-11.4363239520306</v>
      </c>
      <c r="H2121">
        <v>-8.4299753951775306E-3</v>
      </c>
      <c r="I2121">
        <v>1.3864960457330999</v>
      </c>
      <c r="J2121">
        <v>1.26609607235432</v>
      </c>
      <c r="K2121">
        <v>33.066627052914903</v>
      </c>
      <c r="L2121">
        <v>32.726224462812098</v>
      </c>
      <c r="M2121">
        <v>58.707663643830699</v>
      </c>
      <c r="N2121">
        <v>0.90141899169403605</v>
      </c>
      <c r="O2121">
        <v>36.391068195534103</v>
      </c>
      <c r="P2121">
        <v>35.819672131147499</v>
      </c>
      <c r="Q2121">
        <v>-6.5230803466049996E-3</v>
      </c>
    </row>
    <row r="2122" spans="1:17" hidden="1" x14ac:dyDescent="0.3">
      <c r="A2122" t="s">
        <v>4403</v>
      </c>
      <c r="B2122" t="s">
        <v>4404</v>
      </c>
      <c r="C2122" t="str">
        <f>IFERROR(VLOOKUP(Table1[[#This Row],[Ticker]],[1]!Table1[[Symbol]:[Industry]],2,FALSE),"-")</f>
        <v>-</v>
      </c>
      <c r="D2122" t="s">
        <v>257</v>
      </c>
      <c r="E2122">
        <v>282.87638550000003</v>
      </c>
      <c r="F2122">
        <v>398.85</v>
      </c>
      <c r="G2122">
        <v>-17.211097881714299</v>
      </c>
      <c r="H2122">
        <v>0.219372648213991</v>
      </c>
      <c r="I2122">
        <v>-5.0191834674514704</v>
      </c>
      <c r="J2122">
        <v>-3.9940257884655299</v>
      </c>
      <c r="K2122">
        <v>397.47190371307801</v>
      </c>
      <c r="L2122">
        <v>382.90233675976401</v>
      </c>
      <c r="M2122">
        <v>51.447996473924597</v>
      </c>
      <c r="N2122">
        <v>0.50478239958766402</v>
      </c>
      <c r="O2122">
        <v>28.8579666541306</v>
      </c>
      <c r="P2122">
        <v>22.534562211981498</v>
      </c>
      <c r="Q2122">
        <v>0.11166084809782</v>
      </c>
    </row>
    <row r="2123" spans="1:17" hidden="1" x14ac:dyDescent="0.3">
      <c r="A2123" t="s">
        <v>4405</v>
      </c>
      <c r="B2123" t="s">
        <v>4406</v>
      </c>
      <c r="C2123" t="str">
        <f>IFERROR(VLOOKUP(Table1[[#This Row],[Ticker]],[1]!Table1[[Symbol]:[Industry]],2,FALSE),"-")</f>
        <v>-</v>
      </c>
      <c r="D2123" t="s">
        <v>140</v>
      </c>
      <c r="E2123">
        <v>281.97578010799998</v>
      </c>
      <c r="F2123">
        <v>45.98</v>
      </c>
      <c r="G2123">
        <v>48.573528264718</v>
      </c>
      <c r="H2123">
        <v>-12.752384959368101</v>
      </c>
      <c r="I2123">
        <v>-20.467255470468601</v>
      </c>
      <c r="J2123">
        <v>0.76169804522236995</v>
      </c>
      <c r="K2123">
        <v>47.709632074604201</v>
      </c>
      <c r="L2123">
        <v>43.579473721211798</v>
      </c>
      <c r="M2123">
        <v>40.458592144967596</v>
      </c>
      <c r="N2123">
        <v>1.75694337828188</v>
      </c>
      <c r="O2123">
        <v>38.973466724662899</v>
      </c>
      <c r="P2123">
        <v>103.002207505518</v>
      </c>
      <c r="Q2123">
        <v>7.0623179479271006E-2</v>
      </c>
    </row>
    <row r="2124" spans="1:17" hidden="1" x14ac:dyDescent="0.3">
      <c r="A2124" t="s">
        <v>4407</v>
      </c>
      <c r="B2124" t="s">
        <v>4408</v>
      </c>
      <c r="C2124" t="str">
        <f>IFERROR(VLOOKUP(Table1[[#This Row],[Ticker]],[1]!Table1[[Symbol]:[Industry]],2,FALSE),"-")</f>
        <v>-</v>
      </c>
      <c r="D2124" t="s">
        <v>4409</v>
      </c>
      <c r="E2124">
        <v>281.96544037500001</v>
      </c>
      <c r="F2124">
        <v>27.35</v>
      </c>
      <c r="G2124">
        <v>-28.381225166903601</v>
      </c>
      <c r="H2124">
        <v>-4.2218275128814504</v>
      </c>
      <c r="I2124">
        <v>-10.0698171510519</v>
      </c>
      <c r="J2124">
        <v>-1.6142113862071801</v>
      </c>
      <c r="K2124">
        <v>27.333513541345301</v>
      </c>
      <c r="L2124">
        <v>29.918171829278201</v>
      </c>
      <c r="M2124">
        <v>64.973045015615497</v>
      </c>
      <c r="N2124">
        <v>0.786688937121372</v>
      </c>
      <c r="O2124">
        <v>32.723948811700097</v>
      </c>
      <c r="P2124">
        <v>16.631130063965902</v>
      </c>
      <c r="Q2124">
        <v>0.114648028290448</v>
      </c>
    </row>
    <row r="2125" spans="1:17" hidden="1" x14ac:dyDescent="0.3">
      <c r="A2125" t="s">
        <v>4410</v>
      </c>
      <c r="B2125" t="s">
        <v>4411</v>
      </c>
      <c r="C2125" t="str">
        <f>IFERROR(VLOOKUP(Table1[[#This Row],[Ticker]],[1]!Table1[[Symbol]:[Industry]],2,FALSE),"-")</f>
        <v>-</v>
      </c>
      <c r="D2125" t="s">
        <v>59</v>
      </c>
      <c r="E2125">
        <v>281.21338800000001</v>
      </c>
      <c r="F2125">
        <v>113.55</v>
      </c>
      <c r="G2125">
        <v>-3.22027663588293</v>
      </c>
      <c r="H2125">
        <v>-3.9366816242872802</v>
      </c>
      <c r="I2125">
        <v>9.6025433618808407</v>
      </c>
      <c r="J2125">
        <v>1.11087178804515</v>
      </c>
      <c r="K2125">
        <v>95.158190827907802</v>
      </c>
      <c r="M2125">
        <v>85.046807388489299</v>
      </c>
      <c r="O2125">
        <v>4.3593130779392402</v>
      </c>
      <c r="P2125">
        <v>38.560097620500301</v>
      </c>
    </row>
    <row r="2126" spans="1:17" hidden="1" x14ac:dyDescent="0.3">
      <c r="A2126" t="s">
        <v>4412</v>
      </c>
      <c r="B2126" t="s">
        <v>4413</v>
      </c>
      <c r="C2126" t="str">
        <f>IFERROR(VLOOKUP(Table1[[#This Row],[Ticker]],[1]!Table1[[Symbol]:[Industry]],2,FALSE),"-")</f>
        <v>-</v>
      </c>
      <c r="D2126" t="s">
        <v>931</v>
      </c>
      <c r="E2126">
        <v>281.12742750000001</v>
      </c>
      <c r="F2126">
        <v>12.5</v>
      </c>
      <c r="G2126">
        <v>19.575170300842899</v>
      </c>
      <c r="H2126">
        <v>-5.59060579342444</v>
      </c>
      <c r="I2126">
        <v>-6.0517591856255697</v>
      </c>
      <c r="J2126">
        <v>0.42178263069255101</v>
      </c>
      <c r="K2126">
        <v>12.6395005790586</v>
      </c>
      <c r="L2126">
        <v>12.330120913201901</v>
      </c>
      <c r="M2126">
        <v>56.759179541241302</v>
      </c>
      <c r="N2126">
        <v>0.72613372402483201</v>
      </c>
      <c r="O2126">
        <v>49.6</v>
      </c>
      <c r="P2126">
        <v>58.227848101265799</v>
      </c>
      <c r="Q2126">
        <v>3.1207652980991998E-2</v>
      </c>
    </row>
    <row r="2127" spans="1:17" hidden="1" x14ac:dyDescent="0.3">
      <c r="A2127" t="s">
        <v>4414</v>
      </c>
      <c r="B2127" t="s">
        <v>4415</v>
      </c>
      <c r="C2127" t="str">
        <f>IFERROR(VLOOKUP(Table1[[#This Row],[Ticker]],[1]!Table1[[Symbol]:[Industry]],2,FALSE),"-")</f>
        <v>-</v>
      </c>
      <c r="D2127" t="s">
        <v>620</v>
      </c>
      <c r="E2127">
        <v>280.70819280000001</v>
      </c>
      <c r="F2127">
        <v>69.78</v>
      </c>
      <c r="G2127">
        <v>3.1520799069816401</v>
      </c>
      <c r="H2127">
        <v>-3.64270663376056</v>
      </c>
      <c r="I2127">
        <v>-2.2328484209488799</v>
      </c>
      <c r="J2127">
        <v>1.5116502178723501</v>
      </c>
      <c r="K2127">
        <v>68.906801107144602</v>
      </c>
      <c r="L2127">
        <v>65.728216864186393</v>
      </c>
      <c r="M2127">
        <v>57.490162360615798</v>
      </c>
      <c r="N2127">
        <v>1.57985866594556</v>
      </c>
      <c r="O2127">
        <v>13.212955001433</v>
      </c>
      <c r="P2127">
        <v>38.865671641791003</v>
      </c>
      <c r="Q2127">
        <v>4.7362819788713997E-2</v>
      </c>
    </row>
    <row r="2128" spans="1:17" hidden="1" x14ac:dyDescent="0.3">
      <c r="A2128" t="s">
        <v>4416</v>
      </c>
      <c r="B2128" t="s">
        <v>4417</v>
      </c>
      <c r="C2128" t="str">
        <f>IFERROR(VLOOKUP(Table1[[#This Row],[Ticker]],[1]!Table1[[Symbol]:[Industry]],2,FALSE),"-")</f>
        <v>-</v>
      </c>
      <c r="D2128" t="s">
        <v>1139</v>
      </c>
      <c r="E2128">
        <v>279.64999999999998</v>
      </c>
      <c r="F2128">
        <v>11.9</v>
      </c>
      <c r="G2128">
        <v>-0.34376496836461701</v>
      </c>
      <c r="H2128">
        <v>-9.0541352051891408</v>
      </c>
      <c r="I2128">
        <v>-22.049671366743802</v>
      </c>
      <c r="J2128">
        <v>-6.33164931194184</v>
      </c>
      <c r="K2128">
        <v>12.234593462582</v>
      </c>
      <c r="L2128">
        <v>11.8877052988709</v>
      </c>
      <c r="M2128">
        <v>38.9929645644673</v>
      </c>
      <c r="N2128">
        <v>1.24012399602379</v>
      </c>
      <c r="O2128">
        <v>48.3193277310924</v>
      </c>
      <c r="P2128">
        <v>40.828402366863898</v>
      </c>
      <c r="Q2128">
        <v>1.5452002754973E-2</v>
      </c>
    </row>
    <row r="2129" spans="1:17" hidden="1" x14ac:dyDescent="0.3">
      <c r="A2129" t="s">
        <v>4418</v>
      </c>
      <c r="B2129" t="s">
        <v>4419</v>
      </c>
      <c r="C2129" t="str">
        <f>IFERROR(VLOOKUP(Table1[[#This Row],[Ticker]],[1]!Table1[[Symbol]:[Industry]],2,FALSE),"-")</f>
        <v>-</v>
      </c>
      <c r="D2129" t="s">
        <v>65</v>
      </c>
      <c r="E2129">
        <v>279.57306030000001</v>
      </c>
      <c r="F2129">
        <v>191</v>
      </c>
      <c r="G2129">
        <v>347.06009120672599</v>
      </c>
      <c r="H2129">
        <v>25.881516968723901</v>
      </c>
      <c r="I2129">
        <v>244.45394548284801</v>
      </c>
      <c r="J2129">
        <v>-11.6982700911331</v>
      </c>
      <c r="K2129">
        <v>164.005551608584</v>
      </c>
      <c r="L2129">
        <v>110.363311154812</v>
      </c>
      <c r="M2129">
        <v>58.090324771235103</v>
      </c>
      <c r="N2129">
        <v>0.89310164066027498</v>
      </c>
      <c r="O2129">
        <v>8.8743455497381998</v>
      </c>
      <c r="P2129">
        <v>516.12903225806394</v>
      </c>
      <c r="Q2129">
        <v>0.22201978636884201</v>
      </c>
    </row>
    <row r="2130" spans="1:17" hidden="1" x14ac:dyDescent="0.3">
      <c r="A2130" t="s">
        <v>4420</v>
      </c>
      <c r="B2130" t="s">
        <v>4421</v>
      </c>
      <c r="C2130" t="str">
        <f>IFERROR(VLOOKUP(Table1[[#This Row],[Ticker]],[1]!Table1[[Symbol]:[Industry]],2,FALSE),"-")</f>
        <v>-</v>
      </c>
      <c r="E2130">
        <v>279.32625000000002</v>
      </c>
      <c r="F2130">
        <v>1241.45</v>
      </c>
      <c r="G2130">
        <v>216.473591266765</v>
      </c>
      <c r="H2130">
        <v>-5.64100883328571</v>
      </c>
      <c r="I2130">
        <v>47.204772863865301</v>
      </c>
      <c r="J2130">
        <v>-1.5053954389114601</v>
      </c>
      <c r="K2130">
        <v>1142.46027312974</v>
      </c>
      <c r="L2130">
        <v>840.04772795370195</v>
      </c>
      <c r="M2130">
        <v>49.119339896821501</v>
      </c>
      <c r="N2130">
        <v>0.63896443303138095</v>
      </c>
      <c r="O2130">
        <v>15.973257078416299</v>
      </c>
      <c r="P2130">
        <v>269.204460966542</v>
      </c>
      <c r="Q2130">
        <v>0.196560163094881</v>
      </c>
    </row>
    <row r="2131" spans="1:17" hidden="1" x14ac:dyDescent="0.3">
      <c r="A2131" t="s">
        <v>4422</v>
      </c>
      <c r="B2131" t="s">
        <v>4423</v>
      </c>
      <c r="C2131" t="str">
        <f>IFERROR(VLOOKUP(Table1[[#This Row],[Ticker]],[1]!Table1[[Symbol]:[Industry]],2,FALSE),"-")</f>
        <v>-</v>
      </c>
      <c r="E2131">
        <v>278.91408129000001</v>
      </c>
      <c r="F2131">
        <v>23.01</v>
      </c>
      <c r="G2131">
        <v>-11.1936675024776</v>
      </c>
      <c r="H2131">
        <v>8.0003320479877793</v>
      </c>
      <c r="I2131">
        <v>-40.394091921152999</v>
      </c>
      <c r="J2131">
        <v>-7.8137500251921796</v>
      </c>
      <c r="K2131">
        <v>23.059435743042599</v>
      </c>
      <c r="L2131">
        <v>24.070685150197399</v>
      </c>
      <c r="M2131">
        <v>46.124880713148201</v>
      </c>
      <c r="N2131">
        <v>1.1540274307193401</v>
      </c>
      <c r="O2131">
        <v>59.9304650152107</v>
      </c>
      <c r="P2131">
        <v>29.633802816901401</v>
      </c>
      <c r="Q2131">
        <v>5.1808737721456999E-2</v>
      </c>
    </row>
    <row r="2132" spans="1:17" hidden="1" x14ac:dyDescent="0.3">
      <c r="A2132" t="s">
        <v>4424</v>
      </c>
      <c r="B2132" t="s">
        <v>4425</v>
      </c>
      <c r="C2132" t="str">
        <f>IFERROR(VLOOKUP(Table1[[#This Row],[Ticker]],[1]!Table1[[Symbol]:[Industry]],2,FALSE),"-")</f>
        <v>-</v>
      </c>
      <c r="D2132" t="s">
        <v>46</v>
      </c>
      <c r="E2132">
        <v>278.81863994000003</v>
      </c>
      <c r="F2132">
        <v>56.05</v>
      </c>
      <c r="G2132">
        <v>47.851088444805299</v>
      </c>
      <c r="H2132">
        <v>7.48102608513343</v>
      </c>
      <c r="I2132">
        <v>3.0944571226406401</v>
      </c>
      <c r="J2132">
        <v>7.0555310205594504</v>
      </c>
      <c r="K2132">
        <v>53.467591831983199</v>
      </c>
      <c r="L2132">
        <v>43.290524640347201</v>
      </c>
      <c r="M2132">
        <v>58.775125580475901</v>
      </c>
      <c r="N2132">
        <v>0.287338230150402</v>
      </c>
      <c r="O2132">
        <v>19.536128456735</v>
      </c>
      <c r="P2132">
        <v>121.442798456367</v>
      </c>
      <c r="Q2132">
        <v>0.17433128354215999</v>
      </c>
    </row>
    <row r="2133" spans="1:17" hidden="1" x14ac:dyDescent="0.3">
      <c r="A2133" t="s">
        <v>4426</v>
      </c>
      <c r="B2133" t="s">
        <v>4427</v>
      </c>
      <c r="C2133" t="str">
        <f>IFERROR(VLOOKUP(Table1[[#This Row],[Ticker]],[1]!Table1[[Symbol]:[Industry]],2,FALSE),"-")</f>
        <v>-</v>
      </c>
      <c r="D2133" t="s">
        <v>127</v>
      </c>
      <c r="E2133">
        <v>277.23452900000001</v>
      </c>
      <c r="F2133">
        <v>271.7</v>
      </c>
      <c r="G2133">
        <v>47.4002701752446</v>
      </c>
      <c r="H2133">
        <v>-9.5865489982925904</v>
      </c>
      <c r="I2133">
        <v>53.797750541184698</v>
      </c>
      <c r="J2133">
        <v>-8.5318566722698392</v>
      </c>
      <c r="K2133">
        <v>274.31124262895599</v>
      </c>
      <c r="L2133">
        <v>222.01903657931101</v>
      </c>
      <c r="M2133">
        <v>39.392654135723497</v>
      </c>
      <c r="N2133">
        <v>0.47124222750901501</v>
      </c>
      <c r="O2133">
        <v>25.6532940743467</v>
      </c>
      <c r="P2133">
        <v>172.92817679557999</v>
      </c>
      <c r="Q2133">
        <v>0.121240461642866</v>
      </c>
    </row>
    <row r="2134" spans="1:17" hidden="1" x14ac:dyDescent="0.3">
      <c r="A2134" t="s">
        <v>4428</v>
      </c>
      <c r="B2134" t="s">
        <v>4429</v>
      </c>
      <c r="C2134" t="str">
        <f>IFERROR(VLOOKUP(Table1[[#This Row],[Ticker]],[1]!Table1[[Symbol]:[Industry]],2,FALSE),"-")</f>
        <v>-</v>
      </c>
      <c r="D2134" t="s">
        <v>187</v>
      </c>
      <c r="E2134">
        <v>277.08465000000001</v>
      </c>
      <c r="F2134">
        <v>717</v>
      </c>
      <c r="G2134">
        <v>-20.688017279235499</v>
      </c>
      <c r="H2134">
        <v>-3.7105898885937498</v>
      </c>
      <c r="I2134">
        <v>-14.9184703478891</v>
      </c>
      <c r="J2134">
        <v>-0.37910950231636598</v>
      </c>
      <c r="K2134">
        <v>726.62269329985099</v>
      </c>
      <c r="L2134">
        <v>727.85774830324306</v>
      </c>
      <c r="M2134">
        <v>46.960906549127799</v>
      </c>
      <c r="N2134">
        <v>0.99886461514368496</v>
      </c>
      <c r="O2134">
        <v>25.383542538354199</v>
      </c>
      <c r="P2134">
        <v>11.682242990654199</v>
      </c>
      <c r="Q2134">
        <v>2.2384175426115999E-2</v>
      </c>
    </row>
    <row r="2135" spans="1:17" hidden="1" x14ac:dyDescent="0.3">
      <c r="A2135" t="s">
        <v>4430</v>
      </c>
      <c r="B2135" t="s">
        <v>4431</v>
      </c>
      <c r="C2135" t="str">
        <f>IFERROR(VLOOKUP(Table1[[#This Row],[Ticker]],[1]!Table1[[Symbol]:[Industry]],2,FALSE),"-")</f>
        <v>-</v>
      </c>
      <c r="D2135" t="s">
        <v>387</v>
      </c>
      <c r="E2135">
        <v>276.36498259799998</v>
      </c>
      <c r="F2135">
        <v>28.96</v>
      </c>
      <c r="G2135">
        <v>23.5225078565548</v>
      </c>
      <c r="H2135">
        <v>-2.6886450091107101</v>
      </c>
      <c r="I2135">
        <v>-10.011923749697701</v>
      </c>
      <c r="J2135">
        <v>-0.43987339120525598</v>
      </c>
      <c r="K2135">
        <v>25.864660690669702</v>
      </c>
      <c r="L2135">
        <v>26.096422994776301</v>
      </c>
      <c r="M2135">
        <v>76.942688695981303</v>
      </c>
      <c r="N2135">
        <v>1.51740197799017</v>
      </c>
      <c r="O2135">
        <v>29.1436464088397</v>
      </c>
      <c r="P2135">
        <v>60.443213296398902</v>
      </c>
      <c r="Q2135">
        <v>6.5299233927525999E-2</v>
      </c>
    </row>
    <row r="2136" spans="1:17" hidden="1" x14ac:dyDescent="0.3">
      <c r="A2136" t="s">
        <v>4432</v>
      </c>
      <c r="B2136" t="s">
        <v>4433</v>
      </c>
      <c r="C2136" t="str">
        <f>IFERROR(VLOOKUP(Table1[[#This Row],[Ticker]],[1]!Table1[[Symbol]:[Industry]],2,FALSE),"-")</f>
        <v>-</v>
      </c>
      <c r="D2136" t="s">
        <v>21</v>
      </c>
      <c r="E2136">
        <v>276.134342798999</v>
      </c>
      <c r="F2136">
        <v>122.81</v>
      </c>
      <c r="G2136">
        <v>-33.794122706284803</v>
      </c>
      <c r="H2136">
        <v>-8.9540125058026394</v>
      </c>
      <c r="I2136">
        <v>-35.7958318110541</v>
      </c>
      <c r="J2136">
        <v>-2.0158828257722998</v>
      </c>
      <c r="K2136">
        <v>116.552422487378</v>
      </c>
      <c r="L2136">
        <v>124.18703243261299</v>
      </c>
      <c r="M2136">
        <v>67.8275524582142</v>
      </c>
      <c r="N2136">
        <v>1.16814449200739</v>
      </c>
      <c r="O2136">
        <v>42.292972884944199</v>
      </c>
      <c r="P2136">
        <v>30.6489361702127</v>
      </c>
      <c r="Q2136">
        <v>0.124327803266295</v>
      </c>
    </row>
    <row r="2137" spans="1:17" hidden="1" x14ac:dyDescent="0.3">
      <c r="A2137" t="s">
        <v>4434</v>
      </c>
      <c r="B2137" t="s">
        <v>4435</v>
      </c>
      <c r="C2137" t="str">
        <f>IFERROR(VLOOKUP(Table1[[#This Row],[Ticker]],[1]!Table1[[Symbol]:[Industry]],2,FALSE),"-")</f>
        <v>-</v>
      </c>
      <c r="E2137">
        <v>274.88235479999997</v>
      </c>
      <c r="F2137">
        <v>18.61</v>
      </c>
      <c r="G2137">
        <v>-59.728434696375899</v>
      </c>
      <c r="H2137">
        <v>-0.30454616409325502</v>
      </c>
      <c r="I2137">
        <v>-15.962282689899</v>
      </c>
      <c r="J2137">
        <v>0.27281793532535098</v>
      </c>
      <c r="K2137">
        <v>18.652172778693501</v>
      </c>
      <c r="L2137">
        <v>19.3910569036818</v>
      </c>
      <c r="M2137">
        <v>48.438422625090503</v>
      </c>
      <c r="N2137">
        <v>0.229300653853512</v>
      </c>
      <c r="O2137">
        <v>74.314884470714603</v>
      </c>
      <c r="P2137">
        <v>31.985815602836801</v>
      </c>
      <c r="Q2137">
        <v>0.20949070370492801</v>
      </c>
    </row>
    <row r="2138" spans="1:17" hidden="1" x14ac:dyDescent="0.3">
      <c r="A2138" t="s">
        <v>4436</v>
      </c>
      <c r="B2138" t="s">
        <v>4437</v>
      </c>
      <c r="C2138" t="str">
        <f>IFERROR(VLOOKUP(Table1[[#This Row],[Ticker]],[1]!Table1[[Symbol]:[Industry]],2,FALSE),"-")</f>
        <v>-</v>
      </c>
      <c r="D2138" t="s">
        <v>280</v>
      </c>
      <c r="E2138">
        <v>274.12599999999998</v>
      </c>
      <c r="F2138">
        <v>334.3</v>
      </c>
      <c r="G2138">
        <v>32.346905979964603</v>
      </c>
      <c r="H2138">
        <v>5.90243835160787</v>
      </c>
      <c r="I2138">
        <v>3.0863495014857101</v>
      </c>
      <c r="J2138">
        <v>9.1683311968097208</v>
      </c>
      <c r="K2138">
        <v>284.53929131909803</v>
      </c>
      <c r="L2138">
        <v>263.30935645421698</v>
      </c>
      <c r="M2138">
        <v>80.335331175799595</v>
      </c>
      <c r="N2138">
        <v>1.5237603305785099</v>
      </c>
      <c r="O2138">
        <v>10.379898294944599</v>
      </c>
      <c r="P2138">
        <v>77.819148936170194</v>
      </c>
      <c r="Q2138">
        <v>0.19433825767351801</v>
      </c>
    </row>
    <row r="2139" spans="1:17" hidden="1" x14ac:dyDescent="0.3">
      <c r="A2139" t="s">
        <v>4438</v>
      </c>
      <c r="B2139" t="s">
        <v>4439</v>
      </c>
      <c r="C2139" t="str">
        <f>IFERROR(VLOOKUP(Table1[[#This Row],[Ticker]],[1]!Table1[[Symbol]:[Industry]],2,FALSE),"-")</f>
        <v>-</v>
      </c>
      <c r="D2139" t="s">
        <v>148</v>
      </c>
      <c r="E2139">
        <v>273.61336887499999</v>
      </c>
      <c r="F2139">
        <v>261.25</v>
      </c>
      <c r="G2139">
        <v>-7.4995163377382701</v>
      </c>
      <c r="H2139">
        <v>-7.0728133553483001</v>
      </c>
      <c r="I2139">
        <v>-20.231093279838099</v>
      </c>
      <c r="J2139">
        <v>-2.7582859554787298</v>
      </c>
      <c r="K2139">
        <v>263.859040189317</v>
      </c>
      <c r="L2139">
        <v>259.20164454964601</v>
      </c>
      <c r="M2139">
        <v>46.342797658815002</v>
      </c>
      <c r="N2139">
        <v>0.751230254461695</v>
      </c>
      <c r="O2139">
        <v>24.9377990430621</v>
      </c>
      <c r="P2139">
        <v>20.308542482155101</v>
      </c>
      <c r="Q2139">
        <v>8.6443521764365996E-2</v>
      </c>
    </row>
    <row r="2140" spans="1:17" hidden="1" x14ac:dyDescent="0.3">
      <c r="A2140" t="s">
        <v>4440</v>
      </c>
      <c r="B2140" t="s">
        <v>4441</v>
      </c>
      <c r="C2140" t="str">
        <f>IFERROR(VLOOKUP(Table1[[#This Row],[Ticker]],[1]!Table1[[Symbol]:[Industry]],2,FALSE),"-")</f>
        <v>-</v>
      </c>
      <c r="E2140">
        <v>273.2</v>
      </c>
      <c r="F2140">
        <v>200</v>
      </c>
      <c r="G2140">
        <v>47.133721852134897</v>
      </c>
      <c r="H2140">
        <v>3.2095468710476802</v>
      </c>
      <c r="I2140">
        <v>3.3559115123676899</v>
      </c>
      <c r="J2140">
        <v>-0.49605740926681702</v>
      </c>
      <c r="K2140">
        <v>191.16263548712499</v>
      </c>
      <c r="L2140">
        <v>183.39213408193299</v>
      </c>
      <c r="M2140">
        <v>59.3828157332713</v>
      </c>
      <c r="N2140">
        <v>1.2643443513008701</v>
      </c>
      <c r="O2140">
        <v>25.9</v>
      </c>
      <c r="P2140">
        <v>81.488203266787593</v>
      </c>
    </row>
    <row r="2141" spans="1:17" hidden="1" x14ac:dyDescent="0.3">
      <c r="A2141" t="s">
        <v>4442</v>
      </c>
      <c r="B2141" t="s">
        <v>4443</v>
      </c>
      <c r="C2141" t="str">
        <f>IFERROR(VLOOKUP(Table1[[#This Row],[Ticker]],[1]!Table1[[Symbol]:[Industry]],2,FALSE),"-")</f>
        <v>-</v>
      </c>
      <c r="E2141">
        <v>272.77170716000001</v>
      </c>
      <c r="F2141">
        <v>2323.6999999999998</v>
      </c>
      <c r="G2141">
        <v>469.42163393034099</v>
      </c>
      <c r="H2141">
        <v>77.249275344629396</v>
      </c>
      <c r="I2141">
        <v>93.707655537114306</v>
      </c>
      <c r="J2141">
        <v>13.290082416875499</v>
      </c>
      <c r="K2141">
        <v>1440.9082069777201</v>
      </c>
      <c r="L2141">
        <v>1031.9693580447199</v>
      </c>
      <c r="M2141">
        <v>95.023819643170896</v>
      </c>
      <c r="N2141">
        <v>1.8487938673605699</v>
      </c>
      <c r="O2141">
        <v>0</v>
      </c>
      <c r="P2141">
        <v>509.41515866771499</v>
      </c>
      <c r="Q2141">
        <v>0.18473349397045</v>
      </c>
    </row>
    <row r="2142" spans="1:17" hidden="1" x14ac:dyDescent="0.3">
      <c r="A2142" t="s">
        <v>4444</v>
      </c>
      <c r="B2142" t="s">
        <v>4445</v>
      </c>
      <c r="C2142" t="str">
        <f>IFERROR(VLOOKUP(Table1[[#This Row],[Ticker]],[1]!Table1[[Symbol]:[Industry]],2,FALSE),"-")</f>
        <v>-</v>
      </c>
      <c r="D2142" t="s">
        <v>552</v>
      </c>
      <c r="E2142">
        <v>272.75</v>
      </c>
      <c r="F2142">
        <v>272.75</v>
      </c>
      <c r="G2142">
        <v>-13.6998656924541</v>
      </c>
      <c r="H2142">
        <v>-18.978444135695199</v>
      </c>
      <c r="I2142">
        <v>-0.55411066903143402</v>
      </c>
      <c r="J2142">
        <v>-4.9258931280473597</v>
      </c>
      <c r="K2142">
        <v>298.99766216639398</v>
      </c>
      <c r="L2142">
        <v>287.60446634459902</v>
      </c>
      <c r="M2142">
        <v>28.163635263509001</v>
      </c>
      <c r="N2142">
        <v>0.45047810957418999</v>
      </c>
      <c r="O2142">
        <v>36.865261228230899</v>
      </c>
      <c r="P2142">
        <v>32.919103313840097</v>
      </c>
      <c r="Q2142">
        <v>0.124643031968534</v>
      </c>
    </row>
    <row r="2143" spans="1:17" hidden="1" x14ac:dyDescent="0.3">
      <c r="A2143" t="s">
        <v>4446</v>
      </c>
      <c r="B2143" t="s">
        <v>4447</v>
      </c>
      <c r="C2143" t="str">
        <f>IFERROR(VLOOKUP(Table1[[#This Row],[Ticker]],[1]!Table1[[Symbol]:[Industry]],2,FALSE),"-")</f>
        <v>-</v>
      </c>
      <c r="D2143" t="s">
        <v>59</v>
      </c>
      <c r="E2143">
        <v>271.15474512499998</v>
      </c>
      <c r="F2143">
        <v>271.14999999999998</v>
      </c>
      <c r="G2143">
        <v>-52.625399680059402</v>
      </c>
      <c r="H2143">
        <v>-4.1548759459298896</v>
      </c>
      <c r="I2143">
        <v>-48.833141123634</v>
      </c>
      <c r="J2143">
        <v>-5.7240033583863896</v>
      </c>
      <c r="K2143">
        <v>278.42856795765903</v>
      </c>
      <c r="L2143">
        <v>330.47274698753199</v>
      </c>
      <c r="M2143">
        <v>43.961055480221198</v>
      </c>
      <c r="N2143">
        <v>0.76085654432579997</v>
      </c>
      <c r="O2143">
        <v>72.893232528120905</v>
      </c>
      <c r="P2143">
        <v>12.9791666666666</v>
      </c>
      <c r="Q2143">
        <v>-0.16546572170861401</v>
      </c>
    </row>
    <row r="2144" spans="1:17" hidden="1" x14ac:dyDescent="0.3">
      <c r="A2144" t="s">
        <v>4448</v>
      </c>
      <c r="B2144" t="s">
        <v>4449</v>
      </c>
      <c r="C2144" t="str">
        <f>IFERROR(VLOOKUP(Table1[[#This Row],[Ticker]],[1]!Table1[[Symbol]:[Industry]],2,FALSE),"-")</f>
        <v>-</v>
      </c>
      <c r="D2144" t="s">
        <v>237</v>
      </c>
      <c r="E2144">
        <v>270.95817658999999</v>
      </c>
      <c r="F2144">
        <v>25.94</v>
      </c>
      <c r="G2144">
        <v>12.5856863194293</v>
      </c>
      <c r="H2144">
        <v>1.02237273131879</v>
      </c>
      <c r="I2144">
        <v>-19.5800135052468</v>
      </c>
      <c r="J2144">
        <v>-3.4698111917971901</v>
      </c>
      <c r="K2144">
        <v>26.2272544383517</v>
      </c>
      <c r="L2144">
        <v>25.5758460444377</v>
      </c>
      <c r="M2144">
        <v>40.839911808214097</v>
      </c>
      <c r="N2144">
        <v>1.5431663177152599</v>
      </c>
      <c r="O2144">
        <v>45.913646877409398</v>
      </c>
      <c r="P2144">
        <v>49.510086455331397</v>
      </c>
      <c r="Q2144">
        <v>-1.5258428893858001E-2</v>
      </c>
    </row>
    <row r="2145" spans="1:17" hidden="1" x14ac:dyDescent="0.3">
      <c r="A2145" t="s">
        <v>4450</v>
      </c>
      <c r="B2145" t="s">
        <v>4451</v>
      </c>
      <c r="C2145" t="str">
        <f>IFERROR(VLOOKUP(Table1[[#This Row],[Ticker]],[1]!Table1[[Symbol]:[Industry]],2,FALSE),"-")</f>
        <v>-</v>
      </c>
      <c r="E2145">
        <v>270.83472</v>
      </c>
      <c r="F2145">
        <v>2.6</v>
      </c>
      <c r="G2145">
        <v>133.93080486653301</v>
      </c>
      <c r="H2145">
        <v>-22.432153223207099</v>
      </c>
      <c r="I2145">
        <v>79.134267654758702</v>
      </c>
      <c r="J2145">
        <v>-23.9902206134274</v>
      </c>
      <c r="K2145">
        <v>3.26443162855738</v>
      </c>
      <c r="L2145">
        <v>2.5173085138412299</v>
      </c>
      <c r="M2145">
        <v>22.350874462368999</v>
      </c>
      <c r="N2145">
        <v>3.38302745691368</v>
      </c>
      <c r="O2145">
        <v>58.846153846153797</v>
      </c>
      <c r="P2145">
        <v>494.28571428571399</v>
      </c>
    </row>
    <row r="2146" spans="1:17" hidden="1" x14ac:dyDescent="0.3">
      <c r="A2146" t="s">
        <v>4452</v>
      </c>
      <c r="B2146" t="s">
        <v>4453</v>
      </c>
      <c r="C2146" t="str">
        <f>IFERROR(VLOOKUP(Table1[[#This Row],[Ticker]],[1]!Table1[[Symbol]:[Industry]],2,FALSE),"-")</f>
        <v>-</v>
      </c>
      <c r="D2146" t="s">
        <v>234</v>
      </c>
      <c r="E2146">
        <v>270.47000000000003</v>
      </c>
      <c r="F2146">
        <v>795.5</v>
      </c>
      <c r="G2146">
        <v>150.14988294452101</v>
      </c>
      <c r="H2146">
        <v>-12.6445390056642</v>
      </c>
      <c r="I2146">
        <v>28.382166564229799</v>
      </c>
      <c r="J2146">
        <v>-4.32789750848141</v>
      </c>
      <c r="K2146">
        <v>766.87349980195199</v>
      </c>
      <c r="L2146">
        <v>621.78345804858395</v>
      </c>
      <c r="M2146">
        <v>61.726582231917803</v>
      </c>
      <c r="N2146">
        <v>0.43140500272075999</v>
      </c>
      <c r="O2146">
        <v>16.530483972344399</v>
      </c>
      <c r="P2146">
        <v>194.575078689131</v>
      </c>
      <c r="Q2146">
        <v>0.15481732216211</v>
      </c>
    </row>
    <row r="2147" spans="1:17" hidden="1" x14ac:dyDescent="0.3">
      <c r="A2147" t="s">
        <v>4454</v>
      </c>
      <c r="B2147" t="s">
        <v>4455</v>
      </c>
      <c r="C2147" t="str">
        <f>IFERROR(VLOOKUP(Table1[[#This Row],[Ticker]],[1]!Table1[[Symbol]:[Industry]],2,FALSE),"-")</f>
        <v>-</v>
      </c>
      <c r="D2147" t="s">
        <v>46</v>
      </c>
      <c r="E2147">
        <v>270.4375</v>
      </c>
      <c r="F2147">
        <v>216.35</v>
      </c>
      <c r="G2147">
        <v>55.9418861872321</v>
      </c>
      <c r="H2147">
        <v>17.530231189865599</v>
      </c>
      <c r="I2147">
        <v>24.562984675623898</v>
      </c>
      <c r="J2147">
        <v>-7.5635269347259797</v>
      </c>
      <c r="K2147">
        <v>194.18304093648001</v>
      </c>
      <c r="L2147">
        <v>163.49059315737699</v>
      </c>
      <c r="M2147">
        <v>53.769755590065799</v>
      </c>
      <c r="N2147">
        <v>0.90167971003011305</v>
      </c>
      <c r="O2147">
        <v>17.725907094984901</v>
      </c>
      <c r="P2147">
        <v>116.241879060469</v>
      </c>
      <c r="Q2147">
        <v>0.17293976300877401</v>
      </c>
    </row>
    <row r="2148" spans="1:17" hidden="1" x14ac:dyDescent="0.3">
      <c r="A2148" t="s">
        <v>4456</v>
      </c>
      <c r="B2148" t="s">
        <v>4457</v>
      </c>
      <c r="C2148" t="str">
        <f>IFERROR(VLOOKUP(Table1[[#This Row],[Ticker]],[1]!Table1[[Symbol]:[Industry]],2,FALSE),"-")</f>
        <v>-</v>
      </c>
      <c r="E2148">
        <v>269.94728099999998</v>
      </c>
      <c r="F2148">
        <v>31.65</v>
      </c>
      <c r="G2148">
        <v>31.7219263609033</v>
      </c>
      <c r="H2148">
        <v>-0.479708975680952</v>
      </c>
      <c r="I2148">
        <v>-4.20117921004561</v>
      </c>
      <c r="J2148">
        <v>-3.0141043102083702</v>
      </c>
      <c r="K2148">
        <v>30.553655157566801</v>
      </c>
      <c r="L2148">
        <v>29.020570983174501</v>
      </c>
      <c r="M2148">
        <v>51.090584264190298</v>
      </c>
      <c r="N2148">
        <v>1.4747754212793101</v>
      </c>
      <c r="O2148">
        <v>31.437598736176898</v>
      </c>
      <c r="P2148">
        <v>65.880503144654099</v>
      </c>
      <c r="Q2148">
        <v>6.4252488708371996E-2</v>
      </c>
    </row>
    <row r="2149" spans="1:17" hidden="1" x14ac:dyDescent="0.3">
      <c r="A2149" t="s">
        <v>4458</v>
      </c>
      <c r="B2149" t="s">
        <v>4459</v>
      </c>
      <c r="C2149" t="str">
        <f>IFERROR(VLOOKUP(Table1[[#This Row],[Ticker]],[1]!Table1[[Symbol]:[Industry]],2,FALSE),"-")</f>
        <v>-</v>
      </c>
      <c r="D2149" t="s">
        <v>287</v>
      </c>
      <c r="E2149">
        <v>269.80231680000003</v>
      </c>
      <c r="F2149">
        <v>59.25</v>
      </c>
      <c r="G2149">
        <v>-31.634701105149801</v>
      </c>
      <c r="H2149">
        <v>17.117831019177501</v>
      </c>
      <c r="I2149">
        <v>-20.900544411681398</v>
      </c>
      <c r="J2149">
        <v>1.61835358416673</v>
      </c>
      <c r="K2149">
        <v>55.669842051561197</v>
      </c>
      <c r="L2149">
        <v>59.324463438099002</v>
      </c>
      <c r="M2149">
        <v>56.073581136574496</v>
      </c>
      <c r="N2149">
        <v>3.7057659942819998</v>
      </c>
      <c r="O2149">
        <v>68.270042194092795</v>
      </c>
      <c r="P2149">
        <v>33.445945945945901</v>
      </c>
      <c r="Q2149">
        <v>0.14154694307700599</v>
      </c>
    </row>
    <row r="2150" spans="1:17" hidden="1" x14ac:dyDescent="0.3">
      <c r="A2150" t="s">
        <v>4460</v>
      </c>
      <c r="B2150" t="s">
        <v>4461</v>
      </c>
      <c r="C2150" t="str">
        <f>IFERROR(VLOOKUP(Table1[[#This Row],[Ticker]],[1]!Table1[[Symbol]:[Industry]],2,FALSE),"-")</f>
        <v>-</v>
      </c>
      <c r="E2150">
        <v>269.64</v>
      </c>
      <c r="F2150">
        <v>210</v>
      </c>
      <c r="G2150">
        <v>11.497876050222301</v>
      </c>
      <c r="H2150">
        <v>31.657663206961299</v>
      </c>
      <c r="I2150">
        <v>24.3206960479861</v>
      </c>
      <c r="J2150">
        <v>-3.2179983912052501</v>
      </c>
      <c r="M2150">
        <v>76.3629006608395</v>
      </c>
      <c r="O2150">
        <v>4.0714285714285703</v>
      </c>
      <c r="P2150">
        <v>99.052132701421797</v>
      </c>
    </row>
    <row r="2151" spans="1:17" hidden="1" x14ac:dyDescent="0.3">
      <c r="A2151" t="s">
        <v>4462</v>
      </c>
      <c r="B2151" t="s">
        <v>4463</v>
      </c>
      <c r="C2151" t="str">
        <f>IFERROR(VLOOKUP(Table1[[#This Row],[Ticker]],[1]!Table1[[Symbol]:[Industry]],2,FALSE),"-")</f>
        <v>-</v>
      </c>
      <c r="D2151" t="s">
        <v>109</v>
      </c>
      <c r="E2151">
        <v>269.21838059999999</v>
      </c>
      <c r="F2151">
        <v>177</v>
      </c>
      <c r="G2151">
        <v>71.020058060364207</v>
      </c>
      <c r="H2151">
        <v>5.04489674672479</v>
      </c>
      <c r="I2151">
        <v>8.4266038191253507</v>
      </c>
      <c r="J2151">
        <v>-1.18660304236804</v>
      </c>
      <c r="K2151">
        <v>179.64241311996199</v>
      </c>
      <c r="L2151">
        <v>165.26393071125199</v>
      </c>
      <c r="M2151">
        <v>53.154870487112497</v>
      </c>
      <c r="N2151">
        <v>0.85715233486956699</v>
      </c>
      <c r="O2151">
        <v>102.937853107344</v>
      </c>
      <c r="P2151">
        <v>115.827338129496</v>
      </c>
      <c r="Q2151">
        <v>0.10070722169897001</v>
      </c>
    </row>
    <row r="2152" spans="1:17" hidden="1" x14ac:dyDescent="0.3">
      <c r="A2152" t="s">
        <v>4464</v>
      </c>
      <c r="B2152" t="s">
        <v>4465</v>
      </c>
      <c r="C2152" t="str">
        <f>IFERROR(VLOOKUP(Table1[[#This Row],[Ticker]],[1]!Table1[[Symbol]:[Industry]],2,FALSE),"-")</f>
        <v>-</v>
      </c>
      <c r="D2152" t="s">
        <v>130</v>
      </c>
      <c r="E2152">
        <v>269.14000499999997</v>
      </c>
      <c r="F2152">
        <v>267.8</v>
      </c>
      <c r="G2152">
        <v>190.27601456897401</v>
      </c>
      <c r="H2152">
        <v>11.0178278636171</v>
      </c>
      <c r="I2152">
        <v>105.188809872533</v>
      </c>
      <c r="J2152">
        <v>8.5934980358649398</v>
      </c>
      <c r="K2152">
        <v>225.61609288260101</v>
      </c>
      <c r="L2152">
        <v>170.90083981059701</v>
      </c>
      <c r="M2152">
        <v>81.2899535197528</v>
      </c>
      <c r="N2152">
        <v>0.98947154047102304</v>
      </c>
      <c r="O2152">
        <v>0</v>
      </c>
      <c r="P2152">
        <v>229.397293972939</v>
      </c>
      <c r="Q2152">
        <v>0.14087134543536001</v>
      </c>
    </row>
    <row r="2153" spans="1:17" hidden="1" x14ac:dyDescent="0.3">
      <c r="A2153" t="s">
        <v>4466</v>
      </c>
      <c r="B2153" t="s">
        <v>4467</v>
      </c>
      <c r="C2153" t="str">
        <f>IFERROR(VLOOKUP(Table1[[#This Row],[Ticker]],[1]!Table1[[Symbol]:[Industry]],2,FALSE),"-")</f>
        <v>-</v>
      </c>
      <c r="D2153" t="s">
        <v>445</v>
      </c>
      <c r="E2153">
        <v>269.09010000000001</v>
      </c>
      <c r="F2153">
        <v>107.55</v>
      </c>
      <c r="G2153">
        <v>-51.024686020996199</v>
      </c>
      <c r="H2153">
        <v>-4.6462614818836601</v>
      </c>
      <c r="I2153">
        <v>-19.973599284571499</v>
      </c>
      <c r="J2153">
        <v>-3.8190467047877501</v>
      </c>
      <c r="K2153">
        <v>107.840942519786</v>
      </c>
      <c r="L2153">
        <v>115.134905566776</v>
      </c>
      <c r="M2153">
        <v>51.971658604788203</v>
      </c>
      <c r="N2153">
        <v>3.1206299419889199</v>
      </c>
      <c r="O2153">
        <v>48.256624825662399</v>
      </c>
      <c r="P2153">
        <v>12.03125</v>
      </c>
    </row>
    <row r="2154" spans="1:17" hidden="1" x14ac:dyDescent="0.3">
      <c r="A2154" t="s">
        <v>4468</v>
      </c>
      <c r="B2154" t="s">
        <v>4469</v>
      </c>
      <c r="C2154" t="str">
        <f>IFERROR(VLOOKUP(Table1[[#This Row],[Ticker]],[1]!Table1[[Symbol]:[Industry]],2,FALSE),"-")</f>
        <v>-</v>
      </c>
      <c r="D2154" t="s">
        <v>148</v>
      </c>
      <c r="E2154">
        <v>269.08829600000001</v>
      </c>
      <c r="F2154">
        <v>631.9</v>
      </c>
      <c r="G2154">
        <v>0.98455583364039201</v>
      </c>
      <c r="H2154">
        <v>41.176112338037598</v>
      </c>
      <c r="I2154">
        <v>13.8073758314041</v>
      </c>
      <c r="J2154">
        <v>1.8072228477328001</v>
      </c>
      <c r="M2154">
        <v>78.493161028968501</v>
      </c>
      <c r="O2154">
        <v>5.49137521759772</v>
      </c>
      <c r="P2154">
        <v>93.389441469012993</v>
      </c>
    </row>
    <row r="2155" spans="1:17" hidden="1" x14ac:dyDescent="0.3">
      <c r="A2155" t="s">
        <v>4470</v>
      </c>
      <c r="B2155" t="s">
        <v>4471</v>
      </c>
      <c r="C2155" t="str">
        <f>IFERROR(VLOOKUP(Table1[[#This Row],[Ticker]],[1]!Table1[[Symbol]:[Industry]],2,FALSE),"-")</f>
        <v>-</v>
      </c>
      <c r="D2155" t="s">
        <v>668</v>
      </c>
      <c r="E2155">
        <v>268.39744000000002</v>
      </c>
      <c r="F2155">
        <v>231.05</v>
      </c>
      <c r="G2155">
        <v>9.8513866616509898</v>
      </c>
      <c r="H2155">
        <v>-1.04820388838223</v>
      </c>
      <c r="I2155">
        <v>7.5266379105959</v>
      </c>
      <c r="J2155">
        <v>2.4751208748497899</v>
      </c>
      <c r="K2155">
        <v>222.68705660671699</v>
      </c>
      <c r="L2155">
        <v>210.95946702634299</v>
      </c>
      <c r="M2155">
        <v>57.616559970171998</v>
      </c>
      <c r="N2155">
        <v>0.97797657380083602</v>
      </c>
      <c r="O2155">
        <v>28.6516417747719</v>
      </c>
      <c r="P2155">
        <v>39.436817616436997</v>
      </c>
      <c r="Q2155">
        <v>-5.7406364836040003E-2</v>
      </c>
    </row>
    <row r="2156" spans="1:17" hidden="1" x14ac:dyDescent="0.3">
      <c r="A2156" t="s">
        <v>4472</v>
      </c>
      <c r="B2156" t="s">
        <v>4473</v>
      </c>
      <c r="C2156" t="str">
        <f>IFERROR(VLOOKUP(Table1[[#This Row],[Ticker]],[1]!Table1[[Symbol]:[Industry]],2,FALSE),"-")</f>
        <v>-</v>
      </c>
      <c r="D2156" t="s">
        <v>620</v>
      </c>
      <c r="E2156">
        <v>266.82749999999999</v>
      </c>
      <c r="F2156">
        <v>796.5</v>
      </c>
      <c r="G2156">
        <v>6278.7821960014699</v>
      </c>
      <c r="H2156">
        <v>6.7288448607795903</v>
      </c>
      <c r="I2156">
        <v>569.04556548361597</v>
      </c>
      <c r="J2156">
        <v>1.56533494212807</v>
      </c>
      <c r="K2156">
        <v>650.91488400215496</v>
      </c>
      <c r="L2156">
        <v>369.98663984498</v>
      </c>
      <c r="M2156">
        <v>76.048513270943502</v>
      </c>
      <c r="N2156">
        <v>0.69124105395962498</v>
      </c>
      <c r="O2156">
        <v>1.3182674199623201</v>
      </c>
      <c r="P2156">
        <v>8060.8606557376997</v>
      </c>
      <c r="Q2156">
        <v>0.43091121583190101</v>
      </c>
    </row>
    <row r="2157" spans="1:17" hidden="1" x14ac:dyDescent="0.3">
      <c r="A2157" t="s">
        <v>4474</v>
      </c>
      <c r="B2157" t="s">
        <v>4475</v>
      </c>
      <c r="C2157" t="str">
        <f>IFERROR(VLOOKUP(Table1[[#This Row],[Ticker]],[1]!Table1[[Symbol]:[Industry]],2,FALSE),"-")</f>
        <v>-</v>
      </c>
      <c r="D2157" t="s">
        <v>4476</v>
      </c>
      <c r="E2157">
        <v>266.50151416</v>
      </c>
      <c r="F2157">
        <v>471.8</v>
      </c>
      <c r="G2157">
        <v>106.244549475562</v>
      </c>
      <c r="H2157">
        <v>51.873187777237</v>
      </c>
      <c r="I2157">
        <v>52.828933941642902</v>
      </c>
      <c r="J2157">
        <v>3.2401697703396001E-2</v>
      </c>
      <c r="K2157">
        <v>354.178032709668</v>
      </c>
      <c r="M2157">
        <v>80.444123371635698</v>
      </c>
      <c r="N2157">
        <v>2.3168721109399</v>
      </c>
      <c r="O2157">
        <v>0.41331072488342002</v>
      </c>
      <c r="P2157">
        <v>184.47392221887199</v>
      </c>
    </row>
    <row r="2158" spans="1:17" hidden="1" x14ac:dyDescent="0.3">
      <c r="A2158" t="s">
        <v>4477</v>
      </c>
      <c r="B2158" t="s">
        <v>4478</v>
      </c>
      <c r="C2158" t="str">
        <f>IFERROR(VLOOKUP(Table1[[#This Row],[Ticker]],[1]!Table1[[Symbol]:[Industry]],2,FALSE),"-")</f>
        <v>-</v>
      </c>
      <c r="E2158">
        <v>266.44401749999997</v>
      </c>
      <c r="F2158">
        <v>39.1</v>
      </c>
      <c r="G2158">
        <v>-26.849986273840599</v>
      </c>
      <c r="H2158">
        <v>36.167216248189497</v>
      </c>
      <c r="I2158">
        <v>57.927584610231897</v>
      </c>
      <c r="J2158">
        <v>19.693188823406601</v>
      </c>
      <c r="K2158">
        <v>29.275224841124398</v>
      </c>
      <c r="M2158">
        <v>100</v>
      </c>
      <c r="N2158">
        <v>0.97951683026309799</v>
      </c>
      <c r="O2158">
        <v>6.1892583120204598</v>
      </c>
      <c r="P2158">
        <v>70.816950633464401</v>
      </c>
    </row>
    <row r="2159" spans="1:17" hidden="1" x14ac:dyDescent="0.3">
      <c r="A2159" t="s">
        <v>4479</v>
      </c>
      <c r="B2159" t="s">
        <v>4480</v>
      </c>
      <c r="C2159" t="str">
        <f>IFERROR(VLOOKUP(Table1[[#This Row],[Ticker]],[1]!Table1[[Symbol]:[Industry]],2,FALSE),"-")</f>
        <v>-</v>
      </c>
      <c r="D2159" t="s">
        <v>46</v>
      </c>
      <c r="E2159">
        <v>266.43803049600001</v>
      </c>
      <c r="F2159">
        <v>20.32</v>
      </c>
      <c r="G2159">
        <v>61.568919969787203</v>
      </c>
      <c r="H2159">
        <v>-19.074966715035899</v>
      </c>
      <c r="I2159">
        <v>-51.126448090101697</v>
      </c>
      <c r="J2159">
        <v>-5.99196695702057</v>
      </c>
      <c r="K2159">
        <v>24.787698558597899</v>
      </c>
      <c r="L2159">
        <v>27.490127729620099</v>
      </c>
      <c r="M2159">
        <v>44.332148471397602</v>
      </c>
      <c r="N2159">
        <v>1.2982502244654399</v>
      </c>
      <c r="O2159">
        <v>154.18307086614101</v>
      </c>
      <c r="Q2159">
        <v>9.697038107007E-2</v>
      </c>
    </row>
    <row r="2160" spans="1:17" hidden="1" x14ac:dyDescent="0.3">
      <c r="A2160" t="s">
        <v>4481</v>
      </c>
      <c r="B2160" t="s">
        <v>4482</v>
      </c>
      <c r="C2160" t="str">
        <f>IFERROR(VLOOKUP(Table1[[#This Row],[Ticker]],[1]!Table1[[Symbol]:[Industry]],2,FALSE),"-")</f>
        <v>-</v>
      </c>
      <c r="D2160" t="s">
        <v>620</v>
      </c>
      <c r="E2160">
        <v>265.796065</v>
      </c>
      <c r="F2160">
        <v>258.25</v>
      </c>
      <c r="G2160">
        <v>448.81506648178402</v>
      </c>
      <c r="H2160">
        <v>-8.2803838990240504</v>
      </c>
      <c r="I2160">
        <v>72.5018759006728</v>
      </c>
      <c r="J2160">
        <v>9.9728922970538498</v>
      </c>
      <c r="K2160">
        <v>254.97960433356801</v>
      </c>
      <c r="L2160">
        <v>181.102723859284</v>
      </c>
      <c r="M2160">
        <v>48.8426584667329</v>
      </c>
      <c r="N2160">
        <v>0.50099009900990099</v>
      </c>
      <c r="O2160">
        <v>49.467570183930299</v>
      </c>
      <c r="P2160">
        <v>545.625</v>
      </c>
      <c r="Q2160">
        <v>0.15055119582627999</v>
      </c>
    </row>
    <row r="2161" spans="1:17" hidden="1" x14ac:dyDescent="0.3">
      <c r="A2161" t="s">
        <v>4483</v>
      </c>
      <c r="B2161" t="s">
        <v>4484</v>
      </c>
      <c r="C2161" t="str">
        <f>IFERROR(VLOOKUP(Table1[[#This Row],[Ticker]],[1]!Table1[[Symbol]:[Industry]],2,FALSE),"-")</f>
        <v>-</v>
      </c>
      <c r="E2161">
        <v>265.56923999999998</v>
      </c>
      <c r="F2161">
        <v>4.93</v>
      </c>
      <c r="G2161">
        <v>27.287544073470698</v>
      </c>
      <c r="H2161">
        <v>9.6130141160778209</v>
      </c>
      <c r="I2161">
        <v>25.9838734133873</v>
      </c>
      <c r="J2161">
        <v>-1.7679983912052499</v>
      </c>
      <c r="K2161">
        <v>4.3098492497290604</v>
      </c>
      <c r="L2161">
        <v>4.0866245335179903</v>
      </c>
      <c r="M2161">
        <v>62.554137018422701</v>
      </c>
      <c r="N2161">
        <v>1.7057150790540201</v>
      </c>
      <c r="O2161">
        <v>34.888438133874203</v>
      </c>
      <c r="P2161">
        <v>104.56431535269699</v>
      </c>
      <c r="Q2161">
        <v>-4.6158305394135998E-2</v>
      </c>
    </row>
    <row r="2162" spans="1:17" hidden="1" x14ac:dyDescent="0.3">
      <c r="A2162" t="s">
        <v>4485</v>
      </c>
      <c r="B2162" t="s">
        <v>4486</v>
      </c>
      <c r="C2162" t="str">
        <f>IFERROR(VLOOKUP(Table1[[#This Row],[Ticker]],[1]!Table1[[Symbol]:[Industry]],2,FALSE),"-")</f>
        <v>-</v>
      </c>
      <c r="D2162" t="s">
        <v>218</v>
      </c>
      <c r="E2162">
        <v>265.43056274999998</v>
      </c>
      <c r="F2162">
        <v>193.89</v>
      </c>
      <c r="G2162">
        <v>-37.879796440022197</v>
      </c>
      <c r="H2162">
        <v>-17.998206001649301</v>
      </c>
      <c r="I2162">
        <v>-44.267883099856</v>
      </c>
      <c r="J2162">
        <v>-4.3857994383256704</v>
      </c>
      <c r="K2162">
        <v>215.81563696081801</v>
      </c>
      <c r="L2162">
        <v>230.24136587163201</v>
      </c>
      <c r="M2162">
        <v>23.114345151358499</v>
      </c>
      <c r="N2162">
        <v>1.3468326858850801</v>
      </c>
      <c r="O2162">
        <v>131.05884780029899</v>
      </c>
      <c r="P2162">
        <v>0.93180635085892105</v>
      </c>
      <c r="Q2162">
        <v>5.1236222124994998E-2</v>
      </c>
    </row>
    <row r="2163" spans="1:17" hidden="1" x14ac:dyDescent="0.3">
      <c r="A2163" t="s">
        <v>4487</v>
      </c>
      <c r="B2163" t="s">
        <v>4488</v>
      </c>
      <c r="C2163" t="str">
        <f>IFERROR(VLOOKUP(Table1[[#This Row],[Ticker]],[1]!Table1[[Symbol]:[Industry]],2,FALSE),"-")</f>
        <v>-</v>
      </c>
      <c r="E2163">
        <v>264.04559145000002</v>
      </c>
      <c r="F2163">
        <v>193.5</v>
      </c>
      <c r="G2163">
        <v>-34.4386011153358</v>
      </c>
      <c r="H2163">
        <v>-9.9901274689395692E-3</v>
      </c>
      <c r="I2163">
        <v>-49.446743072412701</v>
      </c>
      <c r="J2163">
        <v>1.56533494212807</v>
      </c>
      <c r="K2163">
        <v>219.43200126331399</v>
      </c>
      <c r="L2163">
        <v>245.65071754633701</v>
      </c>
      <c r="M2163">
        <v>38.844887767671302</v>
      </c>
      <c r="N2163">
        <v>0.80287725742271199</v>
      </c>
      <c r="O2163">
        <v>78.2945736434108</v>
      </c>
      <c r="P2163">
        <v>7.4999999999999902</v>
      </c>
      <c r="Q2163">
        <v>0.103794189733085</v>
      </c>
    </row>
    <row r="2164" spans="1:17" hidden="1" x14ac:dyDescent="0.3">
      <c r="A2164" t="s">
        <v>4489</v>
      </c>
      <c r="B2164" t="s">
        <v>4490</v>
      </c>
      <c r="C2164" t="str">
        <f>IFERROR(VLOOKUP(Table1[[#This Row],[Ticker]],[1]!Table1[[Symbol]:[Industry]],2,FALSE),"-")</f>
        <v>-</v>
      </c>
      <c r="D2164" t="s">
        <v>994</v>
      </c>
      <c r="E2164">
        <v>263.52595639999998</v>
      </c>
      <c r="F2164">
        <v>55.3</v>
      </c>
      <c r="G2164">
        <v>33.975945656739803</v>
      </c>
      <c r="H2164">
        <v>4.0058647948108499</v>
      </c>
      <c r="I2164">
        <v>37.178476581923597</v>
      </c>
      <c r="J2164">
        <v>-3.20436202756889</v>
      </c>
      <c r="K2164">
        <v>50.742720002654799</v>
      </c>
      <c r="L2164">
        <v>43.659270506137702</v>
      </c>
      <c r="M2164">
        <v>57.546311075696799</v>
      </c>
      <c r="N2164">
        <v>0.90937477507282904</v>
      </c>
      <c r="O2164">
        <v>8.48101265822784</v>
      </c>
      <c r="P2164">
        <v>70.942812982998404</v>
      </c>
      <c r="Q2164">
        <v>5.3898834318253E-2</v>
      </c>
    </row>
    <row r="2165" spans="1:17" hidden="1" x14ac:dyDescent="0.3">
      <c r="A2165" t="s">
        <v>4491</v>
      </c>
      <c r="B2165" t="s">
        <v>4492</v>
      </c>
      <c r="C2165" t="str">
        <f>IFERROR(VLOOKUP(Table1[[#This Row],[Ticker]],[1]!Table1[[Symbol]:[Industry]],2,FALSE),"-")</f>
        <v>-</v>
      </c>
      <c r="D2165" t="s">
        <v>380</v>
      </c>
      <c r="E2165">
        <v>263.15169859999997</v>
      </c>
      <c r="F2165">
        <v>66.5</v>
      </c>
      <c r="G2165">
        <v>32.7720847130362</v>
      </c>
      <c r="H2165">
        <v>8.7433116033214908</v>
      </c>
      <c r="I2165">
        <v>10.555965330025399</v>
      </c>
      <c r="J2165">
        <v>-3.5700663380294699</v>
      </c>
      <c r="K2165">
        <v>63.125402352701997</v>
      </c>
      <c r="L2165">
        <v>58.225029666992299</v>
      </c>
      <c r="M2165">
        <v>64.336162000004194</v>
      </c>
      <c r="N2165">
        <v>1.4022009889685001</v>
      </c>
      <c r="O2165">
        <v>19.533834586466099</v>
      </c>
      <c r="P2165">
        <v>75</v>
      </c>
      <c r="Q2165">
        <v>8.0288545632014E-2</v>
      </c>
    </row>
    <row r="2166" spans="1:17" hidden="1" x14ac:dyDescent="0.3">
      <c r="A2166" t="s">
        <v>4493</v>
      </c>
      <c r="B2166" t="s">
        <v>4494</v>
      </c>
      <c r="C2166" t="str">
        <f>IFERROR(VLOOKUP(Table1[[#This Row],[Ticker]],[1]!Table1[[Symbol]:[Industry]],2,FALSE),"-")</f>
        <v>-</v>
      </c>
      <c r="E2166">
        <v>263.06218689999997</v>
      </c>
      <c r="F2166">
        <v>161.94999999999999</v>
      </c>
      <c r="G2166">
        <v>65.944618712731597</v>
      </c>
      <c r="H2166">
        <v>-4.1635086387731004</v>
      </c>
      <c r="I2166">
        <v>11.6875570536906</v>
      </c>
      <c r="J2166">
        <v>-3.60848918875126</v>
      </c>
      <c r="K2166">
        <v>159.841219025421</v>
      </c>
      <c r="L2166">
        <v>141.04450515966599</v>
      </c>
      <c r="M2166">
        <v>52.4732378829545</v>
      </c>
      <c r="N2166">
        <v>0.80368906455862898</v>
      </c>
      <c r="O2166">
        <v>8.6755171349181808</v>
      </c>
      <c r="P2166">
        <v>102.4375</v>
      </c>
      <c r="Q2166">
        <v>0.14178665752129099</v>
      </c>
    </row>
    <row r="2167" spans="1:17" hidden="1" x14ac:dyDescent="0.3">
      <c r="A2167" t="s">
        <v>4495</v>
      </c>
      <c r="B2167" t="s">
        <v>4496</v>
      </c>
      <c r="C2167" t="str">
        <f>IFERROR(VLOOKUP(Table1[[#This Row],[Ticker]],[1]!Table1[[Symbol]:[Industry]],2,FALSE),"-")</f>
        <v>-</v>
      </c>
      <c r="D2167" t="s">
        <v>387</v>
      </c>
      <c r="E2167">
        <v>262.68606</v>
      </c>
      <c r="F2167">
        <v>229.1</v>
      </c>
      <c r="G2167">
        <v>-1.37025929100977</v>
      </c>
      <c r="H2167">
        <v>-6.0266132368235796</v>
      </c>
      <c r="I2167">
        <v>-10.061717908331101</v>
      </c>
      <c r="J2167">
        <v>-6.2754610777724098</v>
      </c>
      <c r="K2167">
        <v>223.90383189256099</v>
      </c>
      <c r="L2167">
        <v>206.011744543427</v>
      </c>
      <c r="M2167">
        <v>51.476957396227299</v>
      </c>
      <c r="N2167">
        <v>2.9502262746150199</v>
      </c>
      <c r="O2167">
        <v>15.670013094718399</v>
      </c>
      <c r="P2167">
        <v>47.806451612903203</v>
      </c>
      <c r="Q2167">
        <v>0.10645513749136</v>
      </c>
    </row>
    <row r="2168" spans="1:17" hidden="1" x14ac:dyDescent="0.3">
      <c r="A2168" t="s">
        <v>4497</v>
      </c>
      <c r="B2168" t="s">
        <v>4498</v>
      </c>
      <c r="C2168" t="str">
        <f>IFERROR(VLOOKUP(Table1[[#This Row],[Ticker]],[1]!Table1[[Symbol]:[Industry]],2,FALSE),"-")</f>
        <v>-</v>
      </c>
      <c r="D2168" t="s">
        <v>148</v>
      </c>
      <c r="E2168">
        <v>262.65250900000001</v>
      </c>
      <c r="F2168">
        <v>875.45</v>
      </c>
      <c r="G2168">
        <v>212.29939699058599</v>
      </c>
      <c r="H2168">
        <v>-18.985649089930799</v>
      </c>
      <c r="I2168">
        <v>24.436124172846</v>
      </c>
      <c r="J2168">
        <v>4.9857329520783198</v>
      </c>
      <c r="K2168">
        <v>898.28511915106799</v>
      </c>
      <c r="L2168">
        <v>732.23137491281398</v>
      </c>
      <c r="M2168">
        <v>63.571040046049802</v>
      </c>
      <c r="N2168">
        <v>0.460482516056052</v>
      </c>
      <c r="O2168">
        <v>57.062082357644599</v>
      </c>
      <c r="P2168">
        <v>272.37345810293402</v>
      </c>
      <c r="Q2168">
        <v>0.17343825499947199</v>
      </c>
    </row>
    <row r="2169" spans="1:17" hidden="1" x14ac:dyDescent="0.3">
      <c r="A2169" t="s">
        <v>4499</v>
      </c>
      <c r="B2169" t="s">
        <v>4500</v>
      </c>
      <c r="C2169" t="str">
        <f>IFERROR(VLOOKUP(Table1[[#This Row],[Ticker]],[1]!Table1[[Symbol]:[Industry]],2,FALSE),"-")</f>
        <v>-</v>
      </c>
      <c r="D2169" t="s">
        <v>325</v>
      </c>
      <c r="E2169">
        <v>262.34460000000001</v>
      </c>
      <c r="F2169">
        <v>155.05000000000001</v>
      </c>
      <c r="G2169">
        <v>213.56571332254799</v>
      </c>
      <c r="H2169">
        <v>-0.26796514194249998</v>
      </c>
      <c r="I2169">
        <v>20.001141797637501</v>
      </c>
      <c r="J2169">
        <v>3.3383845875181399</v>
      </c>
      <c r="K2169">
        <v>141.998851768859</v>
      </c>
      <c r="L2169">
        <v>114.511305486306</v>
      </c>
      <c r="M2169">
        <v>76.474377529495101</v>
      </c>
      <c r="N2169">
        <v>1.12308461515837</v>
      </c>
      <c r="O2169">
        <v>21.251209287326599</v>
      </c>
      <c r="P2169">
        <v>294.529262086514</v>
      </c>
    </row>
    <row r="2170" spans="1:17" hidden="1" x14ac:dyDescent="0.3">
      <c r="A2170" t="s">
        <v>4501</v>
      </c>
      <c r="B2170" t="s">
        <v>4502</v>
      </c>
      <c r="C2170" t="str">
        <f>IFERROR(VLOOKUP(Table1[[#This Row],[Ticker]],[1]!Table1[[Symbol]:[Industry]],2,FALSE),"-")</f>
        <v>-</v>
      </c>
      <c r="D2170" t="s">
        <v>620</v>
      </c>
      <c r="E2170">
        <v>262.26609676999999</v>
      </c>
      <c r="F2170">
        <v>9.61</v>
      </c>
      <c r="G2170">
        <v>53.274680770748603</v>
      </c>
      <c r="H2170">
        <v>-8.4141352051891491</v>
      </c>
      <c r="I2170">
        <v>54.532236764224002</v>
      </c>
      <c r="J2170">
        <v>-5.6719022951091604</v>
      </c>
      <c r="K2170">
        <v>9.6053934271254295</v>
      </c>
      <c r="L2170">
        <v>7.6087073201386204</v>
      </c>
      <c r="M2170">
        <v>34.653503465184201</v>
      </c>
      <c r="N2170">
        <v>0.87583992059320703</v>
      </c>
      <c r="O2170">
        <v>27.991675338189399</v>
      </c>
      <c r="P2170">
        <v>96.523517382413004</v>
      </c>
      <c r="Q2170">
        <v>0.122489695014855</v>
      </c>
    </row>
    <row r="2171" spans="1:17" hidden="1" x14ac:dyDescent="0.3">
      <c r="A2171" t="s">
        <v>4503</v>
      </c>
      <c r="B2171" t="s">
        <v>4504</v>
      </c>
      <c r="C2171" t="str">
        <f>IFERROR(VLOOKUP(Table1[[#This Row],[Ticker]],[1]!Table1[[Symbol]:[Industry]],2,FALSE),"-")</f>
        <v>-</v>
      </c>
      <c r="D2171" t="s">
        <v>49</v>
      </c>
      <c r="E2171">
        <v>261.72366</v>
      </c>
      <c r="F2171">
        <v>848.65</v>
      </c>
      <c r="G2171">
        <v>10.7779228086826</v>
      </c>
      <c r="H2171">
        <v>-2.08690433517464E-2</v>
      </c>
      <c r="I2171">
        <v>-39.508475404987699</v>
      </c>
      <c r="J2171">
        <v>-8.0545152451378392</v>
      </c>
      <c r="K2171">
        <v>893.72675051348199</v>
      </c>
      <c r="L2171">
        <v>904.84247616362302</v>
      </c>
      <c r="M2171">
        <v>45.783383444280503</v>
      </c>
      <c r="N2171">
        <v>1.1569549036394999</v>
      </c>
      <c r="O2171">
        <v>74.382843339421399</v>
      </c>
      <c r="P2171">
        <v>49.497944803288298</v>
      </c>
      <c r="Q2171">
        <v>2.5404466445223001E-2</v>
      </c>
    </row>
    <row r="2172" spans="1:17" hidden="1" x14ac:dyDescent="0.3">
      <c r="A2172" t="s">
        <v>4505</v>
      </c>
      <c r="B2172" t="s">
        <v>4506</v>
      </c>
      <c r="C2172" t="str">
        <f>IFERROR(VLOOKUP(Table1[[#This Row],[Ticker]],[1]!Table1[[Symbol]:[Industry]],2,FALSE),"-")</f>
        <v>-</v>
      </c>
      <c r="D2172" t="s">
        <v>21</v>
      </c>
      <c r="E2172">
        <v>261.293364</v>
      </c>
      <c r="F2172">
        <v>183</v>
      </c>
      <c r="G2172">
        <v>143.01028093935599</v>
      </c>
      <c r="H2172">
        <v>2.8347878070642901E-2</v>
      </c>
      <c r="I2172">
        <v>-17.052759581755499</v>
      </c>
      <c r="J2172">
        <v>-11.6664755485656</v>
      </c>
      <c r="K2172">
        <v>174.765329319947</v>
      </c>
      <c r="L2172">
        <v>157.76169069577699</v>
      </c>
      <c r="M2172">
        <v>49.360243512562498</v>
      </c>
      <c r="N2172">
        <v>1.22520088814955</v>
      </c>
      <c r="O2172">
        <v>21.6666666666666</v>
      </c>
      <c r="P2172">
        <v>177.272727272727</v>
      </c>
      <c r="Q2172">
        <v>9.2805819177473006E-2</v>
      </c>
    </row>
    <row r="2173" spans="1:17" hidden="1" x14ac:dyDescent="0.3">
      <c r="A2173" t="s">
        <v>4507</v>
      </c>
      <c r="B2173" t="s">
        <v>4508</v>
      </c>
      <c r="C2173" t="str">
        <f>IFERROR(VLOOKUP(Table1[[#This Row],[Ticker]],[1]!Table1[[Symbol]:[Industry]],2,FALSE),"-")</f>
        <v>-</v>
      </c>
      <c r="D2173" t="s">
        <v>541</v>
      </c>
      <c r="E2173">
        <v>260.87489002500001</v>
      </c>
      <c r="F2173">
        <v>324.75</v>
      </c>
      <c r="G2173">
        <v>10.025929074917</v>
      </c>
      <c r="H2173">
        <v>19.375093775825899</v>
      </c>
      <c r="I2173">
        <v>4.49722353035515</v>
      </c>
      <c r="J2173">
        <v>0.668680031366088</v>
      </c>
      <c r="K2173">
        <v>284.73330504333001</v>
      </c>
      <c r="L2173">
        <v>275.87901913711499</v>
      </c>
      <c r="M2173">
        <v>76.263304688556005</v>
      </c>
      <c r="N2173">
        <v>2.92295623278538</v>
      </c>
      <c r="O2173">
        <v>12.5481139337952</v>
      </c>
      <c r="P2173">
        <v>40.4324324324324</v>
      </c>
      <c r="Q2173">
        <v>-3.6470239391969E-2</v>
      </c>
    </row>
    <row r="2174" spans="1:17" hidden="1" x14ac:dyDescent="0.3">
      <c r="A2174" t="s">
        <v>4509</v>
      </c>
      <c r="B2174" t="s">
        <v>4510</v>
      </c>
      <c r="C2174" t="str">
        <f>IFERROR(VLOOKUP(Table1[[#This Row],[Ticker]],[1]!Table1[[Symbol]:[Industry]],2,FALSE),"-")</f>
        <v>-</v>
      </c>
      <c r="D2174" t="s">
        <v>59</v>
      </c>
      <c r="E2174">
        <v>260.74259172000001</v>
      </c>
      <c r="F2174">
        <v>187.9</v>
      </c>
      <c r="G2174">
        <v>80.065591756781501</v>
      </c>
      <c r="H2174">
        <v>0.14755756755062299</v>
      </c>
      <c r="I2174">
        <v>25.170883793079099</v>
      </c>
      <c r="J2174">
        <v>-4.7264273634062297</v>
      </c>
      <c r="K2174">
        <v>183.011874666962</v>
      </c>
      <c r="L2174">
        <v>148.269609480669</v>
      </c>
      <c r="M2174">
        <v>41.074394165981303</v>
      </c>
      <c r="N2174">
        <v>1.2925200880225101</v>
      </c>
      <c r="O2174">
        <v>23.9489089941458</v>
      </c>
      <c r="P2174">
        <v>118.336044620032</v>
      </c>
      <c r="Q2174">
        <v>0.10193119454937501</v>
      </c>
    </row>
    <row r="2175" spans="1:17" hidden="1" x14ac:dyDescent="0.3">
      <c r="A2175" t="s">
        <v>4511</v>
      </c>
      <c r="B2175" t="s">
        <v>4512</v>
      </c>
      <c r="C2175" t="str">
        <f>IFERROR(VLOOKUP(Table1[[#This Row],[Ticker]],[1]!Table1[[Symbol]:[Industry]],2,FALSE),"-")</f>
        <v>-</v>
      </c>
      <c r="D2175" t="s">
        <v>59</v>
      </c>
      <c r="E2175">
        <v>260.50146849999999</v>
      </c>
      <c r="F2175">
        <v>222.95</v>
      </c>
      <c r="G2175">
        <v>234.52371638650001</v>
      </c>
      <c r="H2175">
        <v>14.875482281149599</v>
      </c>
      <c r="I2175">
        <v>8.9412350696637493</v>
      </c>
      <c r="J2175">
        <v>6.8389667829240999</v>
      </c>
      <c r="K2175">
        <v>184.87961873745701</v>
      </c>
      <c r="L2175">
        <v>153.639085896936</v>
      </c>
      <c r="M2175">
        <v>85.211064406431404</v>
      </c>
      <c r="N2175">
        <v>1.4535324344357099</v>
      </c>
      <c r="O2175">
        <v>2.0856694326082099</v>
      </c>
      <c r="P2175">
        <v>274.57997311827899</v>
      </c>
      <c r="Q2175">
        <v>0.166745420565797</v>
      </c>
    </row>
    <row r="2176" spans="1:17" hidden="1" x14ac:dyDescent="0.3">
      <c r="A2176" t="s">
        <v>4513</v>
      </c>
      <c r="B2176" t="s">
        <v>4514</v>
      </c>
      <c r="C2176" t="str">
        <f>IFERROR(VLOOKUP(Table1[[#This Row],[Ticker]],[1]!Table1[[Symbol]:[Industry]],2,FALSE),"-")</f>
        <v>-</v>
      </c>
      <c r="D2176" t="s">
        <v>140</v>
      </c>
      <c r="E2176">
        <v>260.39636000000002</v>
      </c>
      <c r="F2176">
        <v>16.48</v>
      </c>
      <c r="G2176">
        <v>-107.034350385949</v>
      </c>
      <c r="H2176">
        <v>-13.3892365369783</v>
      </c>
      <c r="I2176">
        <v>-77.713272106476794</v>
      </c>
      <c r="J2176">
        <v>8.3160352222401297</v>
      </c>
      <c r="K2176">
        <v>16.411352603443799</v>
      </c>
      <c r="L2176">
        <v>34.052095278789203</v>
      </c>
      <c r="M2176">
        <v>74.370387869502906</v>
      </c>
      <c r="N2176">
        <v>1.7517574233822499</v>
      </c>
      <c r="O2176">
        <v>474.878640776699</v>
      </c>
      <c r="P2176">
        <v>60.1554907677356</v>
      </c>
      <c r="Q2176">
        <v>2.1714209682633E-2</v>
      </c>
    </row>
    <row r="2177" spans="1:17" hidden="1" x14ac:dyDescent="0.3">
      <c r="A2177" t="s">
        <v>4515</v>
      </c>
      <c r="B2177" t="s">
        <v>4516</v>
      </c>
      <c r="C2177" t="str">
        <f>IFERROR(VLOOKUP(Table1[[#This Row],[Ticker]],[1]!Table1[[Symbol]:[Industry]],2,FALSE),"-")</f>
        <v>-</v>
      </c>
      <c r="E2177">
        <v>260.0582028</v>
      </c>
      <c r="F2177">
        <v>853.6</v>
      </c>
      <c r="G2177">
        <v>807.694046893164</v>
      </c>
      <c r="H2177">
        <v>15.015454812636101</v>
      </c>
      <c r="I2177">
        <v>820.51686689092799</v>
      </c>
      <c r="J2177">
        <v>-9.3836114586638804</v>
      </c>
      <c r="K2177">
        <v>737.47972191940403</v>
      </c>
      <c r="M2177">
        <v>35.049624409897099</v>
      </c>
      <c r="N2177">
        <v>1.2634925358329601</v>
      </c>
      <c r="O2177">
        <v>14.6907216494845</v>
      </c>
      <c r="P2177">
        <v>880.02296211251405</v>
      </c>
    </row>
    <row r="2178" spans="1:17" hidden="1" x14ac:dyDescent="0.3">
      <c r="A2178" t="s">
        <v>4517</v>
      </c>
      <c r="B2178" t="s">
        <v>4518</v>
      </c>
      <c r="C2178" t="str">
        <f>IFERROR(VLOOKUP(Table1[[#This Row],[Ticker]],[1]!Table1[[Symbol]:[Industry]],2,FALSE),"-")</f>
        <v>-</v>
      </c>
      <c r="D2178" t="s">
        <v>46</v>
      </c>
      <c r="E2178">
        <v>259.81054091999999</v>
      </c>
      <c r="F2178">
        <v>101.1</v>
      </c>
      <c r="G2178">
        <v>344.52037211853798</v>
      </c>
      <c r="H2178">
        <v>-14.883684252144</v>
      </c>
      <c r="I2178">
        <v>67.807684915105298</v>
      </c>
      <c r="J2178">
        <v>3.6051686037608301</v>
      </c>
      <c r="K2178">
        <v>91.644818566170699</v>
      </c>
      <c r="L2178">
        <v>67.792541241429205</v>
      </c>
      <c r="M2178">
        <v>72.855985696064593</v>
      </c>
      <c r="N2178">
        <v>1.0005281902305301</v>
      </c>
      <c r="O2178">
        <v>15.2324431256182</v>
      </c>
      <c r="P2178">
        <v>421.13402061855601</v>
      </c>
      <c r="Q2178">
        <v>0.133398101924702</v>
      </c>
    </row>
    <row r="2179" spans="1:17" hidden="1" x14ac:dyDescent="0.3">
      <c r="A2179" t="s">
        <v>4519</v>
      </c>
      <c r="B2179" t="s">
        <v>4520</v>
      </c>
      <c r="C2179" t="str">
        <f>IFERROR(VLOOKUP(Table1[[#This Row],[Ticker]],[1]!Table1[[Symbol]:[Industry]],2,FALSE),"-")</f>
        <v>-</v>
      </c>
      <c r="D2179" t="s">
        <v>257</v>
      </c>
      <c r="E2179">
        <v>259.74123125</v>
      </c>
      <c r="F2179">
        <v>50.74</v>
      </c>
      <c r="G2179">
        <v>152.31398627998499</v>
      </c>
      <c r="H2179">
        <v>-1.8686806597346</v>
      </c>
      <c r="I2179">
        <v>-20.29812514732</v>
      </c>
      <c r="J2179">
        <v>-4.3586719663347901</v>
      </c>
      <c r="K2179">
        <v>51.629749352845302</v>
      </c>
      <c r="L2179">
        <v>45.3205957665756</v>
      </c>
      <c r="M2179">
        <v>40.915786265216099</v>
      </c>
      <c r="N2179">
        <v>1.20556158184232</v>
      </c>
      <c r="O2179">
        <v>37.366968860859203</v>
      </c>
      <c r="P2179">
        <v>191.441700172314</v>
      </c>
      <c r="Q2179">
        <v>0.113870417864448</v>
      </c>
    </row>
    <row r="2180" spans="1:17" hidden="1" x14ac:dyDescent="0.3">
      <c r="A2180" t="s">
        <v>4521</v>
      </c>
      <c r="B2180" t="s">
        <v>4522</v>
      </c>
      <c r="C2180" t="str">
        <f>IFERROR(VLOOKUP(Table1[[#This Row],[Ticker]],[1]!Table1[[Symbol]:[Industry]],2,FALSE),"-")</f>
        <v>-</v>
      </c>
      <c r="D2180" t="s">
        <v>620</v>
      </c>
      <c r="E2180">
        <v>259.36143600000003</v>
      </c>
      <c r="F2180">
        <v>212</v>
      </c>
      <c r="G2180">
        <v>837.92417761536694</v>
      </c>
      <c r="H2180">
        <v>24.716831747075201</v>
      </c>
      <c r="I2180">
        <v>687.11063397676696</v>
      </c>
      <c r="J2180">
        <v>0.16436875855319799</v>
      </c>
      <c r="K2180">
        <v>162.78454287765999</v>
      </c>
      <c r="L2180">
        <v>88.040216621079693</v>
      </c>
      <c r="M2180">
        <v>68.337285639449405</v>
      </c>
      <c r="N2180">
        <v>0.58373205741626699</v>
      </c>
      <c r="O2180">
        <v>2.5943396226414999</v>
      </c>
      <c r="P2180">
        <v>909.52380952380895</v>
      </c>
    </row>
    <row r="2181" spans="1:17" hidden="1" x14ac:dyDescent="0.3">
      <c r="A2181" t="s">
        <v>4523</v>
      </c>
      <c r="B2181" t="s">
        <v>4524</v>
      </c>
      <c r="C2181" t="str">
        <f>IFERROR(VLOOKUP(Table1[[#This Row],[Ticker]],[1]!Table1[[Symbol]:[Industry]],2,FALSE),"-")</f>
        <v>-</v>
      </c>
      <c r="D2181" t="s">
        <v>1955</v>
      </c>
      <c r="E2181">
        <v>258.632307045</v>
      </c>
      <c r="F2181">
        <v>406.35</v>
      </c>
      <c r="G2181">
        <v>22.6666379394361</v>
      </c>
      <c r="H2181">
        <v>13.2550922190752</v>
      </c>
      <c r="I2181">
        <v>28.572774968934599</v>
      </c>
      <c r="J2181">
        <v>1.3177158945090199</v>
      </c>
      <c r="K2181">
        <v>376.94604421140502</v>
      </c>
      <c r="L2181">
        <v>339.69081990556299</v>
      </c>
      <c r="M2181">
        <v>61.756721020615103</v>
      </c>
      <c r="N2181">
        <v>0.78235109152046201</v>
      </c>
      <c r="O2181">
        <v>9.5115048603420593</v>
      </c>
      <c r="P2181">
        <v>51.793051923795304</v>
      </c>
      <c r="Q2181">
        <v>1.1518338112222999E-2</v>
      </c>
    </row>
    <row r="2182" spans="1:17" hidden="1" x14ac:dyDescent="0.3">
      <c r="A2182" t="s">
        <v>4525</v>
      </c>
      <c r="B2182" t="s">
        <v>4526</v>
      </c>
      <c r="C2182" t="str">
        <f>IFERROR(VLOOKUP(Table1[[#This Row],[Ticker]],[1]!Table1[[Symbol]:[Industry]],2,FALSE),"-")</f>
        <v>-</v>
      </c>
      <c r="E2182">
        <v>258.21510000000001</v>
      </c>
      <c r="F2182">
        <v>715</v>
      </c>
      <c r="G2182">
        <v>-56.9423485678847</v>
      </c>
      <c r="H2182">
        <v>-11.9076752568687</v>
      </c>
      <c r="I2182">
        <v>-32.061873371186302</v>
      </c>
      <c r="J2182">
        <v>-1.0647635107551801</v>
      </c>
      <c r="K2182">
        <v>727.35123798493498</v>
      </c>
      <c r="L2182">
        <v>837.37711153839905</v>
      </c>
      <c r="M2182">
        <v>53.742571576983799</v>
      </c>
      <c r="N2182">
        <v>1.41675734494015</v>
      </c>
      <c r="O2182">
        <v>74.265734265734196</v>
      </c>
      <c r="P2182">
        <v>34.398496240601403</v>
      </c>
      <c r="Q2182">
        <v>0.12197264557866901</v>
      </c>
    </row>
    <row r="2183" spans="1:17" hidden="1" x14ac:dyDescent="0.3">
      <c r="A2183" t="s">
        <v>4527</v>
      </c>
      <c r="B2183" t="s">
        <v>4528</v>
      </c>
      <c r="C2183" t="str">
        <f>IFERROR(VLOOKUP(Table1[[#This Row],[Ticker]],[1]!Table1[[Symbol]:[Industry]],2,FALSE),"-")</f>
        <v>-</v>
      </c>
      <c r="D2183" t="s">
        <v>124</v>
      </c>
      <c r="E2183">
        <v>257.66242592999998</v>
      </c>
      <c r="F2183">
        <v>232.05</v>
      </c>
      <c r="G2183">
        <v>-31.421247378168001</v>
      </c>
      <c r="H2183">
        <v>-8.9706852458726303</v>
      </c>
      <c r="I2183">
        <v>-27.072058330924701</v>
      </c>
      <c r="J2183">
        <v>-3.5185637651896702</v>
      </c>
      <c r="K2183">
        <v>237.73098994698299</v>
      </c>
      <c r="L2183">
        <v>244.49910136681001</v>
      </c>
      <c r="M2183">
        <v>42.680075937514502</v>
      </c>
      <c r="N2183">
        <v>0.64777302570442596</v>
      </c>
      <c r="O2183">
        <v>43.352725705666799</v>
      </c>
      <c r="P2183">
        <v>21.269924222628699</v>
      </c>
      <c r="Q2183">
        <v>1.5418802916947E-2</v>
      </c>
    </row>
    <row r="2184" spans="1:17" hidden="1" x14ac:dyDescent="0.3">
      <c r="A2184" t="s">
        <v>4529</v>
      </c>
      <c r="B2184" t="s">
        <v>4530</v>
      </c>
      <c r="C2184" t="str">
        <f>IFERROR(VLOOKUP(Table1[[#This Row],[Ticker]],[1]!Table1[[Symbol]:[Industry]],2,FALSE),"-")</f>
        <v>-</v>
      </c>
      <c r="D2184" t="s">
        <v>931</v>
      </c>
      <c r="E2184">
        <v>257.49012365999999</v>
      </c>
      <c r="F2184">
        <v>4139.3</v>
      </c>
      <c r="G2184">
        <v>-7.02258028622916</v>
      </c>
      <c r="H2184">
        <v>-7.8816204257439404</v>
      </c>
      <c r="I2184">
        <v>-7.2410760793835101</v>
      </c>
      <c r="J2184">
        <v>1.7795193219933501</v>
      </c>
      <c r="K2184">
        <v>3930.4388762631002</v>
      </c>
      <c r="L2184">
        <v>3744.6579242000198</v>
      </c>
      <c r="M2184">
        <v>57.902408545125397</v>
      </c>
      <c r="N2184">
        <v>2.40005281225244</v>
      </c>
      <c r="O2184">
        <v>6.2498490082864198</v>
      </c>
      <c r="P2184">
        <v>31.406349206349201</v>
      </c>
      <c r="Q2184">
        <v>2.0147056247487E-2</v>
      </c>
    </row>
    <row r="2185" spans="1:17" hidden="1" x14ac:dyDescent="0.3">
      <c r="A2185" t="s">
        <v>4531</v>
      </c>
      <c r="B2185" t="s">
        <v>4532</v>
      </c>
      <c r="C2185" t="str">
        <f>IFERROR(VLOOKUP(Table1[[#This Row],[Ticker]],[1]!Table1[[Symbol]:[Industry]],2,FALSE),"-")</f>
        <v>-</v>
      </c>
      <c r="E2185">
        <v>257.07835999999998</v>
      </c>
      <c r="F2185">
        <v>191</v>
      </c>
      <c r="G2185">
        <v>51.139665830855598</v>
      </c>
      <c r="H2185">
        <v>1.03886110267793</v>
      </c>
      <c r="I2185">
        <v>-0.536424846761828</v>
      </c>
      <c r="J2185">
        <v>0.23749611428925299</v>
      </c>
      <c r="K2185">
        <v>183.378670988068</v>
      </c>
      <c r="L2185">
        <v>171.213469542209</v>
      </c>
      <c r="M2185">
        <v>71.069702698587406</v>
      </c>
      <c r="N2185">
        <v>1.5194071465257899</v>
      </c>
      <c r="O2185">
        <v>12.82722513089</v>
      </c>
      <c r="P2185">
        <v>80.188679245282998</v>
      </c>
      <c r="Q2185">
        <v>0.195893622633594</v>
      </c>
    </row>
    <row r="2186" spans="1:17" hidden="1" x14ac:dyDescent="0.3">
      <c r="A2186" t="s">
        <v>4533</v>
      </c>
      <c r="B2186" t="s">
        <v>4534</v>
      </c>
      <c r="C2186" t="str">
        <f>IFERROR(VLOOKUP(Table1[[#This Row],[Ticker]],[1]!Table1[[Symbol]:[Industry]],2,FALSE),"-")</f>
        <v>-</v>
      </c>
      <c r="D2186" t="s">
        <v>119</v>
      </c>
      <c r="E2186">
        <v>256.95336959999997</v>
      </c>
      <c r="F2186">
        <v>116.78</v>
      </c>
      <c r="G2186">
        <v>65.104807443056004</v>
      </c>
      <c r="H2186">
        <v>20.846168482446402</v>
      </c>
      <c r="I2186">
        <v>35.308603519914797</v>
      </c>
      <c r="J2186">
        <v>17.576839885119998</v>
      </c>
      <c r="K2186">
        <v>95.103538030284</v>
      </c>
      <c r="L2186">
        <v>83.367968968557705</v>
      </c>
      <c r="M2186">
        <v>85.757777168963798</v>
      </c>
      <c r="N2186">
        <v>2.5847395384071801</v>
      </c>
      <c r="O2186">
        <v>4.4699434834731999</v>
      </c>
      <c r="P2186">
        <v>96.268907563025195</v>
      </c>
      <c r="Q2186">
        <v>1.9481703599010001E-2</v>
      </c>
    </row>
    <row r="2187" spans="1:17" hidden="1" x14ac:dyDescent="0.3">
      <c r="A2187" t="s">
        <v>4535</v>
      </c>
      <c r="B2187" t="s">
        <v>4536</v>
      </c>
      <c r="C2187" t="str">
        <f>IFERROR(VLOOKUP(Table1[[#This Row],[Ticker]],[1]!Table1[[Symbol]:[Industry]],2,FALSE),"-")</f>
        <v>-</v>
      </c>
      <c r="D2187" t="s">
        <v>620</v>
      </c>
      <c r="E2187">
        <v>256.80124599999999</v>
      </c>
      <c r="F2187">
        <v>145.34</v>
      </c>
      <c r="G2187">
        <v>139.84931130520701</v>
      </c>
      <c r="H2187">
        <v>9.3424785514246</v>
      </c>
      <c r="I2187">
        <v>50.047853707709201</v>
      </c>
      <c r="J2187">
        <v>-3.4019853193098299</v>
      </c>
      <c r="K2187">
        <v>138.93597642331201</v>
      </c>
      <c r="L2187">
        <v>112.388687739107</v>
      </c>
      <c r="M2187">
        <v>50.416722727874003</v>
      </c>
      <c r="N2187">
        <v>0.87458127489839499</v>
      </c>
      <c r="O2187">
        <v>12.322829228017</v>
      </c>
      <c r="P2187">
        <v>196.30988786952</v>
      </c>
      <c r="Q2187">
        <v>0.13885947237877799</v>
      </c>
    </row>
    <row r="2188" spans="1:17" hidden="1" x14ac:dyDescent="0.3">
      <c r="A2188" t="s">
        <v>4537</v>
      </c>
      <c r="B2188" t="s">
        <v>4538</v>
      </c>
      <c r="C2188" t="str">
        <f>IFERROR(VLOOKUP(Table1[[#This Row],[Ticker]],[1]!Table1[[Symbol]:[Industry]],2,FALSE),"-")</f>
        <v>-</v>
      </c>
      <c r="D2188" t="s">
        <v>448</v>
      </c>
      <c r="E2188">
        <v>256.77514416499997</v>
      </c>
      <c r="F2188">
        <v>113.35</v>
      </c>
      <c r="G2188">
        <v>41.582463564534997</v>
      </c>
      <c r="H2188">
        <v>0.60890626946523296</v>
      </c>
      <c r="I2188">
        <v>2.77389928289002</v>
      </c>
      <c r="J2188">
        <v>1.82291069970383</v>
      </c>
      <c r="K2188">
        <v>108.758444192437</v>
      </c>
      <c r="L2188">
        <v>94.450824781132695</v>
      </c>
      <c r="M2188">
        <v>56.907291634225402</v>
      </c>
      <c r="N2188">
        <v>0.348898438445708</v>
      </c>
      <c r="O2188">
        <v>35.950595500661599</v>
      </c>
      <c r="P2188">
        <v>83.562753036437201</v>
      </c>
    </row>
    <row r="2189" spans="1:17" hidden="1" x14ac:dyDescent="0.3">
      <c r="A2189" t="s">
        <v>4539</v>
      </c>
      <c r="B2189" t="s">
        <v>4540</v>
      </c>
      <c r="C2189" t="str">
        <f>IFERROR(VLOOKUP(Table1[[#This Row],[Ticker]],[1]!Table1[[Symbol]:[Industry]],2,FALSE),"-")</f>
        <v>-</v>
      </c>
      <c r="E2189">
        <v>256.46442059999998</v>
      </c>
      <c r="F2189">
        <v>114</v>
      </c>
      <c r="G2189">
        <v>23.015798323426498</v>
      </c>
      <c r="H2189">
        <v>12.1358647948108</v>
      </c>
      <c r="I2189">
        <v>35.838618321190197</v>
      </c>
      <c r="J2189">
        <v>11.3873414146199</v>
      </c>
      <c r="K2189">
        <v>98.456965272575204</v>
      </c>
      <c r="M2189">
        <v>77.555999823577096</v>
      </c>
      <c r="N2189">
        <v>1.3722010847567301</v>
      </c>
      <c r="O2189">
        <v>9.6491228070175499</v>
      </c>
      <c r="P2189">
        <v>73.436786855317195</v>
      </c>
    </row>
    <row r="2190" spans="1:17" hidden="1" x14ac:dyDescent="0.3">
      <c r="A2190" t="s">
        <v>4541</v>
      </c>
      <c r="B2190" t="s">
        <v>4542</v>
      </c>
      <c r="C2190" t="str">
        <f>IFERROR(VLOOKUP(Table1[[#This Row],[Ticker]],[1]!Table1[[Symbol]:[Industry]],2,FALSE),"-")</f>
        <v>-</v>
      </c>
      <c r="D2190" t="s">
        <v>59</v>
      </c>
      <c r="E2190">
        <v>255.84566237499999</v>
      </c>
      <c r="F2190">
        <v>846.25</v>
      </c>
      <c r="G2190">
        <v>35.1565526920539</v>
      </c>
      <c r="H2190">
        <v>7.6287770732173303</v>
      </c>
      <c r="I2190">
        <v>37.288096266031097</v>
      </c>
      <c r="J2190">
        <v>5.4495289953362098</v>
      </c>
      <c r="K2190">
        <v>751.60108062439997</v>
      </c>
      <c r="L2190">
        <v>645.03126192914101</v>
      </c>
      <c r="M2190">
        <v>67.406359298661897</v>
      </c>
      <c r="N2190">
        <v>0.45426520222311501</v>
      </c>
      <c r="O2190">
        <v>12.0236336779911</v>
      </c>
      <c r="P2190">
        <v>79.271263637326498</v>
      </c>
      <c r="Q2190">
        <v>-2.3011872253406999E-2</v>
      </c>
    </row>
    <row r="2191" spans="1:17" hidden="1" x14ac:dyDescent="0.3">
      <c r="A2191" t="s">
        <v>4543</v>
      </c>
      <c r="B2191" t="s">
        <v>4544</v>
      </c>
      <c r="C2191" t="str">
        <f>IFERROR(VLOOKUP(Table1[[#This Row],[Ticker]],[1]!Table1[[Symbol]:[Industry]],2,FALSE),"-")</f>
        <v>-</v>
      </c>
      <c r="D2191" t="s">
        <v>140</v>
      </c>
      <c r="E2191">
        <v>255.79432</v>
      </c>
      <c r="F2191">
        <v>148</v>
      </c>
      <c r="G2191">
        <v>131.67911832682901</v>
      </c>
      <c r="H2191">
        <v>-8.5176705587245003</v>
      </c>
      <c r="I2191">
        <v>62.611641921745601</v>
      </c>
      <c r="J2191">
        <v>-1.63615923497584</v>
      </c>
      <c r="K2191">
        <v>150.97991199130399</v>
      </c>
      <c r="L2191">
        <v>119.00928793901799</v>
      </c>
      <c r="M2191">
        <v>36.509977606117502</v>
      </c>
      <c r="N2191">
        <v>1.0094910781167901</v>
      </c>
      <c r="O2191">
        <v>28.3108108108108</v>
      </c>
      <c r="P2191">
        <v>214.15835279133901</v>
      </c>
      <c r="Q2191">
        <v>0.13968204526189901</v>
      </c>
    </row>
    <row r="2192" spans="1:17" hidden="1" x14ac:dyDescent="0.3">
      <c r="A2192" t="s">
        <v>4545</v>
      </c>
      <c r="B2192" t="s">
        <v>4546</v>
      </c>
      <c r="C2192" t="str">
        <f>IFERROR(VLOOKUP(Table1[[#This Row],[Ticker]],[1]!Table1[[Symbol]:[Industry]],2,FALSE),"-")</f>
        <v>-</v>
      </c>
      <c r="D2192" t="s">
        <v>187</v>
      </c>
      <c r="E2192">
        <v>255.228541775</v>
      </c>
      <c r="F2192">
        <v>201.35</v>
      </c>
      <c r="G2192">
        <v>62.1143065163172</v>
      </c>
      <c r="H2192">
        <v>5.5722962737796404</v>
      </c>
      <c r="I2192">
        <v>-0.151404097140591</v>
      </c>
      <c r="J2192">
        <v>-4.2932509164577803</v>
      </c>
      <c r="K2192">
        <v>187.285073664827</v>
      </c>
      <c r="L2192">
        <v>166.97836509506701</v>
      </c>
      <c r="M2192">
        <v>54.381745141588802</v>
      </c>
      <c r="N2192">
        <v>1.5821905475171301</v>
      </c>
      <c r="O2192">
        <v>10.5289297243605</v>
      </c>
      <c r="P2192">
        <v>97.401960784313701</v>
      </c>
      <c r="Q2192">
        <v>-7.1741533260400001E-4</v>
      </c>
    </row>
    <row r="2193" spans="1:17" hidden="1" x14ac:dyDescent="0.3">
      <c r="A2193" t="s">
        <v>4547</v>
      </c>
      <c r="B2193" t="s">
        <v>4548</v>
      </c>
      <c r="C2193" t="str">
        <f>IFERROR(VLOOKUP(Table1[[#This Row],[Ticker]],[1]!Table1[[Symbol]:[Industry]],2,FALSE),"-")</f>
        <v>-</v>
      </c>
      <c r="D2193" t="s">
        <v>293</v>
      </c>
      <c r="E2193">
        <v>255.16575</v>
      </c>
      <c r="F2193">
        <v>142.94999999999999</v>
      </c>
      <c r="G2193">
        <v>-33.127989129804497</v>
      </c>
      <c r="H2193">
        <v>29.316023524969498</v>
      </c>
      <c r="I2193">
        <v>-2.6309780556273399</v>
      </c>
      <c r="J2193">
        <v>-4.7895811250181897</v>
      </c>
      <c r="K2193">
        <v>115.75730940208101</v>
      </c>
      <c r="L2193">
        <v>128.71443344348199</v>
      </c>
      <c r="M2193">
        <v>83.921336186492397</v>
      </c>
      <c r="N2193">
        <v>3.1925750456292898</v>
      </c>
      <c r="O2193">
        <v>32.214060860440703</v>
      </c>
      <c r="P2193">
        <v>58.393351800554001</v>
      </c>
    </row>
    <row r="2194" spans="1:17" hidden="1" x14ac:dyDescent="0.3">
      <c r="A2194" t="s">
        <v>4549</v>
      </c>
      <c r="B2194" t="s">
        <v>4550</v>
      </c>
      <c r="C2194" t="str">
        <f>IFERROR(VLOOKUP(Table1[[#This Row],[Ticker]],[1]!Table1[[Symbol]:[Industry]],2,FALSE),"-")</f>
        <v>-</v>
      </c>
      <c r="D2194" t="s">
        <v>320</v>
      </c>
      <c r="E2194">
        <v>254.953857</v>
      </c>
      <c r="F2194">
        <v>86.61</v>
      </c>
      <c r="G2194">
        <v>57.2234000402498</v>
      </c>
      <c r="H2194">
        <v>-10.9625223019633</v>
      </c>
      <c r="I2194">
        <v>10.4867023528359</v>
      </c>
      <c r="J2194">
        <v>-7.30060708685743</v>
      </c>
      <c r="K2194">
        <v>84.144988210952306</v>
      </c>
      <c r="L2194">
        <v>71.588830001704096</v>
      </c>
      <c r="M2194">
        <v>43.498794920289598</v>
      </c>
      <c r="N2194">
        <v>0.86849728065318099</v>
      </c>
      <c r="O2194">
        <v>12.400415656390701</v>
      </c>
      <c r="P2194">
        <v>103.548766157461</v>
      </c>
      <c r="Q2194">
        <v>4.1544591381008002E-2</v>
      </c>
    </row>
    <row r="2195" spans="1:17" hidden="1" x14ac:dyDescent="0.3">
      <c r="A2195" t="s">
        <v>4551</v>
      </c>
      <c r="B2195" t="s">
        <v>4552</v>
      </c>
      <c r="C2195" t="str">
        <f>IFERROR(VLOOKUP(Table1[[#This Row],[Ticker]],[1]!Table1[[Symbol]:[Industry]],2,FALSE),"-")</f>
        <v>-</v>
      </c>
      <c r="D2195" t="s">
        <v>387</v>
      </c>
      <c r="E2195">
        <v>254.61551750000001</v>
      </c>
      <c r="F2195">
        <v>191.3</v>
      </c>
      <c r="G2195">
        <v>-1.77308657169265</v>
      </c>
      <c r="H2195">
        <v>-11.348097469340001</v>
      </c>
      <c r="I2195">
        <v>-20.473907086034298</v>
      </c>
      <c r="J2195">
        <v>-5.7582660311079197</v>
      </c>
      <c r="K2195">
        <v>201.63960530120301</v>
      </c>
      <c r="L2195">
        <v>206.134679582643</v>
      </c>
      <c r="M2195">
        <v>38.007568564608</v>
      </c>
      <c r="N2195">
        <v>1.4987912973408499</v>
      </c>
      <c r="O2195">
        <v>53.8944066910611</v>
      </c>
      <c r="P2195">
        <v>34.245614035087698</v>
      </c>
    </row>
    <row r="2196" spans="1:17" hidden="1" x14ac:dyDescent="0.3">
      <c r="A2196" t="s">
        <v>4553</v>
      </c>
      <c r="B2196" t="s">
        <v>4554</v>
      </c>
      <c r="C2196" t="str">
        <f>IFERROR(VLOOKUP(Table1[[#This Row],[Ticker]],[1]!Table1[[Symbol]:[Industry]],2,FALSE),"-")</f>
        <v>-</v>
      </c>
      <c r="D2196" t="s">
        <v>46</v>
      </c>
      <c r="E2196">
        <v>254.496343448999</v>
      </c>
      <c r="F2196">
        <v>36.39</v>
      </c>
      <c r="G2196">
        <v>188.61095808380699</v>
      </c>
      <c r="H2196">
        <v>31.067200747659498</v>
      </c>
      <c r="I2196">
        <v>43.290891487497099</v>
      </c>
      <c r="J2196">
        <v>1.4655345429264699</v>
      </c>
      <c r="K2196">
        <v>29.792559708008401</v>
      </c>
      <c r="L2196">
        <v>24.0246530776875</v>
      </c>
      <c r="M2196">
        <v>72.618448978740602</v>
      </c>
      <c r="N2196">
        <v>2.8942815545573901</v>
      </c>
      <c r="O2196">
        <v>3.59989007969223</v>
      </c>
      <c r="P2196">
        <v>229.32126696832501</v>
      </c>
      <c r="Q2196">
        <v>6.1245997074910997E-2</v>
      </c>
    </row>
    <row r="2197" spans="1:17" hidden="1" x14ac:dyDescent="0.3">
      <c r="A2197" t="s">
        <v>4555</v>
      </c>
      <c r="B2197" t="s">
        <v>4556</v>
      </c>
      <c r="C2197" t="str">
        <f>IFERROR(VLOOKUP(Table1[[#This Row],[Ticker]],[1]!Table1[[Symbol]:[Industry]],2,FALSE),"-")</f>
        <v>-</v>
      </c>
      <c r="D2197" t="s">
        <v>994</v>
      </c>
      <c r="E2197">
        <v>254.48145407999999</v>
      </c>
      <c r="F2197">
        <v>76.8</v>
      </c>
      <c r="G2197">
        <v>66.518390420106499</v>
      </c>
      <c r="H2197">
        <v>15.695069162985501</v>
      </c>
      <c r="I2197">
        <v>-13.2138306565873</v>
      </c>
      <c r="J2197">
        <v>-7.4175081951268202</v>
      </c>
      <c r="K2197">
        <v>70.316146446564304</v>
      </c>
      <c r="L2197">
        <v>63.539004789856001</v>
      </c>
      <c r="M2197">
        <v>52.1766393490065</v>
      </c>
      <c r="N2197">
        <v>1.4652179363365301</v>
      </c>
      <c r="O2197">
        <v>32.6822916666666</v>
      </c>
      <c r="P2197">
        <v>96.168582375478906</v>
      </c>
      <c r="Q2197">
        <v>6.9340846349397994E-2</v>
      </c>
    </row>
    <row r="2198" spans="1:17" hidden="1" x14ac:dyDescent="0.3">
      <c r="A2198" t="s">
        <v>4557</v>
      </c>
      <c r="B2198" t="s">
        <v>4558</v>
      </c>
      <c r="C2198" t="str">
        <f>IFERROR(VLOOKUP(Table1[[#This Row],[Ticker]],[1]!Table1[[Symbol]:[Industry]],2,FALSE),"-")</f>
        <v>-</v>
      </c>
      <c r="D2198" t="s">
        <v>1203</v>
      </c>
      <c r="E2198">
        <v>254.024056</v>
      </c>
      <c r="F2198">
        <v>110</v>
      </c>
      <c r="G2198">
        <v>-52.329931184438401</v>
      </c>
      <c r="H2198">
        <v>30.196643237924601</v>
      </c>
      <c r="I2198">
        <v>-7.4243612293685599</v>
      </c>
      <c r="J2198">
        <v>-5.7406596470788003</v>
      </c>
      <c r="K2198">
        <v>97.516946829050497</v>
      </c>
      <c r="L2198">
        <v>107.98093138768699</v>
      </c>
      <c r="M2198">
        <v>56.176632033317802</v>
      </c>
      <c r="N2198">
        <v>2.8988164910911598</v>
      </c>
      <c r="O2198">
        <v>53.499999999999901</v>
      </c>
      <c r="P2198">
        <v>49.5581237253569</v>
      </c>
    </row>
    <row r="2199" spans="1:17" hidden="1" x14ac:dyDescent="0.3">
      <c r="A2199" t="s">
        <v>4559</v>
      </c>
      <c r="B2199" t="s">
        <v>4560</v>
      </c>
      <c r="C2199" t="str">
        <f>IFERROR(VLOOKUP(Table1[[#This Row],[Ticker]],[1]!Table1[[Symbol]:[Industry]],2,FALSE),"-")</f>
        <v>-</v>
      </c>
      <c r="D2199" t="s">
        <v>187</v>
      </c>
      <c r="E2199">
        <v>253.82</v>
      </c>
      <c r="F2199">
        <v>25.9</v>
      </c>
      <c r="G2199">
        <v>198.037813979003</v>
      </c>
      <c r="H2199">
        <v>39.434261296268602</v>
      </c>
      <c r="I2199">
        <v>29.418326284459798</v>
      </c>
      <c r="J2199">
        <v>-5.0229003519895601</v>
      </c>
      <c r="K2199">
        <v>20.210813206866099</v>
      </c>
      <c r="L2199">
        <v>16.602645298510399</v>
      </c>
      <c r="M2199">
        <v>67.315437396532104</v>
      </c>
      <c r="N2199">
        <v>2.2882194297937102</v>
      </c>
      <c r="O2199">
        <v>8.8803088803088794</v>
      </c>
      <c r="P2199">
        <v>283.70370370370301</v>
      </c>
      <c r="Q2199">
        <v>0.14364824252052999</v>
      </c>
    </row>
    <row r="2200" spans="1:17" hidden="1" x14ac:dyDescent="0.3">
      <c r="A2200" t="s">
        <v>4561</v>
      </c>
      <c r="B2200" t="s">
        <v>4562</v>
      </c>
      <c r="C2200" t="str">
        <f>IFERROR(VLOOKUP(Table1[[#This Row],[Ticker]],[1]!Table1[[Symbol]:[Industry]],2,FALSE),"-")</f>
        <v>-</v>
      </c>
      <c r="D2200" t="s">
        <v>124</v>
      </c>
      <c r="E2200">
        <v>253.58025000000001</v>
      </c>
      <c r="F2200">
        <v>275</v>
      </c>
      <c r="G2200">
        <v>40.450955972961502</v>
      </c>
      <c r="H2200">
        <v>-8.6778338353261297</v>
      </c>
      <c r="I2200">
        <v>-30.897714264138699</v>
      </c>
      <c r="J2200">
        <v>-6.5209796518526097</v>
      </c>
      <c r="K2200">
        <v>278.24996607608398</v>
      </c>
      <c r="L2200">
        <v>267.14790629630198</v>
      </c>
      <c r="M2200">
        <v>50.079580366310097</v>
      </c>
      <c r="N2200">
        <v>2.5980590403499102</v>
      </c>
      <c r="O2200">
        <v>28.363636363636299</v>
      </c>
      <c r="P2200">
        <v>71.875</v>
      </c>
      <c r="Q2200">
        <v>1.3706204073959999E-2</v>
      </c>
    </row>
    <row r="2201" spans="1:17" hidden="1" x14ac:dyDescent="0.3">
      <c r="A2201" t="s">
        <v>4563</v>
      </c>
      <c r="B2201" t="s">
        <v>4564</v>
      </c>
      <c r="C2201" t="str">
        <f>IFERROR(VLOOKUP(Table1[[#This Row],[Ticker]],[1]!Table1[[Symbol]:[Industry]],2,FALSE),"-")</f>
        <v>-</v>
      </c>
      <c r="E2201">
        <v>252.4</v>
      </c>
      <c r="F2201">
        <v>252.4</v>
      </c>
      <c r="G2201">
        <v>668.74799654116896</v>
      </c>
      <c r="H2201">
        <v>29.062953743597902</v>
      </c>
      <c r="I2201">
        <v>234.33858830335899</v>
      </c>
      <c r="J2201">
        <v>11.498241316022501</v>
      </c>
      <c r="K2201">
        <v>191.65901456724501</v>
      </c>
      <c r="L2201">
        <v>110.34087985074601</v>
      </c>
      <c r="M2201">
        <v>94.321622584513094</v>
      </c>
      <c r="N2201">
        <v>0.55922684814073897</v>
      </c>
      <c r="O2201">
        <v>3.9619651347066999E-2</v>
      </c>
      <c r="P2201">
        <v>694.46018256216496</v>
      </c>
    </row>
    <row r="2202" spans="1:17" hidden="1" x14ac:dyDescent="0.3">
      <c r="A2202" t="s">
        <v>4565</v>
      </c>
      <c r="B2202" t="s">
        <v>4566</v>
      </c>
      <c r="C2202" t="str">
        <f>IFERROR(VLOOKUP(Table1[[#This Row],[Ticker]],[1]!Table1[[Symbol]:[Industry]],2,FALSE),"-")</f>
        <v>-</v>
      </c>
      <c r="D2202" t="s">
        <v>59</v>
      </c>
      <c r="E2202">
        <v>252.28094400000001</v>
      </c>
      <c r="F2202">
        <v>153.94999999999999</v>
      </c>
      <c r="G2202">
        <v>-21.233054701009699</v>
      </c>
      <c r="H2202">
        <v>19.6599388688849</v>
      </c>
      <c r="I2202">
        <v>-8.4102347032459903</v>
      </c>
      <c r="J2202">
        <v>-6.9770016066393303</v>
      </c>
      <c r="M2202">
        <v>58.376368203820299</v>
      </c>
      <c r="O2202">
        <v>27.833712244235102</v>
      </c>
      <c r="P2202">
        <v>50.931372549019599</v>
      </c>
    </row>
    <row r="2203" spans="1:17" hidden="1" x14ac:dyDescent="0.3">
      <c r="A2203" t="s">
        <v>4567</v>
      </c>
      <c r="B2203" t="s">
        <v>4568</v>
      </c>
      <c r="C2203" t="str">
        <f>IFERROR(VLOOKUP(Table1[[#This Row],[Ticker]],[1]!Table1[[Symbol]:[Industry]],2,FALSE),"-")</f>
        <v>-</v>
      </c>
      <c r="D2203" t="s">
        <v>457</v>
      </c>
      <c r="E2203">
        <v>252.21600000000001</v>
      </c>
      <c r="F2203">
        <v>525.45000000000005</v>
      </c>
      <c r="G2203">
        <v>17.195326862106501</v>
      </c>
      <c r="H2203">
        <v>-3.8468275128814402</v>
      </c>
      <c r="I2203">
        <v>1.9630929931610299</v>
      </c>
      <c r="J2203">
        <v>-10.175039287956199</v>
      </c>
      <c r="K2203">
        <v>523.415988930867</v>
      </c>
      <c r="L2203">
        <v>484.86907699455099</v>
      </c>
      <c r="M2203">
        <v>41.9928051854369</v>
      </c>
      <c r="N2203">
        <v>0.937891725123012</v>
      </c>
      <c r="O2203">
        <v>14.244932914644499</v>
      </c>
      <c r="P2203">
        <v>45.9583333333333</v>
      </c>
      <c r="Q2203">
        <v>-7.0767512112816996E-2</v>
      </c>
    </row>
    <row r="2204" spans="1:17" hidden="1" x14ac:dyDescent="0.3">
      <c r="A2204" t="s">
        <v>4569</v>
      </c>
      <c r="B2204" t="s">
        <v>4570</v>
      </c>
      <c r="C2204" t="str">
        <f>IFERROR(VLOOKUP(Table1[[#This Row],[Ticker]],[1]!Table1[[Symbol]:[Industry]],2,FALSE),"-")</f>
        <v>-</v>
      </c>
      <c r="D2204" t="s">
        <v>1564</v>
      </c>
      <c r="E2204">
        <v>251.55552</v>
      </c>
      <c r="F2204">
        <v>20.100000000000001</v>
      </c>
      <c r="G2204">
        <v>5.31780094119416</v>
      </c>
      <c r="H2204">
        <v>-10.749595551588399</v>
      </c>
      <c r="I2204">
        <v>-20.0487193719621</v>
      </c>
      <c r="J2204">
        <v>-4.5589160827851902</v>
      </c>
      <c r="K2204">
        <v>21.392895329869301</v>
      </c>
      <c r="L2204">
        <v>22.047493758137499</v>
      </c>
      <c r="M2204">
        <v>24.9744950583855</v>
      </c>
      <c r="N2204">
        <v>0.55159953393467298</v>
      </c>
      <c r="O2204">
        <v>93.532338308457597</v>
      </c>
      <c r="P2204">
        <v>53.435114503816799</v>
      </c>
      <c r="Q2204">
        <v>8.8929932447136997E-2</v>
      </c>
    </row>
    <row r="2205" spans="1:17" hidden="1" x14ac:dyDescent="0.3">
      <c r="A2205" t="s">
        <v>4571</v>
      </c>
      <c r="B2205" t="s">
        <v>4572</v>
      </c>
      <c r="C2205" t="str">
        <f>IFERROR(VLOOKUP(Table1[[#This Row],[Ticker]],[1]!Table1[[Symbol]:[Industry]],2,FALSE),"-")</f>
        <v>-</v>
      </c>
      <c r="D2205" t="s">
        <v>46</v>
      </c>
      <c r="E2205">
        <v>251.23256940300001</v>
      </c>
      <c r="F2205">
        <v>47.37</v>
      </c>
      <c r="G2205">
        <v>-35.3976007016444</v>
      </c>
      <c r="H2205">
        <v>8.1195245255330004</v>
      </c>
      <c r="I2205">
        <v>2.6472193426212298</v>
      </c>
      <c r="J2205">
        <v>-11.2758724069532</v>
      </c>
      <c r="K2205">
        <v>43.841724531001603</v>
      </c>
      <c r="L2205">
        <v>44.957876966816798</v>
      </c>
      <c r="M2205">
        <v>53.426406819649699</v>
      </c>
      <c r="N2205">
        <v>2.3450172294537999</v>
      </c>
      <c r="O2205">
        <v>35.423263668988803</v>
      </c>
      <c r="P2205">
        <v>37.105643994211299</v>
      </c>
      <c r="Q2205">
        <v>3.1462013556740002E-3</v>
      </c>
    </row>
    <row r="2206" spans="1:17" hidden="1" x14ac:dyDescent="0.3">
      <c r="A2206" t="s">
        <v>4573</v>
      </c>
      <c r="B2206" t="s">
        <v>4574</v>
      </c>
      <c r="C2206" t="str">
        <f>IFERROR(VLOOKUP(Table1[[#This Row],[Ticker]],[1]!Table1[[Symbol]:[Industry]],2,FALSE),"-")</f>
        <v>-</v>
      </c>
      <c r="D2206" t="s">
        <v>1512</v>
      </c>
      <c r="E2206">
        <v>251.09139825</v>
      </c>
      <c r="F2206">
        <v>7.85</v>
      </c>
      <c r="G2206">
        <v>115.82627551746501</v>
      </c>
      <c r="H2206">
        <v>-1.74746853852247</v>
      </c>
      <c r="I2206">
        <v>-8.2226993565657498</v>
      </c>
      <c r="J2206">
        <v>-2.6688992921061399</v>
      </c>
      <c r="K2206">
        <v>7.1399132737201603</v>
      </c>
      <c r="L2206">
        <v>6.6919371601100197</v>
      </c>
      <c r="M2206">
        <v>51.661580636611902</v>
      </c>
      <c r="N2206">
        <v>1.1146116677270299</v>
      </c>
      <c r="O2206">
        <v>23.566878980891701</v>
      </c>
      <c r="P2206">
        <v>190.74074074073999</v>
      </c>
      <c r="Q2206">
        <v>-3.8714408800439998E-2</v>
      </c>
    </row>
    <row r="2207" spans="1:17" hidden="1" x14ac:dyDescent="0.3">
      <c r="A2207" t="s">
        <v>4575</v>
      </c>
      <c r="B2207" t="s">
        <v>4576</v>
      </c>
      <c r="C2207" t="str">
        <f>IFERROR(VLOOKUP(Table1[[#This Row],[Ticker]],[1]!Table1[[Symbol]:[Industry]],2,FALSE),"-")</f>
        <v>-</v>
      </c>
      <c r="D2207" t="s">
        <v>1671</v>
      </c>
      <c r="E2207">
        <v>251.08515</v>
      </c>
      <c r="F2207">
        <v>27.45</v>
      </c>
      <c r="G2207">
        <v>-79.278580156885596</v>
      </c>
      <c r="H2207">
        <v>0.93742729481084197</v>
      </c>
      <c r="I2207">
        <v>-54.433287939825099</v>
      </c>
      <c r="J2207">
        <v>-5.4465698197766796</v>
      </c>
      <c r="K2207">
        <v>28.5518652767568</v>
      </c>
      <c r="L2207">
        <v>38.261965332523403</v>
      </c>
      <c r="M2207">
        <v>55.786071657636199</v>
      </c>
      <c r="N2207">
        <v>0.765943522008661</v>
      </c>
      <c r="O2207">
        <v>130.11536126290201</v>
      </c>
      <c r="P2207">
        <v>18.064516129032199</v>
      </c>
      <c r="Q2207">
        <v>9.7431988425368002E-2</v>
      </c>
    </row>
    <row r="2208" spans="1:17" hidden="1" x14ac:dyDescent="0.3">
      <c r="A2208" t="s">
        <v>4577</v>
      </c>
      <c r="B2208" t="s">
        <v>4578</v>
      </c>
      <c r="C2208" t="str">
        <f>IFERROR(VLOOKUP(Table1[[#This Row],[Ticker]],[1]!Table1[[Symbol]:[Industry]],2,FALSE),"-")</f>
        <v>-</v>
      </c>
      <c r="D2208" t="s">
        <v>320</v>
      </c>
      <c r="E2208">
        <v>250.66440600000001</v>
      </c>
      <c r="F2208">
        <v>72.98</v>
      </c>
      <c r="G2208">
        <v>11.8993790324293</v>
      </c>
      <c r="H2208">
        <v>-7.4616286088830801</v>
      </c>
      <c r="I2208">
        <v>-17.031222415526599</v>
      </c>
      <c r="J2208">
        <v>-1.7135395756845</v>
      </c>
      <c r="K2208">
        <v>75.982440201765797</v>
      </c>
      <c r="L2208">
        <v>75.165056063067794</v>
      </c>
      <c r="M2208">
        <v>46.045135446389097</v>
      </c>
      <c r="N2208">
        <v>0.79608389655784695</v>
      </c>
      <c r="O2208">
        <v>77.445875582351306</v>
      </c>
      <c r="P2208">
        <v>46.890305266688998</v>
      </c>
      <c r="Q2208">
        <v>2.5798085662275001E-2</v>
      </c>
    </row>
    <row r="2209" spans="1:17" hidden="1" x14ac:dyDescent="0.3">
      <c r="A2209" t="s">
        <v>4579</v>
      </c>
      <c r="B2209" t="s">
        <v>4580</v>
      </c>
      <c r="C2209" t="str">
        <f>IFERROR(VLOOKUP(Table1[[#This Row],[Ticker]],[1]!Table1[[Symbol]:[Industry]],2,FALSE),"-")</f>
        <v>-</v>
      </c>
      <c r="D2209" t="s">
        <v>65</v>
      </c>
      <c r="E2209">
        <v>250.09613999999999</v>
      </c>
      <c r="F2209">
        <v>19.62</v>
      </c>
      <c r="G2209">
        <v>-8.2974642974773403</v>
      </c>
      <c r="H2209">
        <v>1.52750935714505</v>
      </c>
      <c r="I2209">
        <v>-9.2990809123559597</v>
      </c>
      <c r="J2209">
        <v>1.43613597571979</v>
      </c>
      <c r="K2209">
        <v>19.363890296692102</v>
      </c>
      <c r="L2209">
        <v>19.560800239690099</v>
      </c>
      <c r="M2209">
        <v>57.554419305695603</v>
      </c>
      <c r="N2209">
        <v>1.87121547166086</v>
      </c>
      <c r="O2209">
        <v>55.1987767584097</v>
      </c>
      <c r="P2209">
        <v>46.417910447761201</v>
      </c>
      <c r="Q2209">
        <v>6.1805137258572999E-2</v>
      </c>
    </row>
    <row r="2210" spans="1:17" hidden="1" x14ac:dyDescent="0.3">
      <c r="A2210" t="s">
        <v>4581</v>
      </c>
      <c r="B2210" t="s">
        <v>4582</v>
      </c>
      <c r="C2210" t="str">
        <f>IFERROR(VLOOKUP(Table1[[#This Row],[Ticker]],[1]!Table1[[Symbol]:[Industry]],2,FALSE),"-")</f>
        <v>-</v>
      </c>
      <c r="D2210" t="s">
        <v>187</v>
      </c>
      <c r="E2210">
        <v>249.88113075999999</v>
      </c>
      <c r="F2210">
        <v>109.4</v>
      </c>
      <c r="G2210">
        <v>32.494610797514198</v>
      </c>
      <c r="H2210">
        <v>2.8172487118550402E-2</v>
      </c>
      <c r="I2210">
        <v>13.951213686912499</v>
      </c>
      <c r="J2210">
        <v>1.6796206564137901</v>
      </c>
      <c r="K2210">
        <v>103.803799852445</v>
      </c>
      <c r="L2210">
        <v>96.207530114516402</v>
      </c>
      <c r="M2210">
        <v>57.8060703841223</v>
      </c>
      <c r="N2210">
        <v>1.5424144384991001</v>
      </c>
      <c r="O2210">
        <v>28.610603290676298</v>
      </c>
      <c r="P2210">
        <v>67.150496562261196</v>
      </c>
      <c r="Q2210">
        <v>3.1283024190378997E-2</v>
      </c>
    </row>
    <row r="2211" spans="1:17" hidden="1" x14ac:dyDescent="0.3">
      <c r="A2211" t="s">
        <v>4583</v>
      </c>
      <c r="B2211" t="s">
        <v>4584</v>
      </c>
      <c r="C2211" t="str">
        <f>IFERROR(VLOOKUP(Table1[[#This Row],[Ticker]],[1]!Table1[[Symbol]:[Industry]],2,FALSE),"-")</f>
        <v>-</v>
      </c>
      <c r="D2211" t="s">
        <v>21</v>
      </c>
      <c r="E2211">
        <v>249.38187655999999</v>
      </c>
      <c r="F2211">
        <v>103.15</v>
      </c>
      <c r="G2211">
        <v>-10.2809711294883</v>
      </c>
      <c r="H2211">
        <v>-13.2247078924138</v>
      </c>
      <c r="I2211">
        <v>-12.5488990971623</v>
      </c>
      <c r="J2211">
        <v>-16.582813206019999</v>
      </c>
      <c r="K2211">
        <v>110.551606670873</v>
      </c>
      <c r="L2211">
        <v>103.42845349929</v>
      </c>
      <c r="M2211">
        <v>30.650275787976</v>
      </c>
      <c r="N2211">
        <v>1.8281450253352001</v>
      </c>
      <c r="O2211">
        <v>26.8540959767328</v>
      </c>
      <c r="P2211">
        <v>25.486618004866099</v>
      </c>
      <c r="Q2211">
        <v>9.2296282756143003E-2</v>
      </c>
    </row>
    <row r="2212" spans="1:17" hidden="1" x14ac:dyDescent="0.3">
      <c r="A2212" t="s">
        <v>4585</v>
      </c>
      <c r="B2212" t="s">
        <v>4586</v>
      </c>
      <c r="C2212" t="str">
        <f>IFERROR(VLOOKUP(Table1[[#This Row],[Ticker]],[1]!Table1[[Symbol]:[Industry]],2,FALSE),"-")</f>
        <v>-</v>
      </c>
      <c r="D2212" t="s">
        <v>234</v>
      </c>
      <c r="E2212">
        <v>249.27525</v>
      </c>
      <c r="F2212">
        <v>651.70000000000005</v>
      </c>
      <c r="G2212">
        <v>15.0285547197445</v>
      </c>
      <c r="H2212">
        <v>0.61833232727838605</v>
      </c>
      <c r="I2212">
        <v>-4.0277607446890098</v>
      </c>
      <c r="J2212">
        <v>1.3395713299102801</v>
      </c>
      <c r="K2212">
        <v>636.30604226650996</v>
      </c>
      <c r="L2212">
        <v>599.02806849785497</v>
      </c>
      <c r="M2212">
        <v>64.064145369319306</v>
      </c>
      <c r="N2212">
        <v>0.63471121324003998</v>
      </c>
      <c r="O2212">
        <v>12.014730704311701</v>
      </c>
      <c r="P2212">
        <v>41.3206115146915</v>
      </c>
      <c r="Q2212">
        <v>1.1826448995322E-2</v>
      </c>
    </row>
    <row r="2213" spans="1:17" hidden="1" x14ac:dyDescent="0.3">
      <c r="A2213" t="s">
        <v>4587</v>
      </c>
      <c r="B2213" t="s">
        <v>4588</v>
      </c>
      <c r="C2213" t="str">
        <f>IFERROR(VLOOKUP(Table1[[#This Row],[Ticker]],[1]!Table1[[Symbol]:[Industry]],2,FALSE),"-")</f>
        <v>-</v>
      </c>
      <c r="D2213" t="s">
        <v>140</v>
      </c>
      <c r="E2213">
        <v>249.08889324</v>
      </c>
      <c r="F2213">
        <v>143.80000000000001</v>
      </c>
      <c r="G2213">
        <v>-16.358573853695798</v>
      </c>
      <c r="H2213">
        <v>-9.6825915810280598</v>
      </c>
      <c r="I2213">
        <v>-31.115126614645501</v>
      </c>
      <c r="J2213">
        <v>2.9038592283720601</v>
      </c>
      <c r="K2213">
        <v>143.87364365092401</v>
      </c>
      <c r="L2213">
        <v>146.91212182282399</v>
      </c>
      <c r="M2213">
        <v>62.020411851289801</v>
      </c>
      <c r="N2213">
        <v>1.2985119831283001</v>
      </c>
      <c r="O2213">
        <v>39.6383866481223</v>
      </c>
      <c r="P2213">
        <v>28.049866429207501</v>
      </c>
      <c r="Q2213">
        <v>0.17680647255527801</v>
      </c>
    </row>
    <row r="2214" spans="1:17" hidden="1" x14ac:dyDescent="0.3">
      <c r="A2214" t="s">
        <v>4589</v>
      </c>
      <c r="B2214" t="s">
        <v>4590</v>
      </c>
      <c r="C2214" t="str">
        <f>IFERROR(VLOOKUP(Table1[[#This Row],[Ticker]],[1]!Table1[[Symbol]:[Industry]],2,FALSE),"-")</f>
        <v>-</v>
      </c>
      <c r="E2214">
        <v>249.07267200000001</v>
      </c>
      <c r="F2214">
        <v>216.6</v>
      </c>
      <c r="G2214">
        <v>23.667124323831299</v>
      </c>
      <c r="H2214">
        <v>42.761944529030103</v>
      </c>
      <c r="I2214">
        <v>6.6470578178271804</v>
      </c>
      <c r="J2214">
        <v>14.2005879962293</v>
      </c>
      <c r="K2214">
        <v>179.98930319376501</v>
      </c>
      <c r="L2214">
        <v>174.90038688302801</v>
      </c>
      <c r="M2214">
        <v>72.774708977713502</v>
      </c>
      <c r="N2214">
        <v>1.3271216318307699</v>
      </c>
      <c r="O2214">
        <v>14.0350877192982</v>
      </c>
      <c r="P2214">
        <v>65.343511450381598</v>
      </c>
    </row>
    <row r="2215" spans="1:17" hidden="1" x14ac:dyDescent="0.3">
      <c r="A2215" t="s">
        <v>4591</v>
      </c>
      <c r="B2215" t="s">
        <v>4592</v>
      </c>
      <c r="C2215" t="str">
        <f>IFERROR(VLOOKUP(Table1[[#This Row],[Ticker]],[1]!Table1[[Symbol]:[Industry]],2,FALSE),"-")</f>
        <v>-</v>
      </c>
      <c r="E2215">
        <v>248.8486422</v>
      </c>
      <c r="F2215">
        <v>159</v>
      </c>
      <c r="G2215">
        <v>-6.3248906312980502</v>
      </c>
      <c r="H2215">
        <v>-7.4864243618156401</v>
      </c>
      <c r="I2215">
        <v>6.4979293664657201</v>
      </c>
      <c r="J2215">
        <v>-4.8402875478317497</v>
      </c>
      <c r="K2215">
        <v>153.390650843354</v>
      </c>
      <c r="M2215">
        <v>39.674583208863197</v>
      </c>
      <c r="N2215">
        <v>0.80465386142242001</v>
      </c>
      <c r="O2215">
        <v>12.3899371069182</v>
      </c>
      <c r="P2215">
        <v>39.229422066549901</v>
      </c>
    </row>
    <row r="2216" spans="1:17" hidden="1" x14ac:dyDescent="0.3">
      <c r="A2216" t="s">
        <v>4593</v>
      </c>
      <c r="B2216" t="s">
        <v>4594</v>
      </c>
      <c r="C2216" t="str">
        <f>IFERROR(VLOOKUP(Table1[[#This Row],[Ticker]],[1]!Table1[[Symbol]:[Industry]],2,FALSE),"-")</f>
        <v>-</v>
      </c>
      <c r="E2216">
        <v>248.051968432</v>
      </c>
      <c r="F2216">
        <v>101.74</v>
      </c>
      <c r="G2216">
        <v>258.642196636873</v>
      </c>
      <c r="H2216">
        <v>78.931786244961899</v>
      </c>
      <c r="I2216">
        <v>41.122138669471099</v>
      </c>
      <c r="J2216">
        <v>34.992564989076399</v>
      </c>
      <c r="K2216">
        <v>65.069604687505205</v>
      </c>
      <c r="L2216">
        <v>54.769861691542197</v>
      </c>
      <c r="M2216">
        <v>92.050321506162305</v>
      </c>
      <c r="N2216">
        <v>1.8064367263777901</v>
      </c>
      <c r="O2216">
        <v>0.206408492235121</v>
      </c>
      <c r="P2216">
        <v>320.41322314049501</v>
      </c>
    </row>
    <row r="2217" spans="1:17" hidden="1" x14ac:dyDescent="0.3">
      <c r="A2217" t="s">
        <v>4595</v>
      </c>
      <c r="B2217" t="s">
        <v>4596</v>
      </c>
      <c r="C2217" t="str">
        <f>IFERROR(VLOOKUP(Table1[[#This Row],[Ticker]],[1]!Table1[[Symbol]:[Industry]],2,FALSE),"-")</f>
        <v>-</v>
      </c>
      <c r="D2217" t="s">
        <v>1409</v>
      </c>
      <c r="E2217">
        <v>248.00720000000001</v>
      </c>
      <c r="F2217">
        <v>140</v>
      </c>
      <c r="G2217">
        <v>3.07922788474341</v>
      </c>
      <c r="H2217">
        <v>2.3415899856505402</v>
      </c>
      <c r="I2217">
        <v>-3.4716247180350699</v>
      </c>
      <c r="J2217">
        <v>-4.8518514750583499</v>
      </c>
      <c r="K2217">
        <v>139.65783872471599</v>
      </c>
      <c r="L2217">
        <v>133.498247962204</v>
      </c>
      <c r="M2217">
        <v>48.494893952265997</v>
      </c>
      <c r="N2217">
        <v>1.2907085019256901</v>
      </c>
      <c r="O2217">
        <v>32.142857142857103</v>
      </c>
      <c r="P2217">
        <v>44.255538382277102</v>
      </c>
      <c r="Q2217">
        <v>4.9696335783135002E-2</v>
      </c>
    </row>
    <row r="2218" spans="1:17" hidden="1" x14ac:dyDescent="0.3">
      <c r="A2218" t="s">
        <v>4597</v>
      </c>
      <c r="B2218" t="s">
        <v>4598</v>
      </c>
      <c r="C2218" t="str">
        <f>IFERROR(VLOOKUP(Table1[[#This Row],[Ticker]],[1]!Table1[[Symbol]:[Industry]],2,FALSE),"-")</f>
        <v>-</v>
      </c>
      <c r="D2218" t="s">
        <v>620</v>
      </c>
      <c r="E2218">
        <v>247.14158280000001</v>
      </c>
      <c r="F2218">
        <v>114.96</v>
      </c>
      <c r="G2218">
        <v>27.261865875211299</v>
      </c>
      <c r="H2218">
        <v>3.62785475373372</v>
      </c>
      <c r="I2218">
        <v>-3.8708738468455102</v>
      </c>
      <c r="J2218">
        <v>-1.45441249409532</v>
      </c>
      <c r="K2218">
        <v>110.093123099572</v>
      </c>
      <c r="L2218">
        <v>103.94804886775501</v>
      </c>
      <c r="M2218">
        <v>54.426549188292803</v>
      </c>
      <c r="N2218">
        <v>2.32876213095739</v>
      </c>
      <c r="O2218">
        <v>11.778009742519099</v>
      </c>
      <c r="P2218">
        <v>58.347107438016501</v>
      </c>
      <c r="Q2218">
        <v>4.7562437394889003E-2</v>
      </c>
    </row>
    <row r="2219" spans="1:17" hidden="1" x14ac:dyDescent="0.3">
      <c r="A2219" t="s">
        <v>4599</v>
      </c>
      <c r="B2219" t="s">
        <v>4600</v>
      </c>
      <c r="C2219" t="str">
        <f>IFERROR(VLOOKUP(Table1[[#This Row],[Ticker]],[1]!Table1[[Symbol]:[Industry]],2,FALSE),"-")</f>
        <v>-</v>
      </c>
      <c r="D2219" t="s">
        <v>931</v>
      </c>
      <c r="E2219">
        <v>247.0827793</v>
      </c>
      <c r="F2219">
        <v>30.7</v>
      </c>
      <c r="G2219">
        <v>-21.010744703219899</v>
      </c>
      <c r="H2219">
        <v>5.5496329107528801</v>
      </c>
      <c r="I2219">
        <v>-16.651121509125801</v>
      </c>
      <c r="J2219">
        <v>-2.2598016698937702</v>
      </c>
      <c r="K2219">
        <v>29.175231819292001</v>
      </c>
      <c r="L2219">
        <v>30.4995005781769</v>
      </c>
      <c r="M2219">
        <v>59.152813782328401</v>
      </c>
      <c r="N2219">
        <v>2.5040149681994901</v>
      </c>
      <c r="O2219">
        <v>29.5765472312703</v>
      </c>
      <c r="P2219">
        <v>27.9166666666666</v>
      </c>
      <c r="Q2219">
        <v>3.1384440145692E-2</v>
      </c>
    </row>
    <row r="2220" spans="1:17" hidden="1" x14ac:dyDescent="0.3">
      <c r="A2220" t="s">
        <v>4601</v>
      </c>
      <c r="B2220" t="s">
        <v>4602</v>
      </c>
      <c r="C2220" t="str">
        <f>IFERROR(VLOOKUP(Table1[[#This Row],[Ticker]],[1]!Table1[[Symbol]:[Industry]],2,FALSE),"-")</f>
        <v>-</v>
      </c>
      <c r="D2220" t="s">
        <v>218</v>
      </c>
      <c r="E2220">
        <v>246.94610364499999</v>
      </c>
      <c r="F2220">
        <v>129.19</v>
      </c>
      <c r="G2220">
        <v>3.5896822189251298</v>
      </c>
      <c r="H2220">
        <v>-1.7229057298186901</v>
      </c>
      <c r="I2220">
        <v>-4.9612123056050201</v>
      </c>
      <c r="J2220">
        <v>-6.2955134705112199</v>
      </c>
      <c r="K2220">
        <v>126.434046545849</v>
      </c>
      <c r="L2220">
        <v>124.145734401905</v>
      </c>
      <c r="M2220">
        <v>57.786803838693402</v>
      </c>
      <c r="N2220">
        <v>1.5664123521906299</v>
      </c>
      <c r="O2220">
        <v>21.062001702918099</v>
      </c>
      <c r="P2220">
        <v>28.547263681592</v>
      </c>
      <c r="Q2220">
        <v>-4.3564257135516003E-2</v>
      </c>
    </row>
    <row r="2221" spans="1:17" hidden="1" x14ac:dyDescent="0.3">
      <c r="A2221" t="s">
        <v>4603</v>
      </c>
      <c r="B2221" t="s">
        <v>4604</v>
      </c>
      <c r="C2221" t="str">
        <f>IFERROR(VLOOKUP(Table1[[#This Row],[Ticker]],[1]!Table1[[Symbol]:[Industry]],2,FALSE),"-")</f>
        <v>-</v>
      </c>
      <c r="E2221">
        <v>246.49887000000001</v>
      </c>
      <c r="F2221">
        <v>143.25</v>
      </c>
      <c r="G2221">
        <v>40.2398362295542</v>
      </c>
      <c r="H2221">
        <v>4.96086479481085</v>
      </c>
      <c r="I2221">
        <v>27.551810447355798</v>
      </c>
      <c r="J2221">
        <v>-9.6627352333105101</v>
      </c>
      <c r="K2221">
        <v>128.52578986171099</v>
      </c>
      <c r="L2221">
        <v>106.231275285184</v>
      </c>
      <c r="M2221">
        <v>54.474778922471899</v>
      </c>
      <c r="N2221">
        <v>0.85842927575947603</v>
      </c>
      <c r="O2221">
        <v>25.2356020942408</v>
      </c>
      <c r="P2221">
        <v>83.913210938502999</v>
      </c>
      <c r="Q2221">
        <v>0.25547836755509001</v>
      </c>
    </row>
    <row r="2222" spans="1:17" hidden="1" x14ac:dyDescent="0.3">
      <c r="A2222" t="s">
        <v>4605</v>
      </c>
      <c r="B2222" t="s">
        <v>4606</v>
      </c>
      <c r="C2222" t="str">
        <f>IFERROR(VLOOKUP(Table1[[#This Row],[Ticker]],[1]!Table1[[Symbol]:[Industry]],2,FALSE),"-")</f>
        <v>-</v>
      </c>
      <c r="D2222" t="s">
        <v>287</v>
      </c>
      <c r="E2222">
        <v>246.11615775000001</v>
      </c>
      <c r="F2222">
        <v>155.69999999999999</v>
      </c>
      <c r="G2222">
        <v>64.397704088893803</v>
      </c>
      <c r="H2222">
        <v>-11.4360787788568</v>
      </c>
      <c r="I2222">
        <v>98.630807866184696</v>
      </c>
      <c r="J2222">
        <v>-4.2663547357154297</v>
      </c>
      <c r="K2222">
        <v>132.664067562328</v>
      </c>
      <c r="L2222">
        <v>96.068397930420403</v>
      </c>
      <c r="M2222">
        <v>53.877264861912799</v>
      </c>
      <c r="N2222">
        <v>0.16638555674835601</v>
      </c>
      <c r="O2222">
        <v>15.6711624919717</v>
      </c>
      <c r="P2222">
        <v>160.80402010050199</v>
      </c>
      <c r="Q2222">
        <v>8.0272384302558994E-2</v>
      </c>
    </row>
    <row r="2223" spans="1:17" hidden="1" x14ac:dyDescent="0.3">
      <c r="A2223" t="s">
        <v>4607</v>
      </c>
      <c r="B2223" t="s">
        <v>4608</v>
      </c>
      <c r="C2223" t="str">
        <f>IFERROR(VLOOKUP(Table1[[#This Row],[Ticker]],[1]!Table1[[Symbol]:[Industry]],2,FALSE),"-")</f>
        <v>-</v>
      </c>
      <c r="D2223" t="s">
        <v>552</v>
      </c>
      <c r="E2223">
        <v>245.4270875</v>
      </c>
      <c r="F2223">
        <v>297.5</v>
      </c>
      <c r="G2223">
        <v>329.25034647632702</v>
      </c>
      <c r="H2223">
        <v>16.256362879101999</v>
      </c>
      <c r="I2223">
        <v>107.073665400057</v>
      </c>
      <c r="J2223">
        <v>-6.8034273072311802</v>
      </c>
      <c r="K2223">
        <v>275.563866440006</v>
      </c>
      <c r="L2223">
        <v>198.859077265926</v>
      </c>
      <c r="M2223">
        <v>39.551990268464003</v>
      </c>
      <c r="N2223">
        <v>2.0583301388796</v>
      </c>
      <c r="O2223">
        <v>22.184873949579799</v>
      </c>
      <c r="P2223">
        <v>412.48923341946602</v>
      </c>
      <c r="Q2223">
        <v>0.19022019701029999</v>
      </c>
    </row>
    <row r="2224" spans="1:17" hidden="1" x14ac:dyDescent="0.3">
      <c r="A2224" t="s">
        <v>4609</v>
      </c>
      <c r="B2224" t="s">
        <v>4610</v>
      </c>
      <c r="C2224" t="str">
        <f>IFERROR(VLOOKUP(Table1[[#This Row],[Ticker]],[1]!Table1[[Symbol]:[Industry]],2,FALSE),"-")</f>
        <v>-</v>
      </c>
      <c r="D2224" t="s">
        <v>306</v>
      </c>
      <c r="E2224">
        <v>245.23083267199999</v>
      </c>
      <c r="F2224">
        <v>141.82</v>
      </c>
      <c r="G2224">
        <v>-10.317556240687001</v>
      </c>
      <c r="H2224">
        <v>-7.7904939008413097</v>
      </c>
      <c r="I2224">
        <v>-17.000251756836199</v>
      </c>
      <c r="J2224">
        <v>-2.79096290059982</v>
      </c>
      <c r="K2224">
        <v>144.25323135631899</v>
      </c>
      <c r="L2224">
        <v>144.12310893024301</v>
      </c>
      <c r="M2224">
        <v>42.170450319284903</v>
      </c>
      <c r="N2224">
        <v>0.58763324676609596</v>
      </c>
      <c r="O2224">
        <v>28.9662953039063</v>
      </c>
      <c r="P2224">
        <v>18.5290430422064</v>
      </c>
      <c r="Q2224">
        <v>2.1233667169221E-2</v>
      </c>
    </row>
    <row r="2225" spans="1:17" hidden="1" x14ac:dyDescent="0.3">
      <c r="A2225" t="s">
        <v>4611</v>
      </c>
      <c r="B2225" t="s">
        <v>4612</v>
      </c>
      <c r="C2225" t="str">
        <f>IFERROR(VLOOKUP(Table1[[#This Row],[Ticker]],[1]!Table1[[Symbol]:[Industry]],2,FALSE),"-")</f>
        <v>-</v>
      </c>
      <c r="E2225">
        <v>245.11633964999999</v>
      </c>
      <c r="F2225">
        <v>14.81</v>
      </c>
      <c r="G2225">
        <v>23.9566210598664</v>
      </c>
      <c r="H2225">
        <v>-15.558713518442101</v>
      </c>
      <c r="I2225">
        <v>-25.152399198587801</v>
      </c>
      <c r="J2225">
        <v>-6.4837606651070603</v>
      </c>
      <c r="K2225">
        <v>16.201430448153101</v>
      </c>
      <c r="L2225">
        <v>15.374966167197501</v>
      </c>
      <c r="M2225">
        <v>34.496112461148499</v>
      </c>
      <c r="N2225">
        <v>1.4208565261965</v>
      </c>
      <c r="O2225">
        <v>32.343011478730602</v>
      </c>
      <c r="P2225">
        <v>54.782491322791998</v>
      </c>
      <c r="Q2225">
        <v>6.0130260652509003E-2</v>
      </c>
    </row>
    <row r="2226" spans="1:17" hidden="1" x14ac:dyDescent="0.3">
      <c r="A2226" t="s">
        <v>4613</v>
      </c>
      <c r="B2226" t="s">
        <v>4614</v>
      </c>
      <c r="C2226" t="str">
        <f>IFERROR(VLOOKUP(Table1[[#This Row],[Ticker]],[1]!Table1[[Symbol]:[Industry]],2,FALSE),"-")</f>
        <v>-</v>
      </c>
      <c r="D2226" t="s">
        <v>21</v>
      </c>
      <c r="E2226">
        <v>245.06231482999999</v>
      </c>
      <c r="F2226">
        <v>127.3</v>
      </c>
      <c r="G2226">
        <v>59.856327098537299</v>
      </c>
      <c r="H2226">
        <v>49.878607722240098</v>
      </c>
      <c r="I2226">
        <v>55.831641266363299</v>
      </c>
      <c r="J2226">
        <v>10.222002501572099</v>
      </c>
      <c r="K2226">
        <v>98.132685600375495</v>
      </c>
      <c r="L2226">
        <v>85.561979315437199</v>
      </c>
      <c r="M2226">
        <v>76.108207043492499</v>
      </c>
      <c r="N2226">
        <v>4.3536625000816702</v>
      </c>
      <c r="O2226">
        <v>4.9882168106834204</v>
      </c>
      <c r="P2226">
        <v>139.28571428571399</v>
      </c>
      <c r="Q2226">
        <v>8.0155494489172002E-2</v>
      </c>
    </row>
    <row r="2227" spans="1:17" hidden="1" x14ac:dyDescent="0.3">
      <c r="A2227" t="s">
        <v>4615</v>
      </c>
      <c r="B2227" t="s">
        <v>4616</v>
      </c>
      <c r="C2227" t="str">
        <f>IFERROR(VLOOKUP(Table1[[#This Row],[Ticker]],[1]!Table1[[Symbol]:[Industry]],2,FALSE),"-")</f>
        <v>-</v>
      </c>
      <c r="D2227" t="s">
        <v>395</v>
      </c>
      <c r="E2227">
        <v>244.796240832</v>
      </c>
      <c r="F2227">
        <v>97.76</v>
      </c>
      <c r="G2227">
        <v>29.4624171536069</v>
      </c>
      <c r="H2227">
        <v>-1.00181293030763</v>
      </c>
      <c r="I2227">
        <v>-1.8615409238570499</v>
      </c>
      <c r="J2227">
        <v>-2.5861802093870701</v>
      </c>
      <c r="K2227">
        <v>97.147505829067498</v>
      </c>
      <c r="L2227">
        <v>90.589148739049406</v>
      </c>
      <c r="M2227">
        <v>47.505213327797001</v>
      </c>
      <c r="N2227">
        <v>0.41104413284277702</v>
      </c>
      <c r="O2227">
        <v>22.8007364975449</v>
      </c>
      <c r="P2227">
        <v>58.959349593495901</v>
      </c>
      <c r="Q2227">
        <v>1.7156897337892E-2</v>
      </c>
    </row>
    <row r="2228" spans="1:17" hidden="1" x14ac:dyDescent="0.3">
      <c r="A2228" t="s">
        <v>4617</v>
      </c>
      <c r="B2228" t="s">
        <v>4618</v>
      </c>
      <c r="C2228" t="str">
        <f>IFERROR(VLOOKUP(Table1[[#This Row],[Ticker]],[1]!Table1[[Symbol]:[Industry]],2,FALSE),"-")</f>
        <v>-</v>
      </c>
      <c r="D2228" t="s">
        <v>21</v>
      </c>
      <c r="E2228">
        <v>244.64904999999999</v>
      </c>
      <c r="F2228">
        <v>268.55</v>
      </c>
      <c r="G2228">
        <v>-42.1245762197941</v>
      </c>
      <c r="H2228">
        <v>-5.5034598239255299</v>
      </c>
      <c r="I2228">
        <v>-30.118523058214599</v>
      </c>
      <c r="J2228">
        <v>2.5723581888914899E-2</v>
      </c>
      <c r="K2228">
        <v>231.85934200385699</v>
      </c>
      <c r="M2228">
        <v>81.659078518085707</v>
      </c>
      <c r="N2228">
        <v>1.39032478812444</v>
      </c>
      <c r="O2228">
        <v>25.116365667473399</v>
      </c>
      <c r="P2228">
        <v>45.911437109481099</v>
      </c>
    </row>
    <row r="2229" spans="1:17" hidden="1" x14ac:dyDescent="0.3">
      <c r="A2229" t="s">
        <v>4619</v>
      </c>
      <c r="B2229" t="s">
        <v>4620</v>
      </c>
      <c r="C2229" t="str">
        <f>IFERROR(VLOOKUP(Table1[[#This Row],[Ticker]],[1]!Table1[[Symbol]:[Industry]],2,FALSE),"-")</f>
        <v>-</v>
      </c>
      <c r="D2229" t="s">
        <v>931</v>
      </c>
      <c r="E2229">
        <v>244.309775</v>
      </c>
      <c r="F2229">
        <v>205</v>
      </c>
      <c r="G2229">
        <v>-32.530367839177998</v>
      </c>
      <c r="H2229">
        <v>-2.92898669033766</v>
      </c>
      <c r="I2229">
        <v>-67.485157828326507</v>
      </c>
      <c r="J2229">
        <v>-3.2103060835129398</v>
      </c>
      <c r="K2229">
        <v>214.86393260572601</v>
      </c>
      <c r="L2229">
        <v>277.34535622271198</v>
      </c>
      <c r="M2229">
        <v>43.970615523148197</v>
      </c>
      <c r="N2229">
        <v>1.3595166163141901</v>
      </c>
      <c r="O2229">
        <v>137.46341463414601</v>
      </c>
      <c r="P2229">
        <v>10.2150537634408</v>
      </c>
      <c r="Q2229">
        <v>4.1294436927663998E-2</v>
      </c>
    </row>
    <row r="2230" spans="1:17" hidden="1" x14ac:dyDescent="0.3">
      <c r="A2230" t="s">
        <v>4621</v>
      </c>
      <c r="B2230" t="s">
        <v>4622</v>
      </c>
      <c r="C2230" t="str">
        <f>IFERROR(VLOOKUP(Table1[[#This Row],[Ticker]],[1]!Table1[[Symbol]:[Industry]],2,FALSE),"-")</f>
        <v>-</v>
      </c>
      <c r="D2230" t="s">
        <v>390</v>
      </c>
      <c r="E2230">
        <v>244.0659684</v>
      </c>
      <c r="F2230">
        <v>4.57</v>
      </c>
      <c r="G2230">
        <v>161.70919762680199</v>
      </c>
      <c r="H2230">
        <v>4.0207779220656499E-2</v>
      </c>
      <c r="I2230">
        <v>30.370822064541802</v>
      </c>
      <c r="J2230">
        <v>15.4820016087947</v>
      </c>
      <c r="K2230">
        <v>3.6534587067795501</v>
      </c>
      <c r="L2230">
        <v>2.9355280643816801</v>
      </c>
      <c r="M2230">
        <v>74.194336815867402</v>
      </c>
      <c r="N2230">
        <v>1.18869037513525</v>
      </c>
      <c r="O2230">
        <v>6.34573304157548</v>
      </c>
      <c r="P2230">
        <v>226.42857142857099</v>
      </c>
      <c r="Q2230">
        <v>7.7008274180403999E-2</v>
      </c>
    </row>
    <row r="2231" spans="1:17" hidden="1" x14ac:dyDescent="0.3">
      <c r="A2231" t="s">
        <v>4623</v>
      </c>
      <c r="B2231" t="s">
        <v>4624</v>
      </c>
      <c r="C2231" t="str">
        <f>IFERROR(VLOOKUP(Table1[[#This Row],[Ticker]],[1]!Table1[[Symbol]:[Industry]],2,FALSE),"-")</f>
        <v>-</v>
      </c>
      <c r="D2231" t="s">
        <v>49</v>
      </c>
      <c r="E2231">
        <v>242.89958291999901</v>
      </c>
      <c r="F2231">
        <v>222.64</v>
      </c>
      <c r="G2231">
        <v>-65.798300122180194</v>
      </c>
      <c r="H2231">
        <v>6.9058647948108396</v>
      </c>
      <c r="I2231">
        <v>-38.127781066885802</v>
      </c>
      <c r="J2231">
        <v>1.16311580204484</v>
      </c>
      <c r="K2231">
        <v>213.31426029861299</v>
      </c>
      <c r="L2231">
        <v>269.18171399456099</v>
      </c>
      <c r="M2231">
        <v>63.217624417275097</v>
      </c>
      <c r="N2231">
        <v>0.65214930632350099</v>
      </c>
      <c r="O2231">
        <v>112.517966223499</v>
      </c>
      <c r="P2231">
        <v>28.545034642032299</v>
      </c>
      <c r="Q2231">
        <v>-0.12612101084135399</v>
      </c>
    </row>
    <row r="2232" spans="1:17" hidden="1" x14ac:dyDescent="0.3">
      <c r="A2232" t="s">
        <v>4625</v>
      </c>
      <c r="B2232" t="s">
        <v>4626</v>
      </c>
      <c r="C2232" t="str">
        <f>IFERROR(VLOOKUP(Table1[[#This Row],[Ticker]],[1]!Table1[[Symbol]:[Industry]],2,FALSE),"-")</f>
        <v>-</v>
      </c>
      <c r="D2232" t="s">
        <v>716</v>
      </c>
      <c r="E2232">
        <v>242.86609717499999</v>
      </c>
      <c r="F2232">
        <v>538.14</v>
      </c>
      <c r="G2232">
        <v>-7.9514834962980601</v>
      </c>
      <c r="H2232">
        <v>-1.4200185860943699</v>
      </c>
      <c r="I2232">
        <v>-1.4686032587287201</v>
      </c>
      <c r="J2232">
        <v>-2.2744414726300501</v>
      </c>
      <c r="K2232">
        <v>506.87081199882101</v>
      </c>
      <c r="L2232">
        <v>478.05687859096798</v>
      </c>
      <c r="M2232">
        <v>76.378610990004603</v>
      </c>
      <c r="N2232">
        <v>1.1520357473881599</v>
      </c>
      <c r="O2232">
        <v>0.43854758984651598</v>
      </c>
      <c r="P2232">
        <v>26.190643686246901</v>
      </c>
      <c r="Q2232">
        <v>-1.6014498322345E-2</v>
      </c>
    </row>
    <row r="2233" spans="1:17" hidden="1" x14ac:dyDescent="0.3">
      <c r="A2233" t="s">
        <v>4627</v>
      </c>
      <c r="B2233" t="s">
        <v>4628</v>
      </c>
      <c r="C2233" t="str">
        <f>IFERROR(VLOOKUP(Table1[[#This Row],[Ticker]],[1]!Table1[[Symbol]:[Industry]],2,FALSE),"-")</f>
        <v>-</v>
      </c>
      <c r="D2233" t="s">
        <v>320</v>
      </c>
      <c r="E2233">
        <v>242.76850020000001</v>
      </c>
      <c r="F2233">
        <v>399.4</v>
      </c>
      <c r="G2233">
        <v>131.85778853371099</v>
      </c>
      <c r="H2233">
        <v>-13.050498841552701</v>
      </c>
      <c r="I2233">
        <v>-13.819540896108499</v>
      </c>
      <c r="J2233">
        <v>-2.5209918488030798</v>
      </c>
      <c r="K2233">
        <v>406.90127268283197</v>
      </c>
      <c r="L2233">
        <v>355.597738096417</v>
      </c>
      <c r="M2233">
        <v>42.862397308468999</v>
      </c>
      <c r="N2233">
        <v>0.95359779999590699</v>
      </c>
      <c r="O2233">
        <v>32.273410115172702</v>
      </c>
      <c r="P2233">
        <v>166.08927381745499</v>
      </c>
      <c r="Q2233">
        <v>0.15109679702266501</v>
      </c>
    </row>
    <row r="2234" spans="1:17" hidden="1" x14ac:dyDescent="0.3">
      <c r="A2234" t="s">
        <v>4629</v>
      </c>
      <c r="B2234" t="s">
        <v>4630</v>
      </c>
      <c r="C2234" t="str">
        <f>IFERROR(VLOOKUP(Table1[[#This Row],[Ticker]],[1]!Table1[[Symbol]:[Industry]],2,FALSE),"-")</f>
        <v>-</v>
      </c>
      <c r="D2234" t="s">
        <v>797</v>
      </c>
      <c r="E2234">
        <v>241.7567</v>
      </c>
      <c r="F2234">
        <v>169.25</v>
      </c>
      <c r="G2234">
        <v>122.273161964351</v>
      </c>
      <c r="H2234">
        <v>-13.0452512029901</v>
      </c>
      <c r="I2234">
        <v>86.111221866244307</v>
      </c>
      <c r="J2234">
        <v>-4.0607673506408801</v>
      </c>
      <c r="K2234">
        <v>149.385968784466</v>
      </c>
      <c r="M2234">
        <v>51.042675383381102</v>
      </c>
      <c r="N2234">
        <v>0.51706657654612997</v>
      </c>
      <c r="O2234">
        <v>9.2466765140324991</v>
      </c>
      <c r="P2234">
        <v>168.65079365079299</v>
      </c>
    </row>
    <row r="2235" spans="1:17" hidden="1" x14ac:dyDescent="0.3">
      <c r="A2235" t="s">
        <v>4631</v>
      </c>
      <c r="B2235" t="s">
        <v>4632</v>
      </c>
      <c r="C2235" t="str">
        <f>IFERROR(VLOOKUP(Table1[[#This Row],[Ticker]],[1]!Table1[[Symbol]:[Industry]],2,FALSE),"-")</f>
        <v>-</v>
      </c>
      <c r="D2235" t="s">
        <v>410</v>
      </c>
      <c r="E2235">
        <v>241.61699999999999</v>
      </c>
      <c r="F2235">
        <v>187.3</v>
      </c>
      <c r="G2235">
        <v>37.445708715845903</v>
      </c>
      <c r="H2235">
        <v>19.4430076519537</v>
      </c>
      <c r="I2235">
        <v>47.883166165608699</v>
      </c>
      <c r="J2235">
        <v>4.5797476989511301</v>
      </c>
      <c r="K2235">
        <v>143.74327868527001</v>
      </c>
      <c r="M2235">
        <v>83.554720701730005</v>
      </c>
      <c r="N2235">
        <v>1.17934205871949</v>
      </c>
      <c r="O2235">
        <v>3.9241857981847201</v>
      </c>
      <c r="P2235">
        <v>95.1041666666666</v>
      </c>
    </row>
    <row r="2236" spans="1:17" hidden="1" x14ac:dyDescent="0.3">
      <c r="A2236" t="s">
        <v>4633</v>
      </c>
      <c r="B2236" t="s">
        <v>4634</v>
      </c>
      <c r="C2236" t="str">
        <f>IFERROR(VLOOKUP(Table1[[#This Row],[Ticker]],[1]!Table1[[Symbol]:[Industry]],2,FALSE),"-")</f>
        <v>-</v>
      </c>
      <c r="E2236">
        <v>241.45446000000001</v>
      </c>
      <c r="F2236">
        <v>9.39</v>
      </c>
      <c r="G2236">
        <v>-99.957934786766899</v>
      </c>
      <c r="H2236">
        <v>-33.8427066337605</v>
      </c>
      <c r="I2236">
        <v>-84.208852889451094</v>
      </c>
      <c r="J2236">
        <v>-7.4931892308999002</v>
      </c>
      <c r="K2236">
        <v>13.815689244169301</v>
      </c>
      <c r="L2236">
        <v>22.978980448186199</v>
      </c>
      <c r="M2236">
        <v>21.718523082156501</v>
      </c>
      <c r="N2236">
        <v>1.9907286395789201</v>
      </c>
      <c r="O2236">
        <v>431.41640042598499</v>
      </c>
      <c r="P2236">
        <v>1.4038876889848899</v>
      </c>
      <c r="Q2236">
        <v>7.5519526725258995E-2</v>
      </c>
    </row>
    <row r="2237" spans="1:17" hidden="1" x14ac:dyDescent="0.3">
      <c r="A2237" t="s">
        <v>4635</v>
      </c>
      <c r="B2237" t="s">
        <v>4636</v>
      </c>
      <c r="C2237" t="str">
        <f>IFERROR(VLOOKUP(Table1[[#This Row],[Ticker]],[1]!Table1[[Symbol]:[Industry]],2,FALSE),"-")</f>
        <v>-</v>
      </c>
      <c r="D2237" t="s">
        <v>602</v>
      </c>
      <c r="E2237">
        <v>241.30224562500001</v>
      </c>
      <c r="F2237">
        <v>137.55000000000001</v>
      </c>
      <c r="G2237">
        <v>-34.012186020996097</v>
      </c>
      <c r="H2237">
        <v>-3.6061321270821698</v>
      </c>
      <c r="I2237">
        <v>-9.4683133916534601</v>
      </c>
      <c r="J2237">
        <v>-0.99876762197448599</v>
      </c>
      <c r="K2237">
        <v>129.78442296667299</v>
      </c>
      <c r="L2237">
        <v>130.94515390532899</v>
      </c>
      <c r="M2237">
        <v>99.999996464237</v>
      </c>
      <c r="N2237">
        <v>4.8272727272727201</v>
      </c>
      <c r="O2237">
        <v>19.8836786623046</v>
      </c>
      <c r="P2237">
        <v>14.625</v>
      </c>
    </row>
    <row r="2238" spans="1:17" hidden="1" x14ac:dyDescent="0.3">
      <c r="A2238" t="s">
        <v>4637</v>
      </c>
      <c r="B2238" t="s">
        <v>4638</v>
      </c>
      <c r="C2238" t="str">
        <f>IFERROR(VLOOKUP(Table1[[#This Row],[Ticker]],[1]!Table1[[Symbol]:[Industry]],2,FALSE),"-")</f>
        <v>-</v>
      </c>
      <c r="D2238" t="s">
        <v>103</v>
      </c>
      <c r="E2238">
        <v>241.25610334000001</v>
      </c>
      <c r="F2238">
        <v>181.85</v>
      </c>
      <c r="G2238">
        <v>118.94004053624801</v>
      </c>
      <c r="H2238">
        <v>-12.9269557180096</v>
      </c>
      <c r="I2238">
        <v>35.172838829397399</v>
      </c>
      <c r="J2238">
        <v>-3.6381854099071198</v>
      </c>
      <c r="K2238">
        <v>181.28072643925299</v>
      </c>
      <c r="L2238">
        <v>142.55255171109999</v>
      </c>
      <c r="M2238">
        <v>49.417740996600202</v>
      </c>
      <c r="N2238">
        <v>0.46648156126829099</v>
      </c>
      <c r="O2238">
        <v>43.964806158922201</v>
      </c>
      <c r="P2238">
        <v>179.72619596985001</v>
      </c>
      <c r="Q2238">
        <v>0.12232093800631599</v>
      </c>
    </row>
    <row r="2239" spans="1:17" hidden="1" x14ac:dyDescent="0.3">
      <c r="A2239" t="s">
        <v>4639</v>
      </c>
      <c r="B2239" t="s">
        <v>4640</v>
      </c>
      <c r="C2239" t="str">
        <f>IFERROR(VLOOKUP(Table1[[#This Row],[Ticker]],[1]!Table1[[Symbol]:[Industry]],2,FALSE),"-")</f>
        <v>-</v>
      </c>
      <c r="D2239" t="s">
        <v>552</v>
      </c>
      <c r="E2239">
        <v>241.08</v>
      </c>
      <c r="F2239">
        <v>2.87</v>
      </c>
      <c r="G2239">
        <v>17.787813979003801</v>
      </c>
      <c r="H2239">
        <v>3.7340129429589899</v>
      </c>
      <c r="I2239">
        <v>-8.5257296595960401</v>
      </c>
      <c r="J2239">
        <v>3.64716406366838</v>
      </c>
      <c r="K2239">
        <v>2.6382646171641402</v>
      </c>
      <c r="L2239">
        <v>2.5219481958518601</v>
      </c>
      <c r="M2239">
        <v>53.642177905621999</v>
      </c>
      <c r="N2239">
        <v>2.63818664409375</v>
      </c>
      <c r="O2239">
        <v>35.888501742160202</v>
      </c>
      <c r="P2239">
        <v>59.4444444444444</v>
      </c>
      <c r="Q2239">
        <v>-1.1588619263703E-2</v>
      </c>
    </row>
    <row r="2240" spans="1:17" hidden="1" x14ac:dyDescent="0.3">
      <c r="A2240" t="s">
        <v>4641</v>
      </c>
      <c r="B2240" t="s">
        <v>4642</v>
      </c>
      <c r="C2240" t="str">
        <f>IFERROR(VLOOKUP(Table1[[#This Row],[Ticker]],[1]!Table1[[Symbol]:[Industry]],2,FALSE),"-")</f>
        <v>-</v>
      </c>
      <c r="D2240" t="s">
        <v>287</v>
      </c>
      <c r="E2240">
        <v>240.82945887599999</v>
      </c>
      <c r="F2240">
        <v>93.32</v>
      </c>
      <c r="G2240">
        <v>-75.647808338592696</v>
      </c>
      <c r="H2240">
        <v>-14.1396254012675</v>
      </c>
      <c r="I2240">
        <v>-62.958921935484902</v>
      </c>
      <c r="J2240">
        <v>-2.4368225551750502</v>
      </c>
      <c r="K2240">
        <v>106.614229664772</v>
      </c>
      <c r="L2240">
        <v>147.22910000441101</v>
      </c>
      <c r="M2240">
        <v>41.990688188137</v>
      </c>
      <c r="N2240">
        <v>1.11576788080386</v>
      </c>
      <c r="O2240">
        <v>143.19545649378401</v>
      </c>
      <c r="P2240">
        <v>4.8539325842696401</v>
      </c>
      <c r="Q2240">
        <v>2.8660736047018E-2</v>
      </c>
    </row>
    <row r="2241" spans="1:17" hidden="1" x14ac:dyDescent="0.3">
      <c r="A2241" t="s">
        <v>4643</v>
      </c>
      <c r="B2241" t="s">
        <v>4644</v>
      </c>
      <c r="C2241" t="str">
        <f>IFERROR(VLOOKUP(Table1[[#This Row],[Ticker]],[1]!Table1[[Symbol]:[Industry]],2,FALSE),"-")</f>
        <v>-</v>
      </c>
      <c r="D2241" t="s">
        <v>563</v>
      </c>
      <c r="E2241">
        <v>240.576525</v>
      </c>
      <c r="F2241">
        <v>218.21</v>
      </c>
      <c r="G2241">
        <v>-23.9113929255914</v>
      </c>
      <c r="H2241">
        <v>-0.33021912127306602</v>
      </c>
      <c r="I2241">
        <v>-26.091434440097899</v>
      </c>
      <c r="J2241">
        <v>1.2117064058427001</v>
      </c>
      <c r="K2241">
        <v>216.174666270937</v>
      </c>
      <c r="L2241">
        <v>221.49275935774</v>
      </c>
      <c r="M2241">
        <v>51.899738666448002</v>
      </c>
      <c r="N2241">
        <v>1.5089058737635299</v>
      </c>
      <c r="O2241">
        <v>26.025388387333301</v>
      </c>
      <c r="P2241">
        <v>14.8473684210526</v>
      </c>
      <c r="Q2241">
        <v>1.9659797739953001E-2</v>
      </c>
    </row>
    <row r="2242" spans="1:17" hidden="1" x14ac:dyDescent="0.3">
      <c r="A2242" t="s">
        <v>4645</v>
      </c>
      <c r="B2242" t="s">
        <v>4646</v>
      </c>
      <c r="C2242" t="str">
        <f>IFERROR(VLOOKUP(Table1[[#This Row],[Ticker]],[1]!Table1[[Symbol]:[Industry]],2,FALSE),"-")</f>
        <v>-</v>
      </c>
      <c r="D2242" t="s">
        <v>140</v>
      </c>
      <c r="E2242">
        <v>240.435</v>
      </c>
      <c r="F2242">
        <v>175.5</v>
      </c>
      <c r="G2242">
        <v>67.740194931384707</v>
      </c>
      <c r="H2242">
        <v>29.555330443665799</v>
      </c>
      <c r="I2242">
        <v>19.0655211948126</v>
      </c>
      <c r="J2242">
        <v>1.0740760301249399</v>
      </c>
      <c r="K2242">
        <v>146.85210184268999</v>
      </c>
      <c r="L2242">
        <v>129.824931659968</v>
      </c>
      <c r="M2242">
        <v>92.798981737207896</v>
      </c>
      <c r="N2242">
        <v>0.46408255263036802</v>
      </c>
      <c r="O2242">
        <v>2.5641025641025501</v>
      </c>
      <c r="P2242">
        <v>102.890173410404</v>
      </c>
      <c r="Q2242">
        <v>8.1608733026442004E-2</v>
      </c>
    </row>
    <row r="2243" spans="1:17" hidden="1" x14ac:dyDescent="0.3">
      <c r="A2243" t="s">
        <v>4647</v>
      </c>
      <c r="B2243" t="s">
        <v>4648</v>
      </c>
      <c r="C2243" t="str">
        <f>IFERROR(VLOOKUP(Table1[[#This Row],[Ticker]],[1]!Table1[[Symbol]:[Industry]],2,FALSE),"-")</f>
        <v>-</v>
      </c>
      <c r="D2243" t="s">
        <v>541</v>
      </c>
      <c r="E2243">
        <v>239.35190965499999</v>
      </c>
      <c r="F2243">
        <v>395.65</v>
      </c>
      <c r="G2243">
        <v>-32.393779233345903</v>
      </c>
      <c r="H2243">
        <v>-1.3822749790843101</v>
      </c>
      <c r="I2243">
        <v>-21.261297472977599</v>
      </c>
      <c r="J2243">
        <v>1.31683451367906</v>
      </c>
      <c r="K2243">
        <v>389.62090592971202</v>
      </c>
      <c r="L2243">
        <v>392.76796797865899</v>
      </c>
      <c r="M2243">
        <v>56.067241643953103</v>
      </c>
      <c r="N2243">
        <v>0.84426006151692601</v>
      </c>
      <c r="O2243">
        <v>30.911158852521101</v>
      </c>
      <c r="P2243">
        <v>23.640624999999901</v>
      </c>
      <c r="Q2243">
        <v>7.1900963227664996E-2</v>
      </c>
    </row>
    <row r="2244" spans="1:17" hidden="1" x14ac:dyDescent="0.3">
      <c r="A2244" t="s">
        <v>4649</v>
      </c>
      <c r="B2244" t="s">
        <v>4650</v>
      </c>
      <c r="C2244" t="str">
        <f>IFERROR(VLOOKUP(Table1[[#This Row],[Ticker]],[1]!Table1[[Symbol]:[Industry]],2,FALSE),"-")</f>
        <v>-</v>
      </c>
      <c r="D2244" t="s">
        <v>95</v>
      </c>
      <c r="E2244">
        <v>238.986615521999</v>
      </c>
      <c r="F2244">
        <v>7.17</v>
      </c>
      <c r="G2244">
        <v>-20.402972092814299</v>
      </c>
      <c r="H2244">
        <v>-40.014841918969999</v>
      </c>
      <c r="I2244">
        <v>-47.866495143754904</v>
      </c>
      <c r="J2244">
        <v>-15.4958090420928</v>
      </c>
      <c r="K2244">
        <v>10.093980603821</v>
      </c>
      <c r="L2244">
        <v>10.221360514552201</v>
      </c>
      <c r="M2244">
        <v>17.539536757198501</v>
      </c>
      <c r="N2244">
        <v>2.1138793311363</v>
      </c>
      <c r="O2244">
        <v>126.92556453415899</v>
      </c>
      <c r="P2244">
        <v>4.9998951979710098</v>
      </c>
      <c r="Q2244">
        <v>6.3768788072356003E-2</v>
      </c>
    </row>
    <row r="2245" spans="1:17" hidden="1" x14ac:dyDescent="0.3">
      <c r="A2245" t="s">
        <v>4651</v>
      </c>
      <c r="B2245" t="s">
        <v>4652</v>
      </c>
      <c r="C2245" t="str">
        <f>IFERROR(VLOOKUP(Table1[[#This Row],[Ticker]],[1]!Table1[[Symbol]:[Industry]],2,FALSE),"-")</f>
        <v>-</v>
      </c>
      <c r="D2245" t="s">
        <v>59</v>
      </c>
      <c r="E2245">
        <v>238.97665479099999</v>
      </c>
      <c r="F2245">
        <v>50.51</v>
      </c>
      <c r="G2245">
        <v>6.6168682100753102</v>
      </c>
      <c r="H2245">
        <v>-1.9171557448588901</v>
      </c>
      <c r="I2245">
        <v>24.068334627526699</v>
      </c>
      <c r="J2245">
        <v>-7.5087391319459904</v>
      </c>
      <c r="K2245">
        <v>50.540668333403097</v>
      </c>
      <c r="L2245">
        <v>44.751981816962797</v>
      </c>
      <c r="M2245">
        <v>39.6570527776068</v>
      </c>
      <c r="N2245">
        <v>0.973793677884916</v>
      </c>
      <c r="O2245">
        <v>15.6206691744209</v>
      </c>
      <c r="P2245">
        <v>57.8930915911222</v>
      </c>
      <c r="Q2245">
        <v>1.8582968853639999E-3</v>
      </c>
    </row>
    <row r="2246" spans="1:17" hidden="1" x14ac:dyDescent="0.3">
      <c r="A2246" t="s">
        <v>4653</v>
      </c>
      <c r="B2246" t="s">
        <v>4654</v>
      </c>
      <c r="C2246" t="str">
        <f>IFERROR(VLOOKUP(Table1[[#This Row],[Ticker]],[1]!Table1[[Symbol]:[Industry]],2,FALSE),"-")</f>
        <v>-</v>
      </c>
      <c r="D2246" t="s">
        <v>257</v>
      </c>
      <c r="E2246">
        <v>238.89675600000001</v>
      </c>
      <c r="F2246">
        <v>92.61</v>
      </c>
      <c r="G2246">
        <v>-34.380825074250602</v>
      </c>
      <c r="H2246">
        <v>-3.2892028092994798</v>
      </c>
      <c r="I2246">
        <v>-39.008233195151</v>
      </c>
      <c r="J2246">
        <v>1.25128535535121</v>
      </c>
      <c r="K2246">
        <v>94.472688010774107</v>
      </c>
      <c r="L2246">
        <v>99.338948980558499</v>
      </c>
      <c r="M2246">
        <v>50.7035155912778</v>
      </c>
      <c r="N2246">
        <v>0.94132561475154497</v>
      </c>
      <c r="O2246">
        <v>45.0167368534715</v>
      </c>
      <c r="P2246">
        <v>12.322619769557299</v>
      </c>
    </row>
    <row r="2247" spans="1:17" hidden="1" x14ac:dyDescent="0.3">
      <c r="A2247" t="s">
        <v>4655</v>
      </c>
      <c r="B2247" t="s">
        <v>4656</v>
      </c>
      <c r="C2247" t="str">
        <f>IFERROR(VLOOKUP(Table1[[#This Row],[Ticker]],[1]!Table1[[Symbol]:[Industry]],2,FALSE),"-")</f>
        <v>-</v>
      </c>
      <c r="D2247" t="s">
        <v>1136</v>
      </c>
      <c r="E2247">
        <v>238.03971759000001</v>
      </c>
      <c r="F2247">
        <v>550.65</v>
      </c>
      <c r="G2247">
        <v>-20.2367918499498</v>
      </c>
      <c r="H2247">
        <v>-1.46003592501714</v>
      </c>
      <c r="I2247">
        <v>-51.916051883048603</v>
      </c>
      <c r="J2247">
        <v>-7.9605026501490403</v>
      </c>
      <c r="K2247">
        <v>588.65375143208803</v>
      </c>
      <c r="L2247">
        <v>618.08686244553701</v>
      </c>
      <c r="M2247">
        <v>40.238496093473799</v>
      </c>
      <c r="N2247">
        <v>0.85075937278580405</v>
      </c>
      <c r="O2247">
        <v>80.677381276673003</v>
      </c>
      <c r="P2247">
        <v>18.789774565850401</v>
      </c>
    </row>
    <row r="2248" spans="1:17" hidden="1" x14ac:dyDescent="0.3">
      <c r="A2248" t="s">
        <v>4657</v>
      </c>
      <c r="B2248" t="s">
        <v>4658</v>
      </c>
      <c r="C2248" t="str">
        <f>IFERROR(VLOOKUP(Table1[[#This Row],[Ticker]],[1]!Table1[[Symbol]:[Industry]],2,FALSE),"-")</f>
        <v>-</v>
      </c>
      <c r="D2248" t="s">
        <v>46</v>
      </c>
      <c r="E2248">
        <v>237.80605940300001</v>
      </c>
      <c r="F2248">
        <v>11.99</v>
      </c>
      <c r="G2248">
        <v>-8.6390152892888707</v>
      </c>
      <c r="H2248">
        <v>-3.8403647133858598</v>
      </c>
      <c r="I2248">
        <v>-2.8893660232324101</v>
      </c>
      <c r="J2248">
        <v>-5.2298394612288597</v>
      </c>
      <c r="K2248">
        <v>12.442592766362401</v>
      </c>
      <c r="L2248">
        <v>11.986837996420199</v>
      </c>
      <c r="M2248">
        <v>34.778967471508402</v>
      </c>
      <c r="N2248">
        <v>0.84010548977370403</v>
      </c>
      <c r="O2248">
        <v>26.7723102585487</v>
      </c>
      <c r="P2248">
        <v>29.6216216216216</v>
      </c>
    </row>
    <row r="2249" spans="1:17" hidden="1" x14ac:dyDescent="0.3">
      <c r="A2249" t="s">
        <v>4659</v>
      </c>
      <c r="B2249" t="s">
        <v>4660</v>
      </c>
      <c r="C2249" t="str">
        <f>IFERROR(VLOOKUP(Table1[[#This Row],[Ticker]],[1]!Table1[[Symbol]:[Industry]],2,FALSE),"-")</f>
        <v>-</v>
      </c>
      <c r="D2249" t="s">
        <v>59</v>
      </c>
      <c r="E2249">
        <v>237.45285899999999</v>
      </c>
      <c r="F2249">
        <v>664.65</v>
      </c>
      <c r="G2249">
        <v>143.21356756994001</v>
      </c>
      <c r="H2249">
        <v>22.335770205329101</v>
      </c>
      <c r="I2249">
        <v>45.757250518120898</v>
      </c>
      <c r="J2249">
        <v>-3.0207618399893299</v>
      </c>
      <c r="K2249">
        <v>530.90078652391298</v>
      </c>
      <c r="L2249">
        <v>419.50481371331199</v>
      </c>
      <c r="M2249">
        <v>69.200612416866406</v>
      </c>
      <c r="N2249">
        <v>1.2050565913215601</v>
      </c>
      <c r="O2249">
        <v>4.2353118182502003</v>
      </c>
      <c r="P2249">
        <v>188.97826086956499</v>
      </c>
      <c r="Q2249">
        <v>3.2346733414579998E-2</v>
      </c>
    </row>
    <row r="2250" spans="1:17" hidden="1" x14ac:dyDescent="0.3">
      <c r="A2250" t="s">
        <v>4661</v>
      </c>
      <c r="B2250" t="s">
        <v>4662</v>
      </c>
      <c r="C2250" t="str">
        <f>IFERROR(VLOOKUP(Table1[[#This Row],[Ticker]],[1]!Table1[[Symbol]:[Industry]],2,FALSE),"-")</f>
        <v>-</v>
      </c>
      <c r="D2250" t="s">
        <v>49</v>
      </c>
      <c r="E2250">
        <v>237.09615020000001</v>
      </c>
      <c r="F2250">
        <v>168.25</v>
      </c>
      <c r="G2250">
        <v>-18.569328878139</v>
      </c>
      <c r="H2250">
        <v>-3.1537801756033499</v>
      </c>
      <c r="I2250">
        <v>2.6272834789989501</v>
      </c>
      <c r="J2250">
        <v>-3.4117710218162101</v>
      </c>
      <c r="K2250">
        <v>155.43899587085599</v>
      </c>
      <c r="L2250">
        <v>141.39902740238401</v>
      </c>
      <c r="M2250">
        <v>50.401446072132998</v>
      </c>
      <c r="N2250">
        <v>0.402831865934551</v>
      </c>
      <c r="O2250">
        <v>9.3313521545319293</v>
      </c>
      <c r="P2250">
        <v>59.629981024667899</v>
      </c>
      <c r="Q2250">
        <v>4.0951729905783003E-2</v>
      </c>
    </row>
    <row r="2251" spans="1:17" hidden="1" x14ac:dyDescent="0.3">
      <c r="A2251" t="s">
        <v>4663</v>
      </c>
      <c r="B2251" t="s">
        <v>4664</v>
      </c>
      <c r="C2251" t="str">
        <f>IFERROR(VLOOKUP(Table1[[#This Row],[Ticker]],[1]!Table1[[Symbol]:[Industry]],2,FALSE),"-")</f>
        <v>-</v>
      </c>
      <c r="D2251" t="s">
        <v>1020</v>
      </c>
      <c r="E2251">
        <v>237.026237546</v>
      </c>
      <c r="F2251">
        <v>12.73</v>
      </c>
      <c r="G2251">
        <v>64.287813979003801</v>
      </c>
      <c r="H2251">
        <v>32.269802618645002</v>
      </c>
      <c r="I2251">
        <v>-8.9709986762936396</v>
      </c>
      <c r="J2251">
        <v>7.6925825216578003</v>
      </c>
      <c r="K2251">
        <v>11.0382326829041</v>
      </c>
      <c r="L2251">
        <v>9.9330061340107108</v>
      </c>
      <c r="M2251">
        <v>52.5840281408585</v>
      </c>
      <c r="N2251">
        <v>1.1584727176071801</v>
      </c>
      <c r="O2251">
        <v>20.974076983503501</v>
      </c>
      <c r="Q2251">
        <v>5.0976641966336E-2</v>
      </c>
    </row>
    <row r="2252" spans="1:17" hidden="1" x14ac:dyDescent="0.3">
      <c r="A2252" t="s">
        <v>4665</v>
      </c>
      <c r="B2252" t="s">
        <v>4666</v>
      </c>
      <c r="C2252" t="str">
        <f>IFERROR(VLOOKUP(Table1[[#This Row],[Ticker]],[1]!Table1[[Symbol]:[Industry]],2,FALSE),"-")</f>
        <v>-</v>
      </c>
      <c r="D2252" t="s">
        <v>620</v>
      </c>
      <c r="E2252">
        <v>236.54358682399999</v>
      </c>
      <c r="F2252">
        <v>182.48</v>
      </c>
      <c r="G2252">
        <v>21.239771992729999</v>
      </c>
      <c r="H2252">
        <v>-4.7474685385224804</v>
      </c>
      <c r="I2252">
        <v>11.840640812037501</v>
      </c>
      <c r="J2252">
        <v>-4.2588614780762102</v>
      </c>
      <c r="K2252">
        <v>171.713273872565</v>
      </c>
      <c r="L2252">
        <v>157.62042661110701</v>
      </c>
      <c r="M2252">
        <v>58.932187941960301</v>
      </c>
      <c r="N2252">
        <v>0.68859014000388996</v>
      </c>
      <c r="O2252">
        <v>10.1490574309513</v>
      </c>
      <c r="P2252">
        <v>58.6782608695652</v>
      </c>
      <c r="Q2252">
        <v>-3.81865852769E-4</v>
      </c>
    </row>
    <row r="2253" spans="1:17" hidden="1" x14ac:dyDescent="0.3">
      <c r="A2253" t="s">
        <v>4667</v>
      </c>
      <c r="B2253" t="s">
        <v>4668</v>
      </c>
      <c r="C2253" t="str">
        <f>IFERROR(VLOOKUP(Table1[[#This Row],[Ticker]],[1]!Table1[[Symbol]:[Industry]],2,FALSE),"-")</f>
        <v>-</v>
      </c>
      <c r="D2253" t="s">
        <v>390</v>
      </c>
      <c r="E2253">
        <v>235.92776377999999</v>
      </c>
      <c r="F2253">
        <v>130.6</v>
      </c>
      <c r="G2253">
        <v>12.488872180062</v>
      </c>
      <c r="H2253">
        <v>26.668339021614901</v>
      </c>
      <c r="I2253">
        <v>25.311692177825702</v>
      </c>
      <c r="J2253">
        <v>4.6336752489621098</v>
      </c>
      <c r="M2253">
        <v>63.017243592014196</v>
      </c>
      <c r="O2253">
        <v>14.4716692189892</v>
      </c>
      <c r="P2253">
        <v>55.199049316696303</v>
      </c>
    </row>
    <row r="2254" spans="1:17" hidden="1" x14ac:dyDescent="0.3">
      <c r="A2254" t="s">
        <v>4669</v>
      </c>
      <c r="B2254" t="s">
        <v>4670</v>
      </c>
      <c r="C2254" t="str">
        <f>IFERROR(VLOOKUP(Table1[[#This Row],[Ticker]],[1]!Table1[[Symbol]:[Industry]],2,FALSE),"-")</f>
        <v>-</v>
      </c>
      <c r="D2254" t="s">
        <v>234</v>
      </c>
      <c r="E2254">
        <v>235.72200000000001</v>
      </c>
      <c r="F2254">
        <v>231.1</v>
      </c>
      <c r="G2254">
        <v>46.9437721411255</v>
      </c>
      <c r="H2254">
        <v>20.642682976629001</v>
      </c>
      <c r="I2254">
        <v>1.29047587400077</v>
      </c>
      <c r="J2254">
        <v>8.3646010583819308</v>
      </c>
      <c r="K2254">
        <v>188.105488264136</v>
      </c>
      <c r="L2254">
        <v>168.69963816922601</v>
      </c>
      <c r="M2254">
        <v>81.953155704236394</v>
      </c>
      <c r="N2254">
        <v>2.1314041487745499</v>
      </c>
      <c r="O2254">
        <v>12.505408913889999</v>
      </c>
      <c r="P2254">
        <v>95.847457627118601</v>
      </c>
      <c r="Q2254">
        <v>0.16222166895676501</v>
      </c>
    </row>
    <row r="2255" spans="1:17" hidden="1" x14ac:dyDescent="0.3">
      <c r="A2255" t="s">
        <v>4671</v>
      </c>
      <c r="B2255" t="s">
        <v>4672</v>
      </c>
      <c r="C2255" t="str">
        <f>IFERROR(VLOOKUP(Table1[[#This Row],[Ticker]],[1]!Table1[[Symbol]:[Industry]],2,FALSE),"-")</f>
        <v>-</v>
      </c>
      <c r="D2255" t="s">
        <v>716</v>
      </c>
      <c r="E2255">
        <v>235.24006722999999</v>
      </c>
      <c r="F2255">
        <v>20.89</v>
      </c>
      <c r="G2255">
        <v>7.7744333824655003</v>
      </c>
      <c r="H2255">
        <v>1.4919728210602301</v>
      </c>
      <c r="I2255">
        <v>-0.70419873898346097</v>
      </c>
      <c r="J2255">
        <v>0.62341205291383595</v>
      </c>
      <c r="K2255">
        <v>20.075988965059899</v>
      </c>
      <c r="L2255">
        <v>18.668645460450499</v>
      </c>
      <c r="M2255">
        <v>52.769297021364501</v>
      </c>
      <c r="N2255">
        <v>0.70924520766791199</v>
      </c>
      <c r="O2255">
        <v>11.2972714217328</v>
      </c>
      <c r="P2255">
        <v>35.429497568881601</v>
      </c>
      <c r="Q2255">
        <v>2.7288076423579999E-3</v>
      </c>
    </row>
    <row r="2256" spans="1:17" hidden="1" x14ac:dyDescent="0.3">
      <c r="A2256" t="s">
        <v>4673</v>
      </c>
      <c r="B2256" t="s">
        <v>4674</v>
      </c>
      <c r="C2256" t="str">
        <f>IFERROR(VLOOKUP(Table1[[#This Row],[Ticker]],[1]!Table1[[Symbol]:[Industry]],2,FALSE),"-")</f>
        <v>-</v>
      </c>
      <c r="D2256" t="s">
        <v>1020</v>
      </c>
      <c r="E2256">
        <v>233.56161916999901</v>
      </c>
      <c r="F2256">
        <v>7.1</v>
      </c>
      <c r="G2256">
        <v>110.95448064567</v>
      </c>
      <c r="H2256">
        <v>62.746358621971297</v>
      </c>
      <c r="I2256">
        <v>19.820914350599299</v>
      </c>
      <c r="J2256">
        <v>0.96341283792979304</v>
      </c>
      <c r="K2256">
        <v>5.1237252012648398</v>
      </c>
      <c r="L2256">
        <v>4.7115766793465896</v>
      </c>
      <c r="M2256">
        <v>82.8507465292831</v>
      </c>
      <c r="N2256">
        <v>2.2012715776468199</v>
      </c>
      <c r="O2256">
        <v>2.11267605633802</v>
      </c>
      <c r="Q2256">
        <v>4.6425869958229997E-2</v>
      </c>
    </row>
    <row r="2257" spans="1:17" hidden="1" x14ac:dyDescent="0.3">
      <c r="A2257" t="s">
        <v>4675</v>
      </c>
      <c r="B2257" t="s">
        <v>4676</v>
      </c>
      <c r="C2257" t="str">
        <f>IFERROR(VLOOKUP(Table1[[#This Row],[Ticker]],[1]!Table1[[Symbol]:[Industry]],2,FALSE),"-")</f>
        <v>-</v>
      </c>
      <c r="D2257" t="s">
        <v>1139</v>
      </c>
      <c r="E2257">
        <v>233.47800000000001</v>
      </c>
      <c r="F2257">
        <v>210</v>
      </c>
      <c r="G2257">
        <v>143.518583209773</v>
      </c>
      <c r="H2257">
        <v>-1.3488085720233201</v>
      </c>
      <c r="I2257">
        <v>74.6943767190632</v>
      </c>
      <c r="J2257">
        <v>1.0390191526543899</v>
      </c>
      <c r="K2257">
        <v>188.668662621377</v>
      </c>
      <c r="L2257">
        <v>134.33102584570801</v>
      </c>
      <c r="M2257">
        <v>42.985327405672898</v>
      </c>
      <c r="N2257">
        <v>1.1753867547366501</v>
      </c>
      <c r="O2257">
        <v>18.738095238095202</v>
      </c>
      <c r="P2257">
        <v>225.07739938080499</v>
      </c>
    </row>
    <row r="2258" spans="1:17" hidden="1" x14ac:dyDescent="0.3">
      <c r="A2258" t="s">
        <v>4677</v>
      </c>
      <c r="B2258" t="s">
        <v>4678</v>
      </c>
      <c r="C2258" t="str">
        <f>IFERROR(VLOOKUP(Table1[[#This Row],[Ticker]],[1]!Table1[[Symbol]:[Industry]],2,FALSE),"-")</f>
        <v>-</v>
      </c>
      <c r="D2258" t="s">
        <v>140</v>
      </c>
      <c r="E2258">
        <v>233.39628313399999</v>
      </c>
      <c r="F2258">
        <v>62.78</v>
      </c>
      <c r="G2258">
        <v>-51.792487445698796</v>
      </c>
      <c r="H2258">
        <v>2.2358647948108499</v>
      </c>
      <c r="I2258">
        <v>-7.7478486894524803</v>
      </c>
      <c r="J2258">
        <v>0.58324920956249604</v>
      </c>
      <c r="K2258">
        <v>60.143719088427702</v>
      </c>
      <c r="L2258">
        <v>64.996045381331299</v>
      </c>
      <c r="M2258">
        <v>58.232457821299498</v>
      </c>
      <c r="N2258">
        <v>0.72532946983374202</v>
      </c>
      <c r="O2258">
        <v>53.870659445683302</v>
      </c>
      <c r="P2258">
        <v>50.227327111749197</v>
      </c>
      <c r="Q2258">
        <v>9.0518272627974003E-2</v>
      </c>
    </row>
    <row r="2259" spans="1:17" hidden="1" x14ac:dyDescent="0.3">
      <c r="A2259" t="s">
        <v>4679</v>
      </c>
      <c r="B2259" t="s">
        <v>4680</v>
      </c>
      <c r="C2259" t="str">
        <f>IFERROR(VLOOKUP(Table1[[#This Row],[Ticker]],[1]!Table1[[Symbol]:[Industry]],2,FALSE),"-")</f>
        <v>-</v>
      </c>
      <c r="E2259">
        <v>233.19996</v>
      </c>
      <c r="F2259">
        <v>76.06</v>
      </c>
      <c r="G2259">
        <v>293.732258423448</v>
      </c>
      <c r="H2259">
        <v>-14.867649944418099</v>
      </c>
      <c r="I2259">
        <v>1.1094349360002</v>
      </c>
      <c r="J2259">
        <v>-5.4509252204735397</v>
      </c>
      <c r="K2259">
        <v>82.412124706662098</v>
      </c>
      <c r="L2259">
        <v>65.232129581087904</v>
      </c>
      <c r="M2259">
        <v>22.279685672921701</v>
      </c>
      <c r="N2259">
        <v>1.0723833351657299</v>
      </c>
      <c r="O2259">
        <v>28.5826978701025</v>
      </c>
      <c r="P2259">
        <v>334.62857142857098</v>
      </c>
      <c r="Q2259">
        <v>0.23363506636231501</v>
      </c>
    </row>
    <row r="2260" spans="1:17" hidden="1" x14ac:dyDescent="0.3">
      <c r="A2260" t="s">
        <v>4681</v>
      </c>
      <c r="B2260" t="s">
        <v>4682</v>
      </c>
      <c r="C2260" t="str">
        <f>IFERROR(VLOOKUP(Table1[[#This Row],[Ticker]],[1]!Table1[[Symbol]:[Industry]],2,FALSE),"-")</f>
        <v>-</v>
      </c>
      <c r="E2260">
        <v>233.0127675</v>
      </c>
      <c r="F2260">
        <v>115.35</v>
      </c>
      <c r="G2260">
        <v>236.45421900255101</v>
      </c>
      <c r="H2260">
        <v>-12.7806690697309</v>
      </c>
      <c r="I2260">
        <v>-4.4777118878940803</v>
      </c>
      <c r="J2260">
        <v>-3.01316799189224</v>
      </c>
      <c r="K2260">
        <v>130.93814730603</v>
      </c>
      <c r="L2260">
        <v>112.473310676388</v>
      </c>
      <c r="M2260">
        <v>48.791241062949297</v>
      </c>
      <c r="N2260">
        <v>1.4667356914766101</v>
      </c>
      <c r="O2260">
        <v>74.859124403987806</v>
      </c>
      <c r="P2260">
        <v>262.16640502354699</v>
      </c>
    </row>
    <row r="2261" spans="1:17" hidden="1" x14ac:dyDescent="0.3">
      <c r="A2261" t="s">
        <v>4683</v>
      </c>
      <c r="B2261" t="s">
        <v>4684</v>
      </c>
      <c r="C2261" t="str">
        <f>IFERROR(VLOOKUP(Table1[[#This Row],[Ticker]],[1]!Table1[[Symbol]:[Industry]],2,FALSE),"-")</f>
        <v>-</v>
      </c>
      <c r="D2261" t="s">
        <v>1409</v>
      </c>
      <c r="E2261">
        <v>232.54938941399999</v>
      </c>
      <c r="F2261">
        <v>108.33</v>
      </c>
      <c r="G2261">
        <v>-23.369247901015001</v>
      </c>
      <c r="H2261">
        <v>2.86869307763912</v>
      </c>
      <c r="I2261">
        <v>-24.239611522413998</v>
      </c>
      <c r="J2261">
        <v>-3.9957439495224798</v>
      </c>
      <c r="K2261">
        <v>106.066445583798</v>
      </c>
      <c r="L2261">
        <v>109.146628412995</v>
      </c>
      <c r="M2261">
        <v>54.243473119943197</v>
      </c>
      <c r="N2261">
        <v>1.15457124321274</v>
      </c>
      <c r="O2261">
        <v>38.004246284501001</v>
      </c>
      <c r="P2261">
        <v>23.242320819112599</v>
      </c>
      <c r="Q2261">
        <v>-6.3236885207701002E-2</v>
      </c>
    </row>
    <row r="2262" spans="1:17" hidden="1" x14ac:dyDescent="0.3">
      <c r="A2262" t="s">
        <v>4685</v>
      </c>
      <c r="B2262" t="s">
        <v>4686</v>
      </c>
      <c r="C2262" t="str">
        <f>IFERROR(VLOOKUP(Table1[[#This Row],[Ticker]],[1]!Table1[[Symbol]:[Industry]],2,FALSE),"-")</f>
        <v>-</v>
      </c>
      <c r="D2262" t="s">
        <v>257</v>
      </c>
      <c r="E2262">
        <v>232.4454255</v>
      </c>
      <c r="F2262">
        <v>97.05</v>
      </c>
      <c r="G2262">
        <v>-35.809453274354198</v>
      </c>
      <c r="H2262">
        <v>-3.0374143040627399</v>
      </c>
      <c r="I2262">
        <v>-10.515948301713401</v>
      </c>
      <c r="J2262">
        <v>3.7007516087947399</v>
      </c>
      <c r="K2262">
        <v>80.090384432397997</v>
      </c>
      <c r="L2262">
        <v>87.128884607330093</v>
      </c>
      <c r="M2262">
        <v>83.366419906707506</v>
      </c>
      <c r="N2262">
        <v>2.29505516959542</v>
      </c>
      <c r="O2262">
        <v>21.535291087068501</v>
      </c>
      <c r="P2262">
        <v>44.742729306487703</v>
      </c>
    </row>
    <row r="2263" spans="1:17" hidden="1" x14ac:dyDescent="0.3">
      <c r="A2263" t="s">
        <v>4687</v>
      </c>
      <c r="B2263" t="s">
        <v>4688</v>
      </c>
      <c r="C2263" t="str">
        <f>IFERROR(VLOOKUP(Table1[[#This Row],[Ticker]],[1]!Table1[[Symbol]:[Industry]],2,FALSE),"-")</f>
        <v>-</v>
      </c>
      <c r="D2263" t="s">
        <v>1409</v>
      </c>
      <c r="E2263">
        <v>231.495965525</v>
      </c>
      <c r="F2263">
        <v>25.85</v>
      </c>
      <c r="G2263">
        <v>68.648716234642805</v>
      </c>
      <c r="H2263">
        <v>39.196975905921903</v>
      </c>
      <c r="I2263">
        <v>12.596070869971401</v>
      </c>
      <c r="J2263">
        <v>25.446568537928599</v>
      </c>
      <c r="K2263">
        <v>19.8530565470192</v>
      </c>
      <c r="L2263">
        <v>17.440246243497601</v>
      </c>
      <c r="M2263">
        <v>91.889880697634297</v>
      </c>
      <c r="N2263">
        <v>0.84866852430356099</v>
      </c>
      <c r="O2263">
        <v>0</v>
      </c>
      <c r="P2263">
        <v>137.15596330275201</v>
      </c>
      <c r="Q2263">
        <v>-2.6185742922084001E-2</v>
      </c>
    </row>
    <row r="2264" spans="1:17" hidden="1" x14ac:dyDescent="0.3">
      <c r="A2264" t="s">
        <v>4689</v>
      </c>
      <c r="B2264" t="s">
        <v>4690</v>
      </c>
      <c r="C2264" t="str">
        <f>IFERROR(VLOOKUP(Table1[[#This Row],[Ticker]],[1]!Table1[[Symbol]:[Industry]],2,FALSE),"-")</f>
        <v>-</v>
      </c>
      <c r="D2264" t="s">
        <v>1409</v>
      </c>
      <c r="E2264">
        <v>231.29995</v>
      </c>
      <c r="F2264">
        <v>196.1</v>
      </c>
      <c r="G2264">
        <v>-13.878710115663999</v>
      </c>
      <c r="H2264">
        <v>0.849022689547696</v>
      </c>
      <c r="I2264">
        <v>-4.9047845254350602</v>
      </c>
      <c r="J2264">
        <v>0.63855562825198298</v>
      </c>
      <c r="K2264">
        <v>189.86310268978599</v>
      </c>
      <c r="L2264">
        <v>193.91305295813899</v>
      </c>
      <c r="M2264">
        <v>57.293317663253497</v>
      </c>
      <c r="N2264">
        <v>1.6769568806506301</v>
      </c>
      <c r="O2264">
        <v>51.351351351351298</v>
      </c>
      <c r="P2264">
        <v>22.333125389893901</v>
      </c>
      <c r="Q2264">
        <v>1.8198969358099001E-2</v>
      </c>
    </row>
    <row r="2265" spans="1:17" hidden="1" x14ac:dyDescent="0.3">
      <c r="A2265" t="s">
        <v>4691</v>
      </c>
      <c r="B2265" t="s">
        <v>4692</v>
      </c>
      <c r="C2265" t="str">
        <f>IFERROR(VLOOKUP(Table1[[#This Row],[Ticker]],[1]!Table1[[Symbol]:[Industry]],2,FALSE),"-")</f>
        <v>-</v>
      </c>
      <c r="D2265" t="s">
        <v>1671</v>
      </c>
      <c r="E2265">
        <v>230.643666</v>
      </c>
      <c r="F2265">
        <v>326.7</v>
      </c>
      <c r="G2265">
        <v>-41.0748803215143</v>
      </c>
      <c r="H2265">
        <v>-2.9855637766177101</v>
      </c>
      <c r="I2265">
        <v>-32.796205934975397</v>
      </c>
      <c r="J2265">
        <v>-4.1734966729921901</v>
      </c>
      <c r="K2265">
        <v>293.85613161778002</v>
      </c>
      <c r="L2265">
        <v>341.815044440132</v>
      </c>
      <c r="M2265">
        <v>73.188348738333701</v>
      </c>
      <c r="N2265">
        <v>2.4589147286821702</v>
      </c>
      <c r="O2265">
        <v>58.249158249158199</v>
      </c>
      <c r="P2265">
        <v>25.6538461538461</v>
      </c>
    </row>
    <row r="2266" spans="1:17" hidden="1" x14ac:dyDescent="0.3">
      <c r="A2266" t="s">
        <v>4693</v>
      </c>
      <c r="B2266" t="s">
        <v>4694</v>
      </c>
      <c r="C2266" t="str">
        <f>IFERROR(VLOOKUP(Table1[[#This Row],[Ticker]],[1]!Table1[[Symbol]:[Industry]],2,FALSE),"-")</f>
        <v>-</v>
      </c>
      <c r="D2266" t="s">
        <v>541</v>
      </c>
      <c r="E2266">
        <v>230.115009375</v>
      </c>
      <c r="F2266">
        <v>176.85</v>
      </c>
      <c r="G2266">
        <v>39.3997542775112</v>
      </c>
      <c r="H2266">
        <v>5.0292669211397998</v>
      </c>
      <c r="I2266">
        <v>-13.5075171892902</v>
      </c>
      <c r="J2266">
        <v>-2.3926434792234201</v>
      </c>
      <c r="K2266">
        <v>172.88948715811901</v>
      </c>
      <c r="L2266">
        <v>165.226336979302</v>
      </c>
      <c r="M2266">
        <v>56.453027976117703</v>
      </c>
      <c r="N2266">
        <v>1.79938529046816</v>
      </c>
      <c r="O2266">
        <v>34.011874469889698</v>
      </c>
      <c r="P2266">
        <v>73.382352941176407</v>
      </c>
      <c r="Q2266">
        <v>1.8160893466625E-2</v>
      </c>
    </row>
    <row r="2267" spans="1:17" hidden="1" x14ac:dyDescent="0.3">
      <c r="A2267" t="s">
        <v>4695</v>
      </c>
      <c r="B2267" t="s">
        <v>4696</v>
      </c>
      <c r="C2267" t="str">
        <f>IFERROR(VLOOKUP(Table1[[#This Row],[Ticker]],[1]!Table1[[Symbol]:[Industry]],2,FALSE),"-")</f>
        <v>-</v>
      </c>
      <c r="D2267" t="s">
        <v>1512</v>
      </c>
      <c r="E2267">
        <v>229.57918645199999</v>
      </c>
      <c r="F2267">
        <v>129.91</v>
      </c>
      <c r="G2267">
        <v>78.130649362482899</v>
      </c>
      <c r="H2267">
        <v>1.88367972360279</v>
      </c>
      <c r="I2267">
        <v>48.228011063869403</v>
      </c>
      <c r="J2267">
        <v>-8.9731449244432895</v>
      </c>
      <c r="K2267">
        <v>121.397882809661</v>
      </c>
      <c r="L2267">
        <v>101.42528790914901</v>
      </c>
      <c r="M2267">
        <v>45.6689983873231</v>
      </c>
      <c r="N2267">
        <v>2.3493255946252698</v>
      </c>
      <c r="O2267">
        <v>24.170579632052899</v>
      </c>
      <c r="P2267">
        <v>122.128736792879</v>
      </c>
      <c r="Q2267">
        <v>0.110531781686525</v>
      </c>
    </row>
    <row r="2268" spans="1:17" hidden="1" x14ac:dyDescent="0.3">
      <c r="A2268" t="s">
        <v>4697</v>
      </c>
      <c r="B2268" t="s">
        <v>4698</v>
      </c>
      <c r="C2268" t="str">
        <f>IFERROR(VLOOKUP(Table1[[#This Row],[Ticker]],[1]!Table1[[Symbol]:[Industry]],2,FALSE),"-")</f>
        <v>-</v>
      </c>
      <c r="D2268" t="s">
        <v>812</v>
      </c>
      <c r="E2268">
        <v>228.43284274999999</v>
      </c>
      <c r="F2268">
        <v>100.45</v>
      </c>
      <c r="G2268">
        <v>-52.790225948400902</v>
      </c>
      <c r="H2268">
        <v>8.2521458821445695</v>
      </c>
      <c r="I2268">
        <v>-39.967405950637101</v>
      </c>
      <c r="J2268">
        <v>6.9373587516519004</v>
      </c>
      <c r="K2268">
        <v>92.406468435277404</v>
      </c>
      <c r="M2268">
        <v>61.816455054981901</v>
      </c>
      <c r="N2268">
        <v>1.65053782782314</v>
      </c>
      <c r="O2268">
        <v>44.350423096067601</v>
      </c>
      <c r="P2268">
        <v>53.2418001525553</v>
      </c>
    </row>
    <row r="2269" spans="1:17" hidden="1" x14ac:dyDescent="0.3">
      <c r="A2269" t="s">
        <v>4699</v>
      </c>
      <c r="B2269" t="s">
        <v>4700</v>
      </c>
      <c r="C2269" t="str">
        <f>IFERROR(VLOOKUP(Table1[[#This Row],[Ticker]],[1]!Table1[[Symbol]:[Industry]],2,FALSE),"-")</f>
        <v>-</v>
      </c>
      <c r="D2269" t="s">
        <v>65</v>
      </c>
      <c r="E2269">
        <v>227.57040000000001</v>
      </c>
      <c r="F2269">
        <v>720</v>
      </c>
      <c r="G2269">
        <v>136.72630495767999</v>
      </c>
      <c r="H2269">
        <v>19.807318082007999</v>
      </c>
      <c r="I2269">
        <v>125.20587207200499</v>
      </c>
      <c r="J2269">
        <v>5.43089192960595E-2</v>
      </c>
      <c r="K2269">
        <v>588.99844928847699</v>
      </c>
      <c r="L2269">
        <v>419.31604968350803</v>
      </c>
      <c r="M2269">
        <v>87.642800148708304</v>
      </c>
      <c r="N2269">
        <v>0.81307608615196503</v>
      </c>
      <c r="O2269">
        <v>0.58333333333333504</v>
      </c>
      <c r="P2269">
        <v>235.97760149323301</v>
      </c>
      <c r="Q2269">
        <v>8.3835354372060994E-2</v>
      </c>
    </row>
    <row r="2270" spans="1:17" hidden="1" x14ac:dyDescent="0.3">
      <c r="A2270" t="s">
        <v>4701</v>
      </c>
      <c r="B2270" t="s">
        <v>4702</v>
      </c>
      <c r="C2270" t="str">
        <f>IFERROR(VLOOKUP(Table1[[#This Row],[Ticker]],[1]!Table1[[Symbol]:[Industry]],2,FALSE),"-")</f>
        <v>-</v>
      </c>
      <c r="E2270">
        <v>226.628159625</v>
      </c>
      <c r="F2270">
        <v>294.35000000000002</v>
      </c>
      <c r="G2270">
        <v>4.6754108782286101</v>
      </c>
      <c r="H2270">
        <v>9.0667501066820808</v>
      </c>
      <c r="I2270">
        <v>12.901232267365801</v>
      </c>
      <c r="J2270">
        <v>3.4558822058096701</v>
      </c>
      <c r="K2270">
        <v>252.732522323426</v>
      </c>
      <c r="M2270">
        <v>60.024551775535897</v>
      </c>
      <c r="N2270">
        <v>2.6914021230567902</v>
      </c>
      <c r="O2270">
        <v>15.169016476983099</v>
      </c>
      <c r="P2270">
        <v>41.107382550335501</v>
      </c>
    </row>
    <row r="2271" spans="1:17" hidden="1" x14ac:dyDescent="0.3">
      <c r="A2271" t="s">
        <v>4703</v>
      </c>
      <c r="B2271" t="s">
        <v>4704</v>
      </c>
      <c r="C2271" t="str">
        <f>IFERROR(VLOOKUP(Table1[[#This Row],[Ticker]],[1]!Table1[[Symbol]:[Industry]],2,FALSE),"-")</f>
        <v>-</v>
      </c>
      <c r="D2271" t="s">
        <v>59</v>
      </c>
      <c r="E2271">
        <v>226.161385</v>
      </c>
      <c r="F2271">
        <v>179.65</v>
      </c>
      <c r="G2271">
        <v>244.703712360482</v>
      </c>
      <c r="H2271">
        <v>19.805630724589701</v>
      </c>
      <c r="I2271">
        <v>33.226941418817098</v>
      </c>
      <c r="J2271">
        <v>-0.145657965673334</v>
      </c>
      <c r="K2271">
        <v>162.51958537909599</v>
      </c>
      <c r="L2271">
        <v>127.32358842167901</v>
      </c>
      <c r="M2271">
        <v>51.655421556700603</v>
      </c>
      <c r="N2271">
        <v>1.5561051196660201</v>
      </c>
      <c r="O2271">
        <v>11.3275814082939</v>
      </c>
      <c r="P2271">
        <v>346.89054726368101</v>
      </c>
      <c r="Q2271">
        <v>0.12790842509458999</v>
      </c>
    </row>
    <row r="2272" spans="1:17" hidden="1" x14ac:dyDescent="0.3">
      <c r="A2272" t="s">
        <v>4705</v>
      </c>
      <c r="B2272" t="s">
        <v>4706</v>
      </c>
      <c r="C2272" t="str">
        <f>IFERROR(VLOOKUP(Table1[[#This Row],[Ticker]],[1]!Table1[[Symbol]:[Industry]],2,FALSE),"-")</f>
        <v>-</v>
      </c>
      <c r="D2272" t="s">
        <v>390</v>
      </c>
      <c r="E2272">
        <v>225.765916</v>
      </c>
      <c r="F2272">
        <v>762.8</v>
      </c>
      <c r="G2272">
        <v>344.42648886344102</v>
      </c>
      <c r="H2272">
        <v>6.3972667048494802</v>
      </c>
      <c r="I2272">
        <v>28.369893236026801</v>
      </c>
      <c r="J2272">
        <v>-6.1645013159174997</v>
      </c>
      <c r="K2272">
        <v>744.17593793234403</v>
      </c>
      <c r="L2272">
        <v>572.177449884927</v>
      </c>
      <c r="M2272">
        <v>39.007421841854402</v>
      </c>
      <c r="N2272">
        <v>0.74334125824021002</v>
      </c>
      <c r="O2272">
        <v>10.7760880964866</v>
      </c>
      <c r="P2272">
        <v>370.86419753086398</v>
      </c>
      <c r="Q2272">
        <v>0.153970054521883</v>
      </c>
    </row>
    <row r="2273" spans="1:17" hidden="1" x14ac:dyDescent="0.3">
      <c r="A2273" t="s">
        <v>4707</v>
      </c>
      <c r="B2273" t="s">
        <v>4708</v>
      </c>
      <c r="C2273" t="str">
        <f>IFERROR(VLOOKUP(Table1[[#This Row],[Ticker]],[1]!Table1[[Symbol]:[Industry]],2,FALSE),"-")</f>
        <v>-</v>
      </c>
      <c r="D2273" t="s">
        <v>237</v>
      </c>
      <c r="E2273">
        <v>225.27923487999999</v>
      </c>
      <c r="F2273">
        <v>214.4</v>
      </c>
      <c r="G2273">
        <v>-25.243582459609101</v>
      </c>
      <c r="H2273">
        <v>5.9462708861814102</v>
      </c>
      <c r="I2273">
        <v>-16.594733191433601</v>
      </c>
      <c r="J2273">
        <v>2.2012044207119001</v>
      </c>
      <c r="K2273">
        <v>204.179749754385</v>
      </c>
      <c r="L2273">
        <v>210.54548567987899</v>
      </c>
      <c r="M2273">
        <v>58.302849755567301</v>
      </c>
      <c r="N2273">
        <v>1.37281487984071</v>
      </c>
      <c r="O2273">
        <v>28.2649253731343</v>
      </c>
      <c r="P2273">
        <v>22.584333905088599</v>
      </c>
      <c r="Q2273">
        <v>-9.9539622629741004E-2</v>
      </c>
    </row>
    <row r="2274" spans="1:17" hidden="1" x14ac:dyDescent="0.3">
      <c r="A2274" t="s">
        <v>4709</v>
      </c>
      <c r="B2274" t="s">
        <v>4710</v>
      </c>
      <c r="C2274" t="str">
        <f>IFERROR(VLOOKUP(Table1[[#This Row],[Ticker]],[1]!Table1[[Symbol]:[Industry]],2,FALSE),"-")</f>
        <v>-</v>
      </c>
      <c r="D2274" t="s">
        <v>207</v>
      </c>
      <c r="E2274">
        <v>225.013284873999</v>
      </c>
      <c r="F2274">
        <v>85.73</v>
      </c>
      <c r="G2274">
        <v>-10.9088472287449</v>
      </c>
      <c r="H2274">
        <v>2.6233647948108398</v>
      </c>
      <c r="I2274">
        <v>-53.5195599290495</v>
      </c>
      <c r="J2274">
        <v>-4.79178095066165</v>
      </c>
      <c r="K2274">
        <v>90.848677507873106</v>
      </c>
      <c r="L2274">
        <v>104.220545102416</v>
      </c>
      <c r="M2274">
        <v>48.380599934834997</v>
      </c>
      <c r="N2274">
        <v>1.22434428338058</v>
      </c>
      <c r="O2274">
        <v>116.610288113845</v>
      </c>
      <c r="P2274">
        <v>17.037542662116</v>
      </c>
      <c r="Q2274">
        <v>5.016455388705E-3</v>
      </c>
    </row>
    <row r="2275" spans="1:17" hidden="1" x14ac:dyDescent="0.3">
      <c r="A2275" t="s">
        <v>4711</v>
      </c>
      <c r="B2275" t="s">
        <v>4712</v>
      </c>
      <c r="C2275" t="str">
        <f>IFERROR(VLOOKUP(Table1[[#This Row],[Ticker]],[1]!Table1[[Symbol]:[Industry]],2,FALSE),"-")</f>
        <v>-</v>
      </c>
      <c r="E2275">
        <v>224.69772599999999</v>
      </c>
      <c r="F2275">
        <v>196.02</v>
      </c>
      <c r="G2275">
        <v>-38.125054653703899</v>
      </c>
      <c r="H2275">
        <v>-10.0518475765698</v>
      </c>
      <c r="I2275">
        <v>-17.386320956240901</v>
      </c>
      <c r="J2275">
        <v>-4.2315155814105498</v>
      </c>
      <c r="K2275">
        <v>202.78021030403801</v>
      </c>
      <c r="L2275">
        <v>193.42749846219999</v>
      </c>
      <c r="M2275">
        <v>35.364690728131698</v>
      </c>
      <c r="N2275">
        <v>0.39322697484065799</v>
      </c>
      <c r="O2275">
        <v>23.150698908274599</v>
      </c>
      <c r="P2275">
        <v>44.1323529411764</v>
      </c>
    </row>
    <row r="2276" spans="1:17" hidden="1" x14ac:dyDescent="0.3">
      <c r="A2276" t="s">
        <v>4713</v>
      </c>
      <c r="B2276" t="s">
        <v>4714</v>
      </c>
      <c r="C2276" t="str">
        <f>IFERROR(VLOOKUP(Table1[[#This Row],[Ticker]],[1]!Table1[[Symbol]:[Industry]],2,FALSE),"-")</f>
        <v>-</v>
      </c>
      <c r="D2276" t="s">
        <v>21</v>
      </c>
      <c r="E2276">
        <v>224.09754784</v>
      </c>
      <c r="F2276">
        <v>13.76</v>
      </c>
      <c r="G2276">
        <v>-45.944744160531002</v>
      </c>
      <c r="H2276">
        <v>-13.0896318939308</v>
      </c>
      <c r="I2276">
        <v>7.2853064658505504</v>
      </c>
      <c r="J2276">
        <v>-7.1833199464852407E-2</v>
      </c>
      <c r="K2276">
        <v>13.151992254170199</v>
      </c>
      <c r="L2276">
        <v>13.5104841640073</v>
      </c>
      <c r="M2276">
        <v>52.3301573210911</v>
      </c>
      <c r="N2276">
        <v>0.35569238401582798</v>
      </c>
      <c r="O2276">
        <v>31.540697674418599</v>
      </c>
      <c r="P2276">
        <v>39.695431472081196</v>
      </c>
    </row>
    <row r="2277" spans="1:17" hidden="1" x14ac:dyDescent="0.3">
      <c r="A2277" t="s">
        <v>4715</v>
      </c>
      <c r="B2277" t="s">
        <v>4716</v>
      </c>
      <c r="C2277" t="str">
        <f>IFERROR(VLOOKUP(Table1[[#This Row],[Ticker]],[1]!Table1[[Symbol]:[Industry]],2,FALSE),"-")</f>
        <v>-</v>
      </c>
      <c r="D2277" t="s">
        <v>148</v>
      </c>
      <c r="E2277">
        <v>224.02158422799999</v>
      </c>
      <c r="F2277">
        <v>97.01</v>
      </c>
      <c r="G2277">
        <v>120.381167606604</v>
      </c>
      <c r="H2277">
        <v>35.3881246818165</v>
      </c>
      <c r="I2277">
        <v>91.989197862723202</v>
      </c>
      <c r="J2277">
        <v>19.7544079930795</v>
      </c>
      <c r="K2277">
        <v>73.100736855127806</v>
      </c>
      <c r="L2277">
        <v>58.463190287176097</v>
      </c>
      <c r="M2277">
        <v>86.640968632627803</v>
      </c>
      <c r="N2277">
        <v>1.0914828313941201</v>
      </c>
      <c r="O2277">
        <v>2.0307184826306499</v>
      </c>
      <c r="P2277">
        <v>177.17142857142801</v>
      </c>
      <c r="Q2277">
        <v>0.14410742190547901</v>
      </c>
    </row>
    <row r="2278" spans="1:17" hidden="1" x14ac:dyDescent="0.3">
      <c r="A2278" t="s">
        <v>4717</v>
      </c>
      <c r="B2278" t="s">
        <v>4718</v>
      </c>
      <c r="C2278" t="str">
        <f>IFERROR(VLOOKUP(Table1[[#This Row],[Ticker]],[1]!Table1[[Symbol]:[Industry]],2,FALSE),"-")</f>
        <v>-</v>
      </c>
      <c r="D2278" t="s">
        <v>620</v>
      </c>
      <c r="E2278">
        <v>223.88248007999999</v>
      </c>
      <c r="F2278">
        <v>64.38</v>
      </c>
      <c r="G2278">
        <v>180.85924255043199</v>
      </c>
      <c r="H2278">
        <v>9.9210196217689592</v>
      </c>
      <c r="I2278">
        <v>193.682062548196</v>
      </c>
      <c r="J2278">
        <v>-9.1595593236336903</v>
      </c>
      <c r="K2278">
        <v>57.229762599181903</v>
      </c>
      <c r="M2278">
        <v>64.310937693357602</v>
      </c>
      <c r="N2278">
        <v>0.68104234874196901</v>
      </c>
      <c r="O2278">
        <v>17.272444858651699</v>
      </c>
      <c r="P2278">
        <v>206.57142857142799</v>
      </c>
    </row>
    <row r="2279" spans="1:17" hidden="1" x14ac:dyDescent="0.3">
      <c r="A2279" t="s">
        <v>4719</v>
      </c>
      <c r="B2279" t="s">
        <v>4720</v>
      </c>
      <c r="C2279" t="str">
        <f>IFERROR(VLOOKUP(Table1[[#This Row],[Ticker]],[1]!Table1[[Symbol]:[Industry]],2,FALSE),"-")</f>
        <v>-</v>
      </c>
      <c r="D2279" t="s">
        <v>257</v>
      </c>
      <c r="E2279">
        <v>223.62063371999901</v>
      </c>
      <c r="F2279">
        <v>233.2</v>
      </c>
      <c r="G2279">
        <v>156.85173013070599</v>
      </c>
      <c r="H2279">
        <v>28.183630157939302</v>
      </c>
      <c r="I2279">
        <v>63.844245193137397</v>
      </c>
      <c r="J2279">
        <v>-2.4583749602429101</v>
      </c>
      <c r="K2279">
        <v>194.15612951361001</v>
      </c>
      <c r="L2279">
        <v>152.099088559379</v>
      </c>
      <c r="M2279">
        <v>65.875592351261204</v>
      </c>
      <c r="N2279">
        <v>1.7837669610292799</v>
      </c>
      <c r="O2279">
        <v>11.0420240137221</v>
      </c>
      <c r="P2279">
        <v>232.00455580865599</v>
      </c>
      <c r="Q2279">
        <v>0.119907862215721</v>
      </c>
    </row>
    <row r="2280" spans="1:17" hidden="1" x14ac:dyDescent="0.3">
      <c r="A2280" t="s">
        <v>4721</v>
      </c>
      <c r="B2280" t="s">
        <v>4722</v>
      </c>
      <c r="C2280" t="str">
        <f>IFERROR(VLOOKUP(Table1[[#This Row],[Ticker]],[1]!Table1[[Symbol]:[Industry]],2,FALSE),"-")</f>
        <v>-</v>
      </c>
      <c r="D2280" t="s">
        <v>1512</v>
      </c>
      <c r="E2280">
        <v>223.370405723999</v>
      </c>
      <c r="F2280">
        <v>28.23</v>
      </c>
      <c r="G2280">
        <v>21.7029575821369</v>
      </c>
      <c r="H2280">
        <v>-6.2480452397912103</v>
      </c>
      <c r="I2280">
        <v>-22.117661843168101</v>
      </c>
      <c r="J2280">
        <v>-3.9066668975867498</v>
      </c>
      <c r="K2280">
        <v>29.729700408007101</v>
      </c>
      <c r="L2280">
        <v>28.2150374671122</v>
      </c>
      <c r="M2280">
        <v>33.794723506183097</v>
      </c>
      <c r="N2280">
        <v>0.30167412424725198</v>
      </c>
      <c r="O2280">
        <v>54.445625221395602</v>
      </c>
      <c r="P2280">
        <v>51.367292225200998</v>
      </c>
      <c r="Q2280">
        <v>6.2667636822833994E-2</v>
      </c>
    </row>
    <row r="2281" spans="1:17" hidden="1" x14ac:dyDescent="0.3">
      <c r="A2281" t="s">
        <v>4723</v>
      </c>
      <c r="B2281" t="s">
        <v>4724</v>
      </c>
      <c r="C2281" t="str">
        <f>IFERROR(VLOOKUP(Table1[[#This Row],[Ticker]],[1]!Table1[[Symbol]:[Industry]],2,FALSE),"-")</f>
        <v>-</v>
      </c>
      <c r="D2281" t="s">
        <v>320</v>
      </c>
      <c r="E2281">
        <v>223.22497000000001</v>
      </c>
      <c r="F2281">
        <v>76.459999999999994</v>
      </c>
      <c r="G2281">
        <v>14.0869007369946</v>
      </c>
      <c r="H2281">
        <v>-5.0509123331943497</v>
      </c>
      <c r="I2281">
        <v>-9.3551750956765591</v>
      </c>
      <c r="J2281">
        <v>-3.7423573655642302</v>
      </c>
      <c r="K2281">
        <v>79.155699243141399</v>
      </c>
      <c r="L2281">
        <v>78.133858794572305</v>
      </c>
      <c r="M2281">
        <v>46.215063472295597</v>
      </c>
      <c r="N2281">
        <v>1.0250869956242299</v>
      </c>
      <c r="O2281">
        <v>41.119539628563899</v>
      </c>
      <c r="P2281">
        <v>41.330868761552601</v>
      </c>
      <c r="Q2281">
        <v>2.3152658967932001E-2</v>
      </c>
    </row>
    <row r="2282" spans="1:17" hidden="1" x14ac:dyDescent="0.3">
      <c r="A2282" t="s">
        <v>4725</v>
      </c>
      <c r="B2282" t="s">
        <v>4726</v>
      </c>
      <c r="C2282" t="str">
        <f>IFERROR(VLOOKUP(Table1[[#This Row],[Ticker]],[1]!Table1[[Symbol]:[Industry]],2,FALSE),"-")</f>
        <v>-</v>
      </c>
      <c r="D2282" t="s">
        <v>184</v>
      </c>
      <c r="E2282">
        <v>222.70640280000001</v>
      </c>
      <c r="F2282">
        <v>148.4</v>
      </c>
      <c r="G2282">
        <v>64.422343126985794</v>
      </c>
      <c r="H2282">
        <v>0.233024863657669</v>
      </c>
      <c r="I2282">
        <v>5.8306339767675803</v>
      </c>
      <c r="J2282">
        <v>-2.4864830417604402</v>
      </c>
      <c r="K2282">
        <v>149.99994342085199</v>
      </c>
      <c r="L2282">
        <v>135.607696881137</v>
      </c>
      <c r="M2282">
        <v>48.3617970477924</v>
      </c>
      <c r="N2282">
        <v>1.4792479870264501</v>
      </c>
      <c r="O2282">
        <v>21.293800539083499</v>
      </c>
      <c r="P2282">
        <v>97.603195739014595</v>
      </c>
      <c r="Q2282">
        <v>0.112644790468494</v>
      </c>
    </row>
    <row r="2283" spans="1:17" hidden="1" x14ac:dyDescent="0.3">
      <c r="A2283" t="s">
        <v>4727</v>
      </c>
      <c r="B2283" t="s">
        <v>4728</v>
      </c>
      <c r="C2283" t="str">
        <f>IFERROR(VLOOKUP(Table1[[#This Row],[Ticker]],[1]!Table1[[Symbol]:[Industry]],2,FALSE),"-")</f>
        <v>-</v>
      </c>
      <c r="D2283" t="s">
        <v>40</v>
      </c>
      <c r="E2283">
        <v>222.3597675</v>
      </c>
      <c r="F2283">
        <v>100.5</v>
      </c>
      <c r="G2283">
        <v>-40.253002347526802</v>
      </c>
      <c r="H2283">
        <v>6.4436280955708902</v>
      </c>
      <c r="I2283">
        <v>-27.430182349763001</v>
      </c>
      <c r="J2283">
        <v>-1.66995917551898</v>
      </c>
      <c r="K2283">
        <v>100.71799999999899</v>
      </c>
      <c r="M2283">
        <v>51.952890966190601</v>
      </c>
      <c r="O2283">
        <v>22.8358208955223</v>
      </c>
      <c r="P2283">
        <v>25.4681647940075</v>
      </c>
    </row>
    <row r="2284" spans="1:17" hidden="1" x14ac:dyDescent="0.3">
      <c r="A2284" t="s">
        <v>4729</v>
      </c>
      <c r="B2284" t="s">
        <v>4730</v>
      </c>
      <c r="C2284" t="str">
        <f>IFERROR(VLOOKUP(Table1[[#This Row],[Ticker]],[1]!Table1[[Symbol]:[Industry]],2,FALSE),"-")</f>
        <v>-</v>
      </c>
      <c r="D2284" t="s">
        <v>552</v>
      </c>
      <c r="E2284">
        <v>222.2460256</v>
      </c>
      <c r="F2284">
        <v>50.08</v>
      </c>
      <c r="G2284">
        <v>52.859242550432299</v>
      </c>
      <c r="H2284">
        <v>-3.2930140840680302</v>
      </c>
      <c r="I2284">
        <v>18.900107660978101</v>
      </c>
      <c r="J2284">
        <v>1.63015923417856</v>
      </c>
      <c r="K2284">
        <v>48.9460615032418</v>
      </c>
      <c r="L2284">
        <v>43.289136392572701</v>
      </c>
      <c r="M2284">
        <v>48.711119272006698</v>
      </c>
      <c r="N2284">
        <v>1.98833130372102</v>
      </c>
      <c r="O2284">
        <v>21.106230031948801</v>
      </c>
      <c r="P2284">
        <v>91.145038167938907</v>
      </c>
      <c r="Q2284">
        <v>6.6127611793568006E-2</v>
      </c>
    </row>
    <row r="2285" spans="1:17" hidden="1" x14ac:dyDescent="0.3">
      <c r="A2285" t="s">
        <v>4731</v>
      </c>
      <c r="B2285" t="s">
        <v>4732</v>
      </c>
      <c r="C2285" t="str">
        <f>IFERROR(VLOOKUP(Table1[[#This Row],[Ticker]],[1]!Table1[[Symbol]:[Industry]],2,FALSE),"-")</f>
        <v>-</v>
      </c>
      <c r="D2285" t="s">
        <v>390</v>
      </c>
      <c r="E2285">
        <v>221.85797529999999</v>
      </c>
      <c r="F2285">
        <v>96.85</v>
      </c>
      <c r="G2285">
        <v>71.981220796721601</v>
      </c>
      <c r="H2285">
        <v>10.0974927017876</v>
      </c>
      <c r="I2285">
        <v>-26.647157652796</v>
      </c>
      <c r="J2285">
        <v>14.090825138206499</v>
      </c>
      <c r="K2285">
        <v>89.417256178390403</v>
      </c>
      <c r="L2285">
        <v>85.302378190780601</v>
      </c>
      <c r="M2285">
        <v>73.210721376922194</v>
      </c>
      <c r="N2285">
        <v>1.5806662336975399</v>
      </c>
      <c r="O2285">
        <v>38.791946308724803</v>
      </c>
      <c r="P2285">
        <v>110.54347826086899</v>
      </c>
      <c r="Q2285">
        <v>3.3115175938436998E-2</v>
      </c>
    </row>
    <row r="2286" spans="1:17" hidden="1" x14ac:dyDescent="0.3">
      <c r="A2286" t="s">
        <v>4733</v>
      </c>
      <c r="B2286" t="s">
        <v>4734</v>
      </c>
      <c r="C2286" t="str">
        <f>IFERROR(VLOOKUP(Table1[[#This Row],[Ticker]],[1]!Table1[[Symbol]:[Industry]],2,FALSE),"-")</f>
        <v>-</v>
      </c>
      <c r="D2286" t="s">
        <v>187</v>
      </c>
      <c r="E2286">
        <v>221.10855749999999</v>
      </c>
      <c r="F2286">
        <v>225.15</v>
      </c>
      <c r="G2286">
        <v>27.816624071059699</v>
      </c>
      <c r="H2286">
        <v>17.868473490463</v>
      </c>
      <c r="I2286">
        <v>33.931631694406903</v>
      </c>
      <c r="J2286">
        <v>16.311245901631199</v>
      </c>
      <c r="K2286">
        <v>178.77715844623199</v>
      </c>
      <c r="L2286">
        <v>161.58864138653701</v>
      </c>
      <c r="M2286">
        <v>81.943399638821006</v>
      </c>
      <c r="N2286">
        <v>2.1622180740310699</v>
      </c>
      <c r="O2286">
        <v>9.2604930046635605</v>
      </c>
      <c r="P2286">
        <v>69.285714285714207</v>
      </c>
      <c r="Q2286">
        <v>-2.1975087512749999E-2</v>
      </c>
    </row>
    <row r="2287" spans="1:17" hidden="1" x14ac:dyDescent="0.3">
      <c r="A2287" t="s">
        <v>4735</v>
      </c>
      <c r="B2287" t="s">
        <v>4736</v>
      </c>
      <c r="C2287" t="str">
        <f>IFERROR(VLOOKUP(Table1[[#This Row],[Ticker]],[1]!Table1[[Symbol]:[Industry]],2,FALSE),"-")</f>
        <v>-</v>
      </c>
      <c r="D2287" t="s">
        <v>257</v>
      </c>
      <c r="E2287">
        <v>221.03078550000001</v>
      </c>
      <c r="F2287">
        <v>221.25</v>
      </c>
      <c r="G2287">
        <v>-10.7837495507498</v>
      </c>
      <c r="H2287">
        <v>28.0317272138543</v>
      </c>
      <c r="I2287">
        <v>-3.7105671601849899</v>
      </c>
      <c r="J2287">
        <v>14.984772039897599</v>
      </c>
      <c r="K2287">
        <v>183.784891408828</v>
      </c>
      <c r="L2287">
        <v>187.05407995220699</v>
      </c>
      <c r="M2287">
        <v>84.013513191995798</v>
      </c>
      <c r="N2287">
        <v>1.93269143274082</v>
      </c>
      <c r="O2287">
        <v>4.2769296457380204</v>
      </c>
      <c r="P2287">
        <v>52.342295232507702</v>
      </c>
      <c r="Q2287">
        <v>-6.7692270225366002E-2</v>
      </c>
    </row>
    <row r="2288" spans="1:17" hidden="1" x14ac:dyDescent="0.3">
      <c r="A2288" t="s">
        <v>4737</v>
      </c>
      <c r="B2288" t="s">
        <v>4738</v>
      </c>
      <c r="C2288" t="str">
        <f>IFERROR(VLOOKUP(Table1[[#This Row],[Ticker]],[1]!Table1[[Symbol]:[Industry]],2,FALSE),"-")</f>
        <v>-</v>
      </c>
      <c r="D2288" t="s">
        <v>140</v>
      </c>
      <c r="E2288">
        <v>220.50021479399999</v>
      </c>
      <c r="F2288">
        <v>2.0099999999999998</v>
      </c>
      <c r="G2288">
        <v>-61.902662211472297</v>
      </c>
      <c r="H2288">
        <v>3.2329236183402701</v>
      </c>
      <c r="I2288">
        <v>-9.8124429463093499</v>
      </c>
      <c r="J2288">
        <v>-3.3809016170117001</v>
      </c>
      <c r="K2288">
        <v>1.8176369763693501</v>
      </c>
      <c r="L2288">
        <v>2.1403649872397801</v>
      </c>
      <c r="M2288">
        <v>73.235908312055003</v>
      </c>
      <c r="N2288">
        <v>1.4788435823652599</v>
      </c>
      <c r="O2288">
        <v>59.203980099502502</v>
      </c>
      <c r="P2288">
        <v>28.025477707006299</v>
      </c>
      <c r="Q2288">
        <v>-0.14716028369123399</v>
      </c>
    </row>
    <row r="2289" spans="1:17" hidden="1" x14ac:dyDescent="0.3">
      <c r="A2289" t="s">
        <v>4739</v>
      </c>
      <c r="B2289" t="s">
        <v>4740</v>
      </c>
      <c r="C2289" t="str">
        <f>IFERROR(VLOOKUP(Table1[[#This Row],[Ticker]],[1]!Table1[[Symbol]:[Industry]],2,FALSE),"-")</f>
        <v>-</v>
      </c>
      <c r="D2289" t="s">
        <v>237</v>
      </c>
      <c r="E2289">
        <v>220.00662431999999</v>
      </c>
      <c r="F2289">
        <v>281.39999999999998</v>
      </c>
      <c r="G2289">
        <v>-6.92788884919376</v>
      </c>
      <c r="H2289">
        <v>3.8683075429024498</v>
      </c>
      <c r="I2289">
        <v>1.50087787920659</v>
      </c>
      <c r="J2289">
        <v>-1.4142665199636499</v>
      </c>
      <c r="K2289">
        <v>272.85240153455601</v>
      </c>
      <c r="L2289">
        <v>262.26954602205802</v>
      </c>
      <c r="M2289">
        <v>56.514993846604597</v>
      </c>
      <c r="N2289">
        <v>1.7471064508220799</v>
      </c>
      <c r="O2289">
        <v>27.576403695806601</v>
      </c>
      <c r="P2289">
        <v>27.705922396187798</v>
      </c>
      <c r="Q2289">
        <v>2.6253674291780001E-2</v>
      </c>
    </row>
    <row r="2290" spans="1:17" hidden="1" x14ac:dyDescent="0.3">
      <c r="A2290" t="s">
        <v>4741</v>
      </c>
      <c r="B2290" t="s">
        <v>4742</v>
      </c>
      <c r="C2290" t="str">
        <f>IFERROR(VLOOKUP(Table1[[#This Row],[Ticker]],[1]!Table1[[Symbol]:[Industry]],2,FALSE),"-")</f>
        <v>-</v>
      </c>
      <c r="D2290" t="s">
        <v>620</v>
      </c>
      <c r="E2290">
        <v>219.11713065000001</v>
      </c>
      <c r="F2290">
        <v>24.75</v>
      </c>
      <c r="G2290">
        <v>-17.159554442048801</v>
      </c>
      <c r="H2290">
        <v>6.2204380989684003</v>
      </c>
      <c r="I2290">
        <v>-36.382410845488899</v>
      </c>
      <c r="J2290">
        <v>-2.8247498589156201</v>
      </c>
      <c r="K2290">
        <v>23.792485779296999</v>
      </c>
      <c r="L2290">
        <v>22.468218167097699</v>
      </c>
      <c r="M2290">
        <v>43.1388307169968</v>
      </c>
      <c r="N2290">
        <v>1.18141102972168</v>
      </c>
      <c r="O2290">
        <v>31.313131313131301</v>
      </c>
      <c r="P2290">
        <v>133.49056603773499</v>
      </c>
    </row>
    <row r="2291" spans="1:17" hidden="1" x14ac:dyDescent="0.3">
      <c r="A2291" t="s">
        <v>4743</v>
      </c>
      <c r="B2291" t="s">
        <v>4744</v>
      </c>
      <c r="C2291" t="str">
        <f>IFERROR(VLOOKUP(Table1[[#This Row],[Ticker]],[1]!Table1[[Symbol]:[Industry]],2,FALSE),"-")</f>
        <v>-</v>
      </c>
      <c r="D2291" t="s">
        <v>127</v>
      </c>
      <c r="E2291">
        <v>219.04221200000001</v>
      </c>
      <c r="F2291">
        <v>24.58</v>
      </c>
      <c r="G2291">
        <v>250.70435302953899</v>
      </c>
      <c r="H2291">
        <v>-16.2323170233709</v>
      </c>
      <c r="I2291">
        <v>13.4859553135285</v>
      </c>
      <c r="J2291">
        <v>-9.49250371845031</v>
      </c>
      <c r="K2291">
        <v>26.083427459552102</v>
      </c>
      <c r="L2291">
        <v>21.863241221710599</v>
      </c>
      <c r="M2291">
        <v>33.028025722601903</v>
      </c>
      <c r="N2291">
        <v>0.85886114899402899</v>
      </c>
      <c r="O2291">
        <v>62.571196094385598</v>
      </c>
      <c r="P2291">
        <v>302.95081967213099</v>
      </c>
      <c r="Q2291">
        <v>0.11519228878726</v>
      </c>
    </row>
    <row r="2292" spans="1:17" hidden="1" x14ac:dyDescent="0.3">
      <c r="A2292" t="s">
        <v>4745</v>
      </c>
      <c r="B2292" t="s">
        <v>4746</v>
      </c>
      <c r="C2292" t="str">
        <f>IFERROR(VLOOKUP(Table1[[#This Row],[Ticker]],[1]!Table1[[Symbol]:[Industry]],2,FALSE),"-")</f>
        <v>-</v>
      </c>
      <c r="D2292" t="s">
        <v>140</v>
      </c>
      <c r="E2292">
        <v>218.75232</v>
      </c>
      <c r="F2292">
        <v>716</v>
      </c>
      <c r="G2292">
        <v>40.3745687922721</v>
      </c>
      <c r="H2292">
        <v>-15.275558426162901</v>
      </c>
      <c r="I2292">
        <v>81.675851368071903</v>
      </c>
      <c r="J2292">
        <v>-3.9597792131230598</v>
      </c>
      <c r="K2292">
        <v>723.704369417419</v>
      </c>
      <c r="L2292">
        <v>574.84294988988404</v>
      </c>
      <c r="M2292">
        <v>38.488004504054302</v>
      </c>
      <c r="N2292">
        <v>0.23991726990692799</v>
      </c>
      <c r="O2292">
        <v>36.773743016759703</v>
      </c>
      <c r="P2292">
        <v>107.656612529002</v>
      </c>
    </row>
    <row r="2293" spans="1:17" hidden="1" x14ac:dyDescent="0.3">
      <c r="A2293" t="s">
        <v>4747</v>
      </c>
      <c r="B2293" t="s">
        <v>4748</v>
      </c>
      <c r="C2293" t="str">
        <f>IFERROR(VLOOKUP(Table1[[#This Row],[Ticker]],[1]!Table1[[Symbol]:[Industry]],2,FALSE),"-")</f>
        <v>-</v>
      </c>
      <c r="D2293" t="s">
        <v>248</v>
      </c>
      <c r="E2293">
        <v>218.64252558999999</v>
      </c>
      <c r="F2293">
        <v>14.17</v>
      </c>
      <c r="G2293">
        <v>85.780351292436606</v>
      </c>
      <c r="H2293">
        <v>6.7858647948108501</v>
      </c>
      <c r="I2293">
        <v>-11.675080308946701</v>
      </c>
      <c r="J2293">
        <v>4.5011147586418403</v>
      </c>
      <c r="K2293">
        <v>12.214473920854401</v>
      </c>
      <c r="L2293">
        <v>10.9827485410349</v>
      </c>
      <c r="M2293">
        <v>87.759083777088193</v>
      </c>
      <c r="N2293">
        <v>1.3606585723268401</v>
      </c>
      <c r="O2293">
        <v>37.261820748059201</v>
      </c>
      <c r="P2293">
        <v>140.16949152542301</v>
      </c>
      <c r="Q2293">
        <v>-7.1851407018779997E-3</v>
      </c>
    </row>
    <row r="2294" spans="1:17" hidden="1" x14ac:dyDescent="0.3">
      <c r="A2294" t="s">
        <v>4749</v>
      </c>
      <c r="B2294" t="s">
        <v>4750</v>
      </c>
      <c r="C2294" t="str">
        <f>IFERROR(VLOOKUP(Table1[[#This Row],[Ticker]],[1]!Table1[[Symbol]:[Industry]],2,FALSE),"-")</f>
        <v>-</v>
      </c>
      <c r="D2294" t="s">
        <v>59</v>
      </c>
      <c r="E2294">
        <v>218.49255375000001</v>
      </c>
      <c r="F2294">
        <v>185.45</v>
      </c>
      <c r="G2294">
        <v>-20.551993222583899</v>
      </c>
      <c r="H2294">
        <v>-9.8263759740308192</v>
      </c>
      <c r="I2294">
        <v>-17.884243072412701</v>
      </c>
      <c r="J2294">
        <v>-4.2706052733741799</v>
      </c>
      <c r="K2294">
        <v>192.81007990256501</v>
      </c>
      <c r="L2294">
        <v>196.84538343502001</v>
      </c>
      <c r="M2294">
        <v>41.8410441263457</v>
      </c>
      <c r="N2294">
        <v>0.85613671402049996</v>
      </c>
      <c r="O2294">
        <v>22.135346454569898</v>
      </c>
      <c r="P2294">
        <v>15.906249999999901</v>
      </c>
      <c r="Q2294">
        <v>0.11529041132993401</v>
      </c>
    </row>
    <row r="2295" spans="1:17" hidden="1" x14ac:dyDescent="0.3">
      <c r="A2295" t="s">
        <v>4751</v>
      </c>
      <c r="B2295" t="s">
        <v>4752</v>
      </c>
      <c r="C2295" t="str">
        <f>IFERROR(VLOOKUP(Table1[[#This Row],[Ticker]],[1]!Table1[[Symbol]:[Industry]],2,FALSE),"-")</f>
        <v>-</v>
      </c>
      <c r="D2295" t="s">
        <v>257</v>
      </c>
      <c r="E2295">
        <v>218.31809999999999</v>
      </c>
      <c r="F2295">
        <v>150.15</v>
      </c>
      <c r="G2295">
        <v>-31.1890509879461</v>
      </c>
      <c r="H2295">
        <v>31.613678788726499</v>
      </c>
      <c r="I2295">
        <v>13.393224388878499</v>
      </c>
      <c r="J2295">
        <v>12.4655782511305</v>
      </c>
      <c r="K2295">
        <v>127.155344475893</v>
      </c>
      <c r="L2295">
        <v>123.667817357635</v>
      </c>
      <c r="M2295">
        <v>66.584998289395799</v>
      </c>
      <c r="N2295">
        <v>1.01018010963194</v>
      </c>
      <c r="O2295">
        <v>39.194139194139098</v>
      </c>
      <c r="P2295">
        <v>76.543209876543202</v>
      </c>
    </row>
    <row r="2296" spans="1:17" hidden="1" x14ac:dyDescent="0.3">
      <c r="A2296" t="s">
        <v>4753</v>
      </c>
      <c r="B2296" t="s">
        <v>4754</v>
      </c>
      <c r="C2296" t="str">
        <f>IFERROR(VLOOKUP(Table1[[#This Row],[Ticker]],[1]!Table1[[Symbol]:[Industry]],2,FALSE),"-")</f>
        <v>-</v>
      </c>
      <c r="D2296" t="s">
        <v>166</v>
      </c>
      <c r="E2296">
        <v>217.1259</v>
      </c>
      <c r="F2296">
        <v>277.3</v>
      </c>
      <c r="G2296">
        <v>-37.307082352734596</v>
      </c>
      <c r="H2296">
        <v>-4.3599835806404101</v>
      </c>
      <c r="I2296">
        <v>-14.5385946098612</v>
      </c>
      <c r="J2296">
        <v>-2.7858555340623998</v>
      </c>
      <c r="K2296">
        <v>282.20747240451402</v>
      </c>
      <c r="L2296">
        <v>281.64747817968203</v>
      </c>
      <c r="M2296">
        <v>54.002943518301898</v>
      </c>
      <c r="N2296">
        <v>0.83780433222297501</v>
      </c>
      <c r="O2296">
        <v>33.429498737829</v>
      </c>
      <c r="P2296">
        <v>28.976744186046499</v>
      </c>
      <c r="Q2296">
        <v>5.5191112934328997E-2</v>
      </c>
    </row>
    <row r="2297" spans="1:17" hidden="1" x14ac:dyDescent="0.3">
      <c r="A2297" t="s">
        <v>4755</v>
      </c>
      <c r="B2297" t="s">
        <v>4756</v>
      </c>
      <c r="C2297" t="str">
        <f>IFERROR(VLOOKUP(Table1[[#This Row],[Ticker]],[1]!Table1[[Symbol]:[Industry]],2,FALSE),"-")</f>
        <v>-</v>
      </c>
      <c r="D2297" t="s">
        <v>620</v>
      </c>
      <c r="E2297">
        <v>216.57849375000001</v>
      </c>
      <c r="F2297">
        <v>393.35</v>
      </c>
      <c r="G2297">
        <v>245.37271963938099</v>
      </c>
      <c r="H2297">
        <v>119.844701738938</v>
      </c>
      <c r="I2297">
        <v>134.57839113310601</v>
      </c>
      <c r="J2297">
        <v>-11.365571418715501</v>
      </c>
      <c r="K2297">
        <v>273.78604781821502</v>
      </c>
      <c r="L2297">
        <v>187.42771174791</v>
      </c>
      <c r="M2297">
        <v>60.631599236976101</v>
      </c>
      <c r="N2297">
        <v>0.19034254503363901</v>
      </c>
      <c r="O2297">
        <v>15.179865259946601</v>
      </c>
      <c r="P2297">
        <v>309.526288391462</v>
      </c>
      <c r="Q2297">
        <v>0.104745141809887</v>
      </c>
    </row>
    <row r="2298" spans="1:17" hidden="1" x14ac:dyDescent="0.3">
      <c r="A2298" t="s">
        <v>4757</v>
      </c>
      <c r="B2298" t="s">
        <v>4758</v>
      </c>
      <c r="C2298" t="str">
        <f>IFERROR(VLOOKUP(Table1[[#This Row],[Ticker]],[1]!Table1[[Symbol]:[Industry]],2,FALSE),"-")</f>
        <v>-</v>
      </c>
      <c r="E2298">
        <v>216.49855725</v>
      </c>
      <c r="F2298">
        <v>293.25</v>
      </c>
      <c r="G2298">
        <v>195.30587637637601</v>
      </c>
      <c r="H2298">
        <v>9.5923794527913007</v>
      </c>
      <c r="I2298">
        <v>-7.09932273318912</v>
      </c>
      <c r="J2298">
        <v>-6.8067580811277297</v>
      </c>
      <c r="K2298">
        <v>239.678116946366</v>
      </c>
      <c r="M2298">
        <v>73.032550252689006</v>
      </c>
      <c r="N2298">
        <v>1.3701657458563501</v>
      </c>
      <c r="O2298">
        <v>20.596760443307701</v>
      </c>
      <c r="P2298">
        <v>240.59233449477301</v>
      </c>
    </row>
    <row r="2299" spans="1:17" hidden="1" x14ac:dyDescent="0.3">
      <c r="A2299" t="s">
        <v>4759</v>
      </c>
      <c r="B2299" t="s">
        <v>4760</v>
      </c>
      <c r="C2299" t="str">
        <f>IFERROR(VLOOKUP(Table1[[#This Row],[Ticker]],[1]!Table1[[Symbol]:[Industry]],2,FALSE),"-")</f>
        <v>-</v>
      </c>
      <c r="D2299" t="s">
        <v>234</v>
      </c>
      <c r="E2299">
        <v>216</v>
      </c>
      <c r="F2299">
        <v>720</v>
      </c>
      <c r="G2299">
        <v>-38.682088112136</v>
      </c>
      <c r="H2299">
        <v>5.5011384380442001</v>
      </c>
      <c r="I2299">
        <v>-22.2606291612524</v>
      </c>
      <c r="J2299">
        <v>-2.1829361505413498</v>
      </c>
      <c r="K2299">
        <v>712.041003942732</v>
      </c>
      <c r="L2299">
        <v>766.89391405819799</v>
      </c>
      <c r="M2299">
        <v>54.681677401992701</v>
      </c>
      <c r="N2299">
        <v>0.91920463271005903</v>
      </c>
      <c r="O2299">
        <v>38.0555555555555</v>
      </c>
      <c r="P2299">
        <v>14.741035856573699</v>
      </c>
      <c r="Q2299">
        <v>6.7922861729769997E-3</v>
      </c>
    </row>
    <row r="2300" spans="1:17" hidden="1" x14ac:dyDescent="0.3">
      <c r="A2300" t="s">
        <v>4761</v>
      </c>
      <c r="B2300" t="s">
        <v>4762</v>
      </c>
      <c r="C2300" t="str">
        <f>IFERROR(VLOOKUP(Table1[[#This Row],[Ticker]],[1]!Table1[[Symbol]:[Industry]],2,FALSE),"-")</f>
        <v>-</v>
      </c>
      <c r="D2300" t="s">
        <v>620</v>
      </c>
      <c r="E2300">
        <v>215.31545535000001</v>
      </c>
      <c r="F2300">
        <v>202.74</v>
      </c>
      <c r="G2300">
        <v>37.3501624638523</v>
      </c>
      <c r="H2300">
        <v>-12.206815359769699</v>
      </c>
      <c r="I2300">
        <v>-17.111187764877901</v>
      </c>
      <c r="J2300">
        <v>-3.88672425993111</v>
      </c>
      <c r="K2300">
        <v>208.34487977584899</v>
      </c>
      <c r="L2300">
        <v>190.96928870310199</v>
      </c>
      <c r="M2300">
        <v>45.471602986890503</v>
      </c>
      <c r="N2300">
        <v>0.71327417873531296</v>
      </c>
      <c r="O2300">
        <v>43.3362927887935</v>
      </c>
      <c r="P2300">
        <v>103.82793560606</v>
      </c>
      <c r="Q2300">
        <v>0.116116781211512</v>
      </c>
    </row>
    <row r="2301" spans="1:17" hidden="1" x14ac:dyDescent="0.3">
      <c r="A2301" t="s">
        <v>4763</v>
      </c>
      <c r="B2301" t="s">
        <v>4764</v>
      </c>
      <c r="C2301" t="str">
        <f>IFERROR(VLOOKUP(Table1[[#This Row],[Ticker]],[1]!Table1[[Symbol]:[Industry]],2,FALSE),"-")</f>
        <v>-</v>
      </c>
      <c r="D2301" t="s">
        <v>924</v>
      </c>
      <c r="E2301">
        <v>215.04806400000001</v>
      </c>
      <c r="F2301">
        <v>145.46</v>
      </c>
      <c r="G2301">
        <v>-20.4208360390924</v>
      </c>
      <c r="H2301">
        <v>-3.49204800004261</v>
      </c>
      <c r="I2301">
        <v>-18.373446595032199</v>
      </c>
      <c r="J2301">
        <v>-3.0337326569395202</v>
      </c>
      <c r="K2301">
        <v>139.39843469844701</v>
      </c>
      <c r="L2301">
        <v>138.39839549476901</v>
      </c>
      <c r="M2301">
        <v>74.093863287213296</v>
      </c>
      <c r="N2301">
        <v>0.30984906173419902</v>
      </c>
      <c r="O2301">
        <v>26.6671249828131</v>
      </c>
      <c r="P2301">
        <v>28.782647189021699</v>
      </c>
      <c r="Q2301">
        <v>5.7625375526374999E-2</v>
      </c>
    </row>
    <row r="2302" spans="1:17" hidden="1" x14ac:dyDescent="0.3">
      <c r="A2302" t="s">
        <v>4765</v>
      </c>
      <c r="B2302" t="s">
        <v>4766</v>
      </c>
      <c r="C2302" t="str">
        <f>IFERROR(VLOOKUP(Table1[[#This Row],[Ticker]],[1]!Table1[[Symbol]:[Industry]],2,FALSE),"-")</f>
        <v>-</v>
      </c>
      <c r="D2302" t="s">
        <v>936</v>
      </c>
      <c r="E2302">
        <v>214.92890624</v>
      </c>
      <c r="F2302">
        <v>155.19999999999999</v>
      </c>
      <c r="G2302">
        <v>202.406207213676</v>
      </c>
      <c r="H2302">
        <v>-0.81413520518914195</v>
      </c>
      <c r="I2302">
        <v>195.29173008478901</v>
      </c>
      <c r="J2302">
        <v>-11.2613006626088</v>
      </c>
      <c r="K2302">
        <v>150.23987571681599</v>
      </c>
      <c r="L2302">
        <v>109.226345485699</v>
      </c>
      <c r="M2302">
        <v>48.838537223298601</v>
      </c>
      <c r="N2302">
        <v>0.81671841088477704</v>
      </c>
      <c r="O2302">
        <v>16.720360824742201</v>
      </c>
      <c r="P2302">
        <v>295.41401273885299</v>
      </c>
      <c r="Q2302">
        <v>0.121110173077307</v>
      </c>
    </row>
    <row r="2303" spans="1:17" hidden="1" x14ac:dyDescent="0.3">
      <c r="A2303" t="s">
        <v>4767</v>
      </c>
      <c r="B2303" t="s">
        <v>4768</v>
      </c>
      <c r="C2303" t="str">
        <f>IFERROR(VLOOKUP(Table1[[#This Row],[Ticker]],[1]!Table1[[Symbol]:[Industry]],2,FALSE),"-")</f>
        <v>-</v>
      </c>
      <c r="D2303" t="s">
        <v>1129</v>
      </c>
      <c r="E2303">
        <v>214.83179233499999</v>
      </c>
      <c r="F2303">
        <v>164.05</v>
      </c>
      <c r="G2303">
        <v>123.82755009437599</v>
      </c>
      <c r="H2303">
        <v>26.286190527709799</v>
      </c>
      <c r="I2303">
        <v>36.450643080090302</v>
      </c>
      <c r="J2303">
        <v>18.591956614419001</v>
      </c>
      <c r="K2303">
        <v>126.793311899963</v>
      </c>
      <c r="L2303">
        <v>112.324750848199</v>
      </c>
      <c r="M2303">
        <v>83.169336967520806</v>
      </c>
      <c r="N2303">
        <v>1.80777998507621</v>
      </c>
      <c r="O2303">
        <v>7.8329777506857603</v>
      </c>
      <c r="P2303">
        <v>178.003728181664</v>
      </c>
      <c r="Q2303">
        <v>0.102938553805682</v>
      </c>
    </row>
    <row r="2304" spans="1:17" hidden="1" x14ac:dyDescent="0.3">
      <c r="A2304" t="s">
        <v>4769</v>
      </c>
      <c r="B2304" t="s">
        <v>4770</v>
      </c>
      <c r="C2304" t="str">
        <f>IFERROR(VLOOKUP(Table1[[#This Row],[Ticker]],[1]!Table1[[Symbol]:[Industry]],2,FALSE),"-")</f>
        <v>-</v>
      </c>
      <c r="D2304" t="s">
        <v>140</v>
      </c>
      <c r="E2304">
        <v>214.73025480000001</v>
      </c>
      <c r="F2304">
        <v>53.28</v>
      </c>
      <c r="G2304">
        <v>26.032494830067598</v>
      </c>
      <c r="H2304">
        <v>0.97125018019623399</v>
      </c>
      <c r="I2304">
        <v>-22.354106889842399</v>
      </c>
      <c r="J2304">
        <v>-6.05890748211434</v>
      </c>
      <c r="K2304">
        <v>47.165730144228398</v>
      </c>
      <c r="L2304">
        <v>46.515043840817498</v>
      </c>
      <c r="M2304">
        <v>69.478578572543697</v>
      </c>
      <c r="N2304">
        <v>3.0170317621336298</v>
      </c>
      <c r="O2304">
        <v>39.827327327327303</v>
      </c>
      <c r="P2304">
        <v>55.109170305676798</v>
      </c>
      <c r="Q2304">
        <v>-6.7155581323499996E-4</v>
      </c>
    </row>
    <row r="2305" spans="1:17" hidden="1" x14ac:dyDescent="0.3">
      <c r="A2305" t="s">
        <v>4771</v>
      </c>
      <c r="B2305" t="s">
        <v>4772</v>
      </c>
      <c r="C2305" t="str">
        <f>IFERROR(VLOOKUP(Table1[[#This Row],[Ticker]],[1]!Table1[[Symbol]:[Industry]],2,FALSE),"-")</f>
        <v>-</v>
      </c>
      <c r="D2305" t="s">
        <v>46</v>
      </c>
      <c r="E2305">
        <v>214.18060611999999</v>
      </c>
      <c r="F2305">
        <v>134.80000000000001</v>
      </c>
      <c r="G2305">
        <v>146.61104630223599</v>
      </c>
      <c r="H2305">
        <v>20.115447724005801</v>
      </c>
      <c r="I2305">
        <v>111.777300643434</v>
      </c>
      <c r="J2305">
        <v>12.917128897763</v>
      </c>
      <c r="K2305">
        <v>108.581280274899</v>
      </c>
      <c r="L2305">
        <v>89.685835517559696</v>
      </c>
      <c r="M2305">
        <v>95.155028778150196</v>
      </c>
      <c r="N2305">
        <v>2.02176971801559</v>
      </c>
      <c r="O2305">
        <v>5.0816023738872396</v>
      </c>
      <c r="P2305">
        <v>179.66804979253101</v>
      </c>
      <c r="Q2305">
        <v>5.7006037653064001E-2</v>
      </c>
    </row>
    <row r="2306" spans="1:17" hidden="1" x14ac:dyDescent="0.3">
      <c r="A2306" t="s">
        <v>4773</v>
      </c>
      <c r="B2306" t="s">
        <v>4774</v>
      </c>
      <c r="C2306" t="str">
        <f>IFERROR(VLOOKUP(Table1[[#This Row],[Ticker]],[1]!Table1[[Symbol]:[Industry]],2,FALSE),"-")</f>
        <v>-</v>
      </c>
      <c r="D2306" t="s">
        <v>234</v>
      </c>
      <c r="E2306">
        <v>213.518044656</v>
      </c>
      <c r="F2306">
        <v>181.26</v>
      </c>
      <c r="G2306">
        <v>200.29500822360799</v>
      </c>
      <c r="H2306">
        <v>28.6321982497542</v>
      </c>
      <c r="I2306">
        <v>67.468842931991404</v>
      </c>
      <c r="J2306">
        <v>-20.001182247707401</v>
      </c>
      <c r="K2306">
        <v>152.41472763716999</v>
      </c>
      <c r="L2306">
        <v>115.399025173811</v>
      </c>
      <c r="M2306">
        <v>51.557684357000703</v>
      </c>
      <c r="N2306">
        <v>2.8973790208047498</v>
      </c>
      <c r="O2306">
        <v>29.9680017654198</v>
      </c>
      <c r="P2306">
        <v>247.907869481765</v>
      </c>
      <c r="Q2306">
        <v>9.2021968115561001E-2</v>
      </c>
    </row>
    <row r="2307" spans="1:17" hidden="1" x14ac:dyDescent="0.3">
      <c r="A2307" t="s">
        <v>4775</v>
      </c>
      <c r="B2307" t="s">
        <v>4776</v>
      </c>
      <c r="C2307" t="str">
        <f>IFERROR(VLOOKUP(Table1[[#This Row],[Ticker]],[1]!Table1[[Symbol]:[Industry]],2,FALSE),"-")</f>
        <v>-</v>
      </c>
      <c r="D2307" t="s">
        <v>46</v>
      </c>
      <c r="E2307">
        <v>213.3049536</v>
      </c>
      <c r="F2307">
        <v>53.12</v>
      </c>
      <c r="G2307">
        <v>54.050927346178</v>
      </c>
      <c r="H2307">
        <v>7.8590771747468198</v>
      </c>
      <c r="I2307">
        <v>7.4277347695195601</v>
      </c>
      <c r="J2307">
        <v>-5.07682192061701</v>
      </c>
      <c r="K2307">
        <v>47.031687964111597</v>
      </c>
      <c r="L2307">
        <v>43.373103181367398</v>
      </c>
      <c r="M2307">
        <v>63.761447169152099</v>
      </c>
      <c r="N2307">
        <v>2.4173307531986299</v>
      </c>
      <c r="O2307">
        <v>22.3644578313253</v>
      </c>
      <c r="P2307">
        <v>80.680272108843496</v>
      </c>
      <c r="Q2307">
        <v>-6.5263671089170004E-3</v>
      </c>
    </row>
    <row r="2308" spans="1:17" hidden="1" x14ac:dyDescent="0.3">
      <c r="A2308" t="s">
        <v>4777</v>
      </c>
      <c r="B2308" t="s">
        <v>4778</v>
      </c>
      <c r="C2308" t="str">
        <f>IFERROR(VLOOKUP(Table1[[#This Row],[Ticker]],[1]!Table1[[Symbol]:[Industry]],2,FALSE),"-")</f>
        <v>-</v>
      </c>
      <c r="D2308" t="s">
        <v>109</v>
      </c>
      <c r="E2308">
        <v>213.06064011800001</v>
      </c>
      <c r="F2308">
        <v>99.83</v>
      </c>
      <c r="G2308">
        <v>18.655131404889499</v>
      </c>
      <c r="H2308">
        <v>25.215494424440401</v>
      </c>
      <c r="I2308">
        <v>-24.112131696865099</v>
      </c>
      <c r="J2308">
        <v>23.530330964403301</v>
      </c>
      <c r="K2308">
        <v>86.820997822550098</v>
      </c>
      <c r="L2308">
        <v>90.621574093567503</v>
      </c>
      <c r="M2308">
        <v>68.557430180558597</v>
      </c>
      <c r="N2308">
        <v>3.5978184530503001</v>
      </c>
      <c r="O2308">
        <v>60.072122608434299</v>
      </c>
      <c r="P2308">
        <v>48.777943368107302</v>
      </c>
      <c r="Q2308">
        <v>4.5226336088437E-2</v>
      </c>
    </row>
    <row r="2309" spans="1:17" hidden="1" x14ac:dyDescent="0.3">
      <c r="A2309" t="s">
        <v>4779</v>
      </c>
      <c r="B2309" t="s">
        <v>4780</v>
      </c>
      <c r="C2309" t="str">
        <f>IFERROR(VLOOKUP(Table1[[#This Row],[Ticker]],[1]!Table1[[Symbol]:[Industry]],2,FALSE),"-")</f>
        <v>-</v>
      </c>
      <c r="D2309" t="s">
        <v>390</v>
      </c>
      <c r="E2309">
        <v>212.52089100000001</v>
      </c>
      <c r="F2309">
        <v>17.7</v>
      </c>
      <c r="G2309">
        <v>-80.985817861792199</v>
      </c>
      <c r="H2309">
        <v>-18.853159595432999</v>
      </c>
      <c r="I2309">
        <v>-37.889366023232398</v>
      </c>
      <c r="J2309">
        <v>-11.819280442487299</v>
      </c>
      <c r="K2309">
        <v>20.405259495547</v>
      </c>
      <c r="L2309">
        <v>24.057630630300899</v>
      </c>
      <c r="M2309">
        <v>29.1609478985484</v>
      </c>
      <c r="N2309">
        <v>2.02215014930339</v>
      </c>
      <c r="O2309">
        <v>162.711864406779</v>
      </c>
      <c r="P2309">
        <v>3.8123167155425102</v>
      </c>
    </row>
    <row r="2310" spans="1:17" hidden="1" x14ac:dyDescent="0.3">
      <c r="A2310" t="s">
        <v>4781</v>
      </c>
      <c r="B2310" t="s">
        <v>4782</v>
      </c>
      <c r="C2310" t="str">
        <f>IFERROR(VLOOKUP(Table1[[#This Row],[Ticker]],[1]!Table1[[Symbol]:[Industry]],2,FALSE),"-")</f>
        <v>-</v>
      </c>
      <c r="D2310" t="s">
        <v>49</v>
      </c>
      <c r="E2310">
        <v>212.07360824</v>
      </c>
      <c r="F2310">
        <v>108.4</v>
      </c>
      <c r="G2310">
        <v>-18.065711343737</v>
      </c>
      <c r="H2310">
        <v>-0.94455345613972497</v>
      </c>
      <c r="I2310">
        <v>-14.3439114777778</v>
      </c>
      <c r="J2310">
        <v>-0.46506679511405802</v>
      </c>
      <c r="K2310">
        <v>106.62576711957099</v>
      </c>
      <c r="L2310">
        <v>107.260429353053</v>
      </c>
      <c r="M2310">
        <v>64.861332055404802</v>
      </c>
      <c r="N2310">
        <v>1.29837788117363</v>
      </c>
      <c r="O2310">
        <v>11.3468634686346</v>
      </c>
      <c r="P2310">
        <v>20.4444444444444</v>
      </c>
      <c r="Q2310">
        <v>4.0401545452743999E-2</v>
      </c>
    </row>
    <row r="2311" spans="1:17" hidden="1" x14ac:dyDescent="0.3">
      <c r="A2311" t="s">
        <v>4783</v>
      </c>
      <c r="B2311" t="s">
        <v>4784</v>
      </c>
      <c r="C2311" t="str">
        <f>IFERROR(VLOOKUP(Table1[[#This Row],[Ticker]],[1]!Table1[[Symbol]:[Industry]],2,FALSE),"-")</f>
        <v>-</v>
      </c>
      <c r="D2311" t="s">
        <v>380</v>
      </c>
      <c r="E2311">
        <v>211.79421410999899</v>
      </c>
      <c r="F2311">
        <v>106.3</v>
      </c>
      <c r="G2311">
        <v>57.708407347241099</v>
      </c>
      <c r="H2311">
        <v>47.819294189623498</v>
      </c>
      <c r="I2311">
        <v>63.395874441112497</v>
      </c>
      <c r="J2311">
        <v>-20.436204703753301</v>
      </c>
      <c r="K2311">
        <v>83.293608283277607</v>
      </c>
      <c r="L2311">
        <v>69.040171401578206</v>
      </c>
      <c r="M2311">
        <v>57.959517963996198</v>
      </c>
      <c r="N2311">
        <v>3.4063329303070402</v>
      </c>
      <c r="O2311">
        <v>26.011288805268101</v>
      </c>
      <c r="P2311">
        <v>135.385296722763</v>
      </c>
      <c r="Q2311">
        <v>0.15194683042192</v>
      </c>
    </row>
    <row r="2312" spans="1:17" hidden="1" x14ac:dyDescent="0.3">
      <c r="A2312" t="s">
        <v>4785</v>
      </c>
      <c r="B2312" t="s">
        <v>4786</v>
      </c>
      <c r="C2312" t="str">
        <f>IFERROR(VLOOKUP(Table1[[#This Row],[Ticker]],[1]!Table1[[Symbol]:[Industry]],2,FALSE),"-")</f>
        <v>-</v>
      </c>
      <c r="D2312" t="s">
        <v>21</v>
      </c>
      <c r="E2312">
        <v>211.33160129699999</v>
      </c>
      <c r="F2312">
        <v>7.96</v>
      </c>
      <c r="G2312">
        <v>-8.6533624915844207</v>
      </c>
      <c r="H2312">
        <v>10.118238895530199</v>
      </c>
      <c r="I2312">
        <v>-37.439129056407701</v>
      </c>
      <c r="J2312">
        <v>-4.21897878336212</v>
      </c>
      <c r="K2312">
        <v>7.7544995076915404</v>
      </c>
      <c r="L2312">
        <v>8.4746755589558802</v>
      </c>
      <c r="M2312">
        <v>66.445420109260894</v>
      </c>
      <c r="N2312">
        <v>1.19263086662224</v>
      </c>
      <c r="O2312">
        <v>60.175879396984897</v>
      </c>
      <c r="P2312">
        <v>42.142857142857103</v>
      </c>
      <c r="Q2312">
        <v>-1.4289660167774E-2</v>
      </c>
    </row>
    <row r="2313" spans="1:17" hidden="1" x14ac:dyDescent="0.3">
      <c r="A2313" t="s">
        <v>4787</v>
      </c>
      <c r="B2313" t="s">
        <v>4788</v>
      </c>
      <c r="C2313" t="str">
        <f>IFERROR(VLOOKUP(Table1[[#This Row],[Ticker]],[1]!Table1[[Symbol]:[Industry]],2,FALSE),"-")</f>
        <v>-</v>
      </c>
      <c r="D2313" t="s">
        <v>187</v>
      </c>
      <c r="E2313">
        <v>211.0756375</v>
      </c>
      <c r="F2313">
        <v>169.75</v>
      </c>
      <c r="G2313">
        <v>-6.3150229004288203</v>
      </c>
      <c r="H2313">
        <v>-2.0665742295793899</v>
      </c>
      <c r="I2313">
        <v>-28.204906058153799</v>
      </c>
      <c r="J2313">
        <v>1.2074617314941201</v>
      </c>
      <c r="K2313">
        <v>166.97471723609701</v>
      </c>
      <c r="L2313">
        <v>179.60558033286401</v>
      </c>
      <c r="M2313">
        <v>59.7916650945821</v>
      </c>
      <c r="N2313">
        <v>1.4367850111652101</v>
      </c>
      <c r="O2313">
        <v>82.297496318114796</v>
      </c>
      <c r="P2313">
        <v>31.5891472868216</v>
      </c>
      <c r="Q2313">
        <v>0.12114466894126601</v>
      </c>
    </row>
    <row r="2314" spans="1:17" hidden="1" x14ac:dyDescent="0.3">
      <c r="A2314" t="s">
        <v>4789</v>
      </c>
      <c r="B2314" t="s">
        <v>4790</v>
      </c>
      <c r="C2314" t="str">
        <f>IFERROR(VLOOKUP(Table1[[#This Row],[Ticker]],[1]!Table1[[Symbol]:[Industry]],2,FALSE),"-")</f>
        <v>-</v>
      </c>
      <c r="D2314" t="s">
        <v>1461</v>
      </c>
      <c r="E2314">
        <v>210.71400285000001</v>
      </c>
      <c r="F2314">
        <v>191.55</v>
      </c>
      <c r="G2314">
        <v>1.4368348883964299</v>
      </c>
      <c r="H2314">
        <v>0.58586479481085296</v>
      </c>
      <c r="I2314">
        <v>5.13281512279345</v>
      </c>
      <c r="J2314">
        <v>-1.50274640181533</v>
      </c>
      <c r="K2314">
        <v>183.819203339761</v>
      </c>
      <c r="L2314">
        <v>175.872389585424</v>
      </c>
      <c r="M2314">
        <v>61.167984053403202</v>
      </c>
      <c r="N2314">
        <v>1.24529570681713</v>
      </c>
      <c r="O2314">
        <v>32.602453667449701</v>
      </c>
      <c r="P2314">
        <v>39.817518248175098</v>
      </c>
      <c r="Q2314">
        <v>2.0858432084569001E-2</v>
      </c>
    </row>
    <row r="2315" spans="1:17" hidden="1" x14ac:dyDescent="0.3">
      <c r="A2315" t="s">
        <v>4791</v>
      </c>
      <c r="B2315" t="s">
        <v>4792</v>
      </c>
      <c r="C2315" t="str">
        <f>IFERROR(VLOOKUP(Table1[[#This Row],[Ticker]],[1]!Table1[[Symbol]:[Industry]],2,FALSE),"-")</f>
        <v>-</v>
      </c>
      <c r="E2315">
        <v>209.625</v>
      </c>
      <c r="F2315">
        <v>97.5</v>
      </c>
      <c r="G2315">
        <v>197.670898556118</v>
      </c>
      <c r="H2315">
        <v>-7.0374193943096301</v>
      </c>
      <c r="I2315">
        <v>-8.05065634581306</v>
      </c>
      <c r="J2315">
        <v>3.1279490348626502</v>
      </c>
      <c r="K2315">
        <v>103.648592310222</v>
      </c>
      <c r="L2315">
        <v>95.730057479152904</v>
      </c>
      <c r="M2315">
        <v>56.4700317557094</v>
      </c>
      <c r="N2315">
        <v>0.588147725833016</v>
      </c>
      <c r="O2315">
        <v>42.123076923076901</v>
      </c>
      <c r="P2315">
        <v>227.731092436974</v>
      </c>
    </row>
    <row r="2316" spans="1:17" hidden="1" x14ac:dyDescent="0.3">
      <c r="A2316" t="s">
        <v>4793</v>
      </c>
      <c r="B2316" t="s">
        <v>4794</v>
      </c>
      <c r="C2316" t="str">
        <f>IFERROR(VLOOKUP(Table1[[#This Row],[Ticker]],[1]!Table1[[Symbol]:[Industry]],2,FALSE),"-")</f>
        <v>-</v>
      </c>
      <c r="D2316" t="s">
        <v>218</v>
      </c>
      <c r="E2316">
        <v>209.50245000000001</v>
      </c>
      <c r="F2316">
        <v>174.15</v>
      </c>
      <c r="G2316">
        <v>-42.207031381820897</v>
      </c>
      <c r="H2316">
        <v>-9.7139210724268299</v>
      </c>
      <c r="I2316">
        <v>-32.949040110907397</v>
      </c>
      <c r="J2316">
        <v>-1.3422249027011299</v>
      </c>
      <c r="K2316">
        <v>181.47811250391999</v>
      </c>
      <c r="L2316">
        <v>207.26706092409401</v>
      </c>
      <c r="M2316">
        <v>46.720769797738797</v>
      </c>
      <c r="N2316">
        <v>2.0959438624651501</v>
      </c>
      <c r="O2316">
        <v>80.246913580246897</v>
      </c>
      <c r="P2316">
        <v>23.862019914651501</v>
      </c>
      <c r="Q2316">
        <v>0.115154749972201</v>
      </c>
    </row>
    <row r="2317" spans="1:17" hidden="1" x14ac:dyDescent="0.3">
      <c r="A2317" t="s">
        <v>4795</v>
      </c>
      <c r="B2317" t="s">
        <v>4796</v>
      </c>
      <c r="C2317" t="str">
        <f>IFERROR(VLOOKUP(Table1[[#This Row],[Ticker]],[1]!Table1[[Symbol]:[Industry]],2,FALSE),"-")</f>
        <v>-</v>
      </c>
      <c r="D2317" t="s">
        <v>124</v>
      </c>
      <c r="E2317">
        <v>209.45483625</v>
      </c>
      <c r="F2317">
        <v>44.79</v>
      </c>
      <c r="G2317">
        <v>55.623846367667703</v>
      </c>
      <c r="H2317">
        <v>-1.75806256046723</v>
      </c>
      <c r="I2317">
        <v>2.8470680852946999</v>
      </c>
      <c r="J2317">
        <v>0.95803522987606105</v>
      </c>
      <c r="K2317">
        <v>42.483429611460302</v>
      </c>
      <c r="L2317">
        <v>38.472342200235197</v>
      </c>
      <c r="M2317">
        <v>52.702744622319898</v>
      </c>
      <c r="N2317">
        <v>1.57281817613462</v>
      </c>
      <c r="O2317">
        <v>15.3159187318597</v>
      </c>
      <c r="Q2317">
        <v>9.3612232817699998E-3</v>
      </c>
    </row>
    <row r="2318" spans="1:17" hidden="1" x14ac:dyDescent="0.3">
      <c r="A2318" t="s">
        <v>4797</v>
      </c>
      <c r="B2318" t="s">
        <v>4798</v>
      </c>
      <c r="C2318" t="str">
        <f>IFERROR(VLOOKUP(Table1[[#This Row],[Ticker]],[1]!Table1[[Symbol]:[Industry]],2,FALSE),"-")</f>
        <v>-</v>
      </c>
      <c r="D2318" t="s">
        <v>257</v>
      </c>
      <c r="E2318">
        <v>208.978645744</v>
      </c>
      <c r="F2318">
        <v>154</v>
      </c>
      <c r="G2318">
        <v>-40.8161281042442</v>
      </c>
      <c r="H2318">
        <v>-9.8186333589320007</v>
      </c>
      <c r="I2318">
        <v>-24.905442769641699</v>
      </c>
      <c r="J2318">
        <v>-2.5426462785291899</v>
      </c>
      <c r="K2318">
        <v>147.83148862895399</v>
      </c>
      <c r="L2318">
        <v>164.46281670374299</v>
      </c>
      <c r="M2318">
        <v>78.930281089691604</v>
      </c>
      <c r="N2318">
        <v>1.4895982996257999</v>
      </c>
      <c r="O2318">
        <v>38.1293616224064</v>
      </c>
      <c r="P2318">
        <v>21.259842519685002</v>
      </c>
      <c r="Q2318">
        <v>-6.8588495351331005E-2</v>
      </c>
    </row>
    <row r="2319" spans="1:17" hidden="1" x14ac:dyDescent="0.3">
      <c r="A2319" t="s">
        <v>4799</v>
      </c>
      <c r="B2319" t="s">
        <v>4800</v>
      </c>
      <c r="C2319" t="str">
        <f>IFERROR(VLOOKUP(Table1[[#This Row],[Ticker]],[1]!Table1[[Symbol]:[Industry]],2,FALSE),"-")</f>
        <v>-</v>
      </c>
      <c r="D2319" t="s">
        <v>1370</v>
      </c>
      <c r="E2319">
        <v>208.60281000000001</v>
      </c>
      <c r="F2319">
        <v>139.05000000000001</v>
      </c>
      <c r="G2319">
        <v>27.006100634687499</v>
      </c>
      <c r="H2319">
        <v>-11.961430259951801</v>
      </c>
      <c r="I2319">
        <v>-15.515416443400399</v>
      </c>
      <c r="J2319">
        <v>-3.9727449155698</v>
      </c>
      <c r="K2319">
        <v>148.16409080488299</v>
      </c>
      <c r="L2319">
        <v>139.91303705664899</v>
      </c>
      <c r="M2319">
        <v>35.0226319902212</v>
      </c>
      <c r="N2319">
        <v>0.38723459327447901</v>
      </c>
      <c r="O2319">
        <v>41.531823085221099</v>
      </c>
      <c r="P2319">
        <v>62.536528345996501</v>
      </c>
      <c r="Q2319">
        <v>0.106350362490659</v>
      </c>
    </row>
    <row r="2320" spans="1:17" hidden="1" x14ac:dyDescent="0.3">
      <c r="A2320" t="s">
        <v>4801</v>
      </c>
      <c r="B2320" t="s">
        <v>4802</v>
      </c>
      <c r="C2320" t="str">
        <f>IFERROR(VLOOKUP(Table1[[#This Row],[Ticker]],[1]!Table1[[Symbol]:[Industry]],2,FALSE),"-")</f>
        <v>-</v>
      </c>
      <c r="D2320" t="s">
        <v>1666</v>
      </c>
      <c r="E2320">
        <v>208.39989512</v>
      </c>
      <c r="F2320">
        <v>39.44</v>
      </c>
      <c r="G2320">
        <v>2.63529928272684</v>
      </c>
      <c r="H2320">
        <v>-6.4141352051891296</v>
      </c>
      <c r="I2320">
        <v>-18.738017252642699</v>
      </c>
      <c r="J2320">
        <v>-2.4017119526754702</v>
      </c>
      <c r="K2320">
        <v>40.465645406404597</v>
      </c>
      <c r="L2320">
        <v>39.169485234075403</v>
      </c>
      <c r="M2320">
        <v>47.804478021546103</v>
      </c>
      <c r="N2320">
        <v>0.928438744759982</v>
      </c>
      <c r="O2320">
        <v>52.231237322515199</v>
      </c>
      <c r="P2320">
        <v>30.596026490066201</v>
      </c>
    </row>
    <row r="2321" spans="1:17" hidden="1" x14ac:dyDescent="0.3">
      <c r="A2321" t="s">
        <v>4803</v>
      </c>
      <c r="B2321" t="s">
        <v>4804</v>
      </c>
      <c r="C2321" t="str">
        <f>IFERROR(VLOOKUP(Table1[[#This Row],[Ticker]],[1]!Table1[[Symbol]:[Industry]],2,FALSE),"-")</f>
        <v>-</v>
      </c>
      <c r="D2321" t="s">
        <v>257</v>
      </c>
      <c r="E2321">
        <v>208.23400817999999</v>
      </c>
      <c r="F2321">
        <v>21.54</v>
      </c>
      <c r="G2321">
        <v>200.15770807885201</v>
      </c>
      <c r="H2321">
        <v>63.096068876443503</v>
      </c>
      <c r="I2321">
        <v>94.027060489735803</v>
      </c>
      <c r="J2321">
        <v>19.652119951989999</v>
      </c>
      <c r="K2321">
        <v>13.7407200705001</v>
      </c>
      <c r="L2321">
        <v>10.8347719228074</v>
      </c>
      <c r="M2321">
        <v>95.080947600456895</v>
      </c>
      <c r="N2321">
        <v>2.0684520450085602</v>
      </c>
      <c r="O2321">
        <v>0</v>
      </c>
      <c r="P2321">
        <v>298.888888888888</v>
      </c>
    </row>
    <row r="2322" spans="1:17" hidden="1" x14ac:dyDescent="0.3">
      <c r="A2322" t="s">
        <v>4805</v>
      </c>
      <c r="B2322" t="s">
        <v>4806</v>
      </c>
      <c r="C2322" t="str">
        <f>IFERROR(VLOOKUP(Table1[[#This Row],[Ticker]],[1]!Table1[[Symbol]:[Industry]],2,FALSE),"-")</f>
        <v>-</v>
      </c>
      <c r="D2322" t="s">
        <v>234</v>
      </c>
      <c r="E2322">
        <v>207.264015</v>
      </c>
      <c r="F2322">
        <v>203</v>
      </c>
      <c r="G2322">
        <v>99.868434047900294</v>
      </c>
      <c r="H2322">
        <v>-24.915407968063601</v>
      </c>
      <c r="I2322">
        <v>78.620067939031699</v>
      </c>
      <c r="J2322">
        <v>-1.7679983912052499</v>
      </c>
      <c r="K2322">
        <v>207.53575306229101</v>
      </c>
      <c r="L2322">
        <v>163.69631458033501</v>
      </c>
      <c r="M2322">
        <v>26.518139265107202</v>
      </c>
      <c r="N2322">
        <v>0.12976539589442801</v>
      </c>
      <c r="O2322">
        <v>26.2068965517241</v>
      </c>
      <c r="P2322">
        <v>130.68181818181799</v>
      </c>
    </row>
    <row r="2323" spans="1:17" hidden="1" x14ac:dyDescent="0.3">
      <c r="A2323" t="s">
        <v>4807</v>
      </c>
      <c r="B2323" t="s">
        <v>4808</v>
      </c>
      <c r="C2323" t="str">
        <f>IFERROR(VLOOKUP(Table1[[#This Row],[Ticker]],[1]!Table1[[Symbol]:[Industry]],2,FALSE),"-")</f>
        <v>-</v>
      </c>
      <c r="E2323">
        <v>207.1415365</v>
      </c>
      <c r="F2323">
        <v>461.35</v>
      </c>
      <c r="G2323">
        <v>-19.7989440118637</v>
      </c>
      <c r="H2323">
        <v>-5.8696608116581404</v>
      </c>
      <c r="I2323">
        <v>-2.5713363723476599</v>
      </c>
      <c r="J2323">
        <v>-1.5487001455912199</v>
      </c>
      <c r="K2323">
        <v>469.17037692448298</v>
      </c>
      <c r="L2323">
        <v>458.56891038415301</v>
      </c>
      <c r="M2323">
        <v>60.143305373877197</v>
      </c>
      <c r="N2323">
        <v>0.286096500753862</v>
      </c>
      <c r="O2323">
        <v>39.8070878942234</v>
      </c>
      <c r="P2323">
        <v>31.438746438746399</v>
      </c>
      <c r="Q2323">
        <v>0.15406141068145601</v>
      </c>
    </row>
    <row r="2324" spans="1:17" hidden="1" x14ac:dyDescent="0.3">
      <c r="A2324" t="s">
        <v>4809</v>
      </c>
      <c r="B2324" t="s">
        <v>4810</v>
      </c>
      <c r="C2324" t="str">
        <f>IFERROR(VLOOKUP(Table1[[#This Row],[Ticker]],[1]!Table1[[Symbol]:[Industry]],2,FALSE),"-")</f>
        <v>-</v>
      </c>
      <c r="D2324" t="s">
        <v>1409</v>
      </c>
      <c r="E2324">
        <v>207.08224250000001</v>
      </c>
      <c r="F2324">
        <v>404.75</v>
      </c>
      <c r="G2324">
        <v>85.755943550581605</v>
      </c>
      <c r="H2324">
        <v>-7.8146091388384402</v>
      </c>
      <c r="I2324">
        <v>13.259924922692401</v>
      </c>
      <c r="J2324">
        <v>8.0959013527645496</v>
      </c>
      <c r="K2324">
        <v>386.76422136577003</v>
      </c>
      <c r="L2324">
        <v>352.02879734904201</v>
      </c>
      <c r="M2324">
        <v>72.6796320003982</v>
      </c>
      <c r="N2324">
        <v>1.98440034783757</v>
      </c>
      <c r="O2324">
        <v>33.119209388511401</v>
      </c>
      <c r="P2324">
        <v>135.31976744185999</v>
      </c>
      <c r="Q2324">
        <v>4.6597534279875001E-2</v>
      </c>
    </row>
    <row r="2325" spans="1:17" hidden="1" x14ac:dyDescent="0.3">
      <c r="A2325" t="s">
        <v>4811</v>
      </c>
      <c r="B2325" t="s">
        <v>4812</v>
      </c>
      <c r="C2325" t="str">
        <f>IFERROR(VLOOKUP(Table1[[#This Row],[Ticker]],[1]!Table1[[Symbol]:[Industry]],2,FALSE),"-")</f>
        <v>-</v>
      </c>
      <c r="D2325" t="s">
        <v>218</v>
      </c>
      <c r="E2325">
        <v>207.03694375000001</v>
      </c>
      <c r="F2325">
        <v>193</v>
      </c>
      <c r="G2325">
        <v>56.449210864327</v>
      </c>
      <c r="H2325">
        <v>-3.17125586805812</v>
      </c>
      <c r="I2325">
        <v>17.604210717808801</v>
      </c>
      <c r="J2325">
        <v>-9.3810601557721505</v>
      </c>
      <c r="K2325">
        <v>206.189624891721</v>
      </c>
      <c r="L2325">
        <v>170.634821393539</v>
      </c>
      <c r="M2325">
        <v>27.115011447501601</v>
      </c>
      <c r="N2325">
        <v>0.11499760212394899</v>
      </c>
      <c r="O2325">
        <v>35.7512953367875</v>
      </c>
      <c r="P2325">
        <v>103.05102577590699</v>
      </c>
    </row>
    <row r="2326" spans="1:17" hidden="1" x14ac:dyDescent="0.3">
      <c r="A2326" t="s">
        <v>4813</v>
      </c>
      <c r="B2326" t="s">
        <v>4814</v>
      </c>
      <c r="C2326" t="str">
        <f>IFERROR(VLOOKUP(Table1[[#This Row],[Ticker]],[1]!Table1[[Symbol]:[Industry]],2,FALSE),"-")</f>
        <v>-</v>
      </c>
      <c r="D2326" t="s">
        <v>151</v>
      </c>
      <c r="E2326">
        <v>206.96597570699899</v>
      </c>
      <c r="F2326">
        <v>35.67</v>
      </c>
      <c r="G2326">
        <v>87.243037859600804</v>
      </c>
      <c r="H2326">
        <v>41.422774666055403</v>
      </c>
      <c r="I2326">
        <v>71.451719248085396</v>
      </c>
      <c r="J2326">
        <v>-4.71001495790048</v>
      </c>
      <c r="K2326">
        <v>27.1224935944078</v>
      </c>
      <c r="L2326">
        <v>21.975863768835701</v>
      </c>
      <c r="M2326">
        <v>63.227211547930999</v>
      </c>
      <c r="N2326">
        <v>2.1052684231731602</v>
      </c>
      <c r="O2326">
        <v>14.998598261844601</v>
      </c>
      <c r="P2326">
        <v>143.48122866894099</v>
      </c>
      <c r="Q2326">
        <v>7.4432152845804997E-2</v>
      </c>
    </row>
    <row r="2327" spans="1:17" hidden="1" x14ac:dyDescent="0.3">
      <c r="A2327" t="s">
        <v>4815</v>
      </c>
      <c r="B2327" t="s">
        <v>4816</v>
      </c>
      <c r="C2327" t="str">
        <f>IFERROR(VLOOKUP(Table1[[#This Row],[Ticker]],[1]!Table1[[Symbol]:[Industry]],2,FALSE),"-")</f>
        <v>-</v>
      </c>
      <c r="D2327" t="s">
        <v>59</v>
      </c>
      <c r="E2327">
        <v>206.66174255999999</v>
      </c>
      <c r="F2327">
        <v>87.36</v>
      </c>
      <c r="G2327">
        <v>-39.600801102317</v>
      </c>
      <c r="H2327">
        <v>-7.0472539881031304</v>
      </c>
      <c r="I2327">
        <v>-23.381169301920899</v>
      </c>
      <c r="J2327">
        <v>3.2294776310057598</v>
      </c>
      <c r="K2327">
        <v>88.544396628465094</v>
      </c>
      <c r="L2327">
        <v>91.919667323405093</v>
      </c>
      <c r="M2327">
        <v>81.790324331663697</v>
      </c>
      <c r="N2327">
        <v>0.75173367874734498</v>
      </c>
      <c r="O2327">
        <v>36.217948717948701</v>
      </c>
      <c r="P2327">
        <v>19.262798634812199</v>
      </c>
      <c r="Q2327">
        <v>-5.7791473534083003E-2</v>
      </c>
    </row>
    <row r="2328" spans="1:17" hidden="1" x14ac:dyDescent="0.3">
      <c r="A2328" t="s">
        <v>4817</v>
      </c>
      <c r="B2328" t="s">
        <v>4818</v>
      </c>
      <c r="C2328" t="str">
        <f>IFERROR(VLOOKUP(Table1[[#This Row],[Ticker]],[1]!Table1[[Symbol]:[Industry]],2,FALSE),"-")</f>
        <v>-</v>
      </c>
      <c r="D2328" t="s">
        <v>496</v>
      </c>
      <c r="E2328">
        <v>205.66079999999999</v>
      </c>
      <c r="F2328">
        <v>138.96</v>
      </c>
      <c r="G2328">
        <v>-1.4309500156222701</v>
      </c>
      <c r="H2328">
        <v>8.2992303342633509</v>
      </c>
      <c r="I2328">
        <v>-20.618449688571001</v>
      </c>
      <c r="J2328">
        <v>-0.50940887945117996</v>
      </c>
      <c r="K2328">
        <v>129.28768651731801</v>
      </c>
      <c r="L2328">
        <v>131.94576645490599</v>
      </c>
      <c r="M2328">
        <v>60.377989789635102</v>
      </c>
      <c r="N2328">
        <v>2.72538450783814</v>
      </c>
      <c r="O2328">
        <v>23.560736902705699</v>
      </c>
      <c r="P2328">
        <v>28.965197215777199</v>
      </c>
      <c r="Q2328">
        <v>3.25437761525E-4</v>
      </c>
    </row>
    <row r="2329" spans="1:17" hidden="1" x14ac:dyDescent="0.3">
      <c r="A2329" t="s">
        <v>4819</v>
      </c>
      <c r="B2329" t="s">
        <v>4820</v>
      </c>
      <c r="C2329" t="str">
        <f>IFERROR(VLOOKUP(Table1[[#This Row],[Ticker]],[1]!Table1[[Symbol]:[Industry]],2,FALSE),"-")</f>
        <v>-</v>
      </c>
      <c r="D2329" t="s">
        <v>49</v>
      </c>
      <c r="E2329">
        <v>205.26092874</v>
      </c>
      <c r="F2329">
        <v>1.62</v>
      </c>
      <c r="G2329">
        <v>-28.249190636625599</v>
      </c>
      <c r="H2329">
        <v>2.4824165189487899</v>
      </c>
      <c r="I2329">
        <v>-33.265579615465398</v>
      </c>
      <c r="J2329">
        <v>4.3963851704385801</v>
      </c>
      <c r="K2329">
        <v>1.4944773628182</v>
      </c>
      <c r="L2329">
        <v>1.7183499863364</v>
      </c>
      <c r="M2329">
        <v>87.969723430755806</v>
      </c>
      <c r="N2329">
        <v>1.8126529883474101</v>
      </c>
      <c r="O2329">
        <v>83.3333333333333</v>
      </c>
      <c r="P2329">
        <v>24.615384615384599</v>
      </c>
      <c r="Q2329">
        <v>6.8310534038354007E-2</v>
      </c>
    </row>
    <row r="2330" spans="1:17" hidden="1" x14ac:dyDescent="0.3">
      <c r="A2330" t="s">
        <v>4821</v>
      </c>
      <c r="B2330" t="s">
        <v>4822</v>
      </c>
      <c r="C2330" t="str">
        <f>IFERROR(VLOOKUP(Table1[[#This Row],[Ticker]],[1]!Table1[[Symbol]:[Industry]],2,FALSE),"-")</f>
        <v>-</v>
      </c>
      <c r="D2330" t="s">
        <v>140</v>
      </c>
      <c r="E2330">
        <v>204.76972799999999</v>
      </c>
      <c r="F2330">
        <v>4.32</v>
      </c>
      <c r="G2330">
        <v>37.306681903532102</v>
      </c>
      <c r="H2330">
        <v>-10.5010917269282</v>
      </c>
      <c r="I2330">
        <v>-2.1201352540016298</v>
      </c>
      <c r="J2330">
        <v>-1.7679983912052499</v>
      </c>
      <c r="K2330">
        <v>4.4383428229823698</v>
      </c>
      <c r="L2330">
        <v>4.29187815419525</v>
      </c>
      <c r="M2330">
        <v>29.296628649033899</v>
      </c>
      <c r="N2330">
        <v>0.44283223936431698</v>
      </c>
      <c r="O2330">
        <v>34.259259259259203</v>
      </c>
      <c r="P2330">
        <v>92</v>
      </c>
      <c r="Q2330">
        <v>-7.417955119555E-3</v>
      </c>
    </row>
    <row r="2331" spans="1:17" hidden="1" x14ac:dyDescent="0.3">
      <c r="A2331" t="s">
        <v>4823</v>
      </c>
      <c r="B2331" t="s">
        <v>4824</v>
      </c>
      <c r="C2331" t="str">
        <f>IFERROR(VLOOKUP(Table1[[#This Row],[Ticker]],[1]!Table1[[Symbol]:[Industry]],2,FALSE),"-")</f>
        <v>-</v>
      </c>
      <c r="D2331" t="s">
        <v>46</v>
      </c>
      <c r="E2331">
        <v>204.47188320000001</v>
      </c>
      <c r="F2331">
        <v>179.92</v>
      </c>
      <c r="G2331">
        <v>44.505410951567598</v>
      </c>
      <c r="H2331">
        <v>-14.9239201774046</v>
      </c>
      <c r="I2331">
        <v>61.451719248085297</v>
      </c>
      <c r="J2331">
        <v>-5.8094491684073297</v>
      </c>
      <c r="K2331">
        <v>188.123860871527</v>
      </c>
      <c r="L2331">
        <v>148.37636858638399</v>
      </c>
      <c r="M2331">
        <v>27.061048116240698</v>
      </c>
      <c r="N2331">
        <v>0.22646953086545399</v>
      </c>
      <c r="O2331">
        <v>23.943975100044401</v>
      </c>
      <c r="P2331">
        <v>99.911111111111097</v>
      </c>
      <c r="Q2331">
        <v>9.5140975341050996E-2</v>
      </c>
    </row>
    <row r="2332" spans="1:17" hidden="1" x14ac:dyDescent="0.3">
      <c r="A2332" t="s">
        <v>4825</v>
      </c>
      <c r="B2332" t="s">
        <v>4826</v>
      </c>
      <c r="C2332" t="str">
        <f>IFERROR(VLOOKUP(Table1[[#This Row],[Ticker]],[1]!Table1[[Symbol]:[Industry]],2,FALSE),"-")</f>
        <v>-</v>
      </c>
      <c r="D2332" t="s">
        <v>187</v>
      </c>
      <c r="E2332">
        <v>203.87072549999999</v>
      </c>
      <c r="F2332">
        <v>112.45</v>
      </c>
      <c r="G2332">
        <v>28.328909869414701</v>
      </c>
      <c r="H2332">
        <v>1.7709450592112199</v>
      </c>
      <c r="I2332">
        <v>-33.080991289378602</v>
      </c>
      <c r="J2332">
        <v>5.7367817235174998</v>
      </c>
      <c r="K2332">
        <v>107.340411504858</v>
      </c>
      <c r="L2332">
        <v>109.735850472831</v>
      </c>
      <c r="M2332">
        <v>65.4528180301822</v>
      </c>
      <c r="N2332">
        <v>1.2447943118334099</v>
      </c>
      <c r="O2332">
        <v>48.332592263228101</v>
      </c>
      <c r="P2332">
        <v>60.185185185185098</v>
      </c>
      <c r="Q2332">
        <v>6.0679485250927E-2</v>
      </c>
    </row>
    <row r="2333" spans="1:17" hidden="1" x14ac:dyDescent="0.3">
      <c r="A2333" t="s">
        <v>4827</v>
      </c>
      <c r="B2333" t="s">
        <v>4828</v>
      </c>
      <c r="C2333" t="str">
        <f>IFERROR(VLOOKUP(Table1[[#This Row],[Ticker]],[1]!Table1[[Symbol]:[Industry]],2,FALSE),"-")</f>
        <v>-</v>
      </c>
      <c r="D2333" t="s">
        <v>65</v>
      </c>
      <c r="E2333">
        <v>203.80957115000001</v>
      </c>
      <c r="F2333">
        <v>35.81</v>
      </c>
      <c r="G2333">
        <v>-48.767562017548599</v>
      </c>
      <c r="H2333">
        <v>-7.8614676265297696</v>
      </c>
      <c r="I2333">
        <v>-54.184447990445499</v>
      </c>
      <c r="J2333">
        <v>-3.6038815622761899</v>
      </c>
      <c r="K2333">
        <v>38.332714336528902</v>
      </c>
      <c r="L2333">
        <v>45.629311769551698</v>
      </c>
      <c r="M2333">
        <v>49.735898188114298</v>
      </c>
      <c r="N2333">
        <v>0.19472687959177201</v>
      </c>
      <c r="O2333">
        <v>89.891091873778194</v>
      </c>
      <c r="P2333">
        <v>19.3666666666666</v>
      </c>
      <c r="Q2333">
        <v>-1.838408570016E-3</v>
      </c>
    </row>
    <row r="2334" spans="1:17" hidden="1" x14ac:dyDescent="0.3">
      <c r="A2334" t="s">
        <v>4829</v>
      </c>
      <c r="B2334" t="s">
        <v>4830</v>
      </c>
      <c r="C2334" t="str">
        <f>IFERROR(VLOOKUP(Table1[[#This Row],[Ticker]],[1]!Table1[[Symbol]:[Industry]],2,FALSE),"-")</f>
        <v>-</v>
      </c>
      <c r="D2334" t="s">
        <v>140</v>
      </c>
      <c r="E2334">
        <v>203.68538437500001</v>
      </c>
      <c r="F2334">
        <v>945.45</v>
      </c>
      <c r="G2334">
        <v>399.53781397900298</v>
      </c>
      <c r="H2334">
        <v>-17.582452036872301</v>
      </c>
      <c r="I2334">
        <v>430.472702942284</v>
      </c>
      <c r="J2334">
        <v>-3.7642395655842802</v>
      </c>
      <c r="K2334">
        <v>909.47376411074799</v>
      </c>
      <c r="L2334">
        <v>545.86313814058803</v>
      </c>
      <c r="M2334">
        <v>8.9299786364018292</v>
      </c>
      <c r="N2334">
        <v>8.4265228259439495E-2</v>
      </c>
      <c r="O2334">
        <v>19.858268549367999</v>
      </c>
      <c r="P2334">
        <v>451.28279883381902</v>
      </c>
    </row>
    <row r="2335" spans="1:17" hidden="1" x14ac:dyDescent="0.3">
      <c r="A2335" t="s">
        <v>4831</v>
      </c>
      <c r="B2335" t="s">
        <v>4832</v>
      </c>
      <c r="C2335" t="str">
        <f>IFERROR(VLOOKUP(Table1[[#This Row],[Ticker]],[1]!Table1[[Symbol]:[Industry]],2,FALSE),"-")</f>
        <v>-</v>
      </c>
      <c r="D2335" t="s">
        <v>1564</v>
      </c>
      <c r="E2335">
        <v>203.55840000000001</v>
      </c>
      <c r="F2335">
        <v>198.4</v>
      </c>
      <c r="G2335">
        <v>-31.2359955448057</v>
      </c>
      <c r="H2335">
        <v>10.2355463234732</v>
      </c>
      <c r="I2335">
        <v>-18.413175547041899</v>
      </c>
      <c r="J2335">
        <v>-0.64440288558727699</v>
      </c>
      <c r="K2335">
        <v>162.99248641908201</v>
      </c>
      <c r="M2335">
        <v>75.321747184337895</v>
      </c>
      <c r="N2335">
        <v>1.7437124279229499</v>
      </c>
      <c r="O2335">
        <v>5.8467741935483701</v>
      </c>
      <c r="P2335">
        <v>71.034482758620697</v>
      </c>
    </row>
    <row r="2336" spans="1:17" hidden="1" x14ac:dyDescent="0.3">
      <c r="A2336" t="s">
        <v>4833</v>
      </c>
      <c r="B2336" t="s">
        <v>4834</v>
      </c>
      <c r="C2336" t="str">
        <f>IFERROR(VLOOKUP(Table1[[#This Row],[Ticker]],[1]!Table1[[Symbol]:[Industry]],2,FALSE),"-")</f>
        <v>-</v>
      </c>
      <c r="D2336" t="s">
        <v>187</v>
      </c>
      <c r="E2336">
        <v>203.3560603</v>
      </c>
      <c r="F2336">
        <v>202.75</v>
      </c>
      <c r="G2336">
        <v>21.903394612422002</v>
      </c>
      <c r="H2336">
        <v>-7.52016042704809</v>
      </c>
      <c r="I2336">
        <v>42.1182792367064</v>
      </c>
      <c r="J2336">
        <v>0.17303354982667901</v>
      </c>
      <c r="K2336">
        <v>199.92892928098999</v>
      </c>
      <c r="L2336">
        <v>163.01458076519</v>
      </c>
      <c r="M2336">
        <v>42.737995581642501</v>
      </c>
      <c r="N2336">
        <v>0.336055248267839</v>
      </c>
      <c r="O2336">
        <v>19.358816276202202</v>
      </c>
      <c r="P2336">
        <v>91.2735849056603</v>
      </c>
      <c r="Q2336">
        <v>0.137001876429001</v>
      </c>
    </row>
    <row r="2337" spans="1:17" hidden="1" x14ac:dyDescent="0.3">
      <c r="A2337" t="s">
        <v>4835</v>
      </c>
      <c r="B2337" t="s">
        <v>4836</v>
      </c>
      <c r="C2337" t="str">
        <f>IFERROR(VLOOKUP(Table1[[#This Row],[Ticker]],[1]!Table1[[Symbol]:[Industry]],2,FALSE),"-")</f>
        <v>-</v>
      </c>
      <c r="D2337" t="s">
        <v>124</v>
      </c>
      <c r="E2337">
        <v>203.27324999999999</v>
      </c>
      <c r="F2337">
        <v>558.75</v>
      </c>
      <c r="G2337">
        <v>88.573528264717993</v>
      </c>
      <c r="H2337">
        <v>15.7964392969852</v>
      </c>
      <c r="I2337">
        <v>17.873564002510602</v>
      </c>
      <c r="J2337">
        <v>-17.058320971850399</v>
      </c>
      <c r="K2337">
        <v>491.08342924284898</v>
      </c>
      <c r="L2337">
        <v>428.15367429265802</v>
      </c>
      <c r="M2337">
        <v>53.647777076811202</v>
      </c>
      <c r="N2337">
        <v>3.2827894362838999</v>
      </c>
      <c r="O2337">
        <v>30.165548098433899</v>
      </c>
      <c r="Q2337">
        <v>8.2425642912499E-2</v>
      </c>
    </row>
    <row r="2338" spans="1:17" hidden="1" x14ac:dyDescent="0.3">
      <c r="A2338" t="s">
        <v>4837</v>
      </c>
      <c r="B2338" t="s">
        <v>4838</v>
      </c>
      <c r="C2338" t="str">
        <f>IFERROR(VLOOKUP(Table1[[#This Row],[Ticker]],[1]!Table1[[Symbol]:[Industry]],2,FALSE),"-")</f>
        <v>-</v>
      </c>
      <c r="D2338" t="s">
        <v>541</v>
      </c>
      <c r="E2338">
        <v>203.2088</v>
      </c>
      <c r="F2338">
        <v>184.4</v>
      </c>
      <c r="G2338">
        <v>29.899628324995302</v>
      </c>
      <c r="H2338">
        <v>-10.604241395295301</v>
      </c>
      <c r="I2338">
        <v>-5.4927440080897103</v>
      </c>
      <c r="J2338">
        <v>-6.7073716524513802</v>
      </c>
      <c r="K2338">
        <v>190.57880124270099</v>
      </c>
      <c r="L2338">
        <v>165.68185701296099</v>
      </c>
      <c r="M2338">
        <v>42.662025139259498</v>
      </c>
      <c r="N2338">
        <v>9.7604474504130803E-2</v>
      </c>
      <c r="O2338">
        <v>70.824295010845901</v>
      </c>
      <c r="P2338">
        <v>77.992277992278005</v>
      </c>
      <c r="Q2338">
        <v>5.2295925827664999E-2</v>
      </c>
    </row>
    <row r="2339" spans="1:17" hidden="1" x14ac:dyDescent="0.3">
      <c r="A2339" t="s">
        <v>4839</v>
      </c>
      <c r="B2339" t="s">
        <v>4840</v>
      </c>
      <c r="C2339" t="str">
        <f>IFERROR(VLOOKUP(Table1[[#This Row],[Ticker]],[1]!Table1[[Symbol]:[Industry]],2,FALSE),"-")</f>
        <v>-</v>
      </c>
      <c r="D2339" t="s">
        <v>257</v>
      </c>
      <c r="E2339">
        <v>202.316723325</v>
      </c>
      <c r="F2339">
        <v>465.75</v>
      </c>
      <c r="G2339">
        <v>-20.6314323197848</v>
      </c>
      <c r="H2339">
        <v>0.563902862160786</v>
      </c>
      <c r="I2339">
        <v>-3.6481322950748001</v>
      </c>
      <c r="J2339">
        <v>-2.60842392312014</v>
      </c>
      <c r="K2339">
        <v>448.450227198802</v>
      </c>
      <c r="L2339">
        <v>430.81464222925399</v>
      </c>
      <c r="M2339">
        <v>51.603176608540899</v>
      </c>
      <c r="N2339">
        <v>0.96149863700567895</v>
      </c>
      <c r="O2339">
        <v>14.750402576489501</v>
      </c>
      <c r="P2339">
        <v>33.836206896551701</v>
      </c>
      <c r="Q2339">
        <v>-0.112791822335642</v>
      </c>
    </row>
    <row r="2340" spans="1:17" hidden="1" x14ac:dyDescent="0.3">
      <c r="A2340" t="s">
        <v>4841</v>
      </c>
      <c r="B2340" t="s">
        <v>4842</v>
      </c>
      <c r="C2340" t="str">
        <f>IFERROR(VLOOKUP(Table1[[#This Row],[Ticker]],[1]!Table1[[Symbol]:[Industry]],2,FALSE),"-")</f>
        <v>-</v>
      </c>
      <c r="D2340" t="s">
        <v>306</v>
      </c>
      <c r="E2340">
        <v>202.29302225000001</v>
      </c>
      <c r="F2340">
        <v>113.65</v>
      </c>
      <c r="G2340">
        <v>-25.7121860209961</v>
      </c>
      <c r="I2340">
        <v>-12.8893660232324</v>
      </c>
      <c r="M2340">
        <v>0</v>
      </c>
      <c r="O2340">
        <v>0</v>
      </c>
      <c r="P2340">
        <v>0</v>
      </c>
    </row>
    <row r="2341" spans="1:17" hidden="1" x14ac:dyDescent="0.3">
      <c r="A2341" t="s">
        <v>4843</v>
      </c>
      <c r="B2341" t="s">
        <v>4844</v>
      </c>
      <c r="C2341" t="str">
        <f>IFERROR(VLOOKUP(Table1[[#This Row],[Ticker]],[1]!Table1[[Symbol]:[Industry]],2,FALSE),"-")</f>
        <v>-</v>
      </c>
      <c r="D2341" t="s">
        <v>257</v>
      </c>
      <c r="E2341">
        <v>202.26315339999999</v>
      </c>
      <c r="F2341">
        <v>154</v>
      </c>
      <c r="G2341">
        <v>-40.910423906458703</v>
      </c>
      <c r="H2341">
        <v>-9.4094520956043795</v>
      </c>
      <c r="I2341">
        <v>-36.367626892797603</v>
      </c>
      <c r="J2341">
        <v>-1.9975065879265601</v>
      </c>
      <c r="K2341">
        <v>158.20034077779701</v>
      </c>
      <c r="L2341">
        <v>173.45943900030201</v>
      </c>
      <c r="M2341">
        <v>51.160268913883002</v>
      </c>
      <c r="N2341">
        <v>0.70277989536651897</v>
      </c>
      <c r="O2341">
        <v>72.727272727272705</v>
      </c>
      <c r="P2341">
        <v>10</v>
      </c>
      <c r="Q2341">
        <v>-1.9535375569252E-2</v>
      </c>
    </row>
    <row r="2342" spans="1:17" hidden="1" x14ac:dyDescent="0.3">
      <c r="A2342" t="s">
        <v>4845</v>
      </c>
      <c r="B2342" t="s">
        <v>4846</v>
      </c>
      <c r="C2342" t="str">
        <f>IFERROR(VLOOKUP(Table1[[#This Row],[Ticker]],[1]!Table1[[Symbol]:[Industry]],2,FALSE),"-")</f>
        <v>-</v>
      </c>
      <c r="D2342" t="s">
        <v>257</v>
      </c>
      <c r="E2342">
        <v>202.1899525</v>
      </c>
      <c r="F2342">
        <v>22.31</v>
      </c>
      <c r="G2342">
        <v>-12.578311781645199</v>
      </c>
      <c r="H2342">
        <v>3.1572933662394198</v>
      </c>
      <c r="I2342">
        <v>-19.463905386716501</v>
      </c>
      <c r="J2342">
        <v>-0.42210337101682599</v>
      </c>
      <c r="K2342">
        <v>21.280628944842999</v>
      </c>
      <c r="L2342">
        <v>21.2628401612997</v>
      </c>
      <c r="M2342">
        <v>51.0796395411476</v>
      </c>
      <c r="N2342">
        <v>2.5051769977090701</v>
      </c>
      <c r="O2342">
        <v>29.5383236216943</v>
      </c>
      <c r="P2342">
        <v>26.330690826727</v>
      </c>
      <c r="Q2342">
        <v>2.332429262477E-2</v>
      </c>
    </row>
    <row r="2343" spans="1:17" hidden="1" x14ac:dyDescent="0.3">
      <c r="A2343" t="s">
        <v>4847</v>
      </c>
      <c r="B2343" t="s">
        <v>4848</v>
      </c>
      <c r="C2343" t="str">
        <f>IFERROR(VLOOKUP(Table1[[#This Row],[Ticker]],[1]!Table1[[Symbol]:[Industry]],2,FALSE),"-")</f>
        <v>-</v>
      </c>
      <c r="D2343" t="s">
        <v>218</v>
      </c>
      <c r="E2343">
        <v>202.18346174999999</v>
      </c>
      <c r="F2343">
        <v>150.25</v>
      </c>
      <c r="G2343">
        <v>-35.6882195740219</v>
      </c>
      <c r="H2343">
        <v>0.41857854945769302</v>
      </c>
      <c r="I2343">
        <v>-24.167783501827</v>
      </c>
      <c r="J2343">
        <v>5.82452354698626</v>
      </c>
      <c r="K2343">
        <v>140.74102359091199</v>
      </c>
      <c r="L2343">
        <v>150.006237821729</v>
      </c>
      <c r="M2343">
        <v>70.610713042928495</v>
      </c>
      <c r="N2343">
        <v>2.4226565736566998</v>
      </c>
      <c r="O2343">
        <v>36.439267886855198</v>
      </c>
      <c r="P2343">
        <v>27.330508474576199</v>
      </c>
      <c r="Q2343">
        <v>0.108825707279776</v>
      </c>
    </row>
    <row r="2344" spans="1:17" hidden="1" x14ac:dyDescent="0.3">
      <c r="A2344" t="s">
        <v>4849</v>
      </c>
      <c r="B2344" t="s">
        <v>4850</v>
      </c>
      <c r="C2344" t="str">
        <f>IFERROR(VLOOKUP(Table1[[#This Row],[Ticker]],[1]!Table1[[Symbol]:[Industry]],2,FALSE),"-")</f>
        <v>-</v>
      </c>
      <c r="D2344" t="s">
        <v>4476</v>
      </c>
      <c r="E2344">
        <v>201.85701524999999</v>
      </c>
      <c r="F2344">
        <v>123.75</v>
      </c>
      <c r="G2344">
        <v>-33.945296637180299</v>
      </c>
      <c r="H2344">
        <v>-2.8843901626962198</v>
      </c>
      <c r="I2344">
        <v>-9.3328806675838791</v>
      </c>
      <c r="J2344">
        <v>-4.1872904954448602</v>
      </c>
      <c r="K2344">
        <v>125.343750498939</v>
      </c>
      <c r="L2344">
        <v>131.57491847863801</v>
      </c>
      <c r="M2344">
        <v>47.648636655214197</v>
      </c>
      <c r="N2344">
        <v>0.80605378967410601</v>
      </c>
      <c r="O2344">
        <v>54.949494949494898</v>
      </c>
      <c r="P2344">
        <v>15.116279069767399</v>
      </c>
      <c r="Q2344">
        <v>8.9837242463089995E-3</v>
      </c>
    </row>
    <row r="2345" spans="1:17" hidden="1" x14ac:dyDescent="0.3">
      <c r="A2345" t="s">
        <v>4851</v>
      </c>
      <c r="B2345" t="s">
        <v>4852</v>
      </c>
      <c r="C2345" t="str">
        <f>IFERROR(VLOOKUP(Table1[[#This Row],[Ticker]],[1]!Table1[[Symbol]:[Industry]],2,FALSE),"-")</f>
        <v>-</v>
      </c>
      <c r="D2345" t="s">
        <v>1409</v>
      </c>
      <c r="E2345">
        <v>201.2796645</v>
      </c>
      <c r="F2345">
        <v>113.78</v>
      </c>
      <c r="G2345">
        <v>7.5977143890799699</v>
      </c>
      <c r="H2345">
        <v>7.0615929501506498</v>
      </c>
      <c r="I2345">
        <v>-8.2159529597549508</v>
      </c>
      <c r="J2345">
        <v>-2.3997595335678699</v>
      </c>
      <c r="K2345">
        <v>106.143261016672</v>
      </c>
      <c r="L2345">
        <v>103.94742350198599</v>
      </c>
      <c r="M2345">
        <v>61.589659109674599</v>
      </c>
      <c r="N2345">
        <v>2.0845753903745101</v>
      </c>
      <c r="O2345">
        <v>21.9898048866233</v>
      </c>
      <c r="P2345">
        <v>37.332528666264302</v>
      </c>
      <c r="Q2345">
        <v>-1.5946851958143E-2</v>
      </c>
    </row>
    <row r="2346" spans="1:17" hidden="1" x14ac:dyDescent="0.3">
      <c r="A2346" t="s">
        <v>4853</v>
      </c>
      <c r="B2346" t="s">
        <v>4854</v>
      </c>
      <c r="C2346" t="str">
        <f>IFERROR(VLOOKUP(Table1[[#This Row],[Ticker]],[1]!Table1[[Symbol]:[Industry]],2,FALSE),"-")</f>
        <v>-</v>
      </c>
      <c r="D2346" t="s">
        <v>620</v>
      </c>
      <c r="E2346">
        <v>201.27363740799899</v>
      </c>
      <c r="F2346">
        <v>195.56</v>
      </c>
      <c r="G2346">
        <v>-16.582721735281901</v>
      </c>
      <c r="H2346">
        <v>3.86907966632534</v>
      </c>
      <c r="I2346">
        <v>-20.709304745834299</v>
      </c>
      <c r="J2346">
        <v>-0.71176816363100204</v>
      </c>
      <c r="K2346">
        <v>186.95066173618</v>
      </c>
      <c r="L2346">
        <v>185.007387203484</v>
      </c>
      <c r="M2346">
        <v>52.771681176171299</v>
      </c>
      <c r="N2346">
        <v>2.71105376662311</v>
      </c>
      <c r="O2346">
        <v>22.161996318265398</v>
      </c>
      <c r="P2346">
        <v>25.399166399487001</v>
      </c>
      <c r="Q2346">
        <v>0.102592958922459</v>
      </c>
    </row>
    <row r="2347" spans="1:17" hidden="1" x14ac:dyDescent="0.3">
      <c r="A2347" t="s">
        <v>4855</v>
      </c>
      <c r="B2347" t="s">
        <v>4856</v>
      </c>
      <c r="C2347" t="str">
        <f>IFERROR(VLOOKUP(Table1[[#This Row],[Ticker]],[1]!Table1[[Symbol]:[Industry]],2,FALSE),"-")</f>
        <v>-</v>
      </c>
      <c r="D2347" t="s">
        <v>59</v>
      </c>
      <c r="E2347">
        <v>201.0737025</v>
      </c>
      <c r="F2347">
        <v>349.25</v>
      </c>
      <c r="G2347">
        <v>93.253331220383103</v>
      </c>
      <c r="H2347">
        <v>-5.84270663376057</v>
      </c>
      <c r="I2347">
        <v>29.953169764088599</v>
      </c>
      <c r="J2347">
        <v>-8.5247551479620096</v>
      </c>
      <c r="K2347">
        <v>345.68711398233103</v>
      </c>
      <c r="L2347">
        <v>278.80641642028098</v>
      </c>
      <c r="M2347">
        <v>37.285702213172897</v>
      </c>
      <c r="N2347">
        <v>0.42795220478864598</v>
      </c>
      <c r="O2347">
        <v>15.8196134574087</v>
      </c>
      <c r="P2347">
        <v>127.376302083333</v>
      </c>
      <c r="Q2347">
        <v>6.8071987371654E-2</v>
      </c>
    </row>
    <row r="2348" spans="1:17" hidden="1" x14ac:dyDescent="0.3">
      <c r="A2348" t="s">
        <v>4857</v>
      </c>
      <c r="B2348" t="s">
        <v>4858</v>
      </c>
      <c r="C2348" t="str">
        <f>IFERROR(VLOOKUP(Table1[[#This Row],[Ticker]],[1]!Table1[[Symbol]:[Industry]],2,FALSE),"-")</f>
        <v>-</v>
      </c>
      <c r="E2348">
        <v>200.9683182</v>
      </c>
      <c r="F2348">
        <v>9.0500000000000007</v>
      </c>
      <c r="G2348">
        <v>-18.577822168439699</v>
      </c>
      <c r="H2348">
        <v>-10.781567355502199</v>
      </c>
      <c r="I2348">
        <v>-17.726379693053602</v>
      </c>
      <c r="J2348">
        <v>-2.2119495565770499</v>
      </c>
      <c r="K2348">
        <v>9.4907553989439108</v>
      </c>
      <c r="L2348">
        <v>9.7678801313102408</v>
      </c>
      <c r="M2348">
        <v>40.263729497069903</v>
      </c>
      <c r="N2348">
        <v>1.2308571200521501</v>
      </c>
      <c r="O2348">
        <v>53.591160220994396</v>
      </c>
      <c r="P2348">
        <v>19.078947368421002</v>
      </c>
      <c r="Q2348">
        <v>1.0227103908236E-2</v>
      </c>
    </row>
    <row r="2349" spans="1:17" hidden="1" x14ac:dyDescent="0.3">
      <c r="A2349" t="s">
        <v>4859</v>
      </c>
      <c r="B2349" t="s">
        <v>4860</v>
      </c>
      <c r="C2349" t="str">
        <f>IFERROR(VLOOKUP(Table1[[#This Row],[Ticker]],[1]!Table1[[Symbol]:[Industry]],2,FALSE),"-")</f>
        <v>-</v>
      </c>
      <c r="D2349" t="s">
        <v>620</v>
      </c>
      <c r="E2349">
        <v>200.7801594</v>
      </c>
      <c r="F2349">
        <v>87.48</v>
      </c>
      <c r="G2349">
        <v>-30.728472665947301</v>
      </c>
      <c r="H2349">
        <v>-4.2302271592121299</v>
      </c>
      <c r="I2349">
        <v>-23.941730029333002</v>
      </c>
      <c r="J2349">
        <v>-3.9782530753744401</v>
      </c>
      <c r="K2349">
        <v>90.300444492304294</v>
      </c>
      <c r="L2349">
        <v>94.543048182528594</v>
      </c>
      <c r="M2349">
        <v>50.457444414678598</v>
      </c>
      <c r="N2349">
        <v>0.49317820977384702</v>
      </c>
      <c r="O2349">
        <v>40.032007315957898</v>
      </c>
      <c r="P2349">
        <v>11.368555060471</v>
      </c>
      <c r="Q2349">
        <v>0.14419491000575799</v>
      </c>
    </row>
    <row r="2350" spans="1:17" hidden="1" x14ac:dyDescent="0.3">
      <c r="A2350" t="s">
        <v>4861</v>
      </c>
      <c r="B2350" t="s">
        <v>4862</v>
      </c>
      <c r="C2350" t="str">
        <f>IFERROR(VLOOKUP(Table1[[#This Row],[Ticker]],[1]!Table1[[Symbol]:[Industry]],2,FALSE),"-")</f>
        <v>-</v>
      </c>
      <c r="D2350" t="s">
        <v>187</v>
      </c>
      <c r="E2350">
        <v>200.63736</v>
      </c>
      <c r="F2350">
        <v>542.85</v>
      </c>
      <c r="G2350">
        <v>3.2767649116401301</v>
      </c>
      <c r="H2350">
        <v>24.725399678531701</v>
      </c>
      <c r="I2350">
        <v>-12.547406688666699</v>
      </c>
      <c r="J2350">
        <v>1.8424130277703701</v>
      </c>
      <c r="K2350">
        <v>481.69220190009997</v>
      </c>
      <c r="L2350">
        <v>449.42414797143698</v>
      </c>
      <c r="M2350">
        <v>59.850990719130102</v>
      </c>
      <c r="N2350">
        <v>1.00821446628155</v>
      </c>
      <c r="O2350">
        <v>15.1330938564981</v>
      </c>
      <c r="P2350">
        <v>46.261619291391597</v>
      </c>
      <c r="Q2350">
        <v>9.7895724702976E-2</v>
      </c>
    </row>
    <row r="2351" spans="1:17" hidden="1" x14ac:dyDescent="0.3">
      <c r="A2351" t="s">
        <v>4863</v>
      </c>
      <c r="B2351" t="s">
        <v>4864</v>
      </c>
      <c r="C2351" t="str">
        <f>IFERROR(VLOOKUP(Table1[[#This Row],[Ticker]],[1]!Table1[[Symbol]:[Industry]],2,FALSE),"-")</f>
        <v>-</v>
      </c>
      <c r="D2351" t="s">
        <v>541</v>
      </c>
      <c r="E2351">
        <v>200.40384</v>
      </c>
      <c r="F2351">
        <v>82.88</v>
      </c>
      <c r="G2351">
        <v>-33.249093557903699</v>
      </c>
      <c r="H2351">
        <v>-9.1193168609366104</v>
      </c>
      <c r="I2351">
        <v>-18.14771078775</v>
      </c>
      <c r="J2351">
        <v>-3.5482316631512298</v>
      </c>
      <c r="K2351">
        <v>85.606325211457403</v>
      </c>
      <c r="L2351">
        <v>92.966829041860805</v>
      </c>
      <c r="M2351">
        <v>59.016819626891703</v>
      </c>
      <c r="N2351">
        <v>1.04101468064145</v>
      </c>
      <c r="O2351">
        <v>44.184362934362902</v>
      </c>
      <c r="P2351">
        <v>21.8823529411764</v>
      </c>
      <c r="Q2351">
        <v>2.2796152210730999E-2</v>
      </c>
    </row>
    <row r="2352" spans="1:17" hidden="1" x14ac:dyDescent="0.3">
      <c r="A2352" t="s">
        <v>4865</v>
      </c>
      <c r="B2352" t="s">
        <v>4866</v>
      </c>
      <c r="C2352" t="str">
        <f>IFERROR(VLOOKUP(Table1[[#This Row],[Ticker]],[1]!Table1[[Symbol]:[Industry]],2,FALSE),"-")</f>
        <v>-</v>
      </c>
      <c r="D2352" t="s">
        <v>237</v>
      </c>
      <c r="E2352">
        <v>200.36229660000001</v>
      </c>
      <c r="F2352">
        <v>401</v>
      </c>
      <c r="G2352">
        <v>19.795271236188199</v>
      </c>
      <c r="H2352">
        <v>14.955433214312899</v>
      </c>
      <c r="I2352">
        <v>11.702835312793599</v>
      </c>
      <c r="J2352">
        <v>-1.07217334150346</v>
      </c>
      <c r="K2352">
        <v>362.24674959466802</v>
      </c>
      <c r="L2352">
        <v>336.12978146778102</v>
      </c>
      <c r="M2352">
        <v>62.7100667937803</v>
      </c>
      <c r="N2352">
        <v>1.52349192161587</v>
      </c>
      <c r="O2352">
        <v>6.9326683291770497</v>
      </c>
      <c r="P2352">
        <v>46.350364963503601</v>
      </c>
      <c r="Q2352">
        <v>-2.3248059780921999E-2</v>
      </c>
    </row>
    <row r="2353" spans="1:17" hidden="1" x14ac:dyDescent="0.3">
      <c r="A2353" t="s">
        <v>4867</v>
      </c>
      <c r="B2353" t="s">
        <v>4868</v>
      </c>
      <c r="C2353" t="str">
        <f>IFERROR(VLOOKUP(Table1[[#This Row],[Ticker]],[1]!Table1[[Symbol]:[Industry]],2,FALSE),"-")</f>
        <v>-</v>
      </c>
      <c r="D2353" t="s">
        <v>390</v>
      </c>
      <c r="E2353">
        <v>200.12151</v>
      </c>
      <c r="F2353">
        <v>3.54</v>
      </c>
      <c r="G2353">
        <v>-94.787075888837606</v>
      </c>
      <c r="H2353">
        <v>-9.8686806597346006</v>
      </c>
      <c r="I2353">
        <v>-53.493392868870004</v>
      </c>
      <c r="J2353">
        <v>5.2908251382065101</v>
      </c>
      <c r="K2353">
        <v>3.7445916010295401</v>
      </c>
      <c r="L2353">
        <v>5.4725903541412002</v>
      </c>
      <c r="M2353">
        <v>53.591391119745097</v>
      </c>
      <c r="N2353">
        <v>1.6331751444432201</v>
      </c>
      <c r="O2353">
        <v>250.28248587570599</v>
      </c>
      <c r="P2353">
        <v>10.2803738317757</v>
      </c>
      <c r="Q2353">
        <v>6.1792256994175003E-2</v>
      </c>
    </row>
    <row r="2354" spans="1:17" hidden="1" x14ac:dyDescent="0.3">
      <c r="A2354" t="s">
        <v>4869</v>
      </c>
      <c r="B2354" t="s">
        <v>4870</v>
      </c>
      <c r="C2354" t="str">
        <f>IFERROR(VLOOKUP(Table1[[#This Row],[Ticker]],[1]!Table1[[Symbol]:[Industry]],2,FALSE),"-")</f>
        <v>-</v>
      </c>
      <c r="E2354">
        <v>199.57599999999999</v>
      </c>
      <c r="F2354">
        <v>197.6</v>
      </c>
      <c r="G2354">
        <v>1058.94009215646</v>
      </c>
      <c r="H2354">
        <v>26.707816014323001</v>
      </c>
      <c r="I2354">
        <v>652.11256971040996</v>
      </c>
      <c r="J2354">
        <v>-5.8136909185731698</v>
      </c>
      <c r="K2354">
        <v>154.81171595833101</v>
      </c>
      <c r="L2354">
        <v>70.750168903663607</v>
      </c>
      <c r="M2354">
        <v>56.876198713764701</v>
      </c>
      <c r="N2354">
        <v>3.3953053068245</v>
      </c>
      <c r="O2354">
        <v>6.3259109311740902</v>
      </c>
      <c r="P2354">
        <v>1084.6522781774499</v>
      </c>
    </row>
    <row r="2355" spans="1:17" hidden="1" x14ac:dyDescent="0.3">
      <c r="A2355" t="s">
        <v>4871</v>
      </c>
      <c r="B2355" t="s">
        <v>4872</v>
      </c>
      <c r="C2355" t="str">
        <f>IFERROR(VLOOKUP(Table1[[#This Row],[Ticker]],[1]!Table1[[Symbol]:[Industry]],2,FALSE),"-")</f>
        <v>-</v>
      </c>
      <c r="D2355" t="s">
        <v>1671</v>
      </c>
      <c r="E2355">
        <v>199.551702705</v>
      </c>
      <c r="F2355">
        <v>430.35</v>
      </c>
      <c r="G2355">
        <v>-30.3014776738063</v>
      </c>
      <c r="H2355">
        <v>11.3901921701636</v>
      </c>
      <c r="I2355">
        <v>-9.2030631681547099</v>
      </c>
      <c r="J2355">
        <v>6.0118640228034996</v>
      </c>
      <c r="K2355">
        <v>394.92996410200999</v>
      </c>
      <c r="L2355">
        <v>411.48799396564101</v>
      </c>
      <c r="M2355">
        <v>73.205307575975993</v>
      </c>
      <c r="N2355">
        <v>3.7411105524028399</v>
      </c>
      <c r="O2355">
        <v>27.802951086324999</v>
      </c>
      <c r="P2355">
        <v>19.5416666666666</v>
      </c>
      <c r="Q2355">
        <v>-0.15350880673931799</v>
      </c>
    </row>
    <row r="2356" spans="1:17" hidden="1" x14ac:dyDescent="0.3">
      <c r="A2356" t="s">
        <v>4873</v>
      </c>
      <c r="B2356" t="s">
        <v>4874</v>
      </c>
      <c r="C2356" t="str">
        <f>IFERROR(VLOOKUP(Table1[[#This Row],[Ticker]],[1]!Table1[[Symbol]:[Industry]],2,FALSE),"-")</f>
        <v>-</v>
      </c>
      <c r="D2356" t="s">
        <v>620</v>
      </c>
      <c r="E2356">
        <v>199.538202222</v>
      </c>
      <c r="F2356">
        <v>125.82</v>
      </c>
      <c r="G2356">
        <v>2.4793575347857502</v>
      </c>
      <c r="H2356">
        <v>1.7371252990125201</v>
      </c>
      <c r="I2356">
        <v>-4.0955917041662797</v>
      </c>
      <c r="J2356">
        <v>-10.231766507147199</v>
      </c>
      <c r="K2356">
        <v>121.997380252345</v>
      </c>
      <c r="L2356">
        <v>114.046584428454</v>
      </c>
      <c r="M2356">
        <v>47.623437378797803</v>
      </c>
      <c r="N2356">
        <v>2.9350636047082199</v>
      </c>
      <c r="O2356">
        <v>28.747416944841799</v>
      </c>
      <c r="P2356">
        <v>47.157894736842003</v>
      </c>
      <c r="Q2356">
        <v>7.1221018972635997E-2</v>
      </c>
    </row>
    <row r="2357" spans="1:17" hidden="1" x14ac:dyDescent="0.3">
      <c r="A2357" t="s">
        <v>4875</v>
      </c>
      <c r="B2357" t="s">
        <v>4876</v>
      </c>
      <c r="C2357" t="str">
        <f>IFERROR(VLOOKUP(Table1[[#This Row],[Ticker]],[1]!Table1[[Symbol]:[Industry]],2,FALSE),"-")</f>
        <v>-</v>
      </c>
      <c r="D2357" t="s">
        <v>380</v>
      </c>
      <c r="E2357">
        <v>199.47718809599999</v>
      </c>
      <c r="F2357">
        <v>14.02</v>
      </c>
      <c r="G2357">
        <v>220.46065348517601</v>
      </c>
      <c r="H2357">
        <v>59.512245162908997</v>
      </c>
      <c r="I2357">
        <v>76.570093436226998</v>
      </c>
      <c r="J2357">
        <v>34.142479736973698</v>
      </c>
      <c r="K2357">
        <v>8.95436106311762</v>
      </c>
      <c r="L2357">
        <v>7.3985785358258598</v>
      </c>
      <c r="M2357">
        <v>96.150565028810107</v>
      </c>
      <c r="N2357">
        <v>2.4034093307600002</v>
      </c>
      <c r="O2357">
        <v>0</v>
      </c>
      <c r="P2357">
        <v>273.86666666666599</v>
      </c>
      <c r="Q2357">
        <v>0.178728760293977</v>
      </c>
    </row>
    <row r="2358" spans="1:17" hidden="1" x14ac:dyDescent="0.3">
      <c r="A2358" t="s">
        <v>4877</v>
      </c>
      <c r="B2358" t="s">
        <v>4878</v>
      </c>
      <c r="C2358" t="str">
        <f>IFERROR(VLOOKUP(Table1[[#This Row],[Ticker]],[1]!Table1[[Symbol]:[Industry]],2,FALSE),"-")</f>
        <v>-</v>
      </c>
      <c r="D2358" t="s">
        <v>620</v>
      </c>
      <c r="E2358">
        <v>199.07327760000001</v>
      </c>
      <c r="F2358">
        <v>60.08</v>
      </c>
      <c r="G2358">
        <v>-80.853765752739804</v>
      </c>
      <c r="H2358">
        <v>-16.720704548254801</v>
      </c>
      <c r="I2358">
        <v>-41.620089629400802</v>
      </c>
      <c r="J2358">
        <v>-7.7175834859289001</v>
      </c>
      <c r="K2358">
        <v>67.755011848002596</v>
      </c>
      <c r="L2358">
        <v>101.114645865616</v>
      </c>
      <c r="M2358">
        <v>25.992804162360301</v>
      </c>
      <c r="N2358">
        <v>1.54015745580434</v>
      </c>
      <c r="O2358">
        <v>127.779627163781</v>
      </c>
      <c r="P2358">
        <v>1.6582064297800201</v>
      </c>
      <c r="Q2358">
        <v>0.18285167830325</v>
      </c>
    </row>
    <row r="2359" spans="1:17" hidden="1" x14ac:dyDescent="0.3">
      <c r="A2359" t="s">
        <v>4879</v>
      </c>
      <c r="B2359" t="s">
        <v>4880</v>
      </c>
      <c r="C2359" t="str">
        <f>IFERROR(VLOOKUP(Table1[[#This Row],[Ticker]],[1]!Table1[[Symbol]:[Industry]],2,FALSE),"-")</f>
        <v>-</v>
      </c>
      <c r="D2359" t="s">
        <v>1020</v>
      </c>
      <c r="E2359">
        <v>199.00724704000001</v>
      </c>
      <c r="F2359">
        <v>5.65</v>
      </c>
      <c r="G2359">
        <v>26.990516681706499</v>
      </c>
      <c r="H2359">
        <v>-16.540119457157601</v>
      </c>
      <c r="I2359">
        <v>-6.2855924383267396</v>
      </c>
      <c r="J2359">
        <v>-7.1917272047645797</v>
      </c>
      <c r="K2359">
        <v>6.2698283520759004</v>
      </c>
      <c r="L2359">
        <v>5.9885290070105803</v>
      </c>
      <c r="M2359">
        <v>37.9322941613407</v>
      </c>
      <c r="N2359">
        <v>1.43554610907466</v>
      </c>
      <c r="O2359">
        <v>63.716814159291999</v>
      </c>
      <c r="Q2359">
        <v>-0.135481373004499</v>
      </c>
    </row>
    <row r="2360" spans="1:17" hidden="1" x14ac:dyDescent="0.3">
      <c r="A2360" t="s">
        <v>4881</v>
      </c>
      <c r="B2360" t="s">
        <v>4882</v>
      </c>
      <c r="C2360" t="str">
        <f>IFERROR(VLOOKUP(Table1[[#This Row],[Ticker]],[1]!Table1[[Symbol]:[Industry]],2,FALSE),"-")</f>
        <v>-</v>
      </c>
      <c r="E2360">
        <v>198.9956488</v>
      </c>
      <c r="F2360">
        <v>494</v>
      </c>
      <c r="G2360">
        <v>-15.284109570789401</v>
      </c>
      <c r="H2360">
        <v>-9.6875727051891403</v>
      </c>
      <c r="I2360">
        <v>-30.9248729089135</v>
      </c>
      <c r="J2360">
        <v>-0.72633172453858796</v>
      </c>
      <c r="K2360">
        <v>503.99475829596599</v>
      </c>
      <c r="L2360">
        <v>499.74434049285401</v>
      </c>
      <c r="M2360">
        <v>49.589694482277103</v>
      </c>
      <c r="N2360">
        <v>0.73888582306861905</v>
      </c>
      <c r="O2360">
        <v>40.283400809716497</v>
      </c>
      <c r="P2360">
        <v>28.1452658884565</v>
      </c>
    </row>
    <row r="2361" spans="1:17" hidden="1" x14ac:dyDescent="0.3">
      <c r="A2361" t="s">
        <v>4883</v>
      </c>
      <c r="B2361" t="s">
        <v>4884</v>
      </c>
      <c r="C2361" t="str">
        <f>IFERROR(VLOOKUP(Table1[[#This Row],[Ticker]],[1]!Table1[[Symbol]:[Industry]],2,FALSE),"-")</f>
        <v>-</v>
      </c>
      <c r="D2361" t="s">
        <v>257</v>
      </c>
      <c r="E2361">
        <v>198.88382537999999</v>
      </c>
      <c r="F2361">
        <v>192.6</v>
      </c>
      <c r="G2361">
        <v>-11.477310576156301</v>
      </c>
      <c r="H2361">
        <v>7.7035118536343798</v>
      </c>
      <c r="I2361">
        <v>-28.118239262669</v>
      </c>
      <c r="J2361">
        <v>-5.43239060753075</v>
      </c>
      <c r="K2361">
        <v>180.83836324531001</v>
      </c>
      <c r="L2361">
        <v>183.19790148669901</v>
      </c>
      <c r="M2361">
        <v>55.056918340429</v>
      </c>
      <c r="N2361">
        <v>0.90854597845372198</v>
      </c>
      <c r="O2361">
        <v>50.571131879543003</v>
      </c>
      <c r="P2361">
        <v>43.356903609973898</v>
      </c>
      <c r="Q2361">
        <v>3.2564487304456997E-2</v>
      </c>
    </row>
    <row r="2362" spans="1:17" hidden="1" x14ac:dyDescent="0.3">
      <c r="A2362" t="s">
        <v>4885</v>
      </c>
      <c r="B2362" t="s">
        <v>4886</v>
      </c>
      <c r="C2362" t="str">
        <f>IFERROR(VLOOKUP(Table1[[#This Row],[Ticker]],[1]!Table1[[Symbol]:[Industry]],2,FALSE),"-")</f>
        <v>-</v>
      </c>
      <c r="E2362">
        <v>198.85919999999999</v>
      </c>
      <c r="F2362">
        <v>243.7</v>
      </c>
      <c r="G2362">
        <v>-3.55679754981825</v>
      </c>
      <c r="H2362">
        <v>-14.7365927514589</v>
      </c>
      <c r="I2362">
        <v>9.2660224479455202</v>
      </c>
      <c r="J2362">
        <v>-12.073341902655599</v>
      </c>
      <c r="K2362">
        <v>237.53391253069699</v>
      </c>
      <c r="M2362">
        <v>43.061981030078101</v>
      </c>
      <c r="N2362">
        <v>0.73996383363471896</v>
      </c>
      <c r="O2362">
        <v>32.540008206811599</v>
      </c>
      <c r="P2362">
        <v>86.030534351144993</v>
      </c>
    </row>
    <row r="2363" spans="1:17" hidden="1" x14ac:dyDescent="0.3">
      <c r="A2363" t="s">
        <v>4887</v>
      </c>
      <c r="B2363" t="s">
        <v>4888</v>
      </c>
      <c r="C2363" t="str">
        <f>IFERROR(VLOOKUP(Table1[[#This Row],[Ticker]],[1]!Table1[[Symbol]:[Industry]],2,FALSE),"-")</f>
        <v>-</v>
      </c>
      <c r="D2363" t="s">
        <v>994</v>
      </c>
      <c r="E2363">
        <v>198.78945944</v>
      </c>
      <c r="F2363">
        <v>114.4</v>
      </c>
      <c r="G2363">
        <v>37.436701600224502</v>
      </c>
      <c r="H2363">
        <v>9.0369299315358198E-2</v>
      </c>
      <c r="I2363">
        <v>28.817558292387499</v>
      </c>
      <c r="J2363">
        <v>-3.1453151740653098</v>
      </c>
      <c r="K2363">
        <v>100.687733539292</v>
      </c>
      <c r="L2363">
        <v>89.5202650813236</v>
      </c>
      <c r="M2363">
        <v>55.147314322752401</v>
      </c>
      <c r="N2363">
        <v>1.0379498125327999</v>
      </c>
      <c r="O2363">
        <v>9.2657342657342703</v>
      </c>
      <c r="P2363">
        <v>73.044925124792002</v>
      </c>
      <c r="Q2363">
        <v>5.0725152408161001E-2</v>
      </c>
    </row>
    <row r="2364" spans="1:17" hidden="1" x14ac:dyDescent="0.3">
      <c r="A2364" t="s">
        <v>4889</v>
      </c>
      <c r="B2364" t="s">
        <v>4890</v>
      </c>
      <c r="C2364" t="str">
        <f>IFERROR(VLOOKUP(Table1[[#This Row],[Ticker]],[1]!Table1[[Symbol]:[Industry]],2,FALSE),"-")</f>
        <v>-</v>
      </c>
      <c r="D2364" t="s">
        <v>552</v>
      </c>
      <c r="E2364">
        <v>198.52155160000001</v>
      </c>
      <c r="F2364">
        <v>47</v>
      </c>
      <c r="G2364">
        <v>18.592388741054702</v>
      </c>
      <c r="H2364">
        <v>61.515689356214303</v>
      </c>
      <c r="I2364">
        <v>43.986468422695403</v>
      </c>
      <c r="J2364">
        <v>4.1446555841586799</v>
      </c>
      <c r="K2364">
        <v>35.996386750729997</v>
      </c>
      <c r="L2364">
        <v>32.650839670426798</v>
      </c>
      <c r="M2364">
        <v>69.669388722698997</v>
      </c>
      <c r="N2364">
        <v>3.0909455267761601</v>
      </c>
      <c r="O2364">
        <v>9.5744680851063801</v>
      </c>
      <c r="P2364">
        <v>91.056910569105597</v>
      </c>
      <c r="Q2364">
        <v>-1.553338997818E-2</v>
      </c>
    </row>
    <row r="2365" spans="1:17" hidden="1" x14ac:dyDescent="0.3">
      <c r="A2365" t="s">
        <v>4891</v>
      </c>
      <c r="B2365" t="s">
        <v>4892</v>
      </c>
      <c r="C2365" t="str">
        <f>IFERROR(VLOOKUP(Table1[[#This Row],[Ticker]],[1]!Table1[[Symbol]:[Industry]],2,FALSE),"-")</f>
        <v>-</v>
      </c>
      <c r="D2365" t="s">
        <v>21</v>
      </c>
      <c r="E2365">
        <v>198.191743</v>
      </c>
      <c r="F2365">
        <v>1</v>
      </c>
      <c r="G2365">
        <v>91.679118326829894</v>
      </c>
      <c r="H2365">
        <v>1.08037028931634</v>
      </c>
      <c r="I2365">
        <v>4.75769280029699</v>
      </c>
      <c r="J2365">
        <v>-5.7679983912052499</v>
      </c>
      <c r="K2365">
        <v>1.0054582606909299</v>
      </c>
      <c r="L2365">
        <v>0.86844922906702504</v>
      </c>
      <c r="M2365">
        <v>57.190412298829102</v>
      </c>
      <c r="N2365">
        <v>1.71250896305763</v>
      </c>
      <c r="O2365">
        <v>71</v>
      </c>
      <c r="P2365">
        <v>323.72881355932202</v>
      </c>
    </row>
    <row r="2366" spans="1:17" hidden="1" x14ac:dyDescent="0.3">
      <c r="A2366" t="s">
        <v>4893</v>
      </c>
      <c r="B2366" t="s">
        <v>4894</v>
      </c>
      <c r="C2366" t="str">
        <f>IFERROR(VLOOKUP(Table1[[#This Row],[Ticker]],[1]!Table1[[Symbol]:[Industry]],2,FALSE),"-")</f>
        <v>-</v>
      </c>
      <c r="D2366" t="s">
        <v>915</v>
      </c>
      <c r="E2366">
        <v>197.65674999999999</v>
      </c>
      <c r="F2366">
        <v>99.5</v>
      </c>
      <c r="G2366">
        <v>-1.64734811575929</v>
      </c>
      <c r="H2366">
        <v>-9.6522304432843793</v>
      </c>
      <c r="I2366">
        <v>-8.3725593005433403</v>
      </c>
      <c r="J2366">
        <v>-4.78944088633195</v>
      </c>
      <c r="K2366">
        <v>106.304928080736</v>
      </c>
      <c r="L2366">
        <v>96.0222103751654</v>
      </c>
      <c r="M2366">
        <v>31.315383465099099</v>
      </c>
      <c r="N2366">
        <v>8.8969984364576496E-2</v>
      </c>
      <c r="O2366">
        <v>49.145728643216003</v>
      </c>
      <c r="P2366">
        <v>55.46875</v>
      </c>
      <c r="Q2366">
        <v>9.0890128659726996E-2</v>
      </c>
    </row>
    <row r="2367" spans="1:17" hidden="1" x14ac:dyDescent="0.3">
      <c r="A2367" t="s">
        <v>4895</v>
      </c>
      <c r="B2367" t="s">
        <v>4896</v>
      </c>
      <c r="C2367" t="str">
        <f>IFERROR(VLOOKUP(Table1[[#This Row],[Ticker]],[1]!Table1[[Symbol]:[Industry]],2,FALSE),"-")</f>
        <v>-</v>
      </c>
      <c r="D2367" t="s">
        <v>1409</v>
      </c>
      <c r="E2367">
        <v>197.501789</v>
      </c>
      <c r="F2367">
        <v>125.39</v>
      </c>
      <c r="G2367">
        <v>5.0385960436544703</v>
      </c>
      <c r="H2367">
        <v>8.6572933662394203</v>
      </c>
      <c r="I2367">
        <v>1.0497525592301</v>
      </c>
      <c r="J2367">
        <v>-2.0436106441385502</v>
      </c>
      <c r="K2367">
        <v>115.805128540981</v>
      </c>
      <c r="L2367">
        <v>112.43512682716199</v>
      </c>
      <c r="M2367">
        <v>60.323455733804799</v>
      </c>
      <c r="N2367">
        <v>3.02247971050486</v>
      </c>
      <c r="O2367">
        <v>9.2192359837307496</v>
      </c>
      <c r="P2367">
        <v>34.755507791509899</v>
      </c>
      <c r="Q2367">
        <v>2.2240599987363E-2</v>
      </c>
    </row>
    <row r="2368" spans="1:17" hidden="1" x14ac:dyDescent="0.3">
      <c r="A2368" t="s">
        <v>4897</v>
      </c>
      <c r="B2368" t="s">
        <v>4898</v>
      </c>
      <c r="C2368" t="str">
        <f>IFERROR(VLOOKUP(Table1[[#This Row],[Ticker]],[1]!Table1[[Symbol]:[Industry]],2,FALSE),"-")</f>
        <v>-</v>
      </c>
      <c r="D2368" t="s">
        <v>166</v>
      </c>
      <c r="E2368">
        <v>197.31722791999999</v>
      </c>
      <c r="F2368">
        <v>172.72</v>
      </c>
      <c r="G2368">
        <v>51.527077782684799</v>
      </c>
      <c r="H2368">
        <v>8.4322665133930208</v>
      </c>
      <c r="I2368">
        <v>41.256104748744299</v>
      </c>
      <c r="J2368">
        <v>-2.0842739304550499</v>
      </c>
      <c r="K2368">
        <v>154.345829434937</v>
      </c>
      <c r="L2368">
        <v>138.93359016847299</v>
      </c>
      <c r="M2368">
        <v>66.516861361342706</v>
      </c>
      <c r="N2368">
        <v>3.6455762060899399</v>
      </c>
      <c r="O2368">
        <v>21.931449745252401</v>
      </c>
      <c r="Q2368">
        <v>8.9821192459015001E-2</v>
      </c>
    </row>
    <row r="2369" spans="1:17" hidden="1" x14ac:dyDescent="0.3">
      <c r="A2369" t="s">
        <v>4899</v>
      </c>
      <c r="B2369" t="s">
        <v>4900</v>
      </c>
      <c r="C2369" t="str">
        <f>IFERROR(VLOOKUP(Table1[[#This Row],[Ticker]],[1]!Table1[[Symbol]:[Industry]],2,FALSE),"-")</f>
        <v>-</v>
      </c>
      <c r="D2369" t="s">
        <v>124</v>
      </c>
      <c r="E2369">
        <v>197.12274400000001</v>
      </c>
      <c r="F2369">
        <v>23.2</v>
      </c>
      <c r="G2369">
        <v>16.503198594388401</v>
      </c>
      <c r="H2369">
        <v>11.9113241123961</v>
      </c>
      <c r="I2369">
        <v>-16.623805857257299</v>
      </c>
      <c r="J2369">
        <v>3.75581113260426</v>
      </c>
      <c r="K2369">
        <v>20.639541166515802</v>
      </c>
      <c r="L2369">
        <v>20.146856559267601</v>
      </c>
      <c r="M2369">
        <v>72.924938133146298</v>
      </c>
      <c r="N2369">
        <v>2.2001797744340399</v>
      </c>
      <c r="O2369">
        <v>31.25</v>
      </c>
      <c r="P2369">
        <v>68.115942028985501</v>
      </c>
      <c r="Q2369">
        <v>8.6294825124155997E-2</v>
      </c>
    </row>
    <row r="2370" spans="1:17" hidden="1" x14ac:dyDescent="0.3">
      <c r="A2370" t="s">
        <v>4901</v>
      </c>
      <c r="B2370" t="s">
        <v>4902</v>
      </c>
      <c r="C2370" t="str">
        <f>IFERROR(VLOOKUP(Table1[[#This Row],[Ticker]],[1]!Table1[[Symbol]:[Industry]],2,FALSE),"-")</f>
        <v>-</v>
      </c>
      <c r="D2370" t="s">
        <v>124</v>
      </c>
      <c r="E2370">
        <v>197.08908327999899</v>
      </c>
      <c r="F2370">
        <v>465.7</v>
      </c>
      <c r="G2370">
        <v>5.5843657031417298</v>
      </c>
      <c r="H2370">
        <v>-2.8811932612882898</v>
      </c>
      <c r="I2370">
        <v>-15.7167003998625</v>
      </c>
      <c r="J2370">
        <v>-3.4420350304977299</v>
      </c>
      <c r="K2370">
        <v>456.53337447204399</v>
      </c>
      <c r="L2370">
        <v>449.480369901568</v>
      </c>
      <c r="M2370">
        <v>58.0300279519006</v>
      </c>
      <c r="N2370">
        <v>1.18574639325785</v>
      </c>
      <c r="O2370">
        <v>27.517715267339501</v>
      </c>
      <c r="P2370">
        <v>33.323790438018897</v>
      </c>
      <c r="Q2370">
        <v>7.6254366587537994E-2</v>
      </c>
    </row>
    <row r="2371" spans="1:17" hidden="1" x14ac:dyDescent="0.3">
      <c r="A2371" t="s">
        <v>4903</v>
      </c>
      <c r="B2371" t="s">
        <v>4904</v>
      </c>
      <c r="C2371" t="str">
        <f>IFERROR(VLOOKUP(Table1[[#This Row],[Ticker]],[1]!Table1[[Symbol]:[Industry]],2,FALSE),"-")</f>
        <v>-</v>
      </c>
      <c r="D2371" t="s">
        <v>994</v>
      </c>
      <c r="E2371">
        <v>196.66499999999999</v>
      </c>
      <c r="F2371">
        <v>374.6</v>
      </c>
      <c r="G2371">
        <v>162.44166013284999</v>
      </c>
      <c r="H2371">
        <v>40.909058711160597</v>
      </c>
      <c r="I2371">
        <v>164.18163989392701</v>
      </c>
      <c r="J2371">
        <v>6.4426471354085599</v>
      </c>
      <c r="K2371">
        <v>303.695126781081</v>
      </c>
      <c r="L2371">
        <v>246.21467470942599</v>
      </c>
      <c r="M2371">
        <v>82.386543924705293</v>
      </c>
      <c r="N2371">
        <v>3.5198591324090298</v>
      </c>
      <c r="O2371">
        <v>4.0576615056059797</v>
      </c>
      <c r="P2371">
        <v>225.59756627553199</v>
      </c>
      <c r="Q2371">
        <v>0.10531070186242</v>
      </c>
    </row>
    <row r="2372" spans="1:17" hidden="1" x14ac:dyDescent="0.3">
      <c r="A2372" t="s">
        <v>4905</v>
      </c>
      <c r="B2372" t="s">
        <v>4906</v>
      </c>
      <c r="C2372" t="str">
        <f>IFERROR(VLOOKUP(Table1[[#This Row],[Ticker]],[1]!Table1[[Symbol]:[Industry]],2,FALSE),"-")</f>
        <v>-</v>
      </c>
      <c r="D2372" t="s">
        <v>306</v>
      </c>
      <c r="E2372">
        <v>196.60232375000001</v>
      </c>
      <c r="F2372">
        <v>43.75</v>
      </c>
      <c r="G2372">
        <v>237.057299882818</v>
      </c>
      <c r="H2372">
        <v>27.9115896560076</v>
      </c>
      <c r="I2372">
        <v>189.251517954668</v>
      </c>
      <c r="J2372">
        <v>-9.5099338750762197</v>
      </c>
      <c r="K2372">
        <v>31.362401711188198</v>
      </c>
      <c r="L2372">
        <v>20.166161674305801</v>
      </c>
      <c r="M2372">
        <v>67.178817968469502</v>
      </c>
      <c r="N2372">
        <v>0.707188659185643</v>
      </c>
      <c r="O2372">
        <v>6.28571428571429</v>
      </c>
      <c r="P2372">
        <v>337.5</v>
      </c>
      <c r="Q2372">
        <v>9.1456680454692005E-2</v>
      </c>
    </row>
    <row r="2373" spans="1:17" hidden="1" x14ac:dyDescent="0.3">
      <c r="A2373" t="s">
        <v>4907</v>
      </c>
      <c r="B2373" t="s">
        <v>4908</v>
      </c>
      <c r="C2373" t="str">
        <f>IFERROR(VLOOKUP(Table1[[#This Row],[Ticker]],[1]!Table1[[Symbol]:[Industry]],2,FALSE),"-")</f>
        <v>-</v>
      </c>
      <c r="D2373" t="s">
        <v>931</v>
      </c>
      <c r="E2373">
        <v>196.19973200000001</v>
      </c>
      <c r="F2373">
        <v>329.15</v>
      </c>
      <c r="G2373">
        <v>120.473303881771</v>
      </c>
      <c r="H2373">
        <v>29.808784732016498</v>
      </c>
      <c r="I2373">
        <v>-0.95262057177859505</v>
      </c>
      <c r="J2373">
        <v>39.754820242041298</v>
      </c>
      <c r="K2373">
        <v>222.88352145326701</v>
      </c>
      <c r="L2373">
        <v>209.51379893159901</v>
      </c>
      <c r="M2373">
        <v>89.728848650847297</v>
      </c>
      <c r="N2373">
        <v>1.5436353240812899</v>
      </c>
      <c r="O2373">
        <v>0</v>
      </c>
      <c r="P2373">
        <v>153.192307692307</v>
      </c>
    </row>
    <row r="2374" spans="1:17" hidden="1" x14ac:dyDescent="0.3">
      <c r="A2374" t="s">
        <v>4909</v>
      </c>
      <c r="B2374" t="s">
        <v>4910</v>
      </c>
      <c r="C2374" t="str">
        <f>IFERROR(VLOOKUP(Table1[[#This Row],[Ticker]],[1]!Table1[[Symbol]:[Industry]],2,FALSE),"-")</f>
        <v>-</v>
      </c>
      <c r="D2374" t="s">
        <v>287</v>
      </c>
      <c r="E2374">
        <v>196.04876400000001</v>
      </c>
      <c r="F2374">
        <v>388.2</v>
      </c>
      <c r="G2374">
        <v>-18.875761996639699</v>
      </c>
      <c r="H2374">
        <v>11.891736154412101</v>
      </c>
      <c r="I2374">
        <v>-31.870895815573</v>
      </c>
      <c r="J2374">
        <v>9.0660770020865193</v>
      </c>
      <c r="K2374">
        <v>349.101376893279</v>
      </c>
      <c r="L2374">
        <v>397.20454264871</v>
      </c>
      <c r="M2374">
        <v>78.069231961374697</v>
      </c>
      <c r="N2374">
        <v>2.1681103023199801</v>
      </c>
      <c r="O2374">
        <v>84.183410613085996</v>
      </c>
      <c r="P2374">
        <v>33.862068965517203</v>
      </c>
      <c r="Q2374">
        <v>6.2565494178560999E-2</v>
      </c>
    </row>
    <row r="2375" spans="1:17" hidden="1" x14ac:dyDescent="0.3">
      <c r="A2375" t="s">
        <v>4911</v>
      </c>
      <c r="B2375" t="s">
        <v>4912</v>
      </c>
      <c r="C2375" t="str">
        <f>IFERROR(VLOOKUP(Table1[[#This Row],[Ticker]],[1]!Table1[[Symbol]:[Industry]],2,FALSE),"-")</f>
        <v>-</v>
      </c>
      <c r="D2375" t="s">
        <v>49</v>
      </c>
      <c r="E2375">
        <v>195.79387750000001</v>
      </c>
      <c r="F2375">
        <v>120.73</v>
      </c>
      <c r="G2375">
        <v>38.323140065960303</v>
      </c>
      <c r="H2375">
        <v>-11.021953616286201</v>
      </c>
      <c r="I2375">
        <v>-11.8600773203035</v>
      </c>
      <c r="J2375">
        <v>-5.1175720818264399</v>
      </c>
      <c r="K2375">
        <v>115.943433771101</v>
      </c>
      <c r="L2375">
        <v>109.815661248784</v>
      </c>
      <c r="M2375">
        <v>65.803718557356007</v>
      </c>
      <c r="N2375">
        <v>0.770346154128011</v>
      </c>
      <c r="O2375">
        <v>22.4219332394599</v>
      </c>
      <c r="P2375">
        <v>70.522598870056498</v>
      </c>
      <c r="Q2375">
        <v>-5.2973090582500004E-4</v>
      </c>
    </row>
    <row r="2376" spans="1:17" hidden="1" x14ac:dyDescent="0.3">
      <c r="A2376" t="s">
        <v>4913</v>
      </c>
      <c r="B2376" t="s">
        <v>4914</v>
      </c>
      <c r="C2376" t="str">
        <f>IFERROR(VLOOKUP(Table1[[#This Row],[Ticker]],[1]!Table1[[Symbol]:[Industry]],2,FALSE),"-")</f>
        <v>-</v>
      </c>
      <c r="E2376">
        <v>195.70379308399899</v>
      </c>
      <c r="F2376">
        <v>81.319999999999993</v>
      </c>
      <c r="G2376">
        <v>-6.2118186440674696</v>
      </c>
      <c r="H2376">
        <v>23.2781724871185</v>
      </c>
      <c r="I2376">
        <v>-8.6329557668221693</v>
      </c>
      <c r="J2376">
        <v>-5.14401701751492</v>
      </c>
      <c r="K2376">
        <v>74.0478213796722</v>
      </c>
      <c r="L2376">
        <v>73.739805340817796</v>
      </c>
      <c r="M2376">
        <v>63.6526731097645</v>
      </c>
      <c r="N2376">
        <v>2.2464906839432901</v>
      </c>
      <c r="O2376">
        <v>13.0103295622233</v>
      </c>
      <c r="P2376">
        <v>39.725085910652901</v>
      </c>
    </row>
    <row r="2377" spans="1:17" hidden="1" x14ac:dyDescent="0.3">
      <c r="A2377" t="s">
        <v>4915</v>
      </c>
      <c r="B2377" t="s">
        <v>4916</v>
      </c>
      <c r="C2377" t="str">
        <f>IFERROR(VLOOKUP(Table1[[#This Row],[Ticker]],[1]!Table1[[Symbol]:[Industry]],2,FALSE),"-")</f>
        <v>-</v>
      </c>
      <c r="D2377" t="s">
        <v>915</v>
      </c>
      <c r="E2377">
        <v>195.56460504</v>
      </c>
      <c r="F2377">
        <v>30.57</v>
      </c>
      <c r="G2377">
        <v>-2.2778425866527501</v>
      </c>
      <c r="H2377">
        <v>-1.0808018718558099</v>
      </c>
      <c r="I2377">
        <v>-17.655721163419301</v>
      </c>
      <c r="J2377">
        <v>4.7246158307116097</v>
      </c>
      <c r="K2377">
        <v>29.841550135346399</v>
      </c>
      <c r="L2377">
        <v>30.754585244903001</v>
      </c>
      <c r="M2377">
        <v>63.837021209521602</v>
      </c>
      <c r="N2377">
        <v>0.93530285736822005</v>
      </c>
      <c r="O2377">
        <v>32.482826300294398</v>
      </c>
      <c r="P2377">
        <v>40.551724137930997</v>
      </c>
      <c r="Q2377">
        <v>-6.0982379684035998E-2</v>
      </c>
    </row>
    <row r="2378" spans="1:17" hidden="1" x14ac:dyDescent="0.3">
      <c r="A2378" t="s">
        <v>4917</v>
      </c>
      <c r="B2378" t="s">
        <v>4918</v>
      </c>
      <c r="C2378" t="str">
        <f>IFERROR(VLOOKUP(Table1[[#This Row],[Ticker]],[1]!Table1[[Symbol]:[Industry]],2,FALSE),"-")</f>
        <v>-</v>
      </c>
      <c r="D2378" t="s">
        <v>148</v>
      </c>
      <c r="E2378">
        <v>195.05983749999999</v>
      </c>
      <c r="F2378">
        <v>212.75</v>
      </c>
      <c r="G2378">
        <v>58.407242797697002</v>
      </c>
      <c r="H2378">
        <v>-12.6825334735874</v>
      </c>
      <c r="I2378">
        <v>22.189999056132599</v>
      </c>
      <c r="J2378">
        <v>0.20505261938184399</v>
      </c>
      <c r="K2378">
        <v>218.35988706881099</v>
      </c>
      <c r="L2378">
        <v>186.48697848760801</v>
      </c>
      <c r="M2378">
        <v>46.630424806305399</v>
      </c>
      <c r="N2378">
        <v>0.36945921212230998</v>
      </c>
      <c r="O2378">
        <v>38.190364277320803</v>
      </c>
      <c r="P2378">
        <v>94.8260073260073</v>
      </c>
      <c r="Q2378">
        <v>0.112622296724686</v>
      </c>
    </row>
    <row r="2379" spans="1:17" hidden="1" x14ac:dyDescent="0.3">
      <c r="A2379" t="s">
        <v>4919</v>
      </c>
      <c r="B2379" t="s">
        <v>4920</v>
      </c>
      <c r="C2379" t="str">
        <f>IFERROR(VLOOKUP(Table1[[#This Row],[Ticker]],[1]!Table1[[Symbol]:[Industry]],2,FALSE),"-")</f>
        <v>-</v>
      </c>
      <c r="D2379" t="s">
        <v>387</v>
      </c>
      <c r="E2379">
        <v>193.55187855</v>
      </c>
      <c r="F2379">
        <v>128.5</v>
      </c>
      <c r="G2379">
        <v>-40.669168152035198</v>
      </c>
      <c r="H2379">
        <v>-16.09798400244</v>
      </c>
      <c r="I2379">
        <v>-27.8463481542714</v>
      </c>
      <c r="J2379">
        <v>-5.1514570378217899</v>
      </c>
      <c r="K2379">
        <v>105.87125241725801</v>
      </c>
      <c r="L2379">
        <v>84.2137671725622</v>
      </c>
      <c r="M2379">
        <v>28.313109622827</v>
      </c>
      <c r="N2379">
        <v>0.96296296296296302</v>
      </c>
      <c r="O2379">
        <v>17.587548638132301</v>
      </c>
      <c r="P2379">
        <v>8.5304054054053893</v>
      </c>
    </row>
    <row r="2380" spans="1:17" hidden="1" x14ac:dyDescent="0.3">
      <c r="A2380" t="s">
        <v>4921</v>
      </c>
      <c r="B2380" t="s">
        <v>4922</v>
      </c>
      <c r="C2380" t="str">
        <f>IFERROR(VLOOKUP(Table1[[#This Row],[Ticker]],[1]!Table1[[Symbol]:[Industry]],2,FALSE),"-")</f>
        <v>-</v>
      </c>
      <c r="D2380" t="s">
        <v>337</v>
      </c>
      <c r="E2380">
        <v>193.52955779999999</v>
      </c>
      <c r="F2380">
        <v>39.33</v>
      </c>
      <c r="G2380">
        <v>59.205846765889</v>
      </c>
      <c r="H2380">
        <v>-6.54341277172907</v>
      </c>
      <c r="I2380">
        <v>2.9574675555599002</v>
      </c>
      <c r="J2380">
        <v>-4.2433709600357696</v>
      </c>
      <c r="K2380">
        <v>38.512073116078803</v>
      </c>
      <c r="L2380">
        <v>34.103932576509798</v>
      </c>
      <c r="M2380">
        <v>62.2987861512268</v>
      </c>
      <c r="N2380">
        <v>0.51869278547087705</v>
      </c>
      <c r="O2380">
        <v>19.247393846936099</v>
      </c>
      <c r="P2380">
        <v>100.663265306122</v>
      </c>
      <c r="Q2380">
        <v>9.2525710312072004E-2</v>
      </c>
    </row>
    <row r="2381" spans="1:17" hidden="1" x14ac:dyDescent="0.3">
      <c r="A2381" t="s">
        <v>4923</v>
      </c>
      <c r="B2381" t="s">
        <v>4924</v>
      </c>
      <c r="C2381" t="str">
        <f>IFERROR(VLOOKUP(Table1[[#This Row],[Ticker]],[1]!Table1[[Symbol]:[Industry]],2,FALSE),"-")</f>
        <v>-</v>
      </c>
      <c r="E2381">
        <v>193.50319200000001</v>
      </c>
      <c r="F2381">
        <v>17.760000000000002</v>
      </c>
      <c r="G2381">
        <v>58.842516075744498</v>
      </c>
      <c r="H2381">
        <v>-14.6161554072093</v>
      </c>
      <c r="I2381">
        <v>-25.185662319528699</v>
      </c>
      <c r="J2381">
        <v>-11.742681935508999</v>
      </c>
      <c r="K2381">
        <v>19.816724151720599</v>
      </c>
      <c r="L2381">
        <v>18.1244597613079</v>
      </c>
      <c r="M2381">
        <v>36.930636639430901</v>
      </c>
      <c r="N2381">
        <v>1.2568331444140599</v>
      </c>
      <c r="O2381">
        <v>78.631756756756701</v>
      </c>
      <c r="P2381">
        <v>89.946524064171101</v>
      </c>
      <c r="Q2381">
        <v>0.106511190659397</v>
      </c>
    </row>
    <row r="2382" spans="1:17" hidden="1" x14ac:dyDescent="0.3">
      <c r="A2382" t="s">
        <v>4925</v>
      </c>
      <c r="B2382" t="s">
        <v>4926</v>
      </c>
      <c r="C2382" t="str">
        <f>IFERROR(VLOOKUP(Table1[[#This Row],[Ticker]],[1]!Table1[[Symbol]:[Industry]],2,FALSE),"-")</f>
        <v>-</v>
      </c>
      <c r="D2382" t="s">
        <v>46</v>
      </c>
      <c r="E2382">
        <v>193.44454794000001</v>
      </c>
      <c r="F2382">
        <v>620.54999999999995</v>
      </c>
      <c r="G2382">
        <v>-72.304903610322299</v>
      </c>
      <c r="H2382">
        <v>-12.9106257851669</v>
      </c>
      <c r="I2382">
        <v>-74.156919638482506</v>
      </c>
      <c r="J2382">
        <v>1.44033494212807</v>
      </c>
      <c r="K2382">
        <v>1019.67096791328</v>
      </c>
      <c r="L2382">
        <v>1394.51462126304</v>
      </c>
      <c r="M2382">
        <v>40.016135603354797</v>
      </c>
      <c r="N2382">
        <v>0.65059083162454301</v>
      </c>
      <c r="O2382">
        <v>282.22383369591398</v>
      </c>
      <c r="Q2382">
        <v>2.1097905807172E-2</v>
      </c>
    </row>
    <row r="2383" spans="1:17" hidden="1" x14ac:dyDescent="0.3">
      <c r="A2383" t="s">
        <v>4927</v>
      </c>
      <c r="B2383" t="s">
        <v>4928</v>
      </c>
      <c r="C2383" t="str">
        <f>IFERROR(VLOOKUP(Table1[[#This Row],[Ticker]],[1]!Table1[[Symbol]:[Industry]],2,FALSE),"-")</f>
        <v>-</v>
      </c>
      <c r="E2383">
        <v>193.33080000000001</v>
      </c>
      <c r="F2383">
        <v>306</v>
      </c>
      <c r="G2383">
        <v>237.299076575328</v>
      </c>
      <c r="H2383">
        <v>1.72020338288486</v>
      </c>
      <c r="I2383">
        <v>83.264480130613705</v>
      </c>
      <c r="J2383">
        <v>-4.5614698287445004</v>
      </c>
      <c r="K2383">
        <v>283.12825306136199</v>
      </c>
      <c r="L2383">
        <v>209.745220287195</v>
      </c>
      <c r="M2383">
        <v>49.574666354292901</v>
      </c>
      <c r="N2383">
        <v>0.87983130124916797</v>
      </c>
      <c r="O2383">
        <v>11.1274509803921</v>
      </c>
      <c r="P2383">
        <v>277.77777777777698</v>
      </c>
      <c r="Q2383">
        <v>0.12073420324393</v>
      </c>
    </row>
    <row r="2384" spans="1:17" hidden="1" x14ac:dyDescent="0.3">
      <c r="A2384" t="s">
        <v>4929</v>
      </c>
      <c r="B2384" t="s">
        <v>4930</v>
      </c>
      <c r="C2384" t="str">
        <f>IFERROR(VLOOKUP(Table1[[#This Row],[Ticker]],[1]!Table1[[Symbol]:[Industry]],2,FALSE),"-")</f>
        <v>-</v>
      </c>
      <c r="D2384" t="s">
        <v>931</v>
      </c>
      <c r="E2384">
        <v>192.8665</v>
      </c>
      <c r="F2384">
        <v>622.15</v>
      </c>
      <c r="G2384">
        <v>119.228758860893</v>
      </c>
      <c r="H2384">
        <v>-5.5252463163002501</v>
      </c>
      <c r="I2384">
        <v>72.799337155397595</v>
      </c>
      <c r="J2384">
        <v>-10.6394969650368</v>
      </c>
      <c r="K2384">
        <v>611.11937394793995</v>
      </c>
      <c r="L2384">
        <v>478.84543999969702</v>
      </c>
      <c r="M2384">
        <v>36.732476275559399</v>
      </c>
      <c r="N2384">
        <v>0.23675451734258501</v>
      </c>
      <c r="O2384">
        <v>18.042272763802899</v>
      </c>
      <c r="P2384">
        <v>187.10198431010599</v>
      </c>
      <c r="Q2384">
        <v>7.9653534013547994E-2</v>
      </c>
    </row>
    <row r="2385" spans="1:17" hidden="1" x14ac:dyDescent="0.3">
      <c r="A2385" t="s">
        <v>4931</v>
      </c>
      <c r="B2385" t="s">
        <v>4932</v>
      </c>
      <c r="C2385" t="str">
        <f>IFERROR(VLOOKUP(Table1[[#This Row],[Ticker]],[1]!Table1[[Symbol]:[Industry]],2,FALSE),"-")</f>
        <v>-</v>
      </c>
      <c r="D2385" t="s">
        <v>234</v>
      </c>
      <c r="E2385">
        <v>192.77721875</v>
      </c>
      <c r="F2385">
        <v>2882.65</v>
      </c>
      <c r="G2385">
        <v>148.30397367482101</v>
      </c>
      <c r="H2385">
        <v>28.740410249356302</v>
      </c>
      <c r="I2385">
        <v>38.956925590758303</v>
      </c>
      <c r="J2385">
        <v>47.432368319602503</v>
      </c>
      <c r="K2385">
        <v>2080.4644770443601</v>
      </c>
      <c r="L2385">
        <v>1796.5148910994101</v>
      </c>
      <c r="M2385">
        <v>78.118029063994001</v>
      </c>
      <c r="N2385">
        <v>3.23602988520636</v>
      </c>
      <c r="O2385">
        <v>16.058140946698298</v>
      </c>
      <c r="P2385">
        <v>226.01786926034799</v>
      </c>
      <c r="Q2385">
        <v>0.129157843934783</v>
      </c>
    </row>
    <row r="2386" spans="1:17" hidden="1" x14ac:dyDescent="0.3">
      <c r="A2386" t="s">
        <v>4933</v>
      </c>
      <c r="B2386" t="s">
        <v>4934</v>
      </c>
      <c r="C2386" t="str">
        <f>IFERROR(VLOOKUP(Table1[[#This Row],[Ticker]],[1]!Table1[[Symbol]:[Industry]],2,FALSE),"-")</f>
        <v>-</v>
      </c>
      <c r="E2386">
        <v>192.51411834199999</v>
      </c>
      <c r="F2386">
        <v>2.4700000000000002</v>
      </c>
      <c r="G2386">
        <v>-26.115411827447801</v>
      </c>
      <c r="H2386">
        <v>-5.2544713396429197</v>
      </c>
      <c r="I2386">
        <v>7.5984388548163802</v>
      </c>
      <c r="J2386">
        <v>0.39650377329690101</v>
      </c>
      <c r="K2386">
        <v>2.3853434268587299</v>
      </c>
      <c r="L2386">
        <v>2.2943249252842901</v>
      </c>
      <c r="M2386">
        <v>67.106229884023094</v>
      </c>
      <c r="N2386">
        <v>1.10640666579731</v>
      </c>
      <c r="O2386">
        <v>38.461538461538403</v>
      </c>
      <c r="P2386">
        <v>59.354838709677402</v>
      </c>
      <c r="Q2386">
        <v>-7.2110635898544995E-2</v>
      </c>
    </row>
    <row r="2387" spans="1:17" hidden="1" x14ac:dyDescent="0.3">
      <c r="A2387" t="s">
        <v>4935</v>
      </c>
      <c r="B2387" t="s">
        <v>4936</v>
      </c>
      <c r="C2387" t="str">
        <f>IFERROR(VLOOKUP(Table1[[#This Row],[Ticker]],[1]!Table1[[Symbol]:[Industry]],2,FALSE),"-")</f>
        <v>-</v>
      </c>
      <c r="D2387" t="s">
        <v>387</v>
      </c>
      <c r="E2387">
        <v>192.02386751099999</v>
      </c>
      <c r="F2387">
        <v>119.07</v>
      </c>
      <c r="G2387">
        <v>-46.648441001075803</v>
      </c>
      <c r="H2387">
        <v>19.1595002222052</v>
      </c>
      <c r="I2387">
        <v>-20.443713849319298</v>
      </c>
      <c r="J2387">
        <v>-3.5925770199075902</v>
      </c>
      <c r="K2387">
        <v>108.23020305334499</v>
      </c>
      <c r="L2387">
        <v>115.130533503199</v>
      </c>
      <c r="M2387">
        <v>54.949254759588698</v>
      </c>
      <c r="N2387">
        <v>2.6523052606622501</v>
      </c>
      <c r="O2387">
        <v>33.366927017720599</v>
      </c>
      <c r="P2387">
        <v>35.076574021554102</v>
      </c>
      <c r="Q2387">
        <v>7.2197333529623001E-2</v>
      </c>
    </row>
    <row r="2388" spans="1:17" hidden="1" x14ac:dyDescent="0.3">
      <c r="A2388" t="s">
        <v>4937</v>
      </c>
      <c r="B2388" t="s">
        <v>4938</v>
      </c>
      <c r="C2388" t="str">
        <f>IFERROR(VLOOKUP(Table1[[#This Row],[Ticker]],[1]!Table1[[Symbol]:[Industry]],2,FALSE),"-")</f>
        <v>-</v>
      </c>
      <c r="D2388" t="s">
        <v>59</v>
      </c>
      <c r="E2388">
        <v>192.01151475</v>
      </c>
      <c r="F2388">
        <v>167.75</v>
      </c>
      <c r="G2388">
        <v>6.8965096311777101</v>
      </c>
      <c r="H2388">
        <v>-5.0139638255833203</v>
      </c>
      <c r="I2388">
        <v>-14.5311133114177</v>
      </c>
      <c r="J2388">
        <v>6.3065357702854197</v>
      </c>
      <c r="K2388">
        <v>164.63300726334401</v>
      </c>
      <c r="L2388">
        <v>165.49219804234801</v>
      </c>
      <c r="M2388">
        <v>55.1969975121198</v>
      </c>
      <c r="N2388">
        <v>1.30297541018968</v>
      </c>
      <c r="O2388">
        <v>30.432190760059601</v>
      </c>
      <c r="P2388">
        <v>41.084945332211902</v>
      </c>
      <c r="Q2388">
        <v>-7.5507625144150006E-2</v>
      </c>
    </row>
    <row r="2389" spans="1:17" hidden="1" x14ac:dyDescent="0.3">
      <c r="A2389" t="s">
        <v>4939</v>
      </c>
      <c r="B2389" t="s">
        <v>4940</v>
      </c>
      <c r="C2389" t="str">
        <f>IFERROR(VLOOKUP(Table1[[#This Row],[Ticker]],[1]!Table1[[Symbol]:[Industry]],2,FALSE),"-")</f>
        <v>-</v>
      </c>
      <c r="D2389" t="s">
        <v>187</v>
      </c>
      <c r="E2389">
        <v>191.95603962499999</v>
      </c>
      <c r="F2389">
        <v>14.35</v>
      </c>
      <c r="G2389">
        <v>86.880406571596396</v>
      </c>
      <c r="H2389">
        <v>20.998708831508001</v>
      </c>
      <c r="I2389">
        <v>95.081648469521099</v>
      </c>
      <c r="J2389">
        <v>6.6380285715227396</v>
      </c>
      <c r="K2389">
        <v>11.1222660190833</v>
      </c>
      <c r="L2389">
        <v>9.3458239084074197</v>
      </c>
      <c r="M2389">
        <v>83.547537397372807</v>
      </c>
      <c r="N2389">
        <v>1.2771096357323499</v>
      </c>
      <c r="O2389">
        <v>0</v>
      </c>
      <c r="P2389">
        <v>133.333333333333</v>
      </c>
      <c r="Q2389">
        <v>-3.5848627940739002E-2</v>
      </c>
    </row>
    <row r="2390" spans="1:17" hidden="1" x14ac:dyDescent="0.3">
      <c r="A2390" t="s">
        <v>4941</v>
      </c>
      <c r="B2390" t="s">
        <v>4942</v>
      </c>
      <c r="C2390" t="str">
        <f>IFERROR(VLOOKUP(Table1[[#This Row],[Ticker]],[1]!Table1[[Symbol]:[Industry]],2,FALSE),"-")</f>
        <v>-</v>
      </c>
      <c r="D2390" t="s">
        <v>306</v>
      </c>
      <c r="E2390">
        <v>191.86401499999999</v>
      </c>
      <c r="F2390">
        <v>35</v>
      </c>
      <c r="G2390">
        <v>67.125279543742096</v>
      </c>
      <c r="H2390">
        <v>-12.7474685385224</v>
      </c>
      <c r="I2390">
        <v>-30.517043123726602</v>
      </c>
      <c r="J2390">
        <v>-11.3570394870956</v>
      </c>
      <c r="K2390">
        <v>35.7148242908901</v>
      </c>
      <c r="L2390">
        <v>33.772688633341097</v>
      </c>
      <c r="M2390">
        <v>52.733759668241198</v>
      </c>
      <c r="N2390">
        <v>1.5454210821497301</v>
      </c>
      <c r="O2390">
        <v>36.428571428571402</v>
      </c>
      <c r="P2390">
        <v>105.761316872427</v>
      </c>
      <c r="Q2390">
        <v>0.109559436172252</v>
      </c>
    </row>
    <row r="2391" spans="1:17" hidden="1" x14ac:dyDescent="0.3">
      <c r="A2391" t="s">
        <v>4943</v>
      </c>
      <c r="B2391" t="s">
        <v>4944</v>
      </c>
      <c r="C2391" t="str">
        <f>IFERROR(VLOOKUP(Table1[[#This Row],[Ticker]],[1]!Table1[[Symbol]:[Industry]],2,FALSE),"-")</f>
        <v>-</v>
      </c>
      <c r="D2391" t="s">
        <v>410</v>
      </c>
      <c r="E2391">
        <v>191.79574249999999</v>
      </c>
      <c r="F2391">
        <v>167</v>
      </c>
      <c r="G2391">
        <v>112.688956020402</v>
      </c>
      <c r="H2391">
        <v>-22.5116961807989</v>
      </c>
      <c r="I2391">
        <v>-11.492887577573599</v>
      </c>
      <c r="J2391">
        <v>17.310015793191901</v>
      </c>
      <c r="K2391">
        <v>179.596211025792</v>
      </c>
      <c r="L2391">
        <v>157.66391799956</v>
      </c>
      <c r="M2391">
        <v>53.514734791400798</v>
      </c>
      <c r="N2391">
        <v>1.1663807890222899</v>
      </c>
      <c r="O2391">
        <v>34.730538922155603</v>
      </c>
      <c r="P2391">
        <v>149.25373134328299</v>
      </c>
    </row>
    <row r="2392" spans="1:17" hidden="1" x14ac:dyDescent="0.3">
      <c r="A2392" t="s">
        <v>4945</v>
      </c>
      <c r="B2392" t="s">
        <v>4946</v>
      </c>
      <c r="C2392" t="str">
        <f>IFERROR(VLOOKUP(Table1[[#This Row],[Ticker]],[1]!Table1[[Symbol]:[Industry]],2,FALSE),"-")</f>
        <v>-</v>
      </c>
      <c r="D2392" t="s">
        <v>395</v>
      </c>
      <c r="E2392">
        <v>191.44837000000001</v>
      </c>
      <c r="F2392">
        <v>333.65</v>
      </c>
      <c r="G2392">
        <v>759.30107657847304</v>
      </c>
      <c r="H2392">
        <v>-11.6141352051891</v>
      </c>
      <c r="I2392">
        <v>62.715897134662299</v>
      </c>
      <c r="J2392">
        <v>1.5518396654749</v>
      </c>
      <c r="K2392">
        <v>314.91277051145101</v>
      </c>
      <c r="L2392">
        <v>171.399057320038</v>
      </c>
      <c r="M2392">
        <v>49.389116857667901</v>
      </c>
      <c r="N2392">
        <v>0.97126099706744795</v>
      </c>
      <c r="O2392">
        <v>16.5892402217893</v>
      </c>
      <c r="P2392">
        <v>785.01326259946904</v>
      </c>
    </row>
    <row r="2393" spans="1:17" hidden="1" x14ac:dyDescent="0.3">
      <c r="A2393" t="s">
        <v>4947</v>
      </c>
      <c r="B2393" t="s">
        <v>4948</v>
      </c>
      <c r="C2393" t="str">
        <f>IFERROR(VLOOKUP(Table1[[#This Row],[Ticker]],[1]!Table1[[Symbol]:[Industry]],2,FALSE),"-")</f>
        <v>-</v>
      </c>
      <c r="D2393" t="s">
        <v>119</v>
      </c>
      <c r="E2393">
        <v>191.40646559999999</v>
      </c>
      <c r="F2393">
        <v>0.96</v>
      </c>
      <c r="G2393">
        <v>-19.0455193543295</v>
      </c>
      <c r="H2393">
        <v>-24.414135205189101</v>
      </c>
      <c r="I2393">
        <v>5.1810447355815997E-2</v>
      </c>
      <c r="J2393">
        <v>-1.7679983912052499</v>
      </c>
      <c r="K2393">
        <v>1.0302974277366901</v>
      </c>
      <c r="L2393">
        <v>1.00479742284308</v>
      </c>
      <c r="M2393">
        <v>5.4221455835977803</v>
      </c>
      <c r="N2393">
        <v>0.56380388847695395</v>
      </c>
      <c r="O2393">
        <v>30.2083333333333</v>
      </c>
      <c r="P2393">
        <v>74.545454545454504</v>
      </c>
      <c r="Q2393">
        <v>-0.100441202649126</v>
      </c>
    </row>
    <row r="2394" spans="1:17" hidden="1" x14ac:dyDescent="0.3">
      <c r="A2394" t="s">
        <v>4949</v>
      </c>
      <c r="B2394" t="s">
        <v>4950</v>
      </c>
      <c r="C2394" t="str">
        <f>IFERROR(VLOOKUP(Table1[[#This Row],[Ticker]],[1]!Table1[[Symbol]:[Industry]],2,FALSE),"-")</f>
        <v>-</v>
      </c>
      <c r="D2394" t="s">
        <v>140</v>
      </c>
      <c r="E2394">
        <v>191.36724000000001</v>
      </c>
      <c r="F2394">
        <v>3.8</v>
      </c>
      <c r="G2394">
        <v>0.51732217572512695</v>
      </c>
      <c r="H2394">
        <v>9.3358647948108402</v>
      </c>
      <c r="I2394">
        <v>-16.929770063636401</v>
      </c>
      <c r="J2394">
        <v>17.576263903876701</v>
      </c>
      <c r="K2394">
        <v>3.25224602646737</v>
      </c>
      <c r="L2394">
        <v>3.6912187592264898</v>
      </c>
      <c r="M2394">
        <v>91.968387804035302</v>
      </c>
      <c r="N2394">
        <v>2.1475155533492098</v>
      </c>
      <c r="O2394">
        <v>28.157894736842099</v>
      </c>
      <c r="P2394">
        <v>36.200716845878098</v>
      </c>
      <c r="Q2394">
        <v>0.146440614312774</v>
      </c>
    </row>
    <row r="2395" spans="1:17" hidden="1" x14ac:dyDescent="0.3">
      <c r="A2395" t="s">
        <v>4951</v>
      </c>
      <c r="B2395" t="s">
        <v>4952</v>
      </c>
      <c r="C2395" t="str">
        <f>IFERROR(VLOOKUP(Table1[[#This Row],[Ticker]],[1]!Table1[[Symbol]:[Industry]],2,FALSE),"-")</f>
        <v>-</v>
      </c>
      <c r="D2395" t="s">
        <v>80</v>
      </c>
      <c r="E2395">
        <v>191.31041385</v>
      </c>
      <c r="F2395">
        <v>238.5</v>
      </c>
      <c r="G2395">
        <v>1881.86357155476</v>
      </c>
      <c r="H2395">
        <v>35.1561423239066</v>
      </c>
      <c r="I2395">
        <v>161.91187835976001</v>
      </c>
      <c r="J2395">
        <v>6.4207594158731496</v>
      </c>
      <c r="K2395">
        <v>194.22624927477901</v>
      </c>
      <c r="M2395">
        <v>95.493624903892197</v>
      </c>
      <c r="N2395">
        <v>1.0750426746841399</v>
      </c>
      <c r="O2395">
        <v>0</v>
      </c>
      <c r="P2395">
        <v>2006.89045936395</v>
      </c>
    </row>
    <row r="2396" spans="1:17" hidden="1" x14ac:dyDescent="0.3">
      <c r="A2396" t="s">
        <v>4953</v>
      </c>
      <c r="B2396" t="s">
        <v>4954</v>
      </c>
      <c r="C2396" t="str">
        <f>IFERROR(VLOOKUP(Table1[[#This Row],[Ticker]],[1]!Table1[[Symbol]:[Industry]],2,FALSE),"-")</f>
        <v>-</v>
      </c>
      <c r="D2396" t="s">
        <v>387</v>
      </c>
      <c r="E2396">
        <v>191.21119999999999</v>
      </c>
      <c r="F2396">
        <v>12.7</v>
      </c>
      <c r="G2396">
        <v>-10.801471735281901</v>
      </c>
      <c r="H2396">
        <v>38.058983074380698</v>
      </c>
      <c r="I2396">
        <v>7.4897808961988401</v>
      </c>
      <c r="J2396">
        <v>-3.4742298452111902</v>
      </c>
      <c r="K2396">
        <v>10.660457538529499</v>
      </c>
      <c r="L2396">
        <v>10.918318425607801</v>
      </c>
      <c r="M2396">
        <v>60.860198746351699</v>
      </c>
      <c r="N2396">
        <v>2.43798225503817</v>
      </c>
      <c r="O2396">
        <v>43.7007874015748</v>
      </c>
      <c r="P2396">
        <v>80.141843971631204</v>
      </c>
      <c r="Q2396">
        <v>4.2946485976643002E-2</v>
      </c>
    </row>
    <row r="2397" spans="1:17" hidden="1" x14ac:dyDescent="0.3">
      <c r="A2397" t="s">
        <v>4955</v>
      </c>
      <c r="B2397" t="s">
        <v>4956</v>
      </c>
      <c r="C2397" t="str">
        <f>IFERROR(VLOOKUP(Table1[[#This Row],[Ticker]],[1]!Table1[[Symbol]:[Industry]],2,FALSE),"-")</f>
        <v>-</v>
      </c>
      <c r="D2397" t="s">
        <v>1136</v>
      </c>
      <c r="E2397">
        <v>190.38952621499999</v>
      </c>
      <c r="F2397">
        <v>19.850000000000001</v>
      </c>
      <c r="G2397">
        <v>-22.1237955196769</v>
      </c>
      <c r="H2397">
        <v>-2.58207413648684</v>
      </c>
      <c r="I2397">
        <v>-31.0336959201396</v>
      </c>
      <c r="J2397">
        <v>-0.502816204970437</v>
      </c>
      <c r="K2397">
        <v>20.2830843515715</v>
      </c>
      <c r="L2397">
        <v>21.605158606436699</v>
      </c>
      <c r="M2397">
        <v>50.414582550813698</v>
      </c>
      <c r="N2397">
        <v>1.02496413076608</v>
      </c>
      <c r="O2397">
        <v>48.110831234256899</v>
      </c>
      <c r="P2397">
        <v>16.764705882352899</v>
      </c>
      <c r="Q2397">
        <v>-1.2842063884214E-2</v>
      </c>
    </row>
    <row r="2398" spans="1:17" hidden="1" x14ac:dyDescent="0.3">
      <c r="A2398" t="s">
        <v>4957</v>
      </c>
      <c r="B2398" t="s">
        <v>4958</v>
      </c>
      <c r="C2398" t="str">
        <f>IFERROR(VLOOKUP(Table1[[#This Row],[Ticker]],[1]!Table1[[Symbol]:[Industry]],2,FALSE),"-")</f>
        <v>-</v>
      </c>
      <c r="D2398" t="s">
        <v>552</v>
      </c>
      <c r="E2398">
        <v>190.33132000000001</v>
      </c>
      <c r="F2398">
        <v>90.29</v>
      </c>
      <c r="G2398">
        <v>610.74784660543105</v>
      </c>
      <c r="H2398">
        <v>-9.5548278458817801</v>
      </c>
      <c r="I2398">
        <v>212.36279536005199</v>
      </c>
      <c r="J2398">
        <v>-5.9756486644292899</v>
      </c>
      <c r="K2398">
        <v>85.962462781449304</v>
      </c>
      <c r="L2398">
        <v>56.616216895388497</v>
      </c>
      <c r="M2398">
        <v>48.341118286453103</v>
      </c>
      <c r="N2398">
        <v>0.211197942427539</v>
      </c>
      <c r="O2398">
        <v>18.839295603056801</v>
      </c>
      <c r="P2398">
        <v>720.81818181818096</v>
      </c>
    </row>
    <row r="2399" spans="1:17" hidden="1" x14ac:dyDescent="0.3">
      <c r="A2399" t="s">
        <v>4959</v>
      </c>
      <c r="B2399" t="s">
        <v>4960</v>
      </c>
      <c r="C2399" t="str">
        <f>IFERROR(VLOOKUP(Table1[[#This Row],[Ticker]],[1]!Table1[[Symbol]:[Industry]],2,FALSE),"-")</f>
        <v>-</v>
      </c>
      <c r="D2399" t="s">
        <v>1139</v>
      </c>
      <c r="E2399">
        <v>190.24486401600001</v>
      </c>
      <c r="F2399">
        <v>142.47</v>
      </c>
      <c r="G2399">
        <v>-62.085934630562299</v>
      </c>
      <c r="H2399">
        <v>-8.4182349660364206</v>
      </c>
      <c r="I2399">
        <v>-56.875998616116199</v>
      </c>
      <c r="J2399">
        <v>-3.53011292865017</v>
      </c>
      <c r="K2399">
        <v>153.58784754471901</v>
      </c>
      <c r="L2399">
        <v>176.30013652716801</v>
      </c>
      <c r="M2399">
        <v>48.087011074370501</v>
      </c>
      <c r="N2399">
        <v>0.75045699525783305</v>
      </c>
      <c r="O2399">
        <v>110.605741559626</v>
      </c>
      <c r="P2399">
        <v>13.521912350597599</v>
      </c>
      <c r="Q2399">
        <v>0.13114219319165701</v>
      </c>
    </row>
    <row r="2400" spans="1:17" hidden="1" x14ac:dyDescent="0.3">
      <c r="A2400" t="s">
        <v>4961</v>
      </c>
      <c r="B2400" t="s">
        <v>4962</v>
      </c>
      <c r="C2400" t="str">
        <f>IFERROR(VLOOKUP(Table1[[#This Row],[Ticker]],[1]!Table1[[Symbol]:[Industry]],2,FALSE),"-")</f>
        <v>-</v>
      </c>
      <c r="D2400" t="s">
        <v>59</v>
      </c>
      <c r="E2400">
        <v>189.35218093199899</v>
      </c>
      <c r="F2400">
        <v>119.81</v>
      </c>
      <c r="G2400">
        <v>9.7897769627390705</v>
      </c>
      <c r="H2400">
        <v>-1.7632276492583701</v>
      </c>
      <c r="I2400">
        <v>0.83631029380603406</v>
      </c>
      <c r="J2400">
        <v>0.98700879209568604</v>
      </c>
      <c r="K2400">
        <v>111.844987694235</v>
      </c>
      <c r="L2400">
        <v>104.938593937788</v>
      </c>
      <c r="M2400">
        <v>57.893897298833402</v>
      </c>
      <c r="N2400">
        <v>0.93817821293592996</v>
      </c>
      <c r="O2400">
        <v>10.5500375594691</v>
      </c>
      <c r="P2400">
        <v>47.549261083743801</v>
      </c>
      <c r="Q2400">
        <v>-9.2201819346550001E-3</v>
      </c>
    </row>
    <row r="2401" spans="1:17" hidden="1" x14ac:dyDescent="0.3">
      <c r="A2401" t="s">
        <v>4963</v>
      </c>
      <c r="B2401" t="s">
        <v>4964</v>
      </c>
      <c r="C2401" t="str">
        <f>IFERROR(VLOOKUP(Table1[[#This Row],[Ticker]],[1]!Table1[[Symbol]:[Industry]],2,FALSE),"-")</f>
        <v>-</v>
      </c>
      <c r="E2401">
        <v>189.10954799999999</v>
      </c>
      <c r="F2401">
        <v>24.6</v>
      </c>
      <c r="G2401">
        <v>196.699347399711</v>
      </c>
      <c r="H2401">
        <v>36.053490694091401</v>
      </c>
      <c r="I2401">
        <v>176.522398682649</v>
      </c>
      <c r="J2401">
        <v>19.693898964937802</v>
      </c>
      <c r="K2401">
        <v>14.6856912229775</v>
      </c>
      <c r="L2401">
        <v>10.494869516849899</v>
      </c>
      <c r="M2401">
        <v>99.999999618449493</v>
      </c>
      <c r="N2401">
        <v>1.08165332229278</v>
      </c>
      <c r="O2401">
        <v>0</v>
      </c>
      <c r="P2401">
        <v>268.81559220389801</v>
      </c>
      <c r="Q2401">
        <v>0.143264863341386</v>
      </c>
    </row>
    <row r="2402" spans="1:17" hidden="1" x14ac:dyDescent="0.3">
      <c r="A2402" t="s">
        <v>4965</v>
      </c>
      <c r="B2402" t="s">
        <v>4966</v>
      </c>
      <c r="C2402" t="str">
        <f>IFERROR(VLOOKUP(Table1[[#This Row],[Ticker]],[1]!Table1[[Symbol]:[Industry]],2,FALSE),"-")</f>
        <v>-</v>
      </c>
      <c r="D2402" t="s">
        <v>127</v>
      </c>
      <c r="E2402">
        <v>189.04454999999999</v>
      </c>
      <c r="F2402">
        <v>174.75</v>
      </c>
      <c r="G2402">
        <v>-19.995307618092301</v>
      </c>
      <c r="H2402">
        <v>-1.26058377577565</v>
      </c>
      <c r="I2402">
        <v>-4.5172729999766004</v>
      </c>
      <c r="J2402">
        <v>3.6536883557826898</v>
      </c>
      <c r="K2402">
        <v>159.82405000659199</v>
      </c>
      <c r="L2402">
        <v>152.59274404643801</v>
      </c>
      <c r="M2402">
        <v>70.076763574366495</v>
      </c>
      <c r="N2402">
        <v>0.76589151685375501</v>
      </c>
      <c r="O2402">
        <v>14.592274678111499</v>
      </c>
      <c r="P2402">
        <v>45.625</v>
      </c>
      <c r="Q2402">
        <v>0.108391976265232</v>
      </c>
    </row>
    <row r="2403" spans="1:17" hidden="1" x14ac:dyDescent="0.3">
      <c r="A2403" t="s">
        <v>4967</v>
      </c>
      <c r="B2403" t="s">
        <v>4968</v>
      </c>
      <c r="C2403" t="str">
        <f>IFERROR(VLOOKUP(Table1[[#This Row],[Ticker]],[1]!Table1[[Symbol]:[Industry]],2,FALSE),"-")</f>
        <v>-</v>
      </c>
      <c r="D2403" t="s">
        <v>410</v>
      </c>
      <c r="E2403">
        <v>188.970912</v>
      </c>
      <c r="F2403">
        <v>198.9</v>
      </c>
      <c r="G2403">
        <v>-52.479490881084502</v>
      </c>
      <c r="H2403">
        <v>-11.2791773795096</v>
      </c>
      <c r="I2403">
        <v>-33.313450840195799</v>
      </c>
      <c r="J2403">
        <v>-3.4012574854888502</v>
      </c>
      <c r="K2403">
        <v>217.25241458420601</v>
      </c>
      <c r="L2403">
        <v>231.412170886013</v>
      </c>
      <c r="M2403">
        <v>32.486200578302899</v>
      </c>
      <c r="N2403">
        <v>1.0651691943867301</v>
      </c>
      <c r="O2403">
        <v>83.509301156359896</v>
      </c>
      <c r="P2403">
        <v>3.0569948186528402</v>
      </c>
      <c r="Q2403">
        <v>0.131183966416866</v>
      </c>
    </row>
    <row r="2404" spans="1:17" hidden="1" x14ac:dyDescent="0.3">
      <c r="A2404" t="s">
        <v>4969</v>
      </c>
      <c r="B2404" t="s">
        <v>4970</v>
      </c>
      <c r="C2404" t="str">
        <f>IFERROR(VLOOKUP(Table1[[#This Row],[Ticker]],[1]!Table1[[Symbol]:[Industry]],2,FALSE),"-")</f>
        <v>-</v>
      </c>
      <c r="D2404" t="s">
        <v>387</v>
      </c>
      <c r="E2404">
        <v>188.783943518</v>
      </c>
      <c r="F2404">
        <v>64.58</v>
      </c>
      <c r="G2404">
        <v>-33.043146875088702</v>
      </c>
      <c r="H2404">
        <v>-7.1927611593876204</v>
      </c>
      <c r="I2404">
        <v>-33.210155659259499</v>
      </c>
      <c r="J2404">
        <v>-5.5019364108575699</v>
      </c>
      <c r="K2404">
        <v>65.551558336609702</v>
      </c>
      <c r="L2404">
        <v>71.161235413755804</v>
      </c>
      <c r="M2404">
        <v>49.1798836639244</v>
      </c>
      <c r="N2404">
        <v>1.6743864798278401</v>
      </c>
      <c r="O2404">
        <v>58.640445958500997</v>
      </c>
      <c r="P2404">
        <v>9.1800507185122608</v>
      </c>
      <c r="Q2404">
        <v>-6.7263308984369996E-2</v>
      </c>
    </row>
    <row r="2405" spans="1:17" hidden="1" x14ac:dyDescent="0.3">
      <c r="A2405" t="s">
        <v>4971</v>
      </c>
      <c r="B2405" t="s">
        <v>4972</v>
      </c>
      <c r="C2405" t="str">
        <f>IFERROR(VLOOKUP(Table1[[#This Row],[Ticker]],[1]!Table1[[Symbol]:[Industry]],2,FALSE),"-")</f>
        <v>-</v>
      </c>
      <c r="D2405" t="s">
        <v>65</v>
      </c>
      <c r="E2405">
        <v>188.7159375</v>
      </c>
      <c r="F2405">
        <v>153</v>
      </c>
      <c r="G2405">
        <v>42.7900166221756</v>
      </c>
      <c r="H2405">
        <v>2.3199890097445399</v>
      </c>
      <c r="I2405">
        <v>-4.95285808672448</v>
      </c>
      <c r="J2405">
        <v>-3.9113125306806298</v>
      </c>
      <c r="K2405">
        <v>145.95547279183501</v>
      </c>
      <c r="L2405">
        <v>131.151801706291</v>
      </c>
      <c r="M2405">
        <v>58.530564522515398</v>
      </c>
      <c r="N2405">
        <v>1.48572356729586</v>
      </c>
      <c r="O2405">
        <v>8.1699346405228592</v>
      </c>
      <c r="P2405">
        <v>79.5563900950592</v>
      </c>
      <c r="Q2405">
        <v>6.8850794692652997E-2</v>
      </c>
    </row>
    <row r="2406" spans="1:17" hidden="1" x14ac:dyDescent="0.3">
      <c r="A2406" t="s">
        <v>4973</v>
      </c>
      <c r="B2406" t="s">
        <v>4974</v>
      </c>
      <c r="C2406" t="str">
        <f>IFERROR(VLOOKUP(Table1[[#This Row],[Ticker]],[1]!Table1[[Symbol]:[Industry]],2,FALSE),"-")</f>
        <v>-</v>
      </c>
      <c r="D2406" t="s">
        <v>552</v>
      </c>
      <c r="E2406">
        <v>188.52934500000001</v>
      </c>
      <c r="F2406">
        <v>150</v>
      </c>
      <c r="G2406">
        <v>68.462571260557198</v>
      </c>
      <c r="H2406">
        <v>3.8109730199190799</v>
      </c>
      <c r="I2406">
        <v>-45.184558981932398</v>
      </c>
      <c r="J2406">
        <v>-9.4318949747694205</v>
      </c>
      <c r="K2406">
        <v>148.040404825618</v>
      </c>
      <c r="L2406">
        <v>153.19055498828499</v>
      </c>
      <c r="M2406">
        <v>50.2509771700147</v>
      </c>
      <c r="N2406">
        <v>0.78328726597144804</v>
      </c>
      <c r="O2406">
        <v>79.3333333333333</v>
      </c>
      <c r="P2406">
        <v>102.702702702702</v>
      </c>
      <c r="Q2406">
        <v>2.0109082717557E-2</v>
      </c>
    </row>
    <row r="2407" spans="1:17" hidden="1" x14ac:dyDescent="0.3">
      <c r="A2407" t="s">
        <v>4975</v>
      </c>
      <c r="B2407" t="s">
        <v>4976</v>
      </c>
      <c r="C2407" t="str">
        <f>IFERROR(VLOOKUP(Table1[[#This Row],[Ticker]],[1]!Table1[[Symbol]:[Industry]],2,FALSE),"-")</f>
        <v>-</v>
      </c>
      <c r="D2407" t="s">
        <v>119</v>
      </c>
      <c r="E2407">
        <v>187.58463</v>
      </c>
      <c r="F2407">
        <v>262.64999999999998</v>
      </c>
      <c r="G2407">
        <v>120.791802716685</v>
      </c>
      <c r="H2407">
        <v>-10.101171588092701</v>
      </c>
      <c r="I2407">
        <v>11.5893069625495</v>
      </c>
      <c r="J2407">
        <v>0.53085218350738805</v>
      </c>
      <c r="K2407">
        <v>285.64735529784201</v>
      </c>
      <c r="L2407">
        <v>231.44279257823001</v>
      </c>
      <c r="M2407">
        <v>42.398099178889801</v>
      </c>
      <c r="N2407">
        <v>0.75889109508130703</v>
      </c>
      <c r="O2407">
        <v>59.128117266323997</v>
      </c>
      <c r="P2407">
        <v>158.76847290640299</v>
      </c>
    </row>
    <row r="2408" spans="1:17" hidden="1" x14ac:dyDescent="0.3">
      <c r="A2408" t="s">
        <v>4977</v>
      </c>
      <c r="B2408" t="s">
        <v>4978</v>
      </c>
      <c r="C2408" t="str">
        <f>IFERROR(VLOOKUP(Table1[[#This Row],[Ticker]],[1]!Table1[[Symbol]:[Industry]],2,FALSE),"-")</f>
        <v>-</v>
      </c>
      <c r="E2408">
        <v>187.56672</v>
      </c>
      <c r="F2408">
        <v>182.6</v>
      </c>
      <c r="G2408">
        <v>-12.2608036040965</v>
      </c>
      <c r="H2408">
        <v>4.9183927319899396</v>
      </c>
      <c r="I2408">
        <v>-31.823883226340001</v>
      </c>
      <c r="J2408">
        <v>13.6288776049694</v>
      </c>
      <c r="K2408">
        <v>171.443984033753</v>
      </c>
      <c r="L2408">
        <v>177.593344286665</v>
      </c>
      <c r="M2408">
        <v>74.664011475794496</v>
      </c>
      <c r="N2408">
        <v>1.6329500538986701</v>
      </c>
      <c r="O2408">
        <v>47.261774370208002</v>
      </c>
      <c r="P2408">
        <v>30.428571428571399</v>
      </c>
    </row>
    <row r="2409" spans="1:17" hidden="1" x14ac:dyDescent="0.3">
      <c r="A2409" t="s">
        <v>4979</v>
      </c>
      <c r="B2409" t="s">
        <v>4980</v>
      </c>
      <c r="C2409" t="str">
        <f>IFERROR(VLOOKUP(Table1[[#This Row],[Ticker]],[1]!Table1[[Symbol]:[Industry]],2,FALSE),"-")</f>
        <v>-</v>
      </c>
      <c r="D2409" t="s">
        <v>1136</v>
      </c>
      <c r="E2409">
        <v>187.56496000000001</v>
      </c>
      <c r="F2409">
        <v>15.01</v>
      </c>
      <c r="G2409">
        <v>-17.726574510204799</v>
      </c>
      <c r="H2409">
        <v>-4.0331828242367598</v>
      </c>
      <c r="I2409">
        <v>-36.288192254413801</v>
      </c>
      <c r="J2409">
        <v>13.802177047391201</v>
      </c>
      <c r="K2409">
        <v>15.6919457694586</v>
      </c>
      <c r="L2409">
        <v>16.467199796156699</v>
      </c>
      <c r="M2409">
        <v>51.8357168494937</v>
      </c>
      <c r="N2409">
        <v>0.42166424769677202</v>
      </c>
      <c r="O2409">
        <v>47.834776815456301</v>
      </c>
      <c r="P2409">
        <v>45.728155339805802</v>
      </c>
      <c r="Q2409">
        <v>0.10148189990006699</v>
      </c>
    </row>
    <row r="2410" spans="1:17" hidden="1" x14ac:dyDescent="0.3">
      <c r="A2410" t="s">
        <v>4981</v>
      </c>
      <c r="B2410" t="s">
        <v>4982</v>
      </c>
      <c r="C2410" t="str">
        <f>IFERROR(VLOOKUP(Table1[[#This Row],[Ticker]],[1]!Table1[[Symbol]:[Industry]],2,FALSE),"-")</f>
        <v>-</v>
      </c>
      <c r="D2410" t="s">
        <v>994</v>
      </c>
      <c r="E2410">
        <v>187.53248360999899</v>
      </c>
      <c r="F2410">
        <v>186.05</v>
      </c>
      <c r="G2410">
        <v>122.619367636238</v>
      </c>
      <c r="H2410">
        <v>10.6978050933183</v>
      </c>
      <c r="I2410">
        <v>83.718475041968901</v>
      </c>
      <c r="J2410">
        <v>15.4209854644452</v>
      </c>
      <c r="K2410">
        <v>147.79898517875799</v>
      </c>
      <c r="L2410">
        <v>117.520644209973</v>
      </c>
      <c r="M2410">
        <v>74.581287079293105</v>
      </c>
      <c r="N2410">
        <v>1.5106088552278301</v>
      </c>
      <c r="O2410">
        <v>5.5630206933619801</v>
      </c>
      <c r="P2410">
        <v>154.86301369863</v>
      </c>
      <c r="Q2410">
        <v>9.9184747258560003E-3</v>
      </c>
    </row>
    <row r="2411" spans="1:17" hidden="1" x14ac:dyDescent="0.3">
      <c r="A2411" t="s">
        <v>4983</v>
      </c>
      <c r="B2411" t="s">
        <v>4984</v>
      </c>
      <c r="C2411" t="str">
        <f>IFERROR(VLOOKUP(Table1[[#This Row],[Ticker]],[1]!Table1[[Symbol]:[Industry]],2,FALSE),"-")</f>
        <v>-</v>
      </c>
      <c r="D2411" t="s">
        <v>496</v>
      </c>
      <c r="E2411">
        <v>186.99867890799999</v>
      </c>
      <c r="F2411">
        <v>7.79</v>
      </c>
      <c r="G2411">
        <v>59.728323201290202</v>
      </c>
      <c r="H2411">
        <v>6.2076562362128804</v>
      </c>
      <c r="I2411">
        <v>14.920183720413901</v>
      </c>
      <c r="J2411">
        <v>-2.2686241734330399</v>
      </c>
      <c r="K2411">
        <v>7.5534172388625</v>
      </c>
      <c r="L2411">
        <v>6.9812835490546599</v>
      </c>
      <c r="M2411">
        <v>49.446719785993899</v>
      </c>
      <c r="N2411">
        <v>0.84384535279829498</v>
      </c>
      <c r="O2411">
        <v>45.388897695905897</v>
      </c>
      <c r="P2411">
        <v>103.578676790996</v>
      </c>
      <c r="Q2411">
        <v>7.4723526173000002E-2</v>
      </c>
    </row>
    <row r="2412" spans="1:17" hidden="1" x14ac:dyDescent="0.3">
      <c r="A2412" t="s">
        <v>4985</v>
      </c>
      <c r="B2412" t="s">
        <v>4986</v>
      </c>
      <c r="C2412" t="str">
        <f>IFERROR(VLOOKUP(Table1[[#This Row],[Ticker]],[1]!Table1[[Symbol]:[Industry]],2,FALSE),"-")</f>
        <v>-</v>
      </c>
      <c r="D2412" t="s">
        <v>65</v>
      </c>
      <c r="E2412">
        <v>186.9269984</v>
      </c>
      <c r="F2412">
        <v>134</v>
      </c>
      <c r="G2412">
        <v>-55.591830186354599</v>
      </c>
      <c r="H2412">
        <v>8.65119142797667</v>
      </c>
      <c r="I2412">
        <v>-26.437753120006601</v>
      </c>
      <c r="J2412">
        <v>-1.2467772445187399</v>
      </c>
      <c r="K2412">
        <v>127.80442034873499</v>
      </c>
      <c r="L2412">
        <v>139.28652053963299</v>
      </c>
      <c r="M2412">
        <v>60.560057042404303</v>
      </c>
      <c r="N2412">
        <v>1.0223704440279899</v>
      </c>
      <c r="O2412">
        <v>49.253731343283498</v>
      </c>
      <c r="P2412">
        <v>20.287253141831201</v>
      </c>
      <c r="Q2412">
        <v>2.0843317824189998E-3</v>
      </c>
    </row>
    <row r="2413" spans="1:17" hidden="1" x14ac:dyDescent="0.3">
      <c r="A2413" t="s">
        <v>4987</v>
      </c>
      <c r="B2413" t="s">
        <v>4988</v>
      </c>
      <c r="C2413" t="str">
        <f>IFERROR(VLOOKUP(Table1[[#This Row],[Ticker]],[1]!Table1[[Symbol]:[Industry]],2,FALSE),"-")</f>
        <v>-</v>
      </c>
      <c r="D2413" t="s">
        <v>293</v>
      </c>
      <c r="E2413">
        <v>186.64741824000001</v>
      </c>
      <c r="F2413">
        <v>121.2</v>
      </c>
      <c r="G2413">
        <v>-34.584366472124003</v>
      </c>
      <c r="H2413">
        <v>-7.3564971560154104</v>
      </c>
      <c r="I2413">
        <v>-19.658596792463101</v>
      </c>
      <c r="J2413">
        <v>-3.8818195294166302</v>
      </c>
      <c r="K2413">
        <v>125.73200830159</v>
      </c>
      <c r="M2413">
        <v>48.385822189412899</v>
      </c>
      <c r="N2413">
        <v>0.75</v>
      </c>
      <c r="O2413">
        <v>36.881188118811799</v>
      </c>
      <c r="P2413">
        <v>9.1891891891891806</v>
      </c>
    </row>
    <row r="2414" spans="1:17" hidden="1" x14ac:dyDescent="0.3">
      <c r="A2414" t="s">
        <v>4989</v>
      </c>
      <c r="B2414" t="s">
        <v>4990</v>
      </c>
      <c r="C2414" t="str">
        <f>IFERROR(VLOOKUP(Table1[[#This Row],[Ticker]],[1]!Table1[[Symbol]:[Industry]],2,FALSE),"-")</f>
        <v>-</v>
      </c>
      <c r="D2414" t="s">
        <v>59</v>
      </c>
      <c r="E2414">
        <v>186.63789501599999</v>
      </c>
      <c r="F2414">
        <v>154.32</v>
      </c>
      <c r="G2414">
        <v>-2.7580942046289199</v>
      </c>
      <c r="H2414">
        <v>-2.0495381113978701</v>
      </c>
      <c r="I2414">
        <v>-31.4754910562052</v>
      </c>
      <c r="J2414">
        <v>-9.4685522593489004</v>
      </c>
      <c r="K2414">
        <v>153.967921117282</v>
      </c>
      <c r="L2414">
        <v>151.36093864980401</v>
      </c>
      <c r="M2414">
        <v>47.879670314777997</v>
      </c>
      <c r="N2414">
        <v>1.23020262675241</v>
      </c>
      <c r="O2414">
        <v>31.933644375324</v>
      </c>
      <c r="P2414">
        <v>34.366565084893303</v>
      </c>
      <c r="Q2414">
        <v>0.110448315415674</v>
      </c>
    </row>
    <row r="2415" spans="1:17" hidden="1" x14ac:dyDescent="0.3">
      <c r="A2415" t="s">
        <v>4991</v>
      </c>
      <c r="B2415" t="s">
        <v>4992</v>
      </c>
      <c r="C2415" t="str">
        <f>IFERROR(VLOOKUP(Table1[[#This Row],[Ticker]],[1]!Table1[[Symbol]:[Industry]],2,FALSE),"-")</f>
        <v>-</v>
      </c>
      <c r="D2415" t="s">
        <v>1139</v>
      </c>
      <c r="E2415">
        <v>186.44987597599999</v>
      </c>
      <c r="F2415">
        <v>14.71</v>
      </c>
      <c r="G2415">
        <v>-23.5594082432184</v>
      </c>
      <c r="H2415">
        <v>-8.4014769773410496</v>
      </c>
      <c r="I2415">
        <v>-63.856032689899003</v>
      </c>
      <c r="J2415">
        <v>-4.2117282947422297</v>
      </c>
      <c r="K2415">
        <v>16.938679441733999</v>
      </c>
      <c r="L2415">
        <v>21.4550845702726</v>
      </c>
      <c r="M2415">
        <v>32.836940340001199</v>
      </c>
      <c r="N2415">
        <v>0.39324194610254898</v>
      </c>
      <c r="O2415">
        <v>158.327668252889</v>
      </c>
      <c r="P2415">
        <v>2.8671328671328702</v>
      </c>
      <c r="Q2415">
        <v>-4.3671060000999998E-3</v>
      </c>
    </row>
    <row r="2416" spans="1:17" hidden="1" x14ac:dyDescent="0.3">
      <c r="A2416" t="s">
        <v>4993</v>
      </c>
      <c r="B2416" t="s">
        <v>4994</v>
      </c>
      <c r="C2416" t="str">
        <f>IFERROR(VLOOKUP(Table1[[#This Row],[Ticker]],[1]!Table1[[Symbol]:[Industry]],2,FALSE),"-")</f>
        <v>-</v>
      </c>
      <c r="D2416" t="s">
        <v>320</v>
      </c>
      <c r="E2416">
        <v>185.90275500000001</v>
      </c>
      <c r="F2416">
        <v>265.75</v>
      </c>
      <c r="G2416">
        <v>-31.973208948685699</v>
      </c>
      <c r="H2416">
        <v>1.01742710964394</v>
      </c>
      <c r="I2416">
        <v>-19.150388950922</v>
      </c>
      <c r="J2416">
        <v>0.88584776264088905</v>
      </c>
      <c r="K2416">
        <v>267.92749431072502</v>
      </c>
      <c r="M2416">
        <v>56.164954097181003</v>
      </c>
      <c r="N2416">
        <v>0.39260312944523401</v>
      </c>
      <c r="O2416">
        <v>18.5324553151458</v>
      </c>
      <c r="P2416">
        <v>32.2139303482587</v>
      </c>
    </row>
    <row r="2417" spans="1:17" hidden="1" x14ac:dyDescent="0.3">
      <c r="A2417" t="s">
        <v>4995</v>
      </c>
      <c r="B2417" t="s">
        <v>4996</v>
      </c>
      <c r="C2417" t="str">
        <f>IFERROR(VLOOKUP(Table1[[#This Row],[Ticker]],[1]!Table1[[Symbol]:[Industry]],2,FALSE),"-")</f>
        <v>-</v>
      </c>
      <c r="D2417" t="s">
        <v>620</v>
      </c>
      <c r="E2417">
        <v>185.82058737899999</v>
      </c>
      <c r="F2417">
        <v>246.33</v>
      </c>
      <c r="G2417">
        <v>8.3814448989820498</v>
      </c>
      <c r="H2417">
        <v>8.3997582470520999</v>
      </c>
      <c r="I2417">
        <v>-29.245902525779101</v>
      </c>
      <c r="J2417">
        <v>-7.1290258853562605E-2</v>
      </c>
      <c r="K2417">
        <v>222.42749853702699</v>
      </c>
      <c r="L2417">
        <v>225.36617225302101</v>
      </c>
      <c r="M2417">
        <v>76.062275751913603</v>
      </c>
      <c r="N2417">
        <v>1.38714415413115</v>
      </c>
      <c r="O2417">
        <v>41.679860349937002</v>
      </c>
      <c r="P2417">
        <v>44.094764551038303</v>
      </c>
      <c r="Q2417">
        <v>-2.9076978924215999E-2</v>
      </c>
    </row>
    <row r="2418" spans="1:17" hidden="1" x14ac:dyDescent="0.3">
      <c r="A2418" t="s">
        <v>4997</v>
      </c>
      <c r="B2418" t="s">
        <v>4998</v>
      </c>
      <c r="C2418" t="str">
        <f>IFERROR(VLOOKUP(Table1[[#This Row],[Ticker]],[1]!Table1[[Symbol]:[Industry]],2,FALSE),"-")</f>
        <v>-</v>
      </c>
      <c r="D2418" t="s">
        <v>65</v>
      </c>
      <c r="E2418">
        <v>185.62992</v>
      </c>
      <c r="F2418">
        <v>80.8</v>
      </c>
      <c r="G2418">
        <v>229.45264914383799</v>
      </c>
      <c r="H2418">
        <v>-4.4141352051891403</v>
      </c>
      <c r="I2418">
        <v>-7.8997610336274198</v>
      </c>
      <c r="J2418">
        <v>-1.7679983912052499</v>
      </c>
      <c r="K2418">
        <v>80.515151294139599</v>
      </c>
      <c r="L2418">
        <v>70.534403031415295</v>
      </c>
      <c r="M2418">
        <v>99.999999971025503</v>
      </c>
      <c r="O2418">
        <v>0</v>
      </c>
      <c r="P2418">
        <v>255.16483516483501</v>
      </c>
    </row>
    <row r="2419" spans="1:17" hidden="1" x14ac:dyDescent="0.3">
      <c r="A2419" t="s">
        <v>4999</v>
      </c>
      <c r="B2419" t="s">
        <v>5000</v>
      </c>
      <c r="C2419" t="str">
        <f>IFERROR(VLOOKUP(Table1[[#This Row],[Ticker]],[1]!Table1[[Symbol]:[Industry]],2,FALSE),"-")</f>
        <v>-</v>
      </c>
      <c r="D2419" t="s">
        <v>80</v>
      </c>
      <c r="E2419">
        <v>185.57753817599999</v>
      </c>
      <c r="F2419">
        <v>238.72</v>
      </c>
      <c r="G2419">
        <v>-14.4726706435497</v>
      </c>
      <c r="H2419">
        <v>-1.4543137766177101</v>
      </c>
      <c r="I2419">
        <v>-21.144554339911799</v>
      </c>
      <c r="J2419">
        <v>-2.35851563258456</v>
      </c>
      <c r="K2419">
        <v>220.638031890056</v>
      </c>
      <c r="L2419">
        <v>220.915889661557</v>
      </c>
      <c r="M2419">
        <v>77.414800746111894</v>
      </c>
      <c r="N2419">
        <v>2.2040808080059699</v>
      </c>
      <c r="O2419">
        <v>16.538203753351102</v>
      </c>
      <c r="P2419">
        <v>28.690026954177899</v>
      </c>
      <c r="Q2419">
        <v>-5.9451796984624002E-2</v>
      </c>
    </row>
    <row r="2420" spans="1:17" hidden="1" x14ac:dyDescent="0.3">
      <c r="A2420" t="s">
        <v>5001</v>
      </c>
      <c r="B2420" t="s">
        <v>5002</v>
      </c>
      <c r="C2420" t="str">
        <f>IFERROR(VLOOKUP(Table1[[#This Row],[Ticker]],[1]!Table1[[Symbol]:[Industry]],2,FALSE),"-")</f>
        <v>-</v>
      </c>
      <c r="E2420">
        <v>185.47499999999999</v>
      </c>
      <c r="F2420">
        <v>123.65</v>
      </c>
      <c r="G2420">
        <v>187.48436919683499</v>
      </c>
      <c r="H2420">
        <v>27.1284179863002</v>
      </c>
      <c r="I2420">
        <v>200.307189194599</v>
      </c>
      <c r="J2420">
        <v>-1.7679983912052499</v>
      </c>
      <c r="K2420">
        <v>104.884971257602</v>
      </c>
      <c r="L2420">
        <v>71.692909682420506</v>
      </c>
      <c r="M2420">
        <v>100</v>
      </c>
      <c r="N2420">
        <v>3.80399742101869E-2</v>
      </c>
      <c r="O2420">
        <v>0</v>
      </c>
      <c r="P2420">
        <v>213.19655521783099</v>
      </c>
    </row>
    <row r="2421" spans="1:17" hidden="1" x14ac:dyDescent="0.3">
      <c r="A2421" t="s">
        <v>5003</v>
      </c>
      <c r="B2421" t="s">
        <v>5004</v>
      </c>
      <c r="C2421" t="str">
        <f>IFERROR(VLOOKUP(Table1[[#This Row],[Ticker]],[1]!Table1[[Symbol]:[Industry]],2,FALSE),"-")</f>
        <v>-</v>
      </c>
      <c r="D2421" t="s">
        <v>387</v>
      </c>
      <c r="E2421">
        <v>185.19127499999999</v>
      </c>
      <c r="F2421">
        <v>26.5</v>
      </c>
      <c r="G2421">
        <v>-69.858039114051294</v>
      </c>
      <c r="H2421">
        <v>-8.1623157000945294</v>
      </c>
      <c r="I2421">
        <v>-49.624668917890702</v>
      </c>
      <c r="J2421">
        <v>-2.0319501257452202</v>
      </c>
      <c r="K2421">
        <v>28.2802930570275</v>
      </c>
      <c r="L2421">
        <v>35.805670004092498</v>
      </c>
      <c r="M2421">
        <v>44.829781852917201</v>
      </c>
      <c r="N2421">
        <v>0.91994515292624301</v>
      </c>
      <c r="O2421">
        <v>120.75471698113201</v>
      </c>
      <c r="P2421">
        <v>23.026926648096499</v>
      </c>
      <c r="Q2421">
        <v>0.113295842300332</v>
      </c>
    </row>
    <row r="2422" spans="1:17" hidden="1" x14ac:dyDescent="0.3">
      <c r="A2422" t="s">
        <v>5005</v>
      </c>
      <c r="B2422" t="s">
        <v>5006</v>
      </c>
      <c r="C2422" t="str">
        <f>IFERROR(VLOOKUP(Table1[[#This Row],[Ticker]],[1]!Table1[[Symbol]:[Industry]],2,FALSE),"-")</f>
        <v>-</v>
      </c>
      <c r="D2422" t="s">
        <v>668</v>
      </c>
      <c r="E2422">
        <v>184.85624999999999</v>
      </c>
      <c r="F2422">
        <v>98.59</v>
      </c>
      <c r="G2422">
        <v>-36.084913293723403</v>
      </c>
      <c r="H2422">
        <v>-0.39765734731066399</v>
      </c>
      <c r="I2422">
        <v>-10.7341489472817</v>
      </c>
      <c r="J2422">
        <v>2.4094126454115501</v>
      </c>
      <c r="K2422">
        <v>88.226987972774793</v>
      </c>
      <c r="L2422">
        <v>91.372639907207102</v>
      </c>
      <c r="M2422">
        <v>57.232362989929598</v>
      </c>
      <c r="N2422">
        <v>1.36773948939207</v>
      </c>
      <c r="O2422">
        <v>26.736991581296198</v>
      </c>
      <c r="P2422">
        <v>43.717201166180701</v>
      </c>
      <c r="Q2422">
        <v>-7.4162315361187003E-2</v>
      </c>
    </row>
    <row r="2423" spans="1:17" hidden="1" x14ac:dyDescent="0.3">
      <c r="A2423" t="s">
        <v>5007</v>
      </c>
      <c r="B2423" t="s">
        <v>5008</v>
      </c>
      <c r="C2423" t="str">
        <f>IFERROR(VLOOKUP(Table1[[#This Row],[Ticker]],[1]!Table1[[Symbol]:[Industry]],2,FALSE),"-")</f>
        <v>-</v>
      </c>
      <c r="D2423" t="s">
        <v>140</v>
      </c>
      <c r="E2423">
        <v>184.47</v>
      </c>
      <c r="F2423">
        <v>214.5</v>
      </c>
      <c r="G2423">
        <v>120.18945332326599</v>
      </c>
      <c r="H2423">
        <v>55.997764108311998</v>
      </c>
      <c r="I2423">
        <v>233.078375912251</v>
      </c>
      <c r="J2423">
        <v>6.4110139544737503</v>
      </c>
      <c r="K2423">
        <v>161.65448821153399</v>
      </c>
      <c r="L2423">
        <v>113.32994199896601</v>
      </c>
      <c r="M2423">
        <v>95.575095122886296</v>
      </c>
      <c r="N2423">
        <v>0.50803799712245301</v>
      </c>
      <c r="O2423">
        <v>0</v>
      </c>
      <c r="P2423">
        <v>360.79484425349</v>
      </c>
      <c r="Q2423">
        <v>0.13743438734382099</v>
      </c>
    </row>
    <row r="2424" spans="1:17" hidden="1" x14ac:dyDescent="0.3">
      <c r="A2424" t="s">
        <v>5009</v>
      </c>
      <c r="B2424" t="s">
        <v>5010</v>
      </c>
      <c r="C2424" t="str">
        <f>IFERROR(VLOOKUP(Table1[[#This Row],[Ticker]],[1]!Table1[[Symbol]:[Industry]],2,FALSE),"-")</f>
        <v>-</v>
      </c>
      <c r="E2424">
        <v>183.77294336</v>
      </c>
      <c r="F2424">
        <v>96.64</v>
      </c>
      <c r="G2424">
        <v>-52.316575783280598</v>
      </c>
      <c r="H2424">
        <v>16.761266188327902</v>
      </c>
      <c r="I2424">
        <v>-39.493755785516903</v>
      </c>
      <c r="J2424">
        <v>12.517715894508999</v>
      </c>
      <c r="K2424">
        <v>74.021117100985407</v>
      </c>
      <c r="M2424">
        <v>91.095259776339702</v>
      </c>
      <c r="N2424">
        <v>1.86019789339291</v>
      </c>
      <c r="O2424">
        <v>50.2069536423841</v>
      </c>
      <c r="P2424">
        <v>82.857142857142804</v>
      </c>
    </row>
    <row r="2425" spans="1:17" hidden="1" x14ac:dyDescent="0.3">
      <c r="A2425" t="s">
        <v>5011</v>
      </c>
      <c r="B2425" t="s">
        <v>5012</v>
      </c>
      <c r="C2425" t="str">
        <f>IFERROR(VLOOKUP(Table1[[#This Row],[Ticker]],[1]!Table1[[Symbol]:[Industry]],2,FALSE),"-")</f>
        <v>-</v>
      </c>
      <c r="D2425" t="s">
        <v>1300</v>
      </c>
      <c r="E2425">
        <v>183.70820789999999</v>
      </c>
      <c r="F2425">
        <v>122.58</v>
      </c>
      <c r="G2425">
        <v>-18.023929043639601</v>
      </c>
      <c r="H2425">
        <v>-4.8549515317197596</v>
      </c>
      <c r="I2425">
        <v>-8.6989707831134204</v>
      </c>
      <c r="J2425">
        <v>-1.89083845344422</v>
      </c>
      <c r="K2425">
        <v>121.23013470497401</v>
      </c>
      <c r="L2425">
        <v>118.53127918067</v>
      </c>
      <c r="M2425">
        <v>62.4894939835931</v>
      </c>
      <c r="N2425">
        <v>0.40584690091737002</v>
      </c>
      <c r="O2425">
        <v>2.8715940610213702</v>
      </c>
      <c r="P2425">
        <v>11.032608695652099</v>
      </c>
    </row>
    <row r="2426" spans="1:17" hidden="1" x14ac:dyDescent="0.3">
      <c r="A2426" t="s">
        <v>5013</v>
      </c>
      <c r="B2426" t="s">
        <v>5014</v>
      </c>
      <c r="C2426" t="str">
        <f>IFERROR(VLOOKUP(Table1[[#This Row],[Ticker]],[1]!Table1[[Symbol]:[Industry]],2,FALSE),"-")</f>
        <v>-</v>
      </c>
      <c r="D2426" t="s">
        <v>1136</v>
      </c>
      <c r="E2426">
        <v>183.47006943</v>
      </c>
      <c r="F2426">
        <v>9.27</v>
      </c>
      <c r="G2426">
        <v>84.175454428441896</v>
      </c>
      <c r="H2426">
        <v>2.8477695567155998</v>
      </c>
      <c r="I2426">
        <v>-42.6620932959596</v>
      </c>
      <c r="J2426">
        <v>0.61836524515836999</v>
      </c>
      <c r="K2426">
        <v>8.9380301667045501</v>
      </c>
      <c r="L2426">
        <v>8.4851618801149495</v>
      </c>
      <c r="M2426">
        <v>62.828977649883498</v>
      </c>
      <c r="N2426">
        <v>1.12441146075306</v>
      </c>
      <c r="O2426">
        <v>66.127292340884594</v>
      </c>
      <c r="P2426">
        <v>113.10344827586199</v>
      </c>
      <c r="Q2426">
        <v>7.2469913834577002E-2</v>
      </c>
    </row>
    <row r="2427" spans="1:17" hidden="1" x14ac:dyDescent="0.3">
      <c r="A2427" t="s">
        <v>5015</v>
      </c>
      <c r="B2427" t="s">
        <v>5016</v>
      </c>
      <c r="C2427" t="str">
        <f>IFERROR(VLOOKUP(Table1[[#This Row],[Ticker]],[1]!Table1[[Symbol]:[Industry]],2,FALSE),"-")</f>
        <v>-</v>
      </c>
      <c r="D2427" t="s">
        <v>59</v>
      </c>
      <c r="E2427">
        <v>183.27</v>
      </c>
      <c r="F2427">
        <v>178.8</v>
      </c>
      <c r="G2427">
        <v>-24.8382080114106</v>
      </c>
      <c r="H2427">
        <v>-4.35826928340144</v>
      </c>
      <c r="I2427">
        <v>-19.691555233552901</v>
      </c>
      <c r="J2427">
        <v>-1.7121324694175399</v>
      </c>
      <c r="K2427">
        <v>184.40400603038</v>
      </c>
      <c r="L2427">
        <v>182.04978166878001</v>
      </c>
      <c r="M2427">
        <v>49.9307538743588</v>
      </c>
      <c r="N2427">
        <v>0.33834186626258</v>
      </c>
      <c r="O2427">
        <v>28.635346756152099</v>
      </c>
      <c r="P2427">
        <v>20.323014804845201</v>
      </c>
      <c r="Q2427">
        <v>-4.2099237493555E-2</v>
      </c>
    </row>
    <row r="2428" spans="1:17" hidden="1" x14ac:dyDescent="0.3">
      <c r="A2428" t="s">
        <v>5017</v>
      </c>
      <c r="B2428" t="s">
        <v>5018</v>
      </c>
      <c r="C2428" t="str">
        <f>IFERROR(VLOOKUP(Table1[[#This Row],[Ticker]],[1]!Table1[[Symbol]:[Industry]],2,FALSE),"-")</f>
        <v>-</v>
      </c>
      <c r="D2428" t="s">
        <v>257</v>
      </c>
      <c r="E2428">
        <v>183.20924335000001</v>
      </c>
      <c r="F2428">
        <v>206.29</v>
      </c>
      <c r="G2428">
        <v>-15.4056011103057</v>
      </c>
      <c r="H2428">
        <v>6.10990585369795</v>
      </c>
      <c r="I2428">
        <v>-24.8441248793997</v>
      </c>
      <c r="J2428">
        <v>-2.1623700743446301</v>
      </c>
      <c r="K2428">
        <v>194.64190432180899</v>
      </c>
      <c r="L2428">
        <v>198.01455900637799</v>
      </c>
      <c r="M2428">
        <v>63.481665159715597</v>
      </c>
      <c r="N2428">
        <v>1.90104501726606</v>
      </c>
      <c r="O2428">
        <v>27.708565611517699</v>
      </c>
      <c r="P2428">
        <v>26.830617891177301</v>
      </c>
      <c r="Q2428">
        <v>-2.3827441974070999E-2</v>
      </c>
    </row>
    <row r="2429" spans="1:17" hidden="1" x14ac:dyDescent="0.3">
      <c r="A2429" t="s">
        <v>5019</v>
      </c>
      <c r="B2429" t="s">
        <v>5020</v>
      </c>
      <c r="C2429" t="str">
        <f>IFERROR(VLOOKUP(Table1[[#This Row],[Ticker]],[1]!Table1[[Symbol]:[Industry]],2,FALSE),"-")</f>
        <v>-</v>
      </c>
      <c r="D2429" t="s">
        <v>169</v>
      </c>
      <c r="E2429">
        <v>182.25019305000001</v>
      </c>
      <c r="F2429">
        <v>27.81</v>
      </c>
      <c r="G2429">
        <v>0.65145034264017398</v>
      </c>
      <c r="H2429">
        <v>-3.9801388218256699</v>
      </c>
      <c r="I2429">
        <v>-3.83054249382065</v>
      </c>
      <c r="J2429">
        <v>-4.97469061846214</v>
      </c>
      <c r="K2429">
        <v>27.474507826158401</v>
      </c>
      <c r="L2429">
        <v>27.229712596690199</v>
      </c>
      <c r="M2429">
        <v>46.953504634711102</v>
      </c>
      <c r="N2429">
        <v>1.2578804179660601</v>
      </c>
      <c r="O2429">
        <v>65.408126573175096</v>
      </c>
      <c r="P2429">
        <v>27.568807339449499</v>
      </c>
      <c r="Q2429">
        <v>3.0864455242594999E-2</v>
      </c>
    </row>
    <row r="2430" spans="1:17" hidden="1" x14ac:dyDescent="0.3">
      <c r="A2430" t="s">
        <v>5021</v>
      </c>
      <c r="B2430" t="s">
        <v>5022</v>
      </c>
      <c r="C2430" t="str">
        <f>IFERROR(VLOOKUP(Table1[[#This Row],[Ticker]],[1]!Table1[[Symbol]:[Industry]],2,FALSE),"-")</f>
        <v>-</v>
      </c>
      <c r="D2430" t="s">
        <v>390</v>
      </c>
      <c r="E2430">
        <v>182.18714764399999</v>
      </c>
      <c r="F2430">
        <v>182.12</v>
      </c>
      <c r="G2430">
        <v>34.578819270008999</v>
      </c>
      <c r="H2430">
        <v>14.678580026598899</v>
      </c>
      <c r="I2430">
        <v>34.815419053815397</v>
      </c>
      <c r="J2430">
        <v>2.9426106690020299</v>
      </c>
      <c r="K2430">
        <v>156.014951938948</v>
      </c>
      <c r="L2430">
        <v>136.50838780611701</v>
      </c>
      <c r="M2430">
        <v>73.393794291633995</v>
      </c>
      <c r="N2430">
        <v>0.60229660480372105</v>
      </c>
      <c r="O2430">
        <v>3.7777289699099499</v>
      </c>
      <c r="P2430">
        <v>71.326434619002796</v>
      </c>
      <c r="Q2430">
        <v>7.1101192964706003E-2</v>
      </c>
    </row>
    <row r="2431" spans="1:17" hidden="1" x14ac:dyDescent="0.3">
      <c r="A2431" t="s">
        <v>5023</v>
      </c>
      <c r="B2431" t="s">
        <v>5024</v>
      </c>
      <c r="C2431" t="str">
        <f>IFERROR(VLOOKUP(Table1[[#This Row],[Ticker]],[1]!Table1[[Symbol]:[Industry]],2,FALSE),"-")</f>
        <v>-</v>
      </c>
      <c r="D2431" t="s">
        <v>306</v>
      </c>
      <c r="E2431">
        <v>182.14498649999999</v>
      </c>
      <c r="F2431">
        <v>130.25</v>
      </c>
      <c r="G2431">
        <v>68.256540710202501</v>
      </c>
      <c r="H2431">
        <v>27.690319479910599</v>
      </c>
      <c r="I2431">
        <v>60.916345212422698</v>
      </c>
      <c r="J2431">
        <v>-5.6428121020845303</v>
      </c>
      <c r="K2431">
        <v>113.26996183832701</v>
      </c>
      <c r="L2431">
        <v>90.529623563697996</v>
      </c>
      <c r="M2431">
        <v>48.437482142358199</v>
      </c>
      <c r="N2431">
        <v>0.61210299021483605</v>
      </c>
      <c r="O2431">
        <v>16.6986564299424</v>
      </c>
      <c r="P2431">
        <v>111.788617886178</v>
      </c>
      <c r="Q2431">
        <v>0.16488514721707301</v>
      </c>
    </row>
    <row r="2432" spans="1:17" hidden="1" x14ac:dyDescent="0.3">
      <c r="A2432" t="s">
        <v>5025</v>
      </c>
      <c r="B2432" t="s">
        <v>5026</v>
      </c>
      <c r="C2432" t="str">
        <f>IFERROR(VLOOKUP(Table1[[#This Row],[Ticker]],[1]!Table1[[Symbol]:[Industry]],2,FALSE),"-")</f>
        <v>-</v>
      </c>
      <c r="D2432" t="s">
        <v>95</v>
      </c>
      <c r="E2432">
        <v>181.953194</v>
      </c>
      <c r="F2432">
        <v>108.4</v>
      </c>
      <c r="G2432">
        <v>207.82627551746501</v>
      </c>
      <c r="H2432">
        <v>13.797424227744299</v>
      </c>
      <c r="I2432">
        <v>14.3406809251243</v>
      </c>
      <c r="J2432">
        <v>12.9409963177894</v>
      </c>
      <c r="K2432">
        <v>61.466197253657903</v>
      </c>
      <c r="M2432">
        <v>99.999677125048294</v>
      </c>
      <c r="N2432">
        <v>0.96923076923076901</v>
      </c>
      <c r="O2432">
        <v>0</v>
      </c>
      <c r="P2432">
        <v>233.53846153846101</v>
      </c>
    </row>
    <row r="2433" spans="1:17" hidden="1" x14ac:dyDescent="0.3">
      <c r="A2433" t="s">
        <v>5027</v>
      </c>
      <c r="B2433" t="s">
        <v>5028</v>
      </c>
      <c r="C2433" t="str">
        <f>IFERROR(VLOOKUP(Table1[[#This Row],[Ticker]],[1]!Table1[[Symbol]:[Industry]],2,FALSE),"-")</f>
        <v>-</v>
      </c>
      <c r="D2433" t="s">
        <v>390</v>
      </c>
      <c r="E2433">
        <v>181.719152025</v>
      </c>
      <c r="F2433">
        <v>22.25</v>
      </c>
      <c r="G2433">
        <v>69.463252575495005</v>
      </c>
      <c r="H2433">
        <v>-6.4228688296432797</v>
      </c>
      <c r="I2433">
        <v>19.788034096028099</v>
      </c>
      <c r="J2433">
        <v>4.1310105752883697</v>
      </c>
      <c r="K2433">
        <v>21.461772516459401</v>
      </c>
      <c r="L2433">
        <v>18.704254711294901</v>
      </c>
      <c r="M2433">
        <v>63.085322660571698</v>
      </c>
      <c r="N2433">
        <v>0.82727512821425997</v>
      </c>
      <c r="O2433">
        <v>28.089887640449401</v>
      </c>
      <c r="P2433">
        <v>122.5</v>
      </c>
      <c r="Q2433">
        <v>4.1307206898268001E-2</v>
      </c>
    </row>
    <row r="2434" spans="1:17" hidden="1" x14ac:dyDescent="0.3">
      <c r="A2434" t="s">
        <v>5029</v>
      </c>
      <c r="B2434" t="s">
        <v>5030</v>
      </c>
      <c r="C2434" t="str">
        <f>IFERROR(VLOOKUP(Table1[[#This Row],[Ticker]],[1]!Table1[[Symbol]:[Industry]],2,FALSE),"-")</f>
        <v>-</v>
      </c>
      <c r="D2434" t="s">
        <v>59</v>
      </c>
      <c r="E2434">
        <v>181.4962156</v>
      </c>
      <c r="F2434">
        <v>86.26</v>
      </c>
      <c r="G2434">
        <v>-3.01603766150973</v>
      </c>
      <c r="H2434">
        <v>0.34203577614740099</v>
      </c>
      <c r="I2434">
        <v>-34.861324413101201</v>
      </c>
      <c r="J2434">
        <v>-3.4295785878820899</v>
      </c>
      <c r="K2434">
        <v>87.859233856224407</v>
      </c>
      <c r="L2434">
        <v>88.098265281798703</v>
      </c>
      <c r="M2434">
        <v>50.928878101066303</v>
      </c>
      <c r="N2434">
        <v>1.0504488937968299</v>
      </c>
      <c r="O2434">
        <v>33.317876188268002</v>
      </c>
      <c r="P2434">
        <v>26.6666666666666</v>
      </c>
      <c r="Q2434">
        <v>4.3879460373713999E-2</v>
      </c>
    </row>
    <row r="2435" spans="1:17" hidden="1" x14ac:dyDescent="0.3">
      <c r="A2435" t="s">
        <v>5031</v>
      </c>
      <c r="B2435" t="s">
        <v>5032</v>
      </c>
      <c r="C2435" t="str">
        <f>IFERROR(VLOOKUP(Table1[[#This Row],[Ticker]],[1]!Table1[[Symbol]:[Industry]],2,FALSE),"-")</f>
        <v>-</v>
      </c>
      <c r="D2435" t="s">
        <v>3987</v>
      </c>
      <c r="E2435">
        <v>181.1376918</v>
      </c>
      <c r="F2435">
        <v>72.900000000000006</v>
      </c>
      <c r="G2435">
        <v>28.573528264718</v>
      </c>
      <c r="H2435">
        <v>24.552654462707501</v>
      </c>
      <c r="I2435">
        <v>41.396348262481801</v>
      </c>
      <c r="J2435">
        <v>-7.3085389317457796</v>
      </c>
      <c r="K2435">
        <v>57.793279493016897</v>
      </c>
      <c r="M2435">
        <v>62.483737904699503</v>
      </c>
      <c r="O2435">
        <v>13.031550068587</v>
      </c>
      <c r="P2435">
        <v>84.556962025316395</v>
      </c>
    </row>
    <row r="2436" spans="1:17" hidden="1" x14ac:dyDescent="0.3">
      <c r="A2436" t="s">
        <v>5033</v>
      </c>
      <c r="B2436" t="s">
        <v>5034</v>
      </c>
      <c r="C2436" t="str">
        <f>IFERROR(VLOOKUP(Table1[[#This Row],[Ticker]],[1]!Table1[[Symbol]:[Industry]],2,FALSE),"-")</f>
        <v>-</v>
      </c>
      <c r="D2436" t="s">
        <v>5035</v>
      </c>
      <c r="E2436">
        <v>180.99900773499999</v>
      </c>
      <c r="F2436">
        <v>77.349999999999994</v>
      </c>
      <c r="G2436">
        <v>-51.426471735281901</v>
      </c>
      <c r="H2436">
        <v>-12.6494293228362</v>
      </c>
      <c r="I2436">
        <v>-54.201960863900098</v>
      </c>
      <c r="J2436">
        <v>-3.0962716359870299</v>
      </c>
      <c r="K2436">
        <v>85.5966720558406</v>
      </c>
      <c r="M2436">
        <v>38.237810937200798</v>
      </c>
      <c r="N2436">
        <v>0.81049972656961999</v>
      </c>
      <c r="O2436">
        <v>96.509372979961199</v>
      </c>
      <c r="P2436">
        <v>9.3286219081272002</v>
      </c>
    </row>
    <row r="2437" spans="1:17" hidden="1" x14ac:dyDescent="0.3">
      <c r="A2437" t="s">
        <v>5036</v>
      </c>
      <c r="B2437" t="s">
        <v>5037</v>
      </c>
      <c r="C2437" t="str">
        <f>IFERROR(VLOOKUP(Table1[[#This Row],[Ticker]],[1]!Table1[[Symbol]:[Industry]],2,FALSE),"-")</f>
        <v>-</v>
      </c>
      <c r="D2437" t="s">
        <v>46</v>
      </c>
      <c r="E2437">
        <v>180.94976316</v>
      </c>
      <c r="F2437">
        <v>108.2</v>
      </c>
      <c r="G2437">
        <v>94.924029313424597</v>
      </c>
      <c r="H2437">
        <v>10.5371107319722</v>
      </c>
      <c r="I2437">
        <v>-15.0151009847882</v>
      </c>
      <c r="J2437">
        <v>-1.8809714659557699</v>
      </c>
      <c r="K2437">
        <v>103.29032908233199</v>
      </c>
      <c r="L2437">
        <v>96.587544303003298</v>
      </c>
      <c r="M2437">
        <v>58.949628906543303</v>
      </c>
      <c r="N2437">
        <v>0.835220248242178</v>
      </c>
      <c r="O2437">
        <v>46.811460258780002</v>
      </c>
      <c r="P2437">
        <v>124.248704663212</v>
      </c>
      <c r="Q2437">
        <v>5.8432637571415001E-2</v>
      </c>
    </row>
    <row r="2438" spans="1:17" hidden="1" x14ac:dyDescent="0.3">
      <c r="A2438" t="s">
        <v>5038</v>
      </c>
      <c r="B2438" t="s">
        <v>5039</v>
      </c>
      <c r="C2438" t="str">
        <f>IFERROR(VLOOKUP(Table1[[#This Row],[Ticker]],[1]!Table1[[Symbol]:[Industry]],2,FALSE),"-")</f>
        <v>-</v>
      </c>
      <c r="D2438" t="s">
        <v>496</v>
      </c>
      <c r="E2438">
        <v>180.78602493599999</v>
      </c>
      <c r="F2438">
        <v>62.34</v>
      </c>
      <c r="G2438">
        <v>-35.5387756163719</v>
      </c>
      <c r="H2438">
        <v>0.54384798808816903</v>
      </c>
      <c r="I2438">
        <v>-24.212267872449999</v>
      </c>
      <c r="J2438">
        <v>-3.1108103975243599</v>
      </c>
      <c r="K2438">
        <v>60.816459101308901</v>
      </c>
      <c r="L2438">
        <v>63.508016358697901</v>
      </c>
      <c r="M2438">
        <v>54.513841477215202</v>
      </c>
      <c r="N2438">
        <v>1.5386552963668101</v>
      </c>
      <c r="O2438">
        <v>29.371190247032398</v>
      </c>
      <c r="P2438">
        <v>19.196940726577399</v>
      </c>
      <c r="Q2438">
        <v>1.8760046102539001E-2</v>
      </c>
    </row>
    <row r="2439" spans="1:17" hidden="1" x14ac:dyDescent="0.3">
      <c r="A2439" t="s">
        <v>5040</v>
      </c>
      <c r="B2439" t="s">
        <v>5041</v>
      </c>
      <c r="C2439" t="str">
        <f>IFERROR(VLOOKUP(Table1[[#This Row],[Ticker]],[1]!Table1[[Symbol]:[Industry]],2,FALSE),"-")</f>
        <v>-</v>
      </c>
      <c r="D2439" t="s">
        <v>1139</v>
      </c>
      <c r="E2439">
        <v>180.5402833</v>
      </c>
      <c r="F2439">
        <v>105.95</v>
      </c>
      <c r="G2439">
        <v>196.32428814313701</v>
      </c>
      <c r="H2439">
        <v>-7.1664287831707902</v>
      </c>
      <c r="I2439">
        <v>25.156236582630701</v>
      </c>
      <c r="J2439">
        <v>-1.10323105977125</v>
      </c>
      <c r="K2439">
        <v>106.95021469941599</v>
      </c>
      <c r="L2439">
        <v>84.311386514859905</v>
      </c>
      <c r="M2439">
        <v>43.329572489489301</v>
      </c>
      <c r="N2439">
        <v>0.97840909090909101</v>
      </c>
      <c r="O2439">
        <v>21.7555450684284</v>
      </c>
      <c r="P2439">
        <v>265.34482758620601</v>
      </c>
    </row>
    <row r="2440" spans="1:17" hidden="1" x14ac:dyDescent="0.3">
      <c r="A2440" t="s">
        <v>5042</v>
      </c>
      <c r="B2440" t="s">
        <v>5043</v>
      </c>
      <c r="C2440" t="str">
        <f>IFERROR(VLOOKUP(Table1[[#This Row],[Ticker]],[1]!Table1[[Symbol]:[Industry]],2,FALSE),"-")</f>
        <v>-</v>
      </c>
      <c r="D2440" t="s">
        <v>257</v>
      </c>
      <c r="E2440">
        <v>180.40020000000001</v>
      </c>
      <c r="F2440">
        <v>15033.35</v>
      </c>
      <c r="G2440">
        <v>-4.14117218455889</v>
      </c>
      <c r="H2440">
        <v>11.1752184069781</v>
      </c>
      <c r="I2440">
        <v>-3.15688427140759</v>
      </c>
      <c r="J2440">
        <v>13.486110379859801</v>
      </c>
      <c r="K2440">
        <v>13547.7200447947</v>
      </c>
      <c r="L2440">
        <v>13171.4702996777</v>
      </c>
      <c r="M2440">
        <v>67.830157019774006</v>
      </c>
      <c r="N2440">
        <v>3.55990122896148</v>
      </c>
      <c r="O2440">
        <v>16.075259340067198</v>
      </c>
      <c r="P2440">
        <v>48.678706002195497</v>
      </c>
      <c r="Q2440">
        <v>-3.0811562838239999E-2</v>
      </c>
    </row>
    <row r="2441" spans="1:17" hidden="1" x14ac:dyDescent="0.3">
      <c r="A2441" t="s">
        <v>5044</v>
      </c>
      <c r="B2441" t="s">
        <v>5045</v>
      </c>
      <c r="C2441" t="str">
        <f>IFERROR(VLOOKUP(Table1[[#This Row],[Ticker]],[1]!Table1[[Symbol]:[Industry]],2,FALSE),"-")</f>
        <v>-</v>
      </c>
      <c r="E2441">
        <v>180.314874753</v>
      </c>
      <c r="F2441">
        <v>12.09</v>
      </c>
      <c r="G2441">
        <v>65.139548994776604</v>
      </c>
      <c r="H2441">
        <v>7.4580109135323198</v>
      </c>
      <c r="I2441">
        <v>-16.8607719009131</v>
      </c>
      <c r="J2441">
        <v>-6.0648733912052597</v>
      </c>
      <c r="K2441">
        <v>11.751849144753299</v>
      </c>
      <c r="L2441">
        <v>11.508021112557699</v>
      </c>
      <c r="M2441">
        <v>43.082174081137303</v>
      </c>
      <c r="N2441">
        <v>0.99172821648209597</v>
      </c>
      <c r="O2441">
        <v>44.830438378825498</v>
      </c>
      <c r="P2441">
        <v>110.26086956521701</v>
      </c>
      <c r="Q2441">
        <v>7.9409458645994996E-2</v>
      </c>
    </row>
    <row r="2442" spans="1:17" hidden="1" x14ac:dyDescent="0.3">
      <c r="A2442" t="s">
        <v>5046</v>
      </c>
      <c r="B2442" t="s">
        <v>5047</v>
      </c>
      <c r="C2442" t="str">
        <f>IFERROR(VLOOKUP(Table1[[#This Row],[Ticker]],[1]!Table1[[Symbol]:[Industry]],2,FALSE),"-")</f>
        <v>-</v>
      </c>
      <c r="E2442">
        <v>180.30164654999999</v>
      </c>
      <c r="F2442">
        <v>20.190000000000001</v>
      </c>
      <c r="G2442">
        <v>21.767726323781002</v>
      </c>
      <c r="H2442">
        <v>-1.9265730161344199</v>
      </c>
      <c r="I2442">
        <v>0.53760026890241597</v>
      </c>
      <c r="J2442">
        <v>-6.8371228151683701</v>
      </c>
      <c r="K2442">
        <v>22.385416882925</v>
      </c>
      <c r="L2442">
        <v>21.154595133670998</v>
      </c>
      <c r="M2442">
        <v>29.317651160528801</v>
      </c>
      <c r="N2442">
        <v>0.66093478355259205</v>
      </c>
      <c r="O2442">
        <v>52.501238236750801</v>
      </c>
      <c r="P2442">
        <v>64.012997562956897</v>
      </c>
      <c r="Q2442">
        <v>1.3093226811550999E-2</v>
      </c>
    </row>
    <row r="2443" spans="1:17" hidden="1" x14ac:dyDescent="0.3">
      <c r="A2443" t="s">
        <v>5048</v>
      </c>
      <c r="B2443" t="s">
        <v>5049</v>
      </c>
      <c r="C2443" t="str">
        <f>IFERROR(VLOOKUP(Table1[[#This Row],[Ticker]],[1]!Table1[[Symbol]:[Industry]],2,FALSE),"-")</f>
        <v>-</v>
      </c>
      <c r="D2443" t="s">
        <v>59</v>
      </c>
      <c r="E2443">
        <v>179.662541</v>
      </c>
      <c r="F2443">
        <v>45.07</v>
      </c>
      <c r="G2443">
        <v>-7.0272261515455403</v>
      </c>
      <c r="H2443">
        <v>-8.6769029152385695</v>
      </c>
      <c r="I2443">
        <v>-23.835819293337099</v>
      </c>
      <c r="J2443">
        <v>-2.8531047741839699</v>
      </c>
      <c r="K2443">
        <v>50.936779667827402</v>
      </c>
      <c r="L2443">
        <v>53.087625812511703</v>
      </c>
      <c r="M2443">
        <v>33.368867937403103</v>
      </c>
      <c r="N2443">
        <v>0.84292940172604203</v>
      </c>
      <c r="O2443">
        <v>63.967162192145501</v>
      </c>
      <c r="P2443">
        <v>35.117580135094599</v>
      </c>
      <c r="Q2443">
        <v>0.13309260206031201</v>
      </c>
    </row>
    <row r="2444" spans="1:17" hidden="1" x14ac:dyDescent="0.3">
      <c r="A2444" t="s">
        <v>5050</v>
      </c>
      <c r="B2444" t="s">
        <v>5051</v>
      </c>
      <c r="C2444" t="str">
        <f>IFERROR(VLOOKUP(Table1[[#This Row],[Ticker]],[1]!Table1[[Symbol]:[Industry]],2,FALSE),"-")</f>
        <v>-</v>
      </c>
      <c r="D2444" t="s">
        <v>234</v>
      </c>
      <c r="E2444">
        <v>179.52161150000001</v>
      </c>
      <c r="F2444">
        <v>385</v>
      </c>
      <c r="G2444">
        <v>19.051867372498801</v>
      </c>
      <c r="H2444">
        <v>1.26048401573011</v>
      </c>
      <c r="I2444">
        <v>-16.591216948695099</v>
      </c>
      <c r="J2444">
        <v>-3.4977552224912798</v>
      </c>
      <c r="K2444">
        <v>392.34104130944701</v>
      </c>
      <c r="L2444">
        <v>390.34366674755</v>
      </c>
      <c r="M2444">
        <v>45.623182724611603</v>
      </c>
      <c r="N2444">
        <v>1.04025011560272</v>
      </c>
      <c r="O2444">
        <v>58.285714285714199</v>
      </c>
      <c r="P2444">
        <v>53.661943723807603</v>
      </c>
      <c r="Q2444">
        <v>0.112756139215481</v>
      </c>
    </row>
    <row r="2445" spans="1:17" hidden="1" x14ac:dyDescent="0.3">
      <c r="A2445" t="s">
        <v>5052</v>
      </c>
      <c r="B2445" t="s">
        <v>5053</v>
      </c>
      <c r="C2445" t="str">
        <f>IFERROR(VLOOKUP(Table1[[#This Row],[Ticker]],[1]!Table1[[Symbol]:[Industry]],2,FALSE),"-")</f>
        <v>-</v>
      </c>
      <c r="D2445" t="s">
        <v>1409</v>
      </c>
      <c r="E2445">
        <v>179.29031918999999</v>
      </c>
      <c r="F2445">
        <v>1944.3</v>
      </c>
      <c r="G2445">
        <v>-53.529976338786497</v>
      </c>
      <c r="H2445">
        <v>-15.525246316300199</v>
      </c>
      <c r="I2445">
        <v>-29.546745250803198</v>
      </c>
      <c r="J2445">
        <v>-1.74455539675342</v>
      </c>
      <c r="K2445">
        <v>2029.38661536021</v>
      </c>
      <c r="L2445">
        <v>2176.9762898867598</v>
      </c>
      <c r="M2445">
        <v>51.239792050130703</v>
      </c>
      <c r="N2445">
        <v>1.9756851906688999</v>
      </c>
      <c r="O2445">
        <v>41.950830633132703</v>
      </c>
      <c r="P2445">
        <v>3.9732620320855601</v>
      </c>
      <c r="Q2445">
        <v>2.4943503351953E-2</v>
      </c>
    </row>
    <row r="2446" spans="1:17" hidden="1" x14ac:dyDescent="0.3">
      <c r="A2446" t="s">
        <v>5054</v>
      </c>
      <c r="B2446" t="s">
        <v>5055</v>
      </c>
      <c r="C2446" t="str">
        <f>IFERROR(VLOOKUP(Table1[[#This Row],[Ticker]],[1]!Table1[[Symbol]:[Industry]],2,FALSE),"-")</f>
        <v>-</v>
      </c>
      <c r="D2446" t="s">
        <v>21</v>
      </c>
      <c r="E2446">
        <v>179.02569079599999</v>
      </c>
      <c r="F2446">
        <v>121.72</v>
      </c>
      <c r="G2446">
        <v>9.9089838954383396</v>
      </c>
      <c r="H2446">
        <v>-4.71741389371374</v>
      </c>
      <c r="I2446">
        <v>-8.2739814078477991</v>
      </c>
      <c r="J2446">
        <v>3.9972190000990802</v>
      </c>
      <c r="K2446">
        <v>124.584759544352</v>
      </c>
      <c r="L2446">
        <v>119.51055316206801</v>
      </c>
      <c r="M2446">
        <v>61.439923218525898</v>
      </c>
      <c r="N2446">
        <v>0.83134502958813405</v>
      </c>
      <c r="O2446">
        <v>27.998685507722598</v>
      </c>
      <c r="P2446">
        <v>66.057298772169105</v>
      </c>
      <c r="Q2446">
        <v>-0.12607352081223999</v>
      </c>
    </row>
    <row r="2447" spans="1:17" hidden="1" x14ac:dyDescent="0.3">
      <c r="A2447" t="s">
        <v>5056</v>
      </c>
      <c r="B2447" t="s">
        <v>5057</v>
      </c>
      <c r="C2447" t="str">
        <f>IFERROR(VLOOKUP(Table1[[#This Row],[Ticker]],[1]!Table1[[Symbol]:[Industry]],2,FALSE),"-")</f>
        <v>-</v>
      </c>
      <c r="D2447" t="s">
        <v>320</v>
      </c>
      <c r="E2447">
        <v>178.43777332799999</v>
      </c>
      <c r="F2447">
        <v>190.56</v>
      </c>
      <c r="G2447">
        <v>32.297764227759998</v>
      </c>
      <c r="H2447">
        <v>-0.52524631630025698</v>
      </c>
      <c r="I2447">
        <v>16.2163250336781</v>
      </c>
      <c r="J2447">
        <v>-1.7519530363354801</v>
      </c>
      <c r="K2447">
        <v>167.526122223805</v>
      </c>
      <c r="L2447">
        <v>145.84167523728999</v>
      </c>
      <c r="M2447">
        <v>71.003035411077093</v>
      </c>
      <c r="N2447">
        <v>0.39100646716458798</v>
      </c>
      <c r="O2447">
        <v>14.373425692695101</v>
      </c>
      <c r="P2447">
        <v>69.991079393398707</v>
      </c>
      <c r="Q2447">
        <v>7.4785412463720002E-2</v>
      </c>
    </row>
    <row r="2448" spans="1:17" hidden="1" x14ac:dyDescent="0.3">
      <c r="A2448" t="s">
        <v>5058</v>
      </c>
      <c r="B2448" t="s">
        <v>5059</v>
      </c>
      <c r="C2448" t="str">
        <f>IFERROR(VLOOKUP(Table1[[#This Row],[Ticker]],[1]!Table1[[Symbol]:[Industry]],2,FALSE),"-")</f>
        <v>-</v>
      </c>
      <c r="D2448" t="s">
        <v>620</v>
      </c>
      <c r="E2448">
        <v>177.572620194</v>
      </c>
      <c r="F2448">
        <v>57.74</v>
      </c>
      <c r="G2448">
        <v>69.0619205197995</v>
      </c>
      <c r="H2448">
        <v>-1.6368583792197999</v>
      </c>
      <c r="I2448">
        <v>-10.4408209558087</v>
      </c>
      <c r="J2448">
        <v>1.6621286505370301</v>
      </c>
      <c r="K2448">
        <v>55.348648866142703</v>
      </c>
      <c r="L2448">
        <v>49.785282304175603</v>
      </c>
      <c r="M2448">
        <v>58.760845600923702</v>
      </c>
      <c r="N2448">
        <v>1.01135342796588</v>
      </c>
      <c r="O2448">
        <v>22.099064773120801</v>
      </c>
      <c r="P2448">
        <v>104.751773049645</v>
      </c>
      <c r="Q2448">
        <v>0.10628688555912701</v>
      </c>
    </row>
    <row r="2449" spans="1:17" hidden="1" x14ac:dyDescent="0.3">
      <c r="A2449" t="s">
        <v>5060</v>
      </c>
      <c r="B2449" t="s">
        <v>5061</v>
      </c>
      <c r="C2449" t="str">
        <f>IFERROR(VLOOKUP(Table1[[#This Row],[Ticker]],[1]!Table1[[Symbol]:[Industry]],2,FALSE),"-")</f>
        <v>-</v>
      </c>
      <c r="D2449" t="s">
        <v>169</v>
      </c>
      <c r="E2449">
        <v>177.28</v>
      </c>
      <c r="F2449">
        <v>22.16</v>
      </c>
      <c r="G2449">
        <v>99.035288726478498</v>
      </c>
      <c r="H2449">
        <v>2.7508132484190999</v>
      </c>
      <c r="I2449">
        <v>-5.8362259266140502</v>
      </c>
      <c r="J2449">
        <v>-5.4287954254962596</v>
      </c>
      <c r="K2449">
        <v>20.3364368960893</v>
      </c>
      <c r="L2449">
        <v>19.1333448848039</v>
      </c>
      <c r="M2449">
        <v>65.491925985350704</v>
      </c>
      <c r="N2449">
        <v>1.7488672492245401</v>
      </c>
      <c r="O2449">
        <v>41.245487364620899</v>
      </c>
      <c r="P2449">
        <v>133.263157894736</v>
      </c>
      <c r="Q2449">
        <v>7.0586874771932998E-2</v>
      </c>
    </row>
    <row r="2450" spans="1:17" hidden="1" x14ac:dyDescent="0.3">
      <c r="A2450" t="s">
        <v>5062</v>
      </c>
      <c r="B2450" t="s">
        <v>5063</v>
      </c>
      <c r="C2450" t="str">
        <f>IFERROR(VLOOKUP(Table1[[#This Row],[Ticker]],[1]!Table1[[Symbol]:[Industry]],2,FALSE),"-")</f>
        <v>-</v>
      </c>
      <c r="D2450" t="s">
        <v>140</v>
      </c>
      <c r="E2450">
        <v>177.12</v>
      </c>
      <c r="F2450">
        <v>43.2</v>
      </c>
      <c r="G2450">
        <v>42.881563979003701</v>
      </c>
      <c r="H2450">
        <v>1.74350026279114</v>
      </c>
      <c r="I2450">
        <v>-4.7541970620309097</v>
      </c>
      <c r="J2450">
        <v>2.66621532335737</v>
      </c>
      <c r="K2450">
        <v>39.874669257525902</v>
      </c>
      <c r="L2450">
        <v>37.0728430558068</v>
      </c>
      <c r="M2450">
        <v>70.167508348322698</v>
      </c>
      <c r="N2450">
        <v>1.635838038113</v>
      </c>
      <c r="O2450">
        <v>5.0925925925925801</v>
      </c>
      <c r="P2450">
        <v>73.146292585170301</v>
      </c>
      <c r="Q2450">
        <v>1.4571619830087999E-2</v>
      </c>
    </row>
    <row r="2451" spans="1:17" hidden="1" x14ac:dyDescent="0.3">
      <c r="A2451" t="s">
        <v>5064</v>
      </c>
      <c r="B2451" t="s">
        <v>5065</v>
      </c>
      <c r="C2451" t="str">
        <f>IFERROR(VLOOKUP(Table1[[#This Row],[Ticker]],[1]!Table1[[Symbol]:[Industry]],2,FALSE),"-")</f>
        <v>-</v>
      </c>
      <c r="D2451" t="s">
        <v>325</v>
      </c>
      <c r="E2451">
        <v>176.59603000000001</v>
      </c>
      <c r="F2451">
        <v>116.35</v>
      </c>
      <c r="G2451">
        <v>70.493547537182494</v>
      </c>
      <c r="H2451">
        <v>0.91296759854917298</v>
      </c>
      <c r="I2451">
        <v>83.316367534946295</v>
      </c>
      <c r="J2451">
        <v>-6.2190369668729097</v>
      </c>
      <c r="K2451">
        <v>94.726787929439496</v>
      </c>
      <c r="M2451">
        <v>66.908244503419994</v>
      </c>
      <c r="N2451">
        <v>0.78204309899395097</v>
      </c>
      <c r="O2451">
        <v>10.4426299957026</v>
      </c>
      <c r="P2451">
        <v>106.84444444444399</v>
      </c>
    </row>
    <row r="2452" spans="1:17" hidden="1" x14ac:dyDescent="0.3">
      <c r="A2452" t="s">
        <v>5066</v>
      </c>
      <c r="B2452" t="s">
        <v>5067</v>
      </c>
      <c r="C2452" t="str">
        <f>IFERROR(VLOOKUP(Table1[[#This Row],[Ticker]],[1]!Table1[[Symbol]:[Industry]],2,FALSE),"-")</f>
        <v>-</v>
      </c>
      <c r="D2452" t="s">
        <v>484</v>
      </c>
      <c r="E2452">
        <v>176.561409752</v>
      </c>
      <c r="F2452">
        <v>3.64</v>
      </c>
      <c r="G2452">
        <v>2.0071122246178299</v>
      </c>
      <c r="H2452">
        <v>2.1530289739153199</v>
      </c>
      <c r="I2452">
        <v>-37.837819631479803</v>
      </c>
      <c r="J2452">
        <v>-5.2815119047187702</v>
      </c>
      <c r="K2452">
        <v>3.6503182600934898</v>
      </c>
      <c r="L2452">
        <v>3.4341852089773499</v>
      </c>
      <c r="M2452">
        <v>46.644387992182097</v>
      </c>
      <c r="N2452">
        <v>0.95567898307204502</v>
      </c>
      <c r="O2452">
        <v>59.3406593406593</v>
      </c>
      <c r="P2452">
        <v>114.117647058823</v>
      </c>
      <c r="Q2452">
        <v>-1.192960251931E-3</v>
      </c>
    </row>
    <row r="2453" spans="1:17" hidden="1" x14ac:dyDescent="0.3">
      <c r="A2453" t="s">
        <v>5068</v>
      </c>
      <c r="B2453" t="s">
        <v>5069</v>
      </c>
      <c r="C2453" t="str">
        <f>IFERROR(VLOOKUP(Table1[[#This Row],[Ticker]],[1]!Table1[[Symbol]:[Industry]],2,FALSE),"-")</f>
        <v>-</v>
      </c>
      <c r="E2453">
        <v>175.58172500000001</v>
      </c>
      <c r="F2453">
        <v>83.71</v>
      </c>
      <c r="G2453">
        <v>53.047736742359199</v>
      </c>
      <c r="H2453">
        <v>-7.4816198677658301</v>
      </c>
      <c r="I2453">
        <v>21.3258015252684</v>
      </c>
      <c r="J2453">
        <v>2.1793700298473699</v>
      </c>
      <c r="K2453">
        <v>79.160581091190707</v>
      </c>
      <c r="L2453">
        <v>74.233485624226702</v>
      </c>
      <c r="M2453">
        <v>73.250087730673101</v>
      </c>
      <c r="N2453">
        <v>0.89601302699539398</v>
      </c>
      <c r="O2453">
        <v>34.930115876239398</v>
      </c>
      <c r="P2453">
        <v>81.583514099783002</v>
      </c>
    </row>
    <row r="2454" spans="1:17" hidden="1" x14ac:dyDescent="0.3">
      <c r="A2454" t="s">
        <v>5070</v>
      </c>
      <c r="B2454" t="s">
        <v>5071</v>
      </c>
      <c r="C2454" t="str">
        <f>IFERROR(VLOOKUP(Table1[[#This Row],[Ticker]],[1]!Table1[[Symbol]:[Industry]],2,FALSE),"-")</f>
        <v>-</v>
      </c>
      <c r="E2454">
        <v>175.2422</v>
      </c>
      <c r="F2454">
        <v>963.2</v>
      </c>
      <c r="G2454">
        <v>174.06994905525599</v>
      </c>
      <c r="H2454">
        <v>-4.4141352051891403</v>
      </c>
      <c r="I2454">
        <v>48.531783633211298</v>
      </c>
      <c r="J2454">
        <v>-1.7679983912052499</v>
      </c>
      <c r="K2454">
        <v>949.46356920731296</v>
      </c>
      <c r="L2454">
        <v>614.69689642154901</v>
      </c>
      <c r="M2454">
        <v>53.389443724520497</v>
      </c>
      <c r="N2454">
        <v>2.4434221500373101</v>
      </c>
      <c r="O2454">
        <v>7.2674418604634597E-2</v>
      </c>
      <c r="P2454">
        <v>199.78213507625199</v>
      </c>
    </row>
    <row r="2455" spans="1:17" hidden="1" x14ac:dyDescent="0.3">
      <c r="A2455" t="s">
        <v>5072</v>
      </c>
      <c r="B2455" t="s">
        <v>5073</v>
      </c>
      <c r="C2455" t="str">
        <f>IFERROR(VLOOKUP(Table1[[#This Row],[Ticker]],[1]!Table1[[Symbol]:[Industry]],2,FALSE),"-")</f>
        <v>-</v>
      </c>
      <c r="D2455" t="s">
        <v>124</v>
      </c>
      <c r="E2455">
        <v>175.155607</v>
      </c>
      <c r="F2455">
        <v>4.4000000000000004</v>
      </c>
      <c r="G2455">
        <v>128.62307409460999</v>
      </c>
      <c r="H2455">
        <v>31.7623353830461</v>
      </c>
      <c r="I2455">
        <v>-24.713013317821499</v>
      </c>
      <c r="J2455">
        <v>20.395589999296</v>
      </c>
      <c r="K2455">
        <v>3.7048481701157998</v>
      </c>
      <c r="L2455">
        <v>3.2689553733099901</v>
      </c>
      <c r="M2455">
        <v>71.716657422511602</v>
      </c>
      <c r="N2455">
        <v>1.74104650127809</v>
      </c>
      <c r="O2455">
        <v>20.227272727272702</v>
      </c>
      <c r="P2455">
        <v>166.666666666666</v>
      </c>
      <c r="Q2455">
        <v>6.9989585564325996E-2</v>
      </c>
    </row>
    <row r="2456" spans="1:17" hidden="1" x14ac:dyDescent="0.3">
      <c r="A2456" t="s">
        <v>5074</v>
      </c>
      <c r="B2456" t="s">
        <v>5075</v>
      </c>
      <c r="C2456" t="str">
        <f>IFERROR(VLOOKUP(Table1[[#This Row],[Ticker]],[1]!Table1[[Symbol]:[Industry]],2,FALSE),"-")</f>
        <v>-</v>
      </c>
      <c r="D2456" t="s">
        <v>1409</v>
      </c>
      <c r="E2456">
        <v>174.92266805999901</v>
      </c>
      <c r="F2456">
        <v>168.2</v>
      </c>
      <c r="G2456">
        <v>35.8337076988105</v>
      </c>
      <c r="H2456">
        <v>2.0233647948108602</v>
      </c>
      <c r="I2456">
        <v>-40.576382360291703</v>
      </c>
      <c r="J2456">
        <v>-2.7563704842285</v>
      </c>
      <c r="K2456">
        <v>169.08052552659399</v>
      </c>
      <c r="L2456">
        <v>164.97519630538</v>
      </c>
      <c r="M2456">
        <v>48.769569932349697</v>
      </c>
      <c r="N2456">
        <v>1.4945576627650601</v>
      </c>
      <c r="O2456">
        <v>47.948870392389999</v>
      </c>
      <c r="P2456">
        <v>67.864271457085806</v>
      </c>
      <c r="Q2456">
        <v>4.5621482308951002E-2</v>
      </c>
    </row>
    <row r="2457" spans="1:17" hidden="1" x14ac:dyDescent="0.3">
      <c r="A2457" t="s">
        <v>5076</v>
      </c>
      <c r="B2457" t="s">
        <v>5077</v>
      </c>
      <c r="C2457" t="str">
        <f>IFERROR(VLOOKUP(Table1[[#This Row],[Ticker]],[1]!Table1[[Symbol]:[Industry]],2,FALSE),"-")</f>
        <v>-</v>
      </c>
      <c r="D2457" t="s">
        <v>620</v>
      </c>
      <c r="E2457">
        <v>174.43495999999999</v>
      </c>
      <c r="F2457">
        <v>408.8</v>
      </c>
      <c r="G2457">
        <v>-83.606922863101403</v>
      </c>
      <c r="H2457">
        <v>1.71885381998838</v>
      </c>
      <c r="I2457">
        <v>-20.817293951160298</v>
      </c>
      <c r="J2457">
        <v>3.0789403843049401</v>
      </c>
      <c r="K2457">
        <v>400.22762302598602</v>
      </c>
      <c r="L2457">
        <v>462.37276802945098</v>
      </c>
      <c r="M2457">
        <v>58.369462195100503</v>
      </c>
      <c r="N2457">
        <v>1.1117794439794599</v>
      </c>
      <c r="O2457">
        <v>162.561154598825</v>
      </c>
      <c r="P2457">
        <v>26.7203967761934</v>
      </c>
      <c r="Q2457">
        <v>3.6406544611157998E-2</v>
      </c>
    </row>
    <row r="2458" spans="1:17" hidden="1" x14ac:dyDescent="0.3">
      <c r="A2458" t="s">
        <v>5078</v>
      </c>
      <c r="B2458" t="s">
        <v>5079</v>
      </c>
      <c r="C2458" t="str">
        <f>IFERROR(VLOOKUP(Table1[[#This Row],[Ticker]],[1]!Table1[[Symbol]:[Industry]],2,FALSE),"-")</f>
        <v>-</v>
      </c>
      <c r="E2458">
        <v>173.74967939999999</v>
      </c>
      <c r="F2458">
        <v>179</v>
      </c>
      <c r="G2458">
        <v>87.637039247180198</v>
      </c>
      <c r="H2458">
        <v>2.70461287704468</v>
      </c>
      <c r="I2458">
        <v>-37.441526191830903</v>
      </c>
      <c r="J2458">
        <v>2.6904097476337698</v>
      </c>
      <c r="K2458">
        <v>179.93870850913299</v>
      </c>
      <c r="L2458">
        <v>182.49628731690299</v>
      </c>
      <c r="M2458">
        <v>62.491724242891998</v>
      </c>
      <c r="N2458">
        <v>1.4113333807930499</v>
      </c>
      <c r="O2458">
        <v>92.178770949720601</v>
      </c>
      <c r="P2458">
        <v>168.68808165716001</v>
      </c>
    </row>
    <row r="2459" spans="1:17" hidden="1" x14ac:dyDescent="0.3">
      <c r="A2459" t="s">
        <v>5080</v>
      </c>
      <c r="B2459" t="s">
        <v>5081</v>
      </c>
      <c r="C2459" t="str">
        <f>IFERROR(VLOOKUP(Table1[[#This Row],[Ticker]],[1]!Table1[[Symbol]:[Industry]],2,FALSE),"-")</f>
        <v>-</v>
      </c>
      <c r="D2459" t="s">
        <v>1955</v>
      </c>
      <c r="E2459">
        <v>173.6149576</v>
      </c>
      <c r="F2459">
        <v>39.200000000000003</v>
      </c>
      <c r="G2459">
        <v>28.528445142711799</v>
      </c>
      <c r="H2459">
        <v>4.0212389444707197</v>
      </c>
      <c r="I2459">
        <v>0.56938940368511104</v>
      </c>
      <c r="J2459">
        <v>1.0441791113747301</v>
      </c>
      <c r="K2459">
        <v>38.916230840623101</v>
      </c>
      <c r="L2459">
        <v>34.708790825336301</v>
      </c>
      <c r="M2459">
        <v>53.398332271783602</v>
      </c>
      <c r="N2459">
        <v>1.26694603606978</v>
      </c>
      <c r="O2459">
        <v>49.4897959183673</v>
      </c>
      <c r="P2459">
        <v>132.640949554896</v>
      </c>
      <c r="Q2459">
        <v>0.117323104381787</v>
      </c>
    </row>
    <row r="2460" spans="1:17" hidden="1" x14ac:dyDescent="0.3">
      <c r="A2460" t="s">
        <v>5082</v>
      </c>
      <c r="B2460" t="s">
        <v>5083</v>
      </c>
      <c r="C2460" t="str">
        <f>IFERROR(VLOOKUP(Table1[[#This Row],[Ticker]],[1]!Table1[[Symbol]:[Industry]],2,FALSE),"-")</f>
        <v>-</v>
      </c>
      <c r="D2460" t="s">
        <v>207</v>
      </c>
      <c r="E2460">
        <v>173.471925</v>
      </c>
      <c r="F2460">
        <v>165</v>
      </c>
      <c r="G2460">
        <v>-61.981015684959097</v>
      </c>
      <c r="H2460">
        <v>-6.1413537876787201</v>
      </c>
      <c r="I2460">
        <v>-39.228651737518099</v>
      </c>
      <c r="J2460">
        <v>1.38923824524364</v>
      </c>
      <c r="K2460">
        <v>170.23642520063399</v>
      </c>
      <c r="L2460">
        <v>206.597909639037</v>
      </c>
      <c r="M2460">
        <v>59.877786985619203</v>
      </c>
      <c r="N2460">
        <v>0.98146128680479805</v>
      </c>
      <c r="O2460">
        <v>128.45454545454501</v>
      </c>
      <c r="P2460">
        <v>15.344285214959701</v>
      </c>
      <c r="Q2460">
        <v>4.0263559070308999E-2</v>
      </c>
    </row>
    <row r="2461" spans="1:17" hidden="1" x14ac:dyDescent="0.3">
      <c r="A2461" t="s">
        <v>5084</v>
      </c>
      <c r="B2461" t="s">
        <v>5085</v>
      </c>
      <c r="C2461" t="str">
        <f>IFERROR(VLOOKUP(Table1[[#This Row],[Ticker]],[1]!Table1[[Symbol]:[Industry]],2,FALSE),"-")</f>
        <v>-</v>
      </c>
      <c r="D2461" t="s">
        <v>46</v>
      </c>
      <c r="E2461">
        <v>173.46796975000001</v>
      </c>
      <c r="F2461">
        <v>16.850000000000001</v>
      </c>
      <c r="G2461">
        <v>-75.637891815944101</v>
      </c>
      <c r="H2461">
        <v>-29.475560266614199</v>
      </c>
      <c r="I2461">
        <v>-45.082524976954701</v>
      </c>
      <c r="J2461">
        <v>-11.797496916278901</v>
      </c>
      <c r="K2461">
        <v>19.655190845269299</v>
      </c>
      <c r="L2461">
        <v>23.043745255922399</v>
      </c>
      <c r="M2461">
        <v>39.645827992757603</v>
      </c>
      <c r="N2461">
        <v>0.412474533772136</v>
      </c>
      <c r="O2461">
        <v>118.100890207715</v>
      </c>
      <c r="P2461">
        <v>10.491803278688501</v>
      </c>
      <c r="Q2461">
        <v>0.24581594966654299</v>
      </c>
    </row>
    <row r="2462" spans="1:17" hidden="1" x14ac:dyDescent="0.3">
      <c r="A2462" t="s">
        <v>5086</v>
      </c>
      <c r="B2462" t="s">
        <v>5087</v>
      </c>
      <c r="C2462" t="str">
        <f>IFERROR(VLOOKUP(Table1[[#This Row],[Ticker]],[1]!Table1[[Symbol]:[Industry]],2,FALSE),"-")</f>
        <v>-</v>
      </c>
      <c r="D2462" t="s">
        <v>620</v>
      </c>
      <c r="E2462">
        <v>173.21236736</v>
      </c>
      <c r="F2462">
        <v>12.8</v>
      </c>
      <c r="G2462">
        <v>-36.362255177289398</v>
      </c>
      <c r="H2462">
        <v>-8.0983457315049296</v>
      </c>
      <c r="I2462">
        <v>-11.4630585747379</v>
      </c>
      <c r="J2462">
        <v>-2.4656728098099001</v>
      </c>
      <c r="K2462">
        <v>13.202478132867499</v>
      </c>
      <c r="L2462">
        <v>13.348590838227199</v>
      </c>
      <c r="M2462">
        <v>40.882635069551498</v>
      </c>
      <c r="N2462">
        <v>1.5727330631518699</v>
      </c>
      <c r="O2462">
        <v>51.562499999999901</v>
      </c>
      <c r="P2462">
        <v>22.488038277511901</v>
      </c>
      <c r="Q2462">
        <v>-3.4305786193108E-2</v>
      </c>
    </row>
    <row r="2463" spans="1:17" hidden="1" x14ac:dyDescent="0.3">
      <c r="A2463" t="s">
        <v>5088</v>
      </c>
      <c r="B2463" t="s">
        <v>5089</v>
      </c>
      <c r="C2463" t="str">
        <f>IFERROR(VLOOKUP(Table1[[#This Row],[Ticker]],[1]!Table1[[Symbol]:[Industry]],2,FALSE),"-")</f>
        <v>-</v>
      </c>
      <c r="D2463" t="s">
        <v>95</v>
      </c>
      <c r="E2463">
        <v>173.15717527000001</v>
      </c>
      <c r="F2463">
        <v>172.3</v>
      </c>
      <c r="G2463">
        <v>-24.626823744668801</v>
      </c>
      <c r="H2463">
        <v>2.7846599755337298</v>
      </c>
      <c r="I2463">
        <v>-29.045083784789501</v>
      </c>
      <c r="J2463">
        <v>-3.4530812641334299</v>
      </c>
      <c r="K2463">
        <v>180.737258056309</v>
      </c>
      <c r="L2463">
        <v>185.89563818796901</v>
      </c>
      <c r="M2463">
        <v>45.308991292308299</v>
      </c>
      <c r="N2463">
        <v>0.99248174048173998</v>
      </c>
      <c r="O2463">
        <v>56.1230412071967</v>
      </c>
      <c r="P2463">
        <v>19.6527777777777</v>
      </c>
      <c r="Q2463">
        <v>6.9516147290643995E-2</v>
      </c>
    </row>
    <row r="2464" spans="1:17" hidden="1" x14ac:dyDescent="0.3">
      <c r="A2464" t="s">
        <v>5090</v>
      </c>
      <c r="B2464" t="s">
        <v>5091</v>
      </c>
      <c r="C2464" t="str">
        <f>IFERROR(VLOOKUP(Table1[[#This Row],[Ticker]],[1]!Table1[[Symbol]:[Industry]],2,FALSE),"-")</f>
        <v>-</v>
      </c>
      <c r="D2464" t="s">
        <v>124</v>
      </c>
      <c r="E2464">
        <v>173.05423200000001</v>
      </c>
      <c r="F2464">
        <v>105.3</v>
      </c>
      <c r="G2464">
        <v>17.822004906559599</v>
      </c>
      <c r="H2464">
        <v>-9.2684157152073592</v>
      </c>
      <c r="I2464">
        <v>-13.220648559910099</v>
      </c>
      <c r="J2464">
        <v>-1.3739949316626801</v>
      </c>
      <c r="K2464">
        <v>106.33166399962801</v>
      </c>
      <c r="L2464">
        <v>98.781424523734302</v>
      </c>
      <c r="M2464">
        <v>53.1625982174047</v>
      </c>
      <c r="N2464">
        <v>1.0323783784423399</v>
      </c>
      <c r="O2464">
        <v>37.179487179487097</v>
      </c>
      <c r="P2464">
        <v>64.788732394366207</v>
      </c>
      <c r="Q2464">
        <v>4.1253240264119998E-3</v>
      </c>
    </row>
    <row r="2465" spans="1:17" hidden="1" x14ac:dyDescent="0.3">
      <c r="A2465" t="s">
        <v>5092</v>
      </c>
      <c r="B2465" t="s">
        <v>5093</v>
      </c>
      <c r="C2465" t="str">
        <f>IFERROR(VLOOKUP(Table1[[#This Row],[Ticker]],[1]!Table1[[Symbol]:[Industry]],2,FALSE),"-")</f>
        <v>-</v>
      </c>
      <c r="D2465" t="s">
        <v>46</v>
      </c>
      <c r="E2465">
        <v>172.89158136</v>
      </c>
      <c r="F2465">
        <v>553.45000000000005</v>
      </c>
      <c r="G2465">
        <v>31.339459835984499</v>
      </c>
      <c r="H2465">
        <v>17.3146342922111</v>
      </c>
      <c r="I2465">
        <v>-2.0219782027195801</v>
      </c>
      <c r="J2465">
        <v>-8.1101935741371705</v>
      </c>
      <c r="K2465">
        <v>514.54741443967498</v>
      </c>
      <c r="L2465">
        <v>460.59990301062902</v>
      </c>
      <c r="M2465">
        <v>51.5019473913068</v>
      </c>
      <c r="N2465">
        <v>0.70195390234558797</v>
      </c>
      <c r="O2465">
        <v>15.6202005601228</v>
      </c>
      <c r="P2465">
        <v>90.844827586206904</v>
      </c>
      <c r="Q2465">
        <v>0.23537544396965401</v>
      </c>
    </row>
    <row r="2466" spans="1:17" hidden="1" x14ac:dyDescent="0.3">
      <c r="A2466" t="s">
        <v>5094</v>
      </c>
      <c r="B2466" t="s">
        <v>5095</v>
      </c>
      <c r="C2466" t="str">
        <f>IFERROR(VLOOKUP(Table1[[#This Row],[Ticker]],[1]!Table1[[Symbol]:[Industry]],2,FALSE),"-")</f>
        <v>-</v>
      </c>
      <c r="D2466" t="s">
        <v>21</v>
      </c>
      <c r="E2466">
        <v>172.882104</v>
      </c>
      <c r="F2466">
        <v>195.4</v>
      </c>
      <c r="G2466">
        <v>43.5385718828582</v>
      </c>
      <c r="H2466">
        <v>35.9737958292936</v>
      </c>
      <c r="I2466">
        <v>56.361391880622001</v>
      </c>
      <c r="J2466">
        <v>31.8251107146191</v>
      </c>
      <c r="K2466">
        <v>122.35780799545699</v>
      </c>
      <c r="M2466">
        <v>95.047999752172899</v>
      </c>
      <c r="N2466">
        <v>1.78011297026537</v>
      </c>
      <c r="O2466">
        <v>0</v>
      </c>
      <c r="P2466">
        <v>100.410256410256</v>
      </c>
    </row>
    <row r="2467" spans="1:17" hidden="1" x14ac:dyDescent="0.3">
      <c r="A2467" t="s">
        <v>5096</v>
      </c>
      <c r="B2467" t="s">
        <v>5097</v>
      </c>
      <c r="C2467" t="str">
        <f>IFERROR(VLOOKUP(Table1[[#This Row],[Ticker]],[1]!Table1[[Symbol]:[Industry]],2,FALSE),"-")</f>
        <v>-</v>
      </c>
      <c r="D2467" t="s">
        <v>184</v>
      </c>
      <c r="E2467">
        <v>172.86486020999999</v>
      </c>
      <c r="F2467">
        <v>22.48</v>
      </c>
      <c r="G2467">
        <v>-21.9934263721055</v>
      </c>
      <c r="H2467">
        <v>1.7470022355691299</v>
      </c>
      <c r="I2467">
        <v>-28.059177343987098</v>
      </c>
      <c r="J2467">
        <v>-0.86709749030435701</v>
      </c>
      <c r="K2467">
        <v>20.443856577687299</v>
      </c>
      <c r="L2467">
        <v>21.670215535347602</v>
      </c>
      <c r="M2467">
        <v>62.422130174173901</v>
      </c>
      <c r="N2467">
        <v>1.3016469726331501</v>
      </c>
      <c r="O2467">
        <v>75.711743772241903</v>
      </c>
      <c r="P2467">
        <v>44.565916398713803</v>
      </c>
      <c r="Q2467">
        <v>-1.8102116438567E-2</v>
      </c>
    </row>
    <row r="2468" spans="1:17" hidden="1" x14ac:dyDescent="0.3">
      <c r="A2468" t="s">
        <v>5098</v>
      </c>
      <c r="B2468" t="s">
        <v>5099</v>
      </c>
      <c r="C2468" t="str">
        <f>IFERROR(VLOOKUP(Table1[[#This Row],[Ticker]],[1]!Table1[[Symbol]:[Industry]],2,FALSE),"-")</f>
        <v>-</v>
      </c>
      <c r="D2468" t="s">
        <v>280</v>
      </c>
      <c r="E2468">
        <v>171.548645679</v>
      </c>
      <c r="F2468">
        <v>73.77</v>
      </c>
      <c r="G2468">
        <v>276.96248646808601</v>
      </c>
      <c r="H2468">
        <v>-0.61103531999972105</v>
      </c>
      <c r="I2468">
        <v>16.964532938217999</v>
      </c>
      <c r="J2468">
        <v>-9.4985762710368693</v>
      </c>
      <c r="K2468">
        <v>70.169021582776793</v>
      </c>
      <c r="L2468">
        <v>56.1480315826877</v>
      </c>
      <c r="M2468">
        <v>44.258494742720501</v>
      </c>
      <c r="N2468">
        <v>0.62683471305347604</v>
      </c>
      <c r="O2468">
        <v>25.376169174461101</v>
      </c>
      <c r="P2468">
        <v>353.41118623232899</v>
      </c>
      <c r="Q2468">
        <v>0.117570197657291</v>
      </c>
    </row>
    <row r="2469" spans="1:17" hidden="1" x14ac:dyDescent="0.3">
      <c r="A2469" t="s">
        <v>5100</v>
      </c>
      <c r="B2469" t="s">
        <v>5101</v>
      </c>
      <c r="C2469" t="str">
        <f>IFERROR(VLOOKUP(Table1[[#This Row],[Ticker]],[1]!Table1[[Symbol]:[Industry]],2,FALSE),"-")</f>
        <v>-</v>
      </c>
      <c r="E2469">
        <v>170.95751455499999</v>
      </c>
      <c r="F2469">
        <v>160.15</v>
      </c>
      <c r="G2469">
        <v>-74.099282795189694</v>
      </c>
      <c r="H2469">
        <v>-1.54019660296837</v>
      </c>
      <c r="I2469">
        <v>-29.369157418278</v>
      </c>
      <c r="J2469">
        <v>-3.36125049992128</v>
      </c>
      <c r="K2469">
        <v>170.36670908895201</v>
      </c>
      <c r="L2469">
        <v>201.47833704534901</v>
      </c>
      <c r="M2469">
        <v>43.552805510362198</v>
      </c>
      <c r="N2469">
        <v>1.8919004008024101</v>
      </c>
      <c r="O2469">
        <v>117.920699344364</v>
      </c>
      <c r="P2469">
        <v>8.7975543478260896</v>
      </c>
      <c r="Q2469">
        <v>9.9884578831976004E-2</v>
      </c>
    </row>
    <row r="2470" spans="1:17" hidden="1" x14ac:dyDescent="0.3">
      <c r="A2470" t="s">
        <v>5102</v>
      </c>
      <c r="B2470" t="s">
        <v>5103</v>
      </c>
      <c r="C2470" t="str">
        <f>IFERROR(VLOOKUP(Table1[[#This Row],[Ticker]],[1]!Table1[[Symbol]:[Industry]],2,FALSE),"-")</f>
        <v>-</v>
      </c>
      <c r="D2470" t="s">
        <v>620</v>
      </c>
      <c r="E2470">
        <v>170.73322790999899</v>
      </c>
      <c r="F2470">
        <v>90.79</v>
      </c>
      <c r="G2470">
        <v>28.299688448893502</v>
      </c>
      <c r="H2470">
        <v>16.5490375993434</v>
      </c>
      <c r="I2470">
        <v>9.0582498263310498</v>
      </c>
      <c r="J2470">
        <v>15.733377503126</v>
      </c>
      <c r="K2470">
        <v>73.461316623493403</v>
      </c>
      <c r="L2470">
        <v>70.598632364026301</v>
      </c>
      <c r="M2470">
        <v>75.375262427176494</v>
      </c>
      <c r="N2470">
        <v>3.84214038091323</v>
      </c>
      <c r="O2470">
        <v>2.3240444982927499</v>
      </c>
      <c r="P2470">
        <v>64.028906955736204</v>
      </c>
      <c r="Q2470">
        <v>2.3766765017549998E-2</v>
      </c>
    </row>
    <row r="2471" spans="1:17" hidden="1" x14ac:dyDescent="0.3">
      <c r="A2471" t="s">
        <v>5104</v>
      </c>
      <c r="B2471" t="s">
        <v>5105</v>
      </c>
      <c r="C2471" t="str">
        <f>IFERROR(VLOOKUP(Table1[[#This Row],[Ticker]],[1]!Table1[[Symbol]:[Industry]],2,FALSE),"-")</f>
        <v>-</v>
      </c>
      <c r="D2471" t="s">
        <v>140</v>
      </c>
      <c r="E2471">
        <v>170.03416690999899</v>
      </c>
      <c r="F2471">
        <v>94.03</v>
      </c>
      <c r="G2471">
        <v>12.567225743709599</v>
      </c>
      <c r="H2471">
        <v>1.1817197170906499</v>
      </c>
      <c r="I2471">
        <v>-12.052904897227</v>
      </c>
      <c r="J2471">
        <v>4.5994337591079004</v>
      </c>
      <c r="K2471">
        <v>96.586354789018998</v>
      </c>
      <c r="L2471">
        <v>91.701657607539701</v>
      </c>
      <c r="M2471">
        <v>44.868934977918499</v>
      </c>
      <c r="N2471">
        <v>2.0031120404009499</v>
      </c>
      <c r="O2471">
        <v>32.883122407742199</v>
      </c>
      <c r="P2471">
        <v>49.968102073365202</v>
      </c>
      <c r="Q2471">
        <v>4.0648493360184001E-2</v>
      </c>
    </row>
    <row r="2472" spans="1:17" hidden="1" x14ac:dyDescent="0.3">
      <c r="A2472" t="s">
        <v>5106</v>
      </c>
      <c r="B2472" t="s">
        <v>5107</v>
      </c>
      <c r="C2472" t="str">
        <f>IFERROR(VLOOKUP(Table1[[#This Row],[Ticker]],[1]!Table1[[Symbol]:[Industry]],2,FALSE),"-")</f>
        <v>-</v>
      </c>
      <c r="D2472" t="s">
        <v>275</v>
      </c>
      <c r="E2472">
        <v>169.64599049</v>
      </c>
      <c r="F2472">
        <v>2.2999999999999998</v>
      </c>
      <c r="G2472">
        <v>-25.7121860209961</v>
      </c>
      <c r="K2472">
        <v>2.2860694928582501</v>
      </c>
      <c r="L2472">
        <v>2.4904968111465999</v>
      </c>
      <c r="M2472">
        <v>41.368652020141496</v>
      </c>
      <c r="N2472">
        <v>1</v>
      </c>
      <c r="O2472">
        <v>19.565217391304301</v>
      </c>
      <c r="P2472">
        <v>9.5238095238095095</v>
      </c>
      <c r="Q2472">
        <v>-6.0412528129999996E-4</v>
      </c>
    </row>
    <row r="2473" spans="1:17" hidden="1" x14ac:dyDescent="0.3">
      <c r="A2473" t="s">
        <v>5108</v>
      </c>
      <c r="B2473" t="s">
        <v>5109</v>
      </c>
      <c r="C2473" t="str">
        <f>IFERROR(VLOOKUP(Table1[[#This Row],[Ticker]],[1]!Table1[[Symbol]:[Industry]],2,FALSE),"-")</f>
        <v>-</v>
      </c>
      <c r="D2473" t="s">
        <v>390</v>
      </c>
      <c r="E2473">
        <v>169.34565225</v>
      </c>
      <c r="F2473">
        <v>114.9</v>
      </c>
      <c r="G2473">
        <v>19.657247177384299</v>
      </c>
      <c r="H2473">
        <v>-6.6632701532860201</v>
      </c>
      <c r="I2473">
        <v>17.294182583157699</v>
      </c>
      <c r="J2473">
        <v>-2.8187864822735502</v>
      </c>
      <c r="K2473">
        <v>106.53353898083</v>
      </c>
      <c r="L2473">
        <v>96.933427005622903</v>
      </c>
      <c r="M2473">
        <v>59.142239368443398</v>
      </c>
      <c r="N2473">
        <v>0.94993247939109704</v>
      </c>
      <c r="O2473">
        <v>14.882506527415099</v>
      </c>
      <c r="P2473">
        <v>68.970588235294102</v>
      </c>
      <c r="Q2473">
        <v>0.107242672737955</v>
      </c>
    </row>
    <row r="2474" spans="1:17" hidden="1" x14ac:dyDescent="0.3">
      <c r="A2474" t="s">
        <v>5110</v>
      </c>
      <c r="B2474" t="s">
        <v>5111</v>
      </c>
      <c r="C2474" t="str">
        <f>IFERROR(VLOOKUP(Table1[[#This Row],[Ticker]],[1]!Table1[[Symbol]:[Industry]],2,FALSE),"-")</f>
        <v>-</v>
      </c>
      <c r="D2474" t="s">
        <v>325</v>
      </c>
      <c r="E2474">
        <v>169.1862768</v>
      </c>
      <c r="F2474">
        <v>72.7</v>
      </c>
      <c r="G2474">
        <v>-59.137094445904602</v>
      </c>
      <c r="H2474">
        <v>-1.7712780623320099</v>
      </c>
      <c r="I2474">
        <v>-41.334247912996098</v>
      </c>
      <c r="J2474">
        <v>-0.99660989190652105</v>
      </c>
      <c r="K2474">
        <v>75.522652026181206</v>
      </c>
      <c r="L2474">
        <v>93.428006597432301</v>
      </c>
      <c r="M2474">
        <v>58.9670810392508</v>
      </c>
      <c r="N2474">
        <v>0.89604942037827895</v>
      </c>
      <c r="O2474">
        <v>110.453920220082</v>
      </c>
      <c r="P2474">
        <v>15.396825396825401</v>
      </c>
    </row>
    <row r="2475" spans="1:17" hidden="1" x14ac:dyDescent="0.3">
      <c r="A2475" t="s">
        <v>5112</v>
      </c>
      <c r="B2475" t="s">
        <v>5113</v>
      </c>
      <c r="C2475" t="str">
        <f>IFERROR(VLOOKUP(Table1[[#This Row],[Ticker]],[1]!Table1[[Symbol]:[Industry]],2,FALSE),"-")</f>
        <v>-</v>
      </c>
      <c r="D2475" t="s">
        <v>620</v>
      </c>
      <c r="E2475">
        <v>169.17271199999999</v>
      </c>
      <c r="F2475">
        <v>511.9</v>
      </c>
      <c r="G2475">
        <v>14.534389321469501</v>
      </c>
      <c r="H2475">
        <v>15.875719867274601</v>
      </c>
      <c r="I2475">
        <v>8.1844277326805308</v>
      </c>
      <c r="J2475">
        <v>-4.1209395676758396</v>
      </c>
      <c r="K2475">
        <v>441.87988367318098</v>
      </c>
      <c r="L2475">
        <v>417.41184070508803</v>
      </c>
      <c r="M2475">
        <v>65.518392026276203</v>
      </c>
      <c r="N2475">
        <v>4.0863580776003303</v>
      </c>
      <c r="O2475">
        <v>9.9824184411017907</v>
      </c>
      <c r="P2475">
        <v>43.953880764904298</v>
      </c>
      <c r="Q2475">
        <v>-1.5344218374915E-2</v>
      </c>
    </row>
    <row r="2476" spans="1:17" hidden="1" x14ac:dyDescent="0.3">
      <c r="A2476" t="s">
        <v>5114</v>
      </c>
      <c r="B2476" t="s">
        <v>5115</v>
      </c>
      <c r="C2476" t="str">
        <f>IFERROR(VLOOKUP(Table1[[#This Row],[Ticker]],[1]!Table1[[Symbol]:[Industry]],2,FALSE),"-")</f>
        <v>-</v>
      </c>
      <c r="D2476" t="s">
        <v>46</v>
      </c>
      <c r="E2476">
        <v>169.16071199999999</v>
      </c>
      <c r="F2476">
        <v>14.5</v>
      </c>
      <c r="G2476">
        <v>18.596017586805601</v>
      </c>
      <c r="H2476">
        <v>4.33586479481085</v>
      </c>
      <c r="I2476">
        <v>-76.240085984880594</v>
      </c>
      <c r="J2476">
        <v>-1.8355659587728299</v>
      </c>
      <c r="K2476">
        <v>18.046888012723201</v>
      </c>
      <c r="L2476">
        <v>23.402661932381399</v>
      </c>
      <c r="M2476">
        <v>43.482899813157097</v>
      </c>
      <c r="N2476">
        <v>0.18481674912988999</v>
      </c>
      <c r="O2476">
        <v>216.89014450513901</v>
      </c>
      <c r="P2476">
        <v>77.739173853258606</v>
      </c>
    </row>
    <row r="2477" spans="1:17" hidden="1" x14ac:dyDescent="0.3">
      <c r="A2477" t="s">
        <v>5116</v>
      </c>
      <c r="B2477" t="s">
        <v>5117</v>
      </c>
      <c r="C2477" t="str">
        <f>IFERROR(VLOOKUP(Table1[[#This Row],[Ticker]],[1]!Table1[[Symbol]:[Industry]],2,FALSE),"-")</f>
        <v>-</v>
      </c>
      <c r="D2477" t="s">
        <v>620</v>
      </c>
      <c r="E2477">
        <v>168.98532</v>
      </c>
      <c r="F2477">
        <v>85.26</v>
      </c>
      <c r="G2477">
        <v>42.719263998758798</v>
      </c>
      <c r="H2477">
        <v>0.97336479481085603</v>
      </c>
      <c r="I2477">
        <v>2.2335073227033102</v>
      </c>
      <c r="J2477">
        <v>1.67985436953094</v>
      </c>
      <c r="K2477">
        <v>80.1194099022145</v>
      </c>
      <c r="L2477">
        <v>75.840452446629996</v>
      </c>
      <c r="M2477">
        <v>67.030525450793604</v>
      </c>
      <c r="N2477">
        <v>1.0714655281779999</v>
      </c>
      <c r="O2477">
        <v>23.739150832746802</v>
      </c>
      <c r="P2477">
        <v>74.213322435635504</v>
      </c>
      <c r="Q2477">
        <v>3.1342371534095997E-2</v>
      </c>
    </row>
    <row r="2478" spans="1:17" hidden="1" x14ac:dyDescent="0.3">
      <c r="A2478" t="s">
        <v>5118</v>
      </c>
      <c r="B2478" t="s">
        <v>5119</v>
      </c>
      <c r="C2478" t="str">
        <f>IFERROR(VLOOKUP(Table1[[#This Row],[Ticker]],[1]!Table1[[Symbol]:[Industry]],2,FALSE),"-")</f>
        <v>-</v>
      </c>
      <c r="E2478">
        <v>168.91399799999999</v>
      </c>
      <c r="F2478">
        <v>17.82</v>
      </c>
      <c r="G2478">
        <v>673.39095299245605</v>
      </c>
      <c r="H2478">
        <v>46.145726982580001</v>
      </c>
      <c r="I2478">
        <v>549.56416557527996</v>
      </c>
      <c r="J2478">
        <v>6.33342399593141</v>
      </c>
      <c r="K2478">
        <v>11.989216643780599</v>
      </c>
      <c r="L2478">
        <v>5.9343035401089104</v>
      </c>
      <c r="M2478">
        <v>100</v>
      </c>
      <c r="N2478">
        <v>0.471550370944334</v>
      </c>
      <c r="O2478">
        <v>0</v>
      </c>
      <c r="P2478">
        <v>699.10313901345296</v>
      </c>
      <c r="Q2478">
        <v>0.375259769528623</v>
      </c>
    </row>
    <row r="2479" spans="1:17" hidden="1" x14ac:dyDescent="0.3">
      <c r="A2479" t="s">
        <v>5120</v>
      </c>
      <c r="B2479" t="s">
        <v>5121</v>
      </c>
      <c r="C2479" t="str">
        <f>IFERROR(VLOOKUP(Table1[[#This Row],[Ticker]],[1]!Table1[[Symbol]:[Industry]],2,FALSE),"-")</f>
        <v>-</v>
      </c>
      <c r="D2479" t="s">
        <v>620</v>
      </c>
      <c r="E2479">
        <v>168.477496479</v>
      </c>
      <c r="F2479">
        <v>26.19</v>
      </c>
      <c r="G2479">
        <v>-25.367358434789299</v>
      </c>
      <c r="H2479">
        <v>2.57739021853966</v>
      </c>
      <c r="I2479">
        <v>-5.33289785074781</v>
      </c>
      <c r="J2479">
        <v>-4.6526137758206403</v>
      </c>
      <c r="K2479">
        <v>24.309761744281701</v>
      </c>
      <c r="L2479">
        <v>23.947527005093399</v>
      </c>
      <c r="M2479">
        <v>68.778729726107599</v>
      </c>
      <c r="N2479">
        <v>1.46066727618154</v>
      </c>
      <c r="O2479">
        <v>7.6746849942726101</v>
      </c>
      <c r="P2479">
        <v>29.653465346534599</v>
      </c>
      <c r="Q2479">
        <v>3.0841350905598999E-2</v>
      </c>
    </row>
    <row r="2480" spans="1:17" hidden="1" x14ac:dyDescent="0.3">
      <c r="A2480" t="s">
        <v>5122</v>
      </c>
      <c r="B2480" t="s">
        <v>5123</v>
      </c>
      <c r="C2480" t="str">
        <f>IFERROR(VLOOKUP(Table1[[#This Row],[Ticker]],[1]!Table1[[Symbol]:[Industry]],2,FALSE),"-")</f>
        <v>-</v>
      </c>
      <c r="D2480" t="s">
        <v>552</v>
      </c>
      <c r="E2480">
        <v>168.21</v>
      </c>
      <c r="F2480">
        <v>48.06</v>
      </c>
      <c r="G2480">
        <v>67.299862171774905</v>
      </c>
      <c r="H2480">
        <v>-3.1956478102311601</v>
      </c>
      <c r="I2480">
        <v>24.818370366452399</v>
      </c>
      <c r="J2480">
        <v>-3.4414677789603498</v>
      </c>
      <c r="K2480">
        <v>49.585359867475901</v>
      </c>
      <c r="L2480">
        <v>43.338963482363397</v>
      </c>
      <c r="M2480">
        <v>52.063753814865002</v>
      </c>
      <c r="N2480">
        <v>0.66461193293969101</v>
      </c>
      <c r="O2480">
        <v>40.969621306699899</v>
      </c>
      <c r="Q2480">
        <v>9.6425147452413998E-2</v>
      </c>
    </row>
    <row r="2481" spans="1:17" hidden="1" x14ac:dyDescent="0.3">
      <c r="A2481" t="s">
        <v>5124</v>
      </c>
      <c r="B2481" t="s">
        <v>5125</v>
      </c>
      <c r="C2481" t="str">
        <f>IFERROR(VLOOKUP(Table1[[#This Row],[Ticker]],[1]!Table1[[Symbol]:[Industry]],2,FALSE),"-")</f>
        <v>-</v>
      </c>
      <c r="D2481" t="s">
        <v>234</v>
      </c>
      <c r="E2481">
        <v>168.10499999999999</v>
      </c>
      <c r="F2481">
        <v>80.05</v>
      </c>
      <c r="G2481">
        <v>-76.624058726014496</v>
      </c>
      <c r="H2481">
        <v>-36.979406651521501</v>
      </c>
      <c r="I2481">
        <v>-52.153402442048801</v>
      </c>
      <c r="J2481">
        <v>-21.213542945660699</v>
      </c>
      <c r="K2481">
        <v>111.45825687881501</v>
      </c>
      <c r="L2481">
        <v>124.959498037069</v>
      </c>
      <c r="M2481">
        <v>7.0819734831995902</v>
      </c>
      <c r="N2481">
        <v>3.2965472554411899</v>
      </c>
      <c r="O2481">
        <v>114.24109931292899</v>
      </c>
      <c r="P2481">
        <v>2.7467590809908899</v>
      </c>
      <c r="Q2481">
        <v>0.151834343574899</v>
      </c>
    </row>
    <row r="2482" spans="1:17" hidden="1" x14ac:dyDescent="0.3">
      <c r="A2482" t="s">
        <v>5126</v>
      </c>
      <c r="B2482" t="s">
        <v>5127</v>
      </c>
      <c r="C2482" t="str">
        <f>IFERROR(VLOOKUP(Table1[[#This Row],[Ticker]],[1]!Table1[[Symbol]:[Industry]],2,FALSE),"-")</f>
        <v>-</v>
      </c>
      <c r="D2482" t="s">
        <v>234</v>
      </c>
      <c r="E2482">
        <v>167.69570400000001</v>
      </c>
      <c r="F2482">
        <v>194.85</v>
      </c>
      <c r="G2482">
        <v>-40.251659705206698</v>
      </c>
      <c r="H2482">
        <v>-8.9826631239708696</v>
      </c>
      <c r="I2482">
        <v>-28.5752163044959</v>
      </c>
      <c r="J2482">
        <v>-4.8607818963598897</v>
      </c>
      <c r="K2482">
        <v>203.949736749762</v>
      </c>
      <c r="L2482">
        <v>218.79252713090199</v>
      </c>
      <c r="M2482">
        <v>52.693061721035299</v>
      </c>
      <c r="N2482">
        <v>0.76138828633405597</v>
      </c>
      <c r="O2482">
        <v>43.187066974595801</v>
      </c>
      <c r="P2482">
        <v>7.9501385041551096</v>
      </c>
    </row>
    <row r="2483" spans="1:17" hidden="1" x14ac:dyDescent="0.3">
      <c r="A2483" t="s">
        <v>5128</v>
      </c>
      <c r="B2483" t="s">
        <v>5129</v>
      </c>
      <c r="C2483" t="str">
        <f>IFERROR(VLOOKUP(Table1[[#This Row],[Ticker]],[1]!Table1[[Symbol]:[Industry]],2,FALSE),"-")</f>
        <v>-</v>
      </c>
      <c r="D2483" t="s">
        <v>620</v>
      </c>
      <c r="E2483">
        <v>167.66399999999999</v>
      </c>
      <c r="F2483">
        <v>67.2</v>
      </c>
      <c r="G2483">
        <v>-46.838946584376401</v>
      </c>
      <c r="H2483">
        <v>4.0388153530245603</v>
      </c>
      <c r="I2483">
        <v>-18.903352037218401</v>
      </c>
      <c r="J2483">
        <v>1.8905381941606001</v>
      </c>
      <c r="K2483">
        <v>65.573642369863506</v>
      </c>
      <c r="L2483">
        <v>75.756347388597604</v>
      </c>
      <c r="M2483">
        <v>63.539678766637202</v>
      </c>
      <c r="N2483">
        <v>1.22943722943722</v>
      </c>
      <c r="O2483">
        <v>57.738095238095198</v>
      </c>
      <c r="P2483">
        <v>30.485436893203801</v>
      </c>
    </row>
    <row r="2484" spans="1:17" hidden="1" x14ac:dyDescent="0.3">
      <c r="A2484" t="s">
        <v>5130</v>
      </c>
      <c r="B2484" t="s">
        <v>5131</v>
      </c>
      <c r="C2484" t="str">
        <f>IFERROR(VLOOKUP(Table1[[#This Row],[Ticker]],[1]!Table1[[Symbol]:[Industry]],2,FALSE),"-")</f>
        <v>-</v>
      </c>
      <c r="D2484" t="s">
        <v>410</v>
      </c>
      <c r="E2484">
        <v>167.58375766</v>
      </c>
      <c r="F2484">
        <v>185.35</v>
      </c>
      <c r="G2484">
        <v>15.722380938179599</v>
      </c>
      <c r="H2484">
        <v>-6.9849641663643798</v>
      </c>
      <c r="I2484">
        <v>-18.993722659503899</v>
      </c>
      <c r="J2484">
        <v>-4.5428675011528998</v>
      </c>
      <c r="K2484">
        <v>191.49084182842199</v>
      </c>
      <c r="L2484">
        <v>188.476619347189</v>
      </c>
      <c r="M2484">
        <v>40.881869480956802</v>
      </c>
      <c r="N2484">
        <v>0.85513638879495002</v>
      </c>
      <c r="O2484">
        <v>61.316428378742899</v>
      </c>
      <c r="P2484">
        <v>51.863990167963898</v>
      </c>
      <c r="Q2484">
        <v>8.1421172887632995E-2</v>
      </c>
    </row>
    <row r="2485" spans="1:17" hidden="1" x14ac:dyDescent="0.3">
      <c r="A2485" t="s">
        <v>5132</v>
      </c>
      <c r="B2485" t="s">
        <v>5133</v>
      </c>
      <c r="C2485" t="str">
        <f>IFERROR(VLOOKUP(Table1[[#This Row],[Ticker]],[1]!Table1[[Symbol]:[Industry]],2,FALSE),"-")</f>
        <v>-</v>
      </c>
      <c r="D2485" t="s">
        <v>5134</v>
      </c>
      <c r="E2485">
        <v>167.5112</v>
      </c>
      <c r="F2485">
        <v>90.4</v>
      </c>
      <c r="G2485">
        <v>-39.616947925758097</v>
      </c>
      <c r="H2485">
        <v>-7.7108385018924404</v>
      </c>
      <c r="I2485">
        <v>-26.7941279279943</v>
      </c>
      <c r="J2485">
        <v>-5.6981293955720602</v>
      </c>
      <c r="K2485">
        <v>91.491234307965101</v>
      </c>
      <c r="M2485">
        <v>54.608991299982499</v>
      </c>
      <c r="N2485">
        <v>0.96316298296496305</v>
      </c>
      <c r="O2485">
        <v>42.588495575221202</v>
      </c>
      <c r="P2485">
        <v>15.8974358974359</v>
      </c>
    </row>
    <row r="2486" spans="1:17" hidden="1" x14ac:dyDescent="0.3">
      <c r="A2486" t="s">
        <v>5135</v>
      </c>
      <c r="B2486" t="s">
        <v>5136</v>
      </c>
      <c r="C2486" t="str">
        <f>IFERROR(VLOOKUP(Table1[[#This Row],[Ticker]],[1]!Table1[[Symbol]:[Industry]],2,FALSE),"-")</f>
        <v>-</v>
      </c>
      <c r="D2486" t="s">
        <v>59</v>
      </c>
      <c r="E2486">
        <v>167.49452033599999</v>
      </c>
      <c r="F2486">
        <v>105.82</v>
      </c>
      <c r="G2486">
        <v>-28.1673584347893</v>
      </c>
      <c r="H2486">
        <v>-5.2820417383317197</v>
      </c>
      <c r="I2486">
        <v>-8.4273719462334</v>
      </c>
      <c r="J2486">
        <v>-4.6731828844327099</v>
      </c>
      <c r="K2486">
        <v>104.462401189388</v>
      </c>
      <c r="L2486">
        <v>105.447991154097</v>
      </c>
      <c r="M2486">
        <v>52.050752579676598</v>
      </c>
      <c r="N2486">
        <v>0.84117365867818905</v>
      </c>
      <c r="O2486">
        <v>25.165375165375099</v>
      </c>
      <c r="P2486">
        <v>16.541850220264301</v>
      </c>
      <c r="Q2486">
        <v>-0.10290779469564</v>
      </c>
    </row>
    <row r="2487" spans="1:17" hidden="1" x14ac:dyDescent="0.3">
      <c r="A2487" t="s">
        <v>5137</v>
      </c>
      <c r="B2487" t="s">
        <v>5138</v>
      </c>
      <c r="C2487" t="str">
        <f>IFERROR(VLOOKUP(Table1[[#This Row],[Ticker]],[1]!Table1[[Symbol]:[Industry]],2,FALSE),"-")</f>
        <v>-</v>
      </c>
      <c r="D2487" t="s">
        <v>187</v>
      </c>
      <c r="E2487">
        <v>167.44690749</v>
      </c>
      <c r="F2487">
        <v>109.05</v>
      </c>
      <c r="G2487">
        <v>-36.914795071138798</v>
      </c>
      <c r="H2487">
        <v>-5.18301806362423</v>
      </c>
      <c r="I2487">
        <v>-26.135189412253901</v>
      </c>
      <c r="J2487">
        <v>-4.6023650873965698</v>
      </c>
      <c r="K2487">
        <v>110.793038832547</v>
      </c>
      <c r="L2487">
        <v>115.007622984889</v>
      </c>
      <c r="M2487">
        <v>38.800220326659201</v>
      </c>
      <c r="N2487">
        <v>0.70397026985683797</v>
      </c>
      <c r="O2487">
        <v>25.0343878954607</v>
      </c>
      <c r="P2487">
        <v>13.0051813471502</v>
      </c>
      <c r="Q2487">
        <v>3.7448680532718E-2</v>
      </c>
    </row>
    <row r="2488" spans="1:17" hidden="1" x14ac:dyDescent="0.3">
      <c r="A2488" t="s">
        <v>5139</v>
      </c>
      <c r="B2488" t="s">
        <v>5140</v>
      </c>
      <c r="C2488" t="str">
        <f>IFERROR(VLOOKUP(Table1[[#This Row],[Ticker]],[1]!Table1[[Symbol]:[Industry]],2,FALSE),"-")</f>
        <v>-</v>
      </c>
      <c r="D2488" t="s">
        <v>140</v>
      </c>
      <c r="E2488">
        <v>166.32</v>
      </c>
      <c r="F2488">
        <v>184.8</v>
      </c>
      <c r="G2488">
        <v>10.220142040791201</v>
      </c>
      <c r="H2488">
        <v>-14.463154813032199</v>
      </c>
      <c r="I2488">
        <v>18.174463764001601</v>
      </c>
      <c r="J2488">
        <v>3.0891444659376002</v>
      </c>
      <c r="K2488">
        <v>179.91064478764301</v>
      </c>
      <c r="L2488">
        <v>167.28454610405799</v>
      </c>
      <c r="M2488">
        <v>58.154517414914203</v>
      </c>
      <c r="N2488">
        <v>0.63166043286087303</v>
      </c>
      <c r="O2488">
        <v>48.755411255411197</v>
      </c>
      <c r="P2488">
        <v>56.6765578635015</v>
      </c>
      <c r="Q2488">
        <v>8.9947252689938001E-2</v>
      </c>
    </row>
    <row r="2489" spans="1:17" hidden="1" x14ac:dyDescent="0.3">
      <c r="A2489" t="s">
        <v>5141</v>
      </c>
      <c r="B2489" t="s">
        <v>5142</v>
      </c>
      <c r="C2489" t="str">
        <f>IFERROR(VLOOKUP(Table1[[#This Row],[Ticker]],[1]!Table1[[Symbol]:[Industry]],2,FALSE),"-")</f>
        <v>-</v>
      </c>
      <c r="E2489">
        <v>166.12885199999999</v>
      </c>
      <c r="F2489">
        <v>69.180000000000007</v>
      </c>
      <c r="G2489">
        <v>244.47188932146901</v>
      </c>
      <c r="H2489">
        <v>7.3137514691643197</v>
      </c>
      <c r="I2489">
        <v>105.000397756295</v>
      </c>
      <c r="J2489">
        <v>-1.7974751782354601</v>
      </c>
      <c r="K2489">
        <v>64.705665276978195</v>
      </c>
      <c r="L2489">
        <v>47.594591821674697</v>
      </c>
      <c r="M2489">
        <v>53.272642170097903</v>
      </c>
      <c r="N2489">
        <v>0.27877753994993298</v>
      </c>
      <c r="O2489">
        <v>11.954322058398301</v>
      </c>
      <c r="P2489">
        <v>380.416666666666</v>
      </c>
      <c r="Q2489">
        <v>0.25233481565020599</v>
      </c>
    </row>
    <row r="2490" spans="1:17" hidden="1" x14ac:dyDescent="0.3">
      <c r="A2490" t="s">
        <v>5143</v>
      </c>
      <c r="B2490" t="s">
        <v>5144</v>
      </c>
      <c r="C2490" t="str">
        <f>IFERROR(VLOOKUP(Table1[[#This Row],[Ticker]],[1]!Table1[[Symbol]:[Industry]],2,FALSE),"-")</f>
        <v>-</v>
      </c>
      <c r="D2490" t="s">
        <v>21</v>
      </c>
      <c r="E2490">
        <v>165.94096880000001</v>
      </c>
      <c r="F2490">
        <v>34.25</v>
      </c>
      <c r="G2490">
        <v>-101.143907407428</v>
      </c>
      <c r="H2490">
        <v>83.229542955730395</v>
      </c>
      <c r="I2490">
        <v>-80.969515137864207</v>
      </c>
      <c r="J2490">
        <v>19.382279901930101</v>
      </c>
      <c r="K2490">
        <v>31.530024637294002</v>
      </c>
      <c r="L2490">
        <v>92.700788491872302</v>
      </c>
      <c r="M2490">
        <v>93.852743658252805</v>
      </c>
      <c r="N2490">
        <v>1.2625602501733799</v>
      </c>
      <c r="O2490">
        <v>600.58394160583896</v>
      </c>
      <c r="P2490">
        <v>148.18840579710101</v>
      </c>
    </row>
    <row r="2491" spans="1:17" hidden="1" x14ac:dyDescent="0.3">
      <c r="A2491" t="s">
        <v>5145</v>
      </c>
      <c r="B2491" t="s">
        <v>5146</v>
      </c>
      <c r="C2491" t="str">
        <f>IFERROR(VLOOKUP(Table1[[#This Row],[Ticker]],[1]!Table1[[Symbol]:[Industry]],2,FALSE),"-")</f>
        <v>-</v>
      </c>
      <c r="D2491" t="s">
        <v>1955</v>
      </c>
      <c r="E2491">
        <v>165.4425</v>
      </c>
      <c r="F2491">
        <v>16.34</v>
      </c>
      <c r="G2491">
        <v>146.621147312337</v>
      </c>
      <c r="H2491">
        <v>26.978269858101999</v>
      </c>
      <c r="I2491">
        <v>27.972702942284801</v>
      </c>
      <c r="J2491">
        <v>28.962480198215399</v>
      </c>
      <c r="K2491">
        <v>11.905820653881401</v>
      </c>
      <c r="L2491">
        <v>10.202274688718999</v>
      </c>
      <c r="M2491">
        <v>87.507824987423803</v>
      </c>
      <c r="N2491">
        <v>1.42657685495493</v>
      </c>
      <c r="O2491">
        <v>0</v>
      </c>
      <c r="P2491">
        <v>186.666666666666</v>
      </c>
      <c r="Q2491">
        <v>4.373837238814E-3</v>
      </c>
    </row>
    <row r="2492" spans="1:17" hidden="1" x14ac:dyDescent="0.3">
      <c r="A2492" t="s">
        <v>5147</v>
      </c>
      <c r="B2492" t="s">
        <v>5148</v>
      </c>
      <c r="C2492" t="str">
        <f>IFERROR(VLOOKUP(Table1[[#This Row],[Ticker]],[1]!Table1[[Symbol]:[Industry]],2,FALSE),"-")</f>
        <v>-</v>
      </c>
      <c r="D2492" t="s">
        <v>620</v>
      </c>
      <c r="E2492">
        <v>165.4</v>
      </c>
      <c r="F2492">
        <v>82.7</v>
      </c>
      <c r="G2492">
        <v>-31.197900306710402</v>
      </c>
      <c r="H2492">
        <v>-10.080801871855799</v>
      </c>
      <c r="I2492">
        <v>-13.250811806364901</v>
      </c>
      <c r="J2492">
        <v>-4.4825550531303398</v>
      </c>
      <c r="K2492">
        <v>84.852597279896699</v>
      </c>
      <c r="L2492">
        <v>88.7142377984283</v>
      </c>
      <c r="M2492">
        <v>45.940951036206599</v>
      </c>
      <c r="N2492">
        <v>0.90411997737455196</v>
      </c>
      <c r="O2492">
        <v>32.7690447400241</v>
      </c>
      <c r="P2492">
        <v>14.701803051317601</v>
      </c>
      <c r="Q2492">
        <v>0.127342119564402</v>
      </c>
    </row>
    <row r="2493" spans="1:17" hidden="1" x14ac:dyDescent="0.3">
      <c r="A2493" t="s">
        <v>5149</v>
      </c>
      <c r="B2493" t="s">
        <v>5150</v>
      </c>
      <c r="C2493" t="str">
        <f>IFERROR(VLOOKUP(Table1[[#This Row],[Ticker]],[1]!Table1[[Symbol]:[Industry]],2,FALSE),"-")</f>
        <v>-</v>
      </c>
      <c r="D2493" t="s">
        <v>541</v>
      </c>
      <c r="E2493">
        <v>165.27077556</v>
      </c>
      <c r="F2493">
        <v>116.6</v>
      </c>
      <c r="G2493">
        <v>13.928532541878001</v>
      </c>
      <c r="H2493">
        <v>1.92552236075255</v>
      </c>
      <c r="I2493">
        <v>-28.1817743051067</v>
      </c>
      <c r="J2493">
        <v>-2.6735611337666998</v>
      </c>
      <c r="K2493">
        <v>116.341668376108</v>
      </c>
      <c r="L2493">
        <v>116.661183163907</v>
      </c>
      <c r="M2493">
        <v>53.222079866745702</v>
      </c>
      <c r="N2493">
        <v>1.19681752967262</v>
      </c>
      <c r="O2493">
        <v>55.231560891938202</v>
      </c>
      <c r="P2493">
        <v>43.950617283950599</v>
      </c>
    </row>
    <row r="2494" spans="1:17" hidden="1" x14ac:dyDescent="0.3">
      <c r="A2494" t="s">
        <v>5151</v>
      </c>
      <c r="B2494" t="s">
        <v>5152</v>
      </c>
      <c r="C2494" t="str">
        <f>IFERROR(VLOOKUP(Table1[[#This Row],[Ticker]],[1]!Table1[[Symbol]:[Industry]],2,FALSE),"-")</f>
        <v>-</v>
      </c>
      <c r="D2494" t="s">
        <v>234</v>
      </c>
      <c r="E2494">
        <v>165.16800000000001</v>
      </c>
      <c r="F2494">
        <v>148</v>
      </c>
      <c r="G2494">
        <v>-9.8155532880282994</v>
      </c>
      <c r="H2494">
        <v>-11.054108511829099</v>
      </c>
      <c r="I2494">
        <v>-6.6438527425432596</v>
      </c>
      <c r="J2494">
        <v>-2.1241237473306098</v>
      </c>
      <c r="K2494">
        <v>137.904966201326</v>
      </c>
      <c r="L2494">
        <v>130.33266849063099</v>
      </c>
      <c r="M2494">
        <v>70.507702273843094</v>
      </c>
      <c r="N2494">
        <v>0.68354644906763795</v>
      </c>
      <c r="O2494">
        <v>11.4527027027026</v>
      </c>
      <c r="P2494">
        <v>58.968850698174002</v>
      </c>
      <c r="Q2494">
        <v>7.073005439525E-2</v>
      </c>
    </row>
    <row r="2495" spans="1:17" hidden="1" x14ac:dyDescent="0.3">
      <c r="A2495" t="s">
        <v>5153</v>
      </c>
      <c r="B2495" t="s">
        <v>5154</v>
      </c>
      <c r="C2495" t="str">
        <f>IFERROR(VLOOKUP(Table1[[#This Row],[Ticker]],[1]!Table1[[Symbol]:[Industry]],2,FALSE),"-")</f>
        <v>-</v>
      </c>
      <c r="E2495">
        <v>165.02500000000001</v>
      </c>
      <c r="F2495">
        <v>330.05</v>
      </c>
      <c r="G2495">
        <v>-13.8308300887928</v>
      </c>
      <c r="H2495">
        <v>12.3556242449826</v>
      </c>
      <c r="I2495">
        <v>-35.010649647583499</v>
      </c>
      <c r="J2495">
        <v>9.6053218316724802</v>
      </c>
      <c r="K2495">
        <v>317.271909919184</v>
      </c>
      <c r="L2495">
        <v>327.61612473224602</v>
      </c>
      <c r="M2495">
        <v>60.837965453342697</v>
      </c>
      <c r="N2495">
        <v>1.2055367601586</v>
      </c>
      <c r="O2495">
        <v>74.216027874564404</v>
      </c>
      <c r="P2495">
        <v>25.3989361702127</v>
      </c>
      <c r="Q2495">
        <v>7.4337996346204999E-2</v>
      </c>
    </row>
    <row r="2496" spans="1:17" hidden="1" x14ac:dyDescent="0.3">
      <c r="A2496" t="s">
        <v>5155</v>
      </c>
      <c r="B2496" t="s">
        <v>5156</v>
      </c>
      <c r="C2496" t="str">
        <f>IFERROR(VLOOKUP(Table1[[#This Row],[Ticker]],[1]!Table1[[Symbol]:[Industry]],2,FALSE),"-")</f>
        <v>-</v>
      </c>
      <c r="D2496" t="s">
        <v>3874</v>
      </c>
      <c r="E2496">
        <v>164.88472682599999</v>
      </c>
      <c r="F2496">
        <v>59.33</v>
      </c>
      <c r="G2496">
        <v>33.605751680400097</v>
      </c>
      <c r="H2496">
        <v>9.1477695567156108</v>
      </c>
      <c r="I2496">
        <v>-2.6310497251465601</v>
      </c>
      <c r="J2496">
        <v>-0.71715093357814097</v>
      </c>
      <c r="K2496">
        <v>55.875241427666701</v>
      </c>
      <c r="L2496">
        <v>51.962186648403403</v>
      </c>
      <c r="M2496">
        <v>52.273405245495503</v>
      </c>
      <c r="N2496">
        <v>1.7802895695051799</v>
      </c>
      <c r="O2496">
        <v>24.641833810888201</v>
      </c>
      <c r="P2496">
        <v>61.135252580119399</v>
      </c>
      <c r="Q2496">
        <v>8.6676733881363002E-2</v>
      </c>
    </row>
    <row r="2497" spans="1:17" hidden="1" x14ac:dyDescent="0.3">
      <c r="A2497" t="s">
        <v>5157</v>
      </c>
      <c r="B2497" t="s">
        <v>5158</v>
      </c>
      <c r="C2497" t="str">
        <f>IFERROR(VLOOKUP(Table1[[#This Row],[Ticker]],[1]!Table1[[Symbol]:[Industry]],2,FALSE),"-")</f>
        <v>-</v>
      </c>
      <c r="D2497" t="s">
        <v>124</v>
      </c>
      <c r="E2497">
        <v>164.800099668</v>
      </c>
      <c r="F2497">
        <v>3.93</v>
      </c>
      <c r="G2497">
        <v>2.0297494628747601</v>
      </c>
      <c r="H2497">
        <v>-18.7619612921456</v>
      </c>
      <c r="I2497">
        <v>-26.515739649606001</v>
      </c>
      <c r="J2497">
        <v>-3.0211312232854599</v>
      </c>
      <c r="K2497">
        <v>3.96468578483988</v>
      </c>
      <c r="L2497">
        <v>3.6484613957500001</v>
      </c>
      <c r="M2497">
        <v>26.660583421255399</v>
      </c>
      <c r="N2497">
        <v>0.48466060055389898</v>
      </c>
      <c r="O2497">
        <v>39.949109414758198</v>
      </c>
      <c r="P2497">
        <v>54.117647058823501</v>
      </c>
      <c r="Q2497">
        <v>5.7918366320266E-2</v>
      </c>
    </row>
    <row r="2498" spans="1:17" hidden="1" x14ac:dyDescent="0.3">
      <c r="A2498" t="s">
        <v>5159</v>
      </c>
      <c r="B2498" t="s">
        <v>5160</v>
      </c>
      <c r="C2498" t="str">
        <f>IFERROR(VLOOKUP(Table1[[#This Row],[Ticker]],[1]!Table1[[Symbol]:[Industry]],2,FALSE),"-")</f>
        <v>-</v>
      </c>
      <c r="D2498" t="s">
        <v>124</v>
      </c>
      <c r="E2498">
        <v>164.665944</v>
      </c>
      <c r="F2498">
        <v>46.39</v>
      </c>
      <c r="G2498">
        <v>-18.7981505289473</v>
      </c>
      <c r="H2498">
        <v>-5.0518903072299501</v>
      </c>
      <c r="I2498">
        <v>-25.427073413880901</v>
      </c>
      <c r="J2498">
        <v>-4.3929983912052499</v>
      </c>
      <c r="K2498">
        <v>48.321394720839898</v>
      </c>
      <c r="L2498">
        <v>50.176321948159497</v>
      </c>
      <c r="M2498">
        <v>41.0324152400093</v>
      </c>
      <c r="N2498">
        <v>0.69037353630239395</v>
      </c>
      <c r="O2498">
        <v>41.840913990083997</v>
      </c>
      <c r="P2498">
        <v>12.4333494910324</v>
      </c>
      <c r="Q2498">
        <v>-3.5131188448343002E-2</v>
      </c>
    </row>
    <row r="2499" spans="1:17" hidden="1" x14ac:dyDescent="0.3">
      <c r="A2499" t="s">
        <v>5161</v>
      </c>
      <c r="B2499" t="s">
        <v>5162</v>
      </c>
      <c r="C2499" t="str">
        <f>IFERROR(VLOOKUP(Table1[[#This Row],[Ticker]],[1]!Table1[[Symbol]:[Industry]],2,FALSE),"-")</f>
        <v>-</v>
      </c>
      <c r="D2499" t="s">
        <v>109</v>
      </c>
      <c r="E2499">
        <v>164.66303518399999</v>
      </c>
      <c r="F2499">
        <v>88.16</v>
      </c>
      <c r="G2499">
        <v>1.64011157200161</v>
      </c>
      <c r="H2499">
        <v>3.6417902275671898</v>
      </c>
      <c r="I2499">
        <v>1.01244276229728</v>
      </c>
      <c r="J2499">
        <v>2.8876632028107299</v>
      </c>
      <c r="K2499">
        <v>76.843603069809205</v>
      </c>
      <c r="L2499">
        <v>77.619218267587698</v>
      </c>
      <c r="M2499">
        <v>87.698730832482596</v>
      </c>
      <c r="N2499">
        <v>3.4258775283794098</v>
      </c>
      <c r="O2499">
        <v>13.997277676951001</v>
      </c>
      <c r="P2499">
        <v>33.880030372057703</v>
      </c>
      <c r="Q2499">
        <v>6.6837306797348006E-2</v>
      </c>
    </row>
    <row r="2500" spans="1:17" hidden="1" x14ac:dyDescent="0.3">
      <c r="A2500" t="s">
        <v>5163</v>
      </c>
      <c r="B2500" t="s">
        <v>5164</v>
      </c>
      <c r="C2500" t="str">
        <f>IFERROR(VLOOKUP(Table1[[#This Row],[Ticker]],[1]!Table1[[Symbol]:[Industry]],2,FALSE),"-")</f>
        <v>-</v>
      </c>
      <c r="D2500" t="s">
        <v>156</v>
      </c>
      <c r="E2500">
        <v>164.64910800000001</v>
      </c>
      <c r="F2500">
        <v>155.9</v>
      </c>
      <c r="G2500">
        <v>1.34567868968025</v>
      </c>
      <c r="H2500">
        <v>5.2967617555224802</v>
      </c>
      <c r="I2500">
        <v>9.8665394885785993</v>
      </c>
      <c r="J2500">
        <v>2.4573537214707999</v>
      </c>
      <c r="K2500">
        <v>142.90487287510899</v>
      </c>
      <c r="L2500">
        <v>138.96671385202899</v>
      </c>
      <c r="M2500">
        <v>74.616135072734806</v>
      </c>
      <c r="N2500">
        <v>1.3270735524256601</v>
      </c>
      <c r="O2500">
        <v>20.5901218729955</v>
      </c>
      <c r="P2500">
        <v>54.893194237456498</v>
      </c>
      <c r="Q2500">
        <v>7.6239161711649003E-2</v>
      </c>
    </row>
    <row r="2501" spans="1:17" hidden="1" x14ac:dyDescent="0.3">
      <c r="A2501" t="s">
        <v>5165</v>
      </c>
      <c r="B2501" t="s">
        <v>5166</v>
      </c>
      <c r="C2501" t="str">
        <f>IFERROR(VLOOKUP(Table1[[#This Row],[Ticker]],[1]!Table1[[Symbol]:[Industry]],2,FALSE),"-")</f>
        <v>-</v>
      </c>
      <c r="D2501" t="s">
        <v>1512</v>
      </c>
      <c r="E2501">
        <v>164.57759999999999</v>
      </c>
      <c r="F2501">
        <v>93.51</v>
      </c>
      <c r="G2501">
        <v>7.2089227210080802</v>
      </c>
      <c r="H2501">
        <v>16.414251551175401</v>
      </c>
      <c r="I2501">
        <v>23.085623070849302</v>
      </c>
      <c r="J2501">
        <v>-14.3550773109495</v>
      </c>
      <c r="K2501">
        <v>92.768900479708094</v>
      </c>
      <c r="L2501">
        <v>90.725360981842201</v>
      </c>
      <c r="M2501">
        <v>54.711112125139302</v>
      </c>
      <c r="N2501">
        <v>4.9661620250396901</v>
      </c>
      <c r="O2501">
        <v>69.393647738209793</v>
      </c>
      <c r="P2501">
        <v>92.923457808953998</v>
      </c>
      <c r="Q2501">
        <v>2.1640188536078998E-2</v>
      </c>
    </row>
    <row r="2502" spans="1:17" hidden="1" x14ac:dyDescent="0.3">
      <c r="A2502" t="s">
        <v>5167</v>
      </c>
      <c r="B2502" t="s">
        <v>5168</v>
      </c>
      <c r="C2502" t="str">
        <f>IFERROR(VLOOKUP(Table1[[#This Row],[Ticker]],[1]!Table1[[Symbol]:[Industry]],2,FALSE),"-")</f>
        <v>-</v>
      </c>
      <c r="D2502" t="s">
        <v>59</v>
      </c>
      <c r="E2502">
        <v>164.559610792</v>
      </c>
      <c r="F2502">
        <v>46.66</v>
      </c>
      <c r="G2502">
        <v>-25.863145693198</v>
      </c>
      <c r="H2502">
        <v>-15.8038200189427</v>
      </c>
      <c r="I2502">
        <v>-30.070764674279602</v>
      </c>
      <c r="J2502">
        <v>-4.3664235880556497</v>
      </c>
      <c r="K2502">
        <v>53.373020804612302</v>
      </c>
      <c r="L2502">
        <v>49.6262808256038</v>
      </c>
      <c r="M2502">
        <v>24.146630104546301</v>
      </c>
      <c r="N2502">
        <v>1.3983892081349301</v>
      </c>
      <c r="O2502">
        <v>69.802828975567905</v>
      </c>
      <c r="P2502">
        <v>46.775715633847099</v>
      </c>
      <c r="Q2502">
        <v>0.10653348493704901</v>
      </c>
    </row>
    <row r="2503" spans="1:17" hidden="1" x14ac:dyDescent="0.3">
      <c r="A2503" t="s">
        <v>5169</v>
      </c>
      <c r="B2503" t="s">
        <v>5170</v>
      </c>
      <c r="C2503" t="str">
        <f>IFERROR(VLOOKUP(Table1[[#This Row],[Ticker]],[1]!Table1[[Symbol]:[Industry]],2,FALSE),"-")</f>
        <v>-</v>
      </c>
      <c r="D2503" t="s">
        <v>124</v>
      </c>
      <c r="E2503">
        <v>164.36257950000001</v>
      </c>
      <c r="F2503">
        <v>70.75</v>
      </c>
      <c r="G2503">
        <v>-25.923156485131202</v>
      </c>
      <c r="H2503">
        <v>-10.5649288559827</v>
      </c>
      <c r="I2503">
        <v>-37.180430763735302</v>
      </c>
      <c r="J2503">
        <v>-1.4143916019549001</v>
      </c>
      <c r="K2503">
        <v>73.903322997424794</v>
      </c>
      <c r="L2503">
        <v>83.385360078912399</v>
      </c>
      <c r="M2503">
        <v>47.603698009452998</v>
      </c>
      <c r="N2503">
        <v>1.3605496365627801</v>
      </c>
      <c r="O2503">
        <v>78.091872791519407</v>
      </c>
      <c r="P2503">
        <v>6.3909774436090103</v>
      </c>
    </row>
    <row r="2504" spans="1:17" hidden="1" x14ac:dyDescent="0.3">
      <c r="A2504" t="s">
        <v>5171</v>
      </c>
      <c r="B2504" t="s">
        <v>5172</v>
      </c>
      <c r="C2504" t="str">
        <f>IFERROR(VLOOKUP(Table1[[#This Row],[Ticker]],[1]!Table1[[Symbol]:[Industry]],2,FALSE),"-")</f>
        <v>-</v>
      </c>
      <c r="E2504">
        <v>163.66839049999999</v>
      </c>
      <c r="F2504">
        <v>165.35</v>
      </c>
      <c r="G2504">
        <v>182.54657609682599</v>
      </c>
      <c r="H2504">
        <v>3.2781724871185398</v>
      </c>
      <c r="I2504">
        <v>9.3205378939885506</v>
      </c>
      <c r="J2504">
        <v>3.2320016087947399</v>
      </c>
      <c r="K2504">
        <v>156.72628988726299</v>
      </c>
      <c r="L2504">
        <v>128.06016113011799</v>
      </c>
      <c r="M2504">
        <v>67.415383260983802</v>
      </c>
      <c r="N2504">
        <v>1.01791383067695</v>
      </c>
      <c r="O2504">
        <v>40.973692168128203</v>
      </c>
      <c r="P2504">
        <v>208.25876211782199</v>
      </c>
      <c r="Q2504">
        <v>0.21335348372997101</v>
      </c>
    </row>
    <row r="2505" spans="1:17" hidden="1" x14ac:dyDescent="0.3">
      <c r="A2505" t="s">
        <v>5173</v>
      </c>
      <c r="B2505" t="s">
        <v>5174</v>
      </c>
      <c r="C2505" t="str">
        <f>IFERROR(VLOOKUP(Table1[[#This Row],[Ticker]],[1]!Table1[[Symbol]:[Industry]],2,FALSE),"-")</f>
        <v>-</v>
      </c>
      <c r="D2505" t="s">
        <v>716</v>
      </c>
      <c r="E2505">
        <v>163.46488893</v>
      </c>
      <c r="F2505">
        <v>80.819999999999993</v>
      </c>
      <c r="G2505">
        <v>45.408321378580901</v>
      </c>
      <c r="H2505">
        <v>-9.8442112730650901</v>
      </c>
      <c r="I2505">
        <v>12.4907146469506</v>
      </c>
      <c r="J2505">
        <v>-2.88155688361836</v>
      </c>
      <c r="K2505">
        <v>80.846822419468296</v>
      </c>
      <c r="L2505">
        <v>70.961422281829698</v>
      </c>
      <c r="M2505">
        <v>88.374458321217901</v>
      </c>
      <c r="N2505">
        <v>0.61708487848064497</v>
      </c>
      <c r="O2505">
        <v>11.729769858945801</v>
      </c>
      <c r="P2505">
        <v>78.607734806629793</v>
      </c>
      <c r="Q2505">
        <v>2.2514289353509E-2</v>
      </c>
    </row>
    <row r="2506" spans="1:17" hidden="1" x14ac:dyDescent="0.3">
      <c r="A2506" t="s">
        <v>5175</v>
      </c>
      <c r="B2506" t="s">
        <v>5176</v>
      </c>
      <c r="C2506" t="str">
        <f>IFERROR(VLOOKUP(Table1[[#This Row],[Ticker]],[1]!Table1[[Symbol]:[Industry]],2,FALSE),"-")</f>
        <v>-</v>
      </c>
      <c r="D2506" t="s">
        <v>838</v>
      </c>
      <c r="E2506">
        <v>163.0215</v>
      </c>
      <c r="F2506">
        <v>639.29999999999995</v>
      </c>
      <c r="G2506">
        <v>58.364980693659597</v>
      </c>
      <c r="H2506">
        <v>-12.2184156692663</v>
      </c>
      <c r="I2506">
        <v>5.7631952239836197</v>
      </c>
      <c r="J2506">
        <v>-3.3526137758206298</v>
      </c>
      <c r="K2506">
        <v>608.06180474291602</v>
      </c>
      <c r="L2506">
        <v>511.36254533673002</v>
      </c>
      <c r="M2506">
        <v>50.846408050150004</v>
      </c>
      <c r="N2506">
        <v>0.47559339831371999</v>
      </c>
      <c r="O2506">
        <v>17.159393086188</v>
      </c>
      <c r="P2506">
        <v>111.129458388375</v>
      </c>
      <c r="Q2506">
        <v>0.118290451746955</v>
      </c>
    </row>
    <row r="2507" spans="1:17" hidden="1" x14ac:dyDescent="0.3">
      <c r="A2507" t="s">
        <v>5177</v>
      </c>
      <c r="B2507" t="s">
        <v>5178</v>
      </c>
      <c r="C2507" t="str">
        <f>IFERROR(VLOOKUP(Table1[[#This Row],[Ticker]],[1]!Table1[[Symbol]:[Industry]],2,FALSE),"-")</f>
        <v>-</v>
      </c>
      <c r="D2507" t="s">
        <v>27</v>
      </c>
      <c r="E2507">
        <v>162.861231288</v>
      </c>
      <c r="F2507">
        <v>2.66</v>
      </c>
      <c r="G2507">
        <v>210.99667473849701</v>
      </c>
      <c r="H2507">
        <v>31.375338479021298</v>
      </c>
      <c r="I2507">
        <v>99.9106339767675</v>
      </c>
      <c r="J2507">
        <v>1.43200160879474</v>
      </c>
      <c r="K2507">
        <v>2.1167737468537799</v>
      </c>
      <c r="L2507">
        <v>1.71889766156248</v>
      </c>
      <c r="M2507">
        <v>71.385081024416195</v>
      </c>
      <c r="N2507">
        <v>2.62184030396778</v>
      </c>
      <c r="O2507">
        <v>6.3909774436090103</v>
      </c>
      <c r="P2507">
        <v>254.666666666666</v>
      </c>
      <c r="Q2507">
        <v>0.14078341361900801</v>
      </c>
    </row>
    <row r="2508" spans="1:17" hidden="1" x14ac:dyDescent="0.3">
      <c r="A2508" t="s">
        <v>5179</v>
      </c>
      <c r="B2508" t="s">
        <v>5180</v>
      </c>
      <c r="C2508" t="str">
        <f>IFERROR(VLOOKUP(Table1[[#This Row],[Ticker]],[1]!Table1[[Symbol]:[Industry]],2,FALSE),"-")</f>
        <v>-</v>
      </c>
      <c r="D2508" t="s">
        <v>620</v>
      </c>
      <c r="E2508">
        <v>162.5235936</v>
      </c>
      <c r="F2508">
        <v>156.61000000000001</v>
      </c>
      <c r="G2508">
        <v>-24.933550242360401</v>
      </c>
      <c r="H2508">
        <v>7.41443622338228</v>
      </c>
      <c r="I2508">
        <v>-14.3305239842141</v>
      </c>
      <c r="J2508">
        <v>-0.47400253199200398</v>
      </c>
      <c r="K2508">
        <v>151.77926294278501</v>
      </c>
      <c r="L2508">
        <v>155.826324094151</v>
      </c>
      <c r="M2508">
        <v>63.724218337026301</v>
      </c>
      <c r="N2508">
        <v>0.80714665610826697</v>
      </c>
      <c r="O2508">
        <v>33.9952748866611</v>
      </c>
      <c r="P2508">
        <v>22.208349590323799</v>
      </c>
      <c r="Q2508">
        <v>3.4323460987801001E-2</v>
      </c>
    </row>
    <row r="2509" spans="1:17" hidden="1" x14ac:dyDescent="0.3">
      <c r="A2509" t="s">
        <v>5181</v>
      </c>
      <c r="B2509" t="s">
        <v>5182</v>
      </c>
      <c r="C2509" t="str">
        <f>IFERROR(VLOOKUP(Table1[[#This Row],[Ticker]],[1]!Table1[[Symbol]:[Industry]],2,FALSE),"-")</f>
        <v>-</v>
      </c>
      <c r="D2509" t="s">
        <v>390</v>
      </c>
      <c r="E2509">
        <v>162.36000000000001</v>
      </c>
      <c r="F2509">
        <v>1.98</v>
      </c>
      <c r="G2509">
        <v>55.671162699741302</v>
      </c>
      <c r="H2509">
        <v>28.453748120345001</v>
      </c>
      <c r="I2509">
        <v>31.956329717788201</v>
      </c>
      <c r="J2509">
        <v>-6.1582422936442702</v>
      </c>
      <c r="K2509">
        <v>1.5597204348031499</v>
      </c>
      <c r="L2509">
        <v>1.3137630823469899</v>
      </c>
      <c r="M2509">
        <v>61.592226767193701</v>
      </c>
      <c r="N2509">
        <v>2.2438188036657301</v>
      </c>
      <c r="O2509">
        <v>10.1010101010101</v>
      </c>
      <c r="P2509">
        <v>101.33551708001799</v>
      </c>
      <c r="Q2509">
        <v>2.8018089824399998E-3</v>
      </c>
    </row>
    <row r="2510" spans="1:17" hidden="1" x14ac:dyDescent="0.3">
      <c r="A2510" t="s">
        <v>5183</v>
      </c>
      <c r="B2510" t="s">
        <v>5184</v>
      </c>
      <c r="C2510" t="str">
        <f>IFERROR(VLOOKUP(Table1[[#This Row],[Ticker]],[1]!Table1[[Symbol]:[Industry]],2,FALSE),"-")</f>
        <v>-</v>
      </c>
      <c r="D2510" t="s">
        <v>59</v>
      </c>
      <c r="E2510">
        <v>162.33750000000001</v>
      </c>
      <c r="F2510">
        <v>138.75</v>
      </c>
      <c r="G2510">
        <v>-29.962358792246999</v>
      </c>
      <c r="H2510">
        <v>1.35300298849965</v>
      </c>
      <c r="I2510">
        <v>-17.001321793792101</v>
      </c>
      <c r="J2510">
        <v>3.9991398024835401</v>
      </c>
      <c r="M2510">
        <v>30.476737358008599</v>
      </c>
      <c r="O2510">
        <v>14.8828828828828</v>
      </c>
      <c r="P2510">
        <v>5.9564719358533802</v>
      </c>
    </row>
    <row r="2511" spans="1:17" hidden="1" x14ac:dyDescent="0.3">
      <c r="A2511" t="s">
        <v>5185</v>
      </c>
      <c r="B2511" t="s">
        <v>5186</v>
      </c>
      <c r="C2511" t="str">
        <f>IFERROR(VLOOKUP(Table1[[#This Row],[Ticker]],[1]!Table1[[Symbol]:[Industry]],2,FALSE),"-")</f>
        <v>-</v>
      </c>
      <c r="E2511">
        <v>162.27199999999999</v>
      </c>
      <c r="F2511">
        <v>253.55</v>
      </c>
      <c r="G2511">
        <v>1129.4858337809801</v>
      </c>
      <c r="H2511">
        <v>14.476347817288101</v>
      </c>
      <c r="I2511">
        <v>418.21662476017701</v>
      </c>
      <c r="J2511">
        <v>2.16176749508237</v>
      </c>
      <c r="K2511">
        <v>204.18215659724501</v>
      </c>
      <c r="L2511">
        <v>117.461987594558</v>
      </c>
      <c r="M2511">
        <v>69.931407276582306</v>
      </c>
      <c r="N2511">
        <v>1.2134085471393401</v>
      </c>
      <c r="O2511">
        <v>0.43383947939261702</v>
      </c>
      <c r="P2511">
        <v>1357.1839080459699</v>
      </c>
      <c r="Q2511">
        <v>0.19942308986320401</v>
      </c>
    </row>
    <row r="2512" spans="1:17" hidden="1" x14ac:dyDescent="0.3">
      <c r="A2512" t="s">
        <v>5187</v>
      </c>
      <c r="B2512" t="s">
        <v>5188</v>
      </c>
      <c r="C2512" t="str">
        <f>IFERROR(VLOOKUP(Table1[[#This Row],[Ticker]],[1]!Table1[[Symbol]:[Industry]],2,FALSE),"-")</f>
        <v>-</v>
      </c>
      <c r="D2512" t="s">
        <v>140</v>
      </c>
      <c r="E2512">
        <v>162.24</v>
      </c>
      <c r="F2512">
        <v>390</v>
      </c>
      <c r="G2512">
        <v>-20.3067806155907</v>
      </c>
      <c r="H2512">
        <v>-4.4141352051891403</v>
      </c>
      <c r="I2512">
        <v>-7.4839606178270097</v>
      </c>
      <c r="J2512">
        <v>-1.7679983912052499</v>
      </c>
      <c r="K2512">
        <v>389.68288901916497</v>
      </c>
      <c r="L2512">
        <v>386.59843441393701</v>
      </c>
      <c r="M2512">
        <v>100</v>
      </c>
      <c r="O2512">
        <v>0</v>
      </c>
      <c r="P2512">
        <v>5.4054054054053902</v>
      </c>
    </row>
    <row r="2513" spans="1:17" hidden="1" x14ac:dyDescent="0.3">
      <c r="A2513" t="s">
        <v>5189</v>
      </c>
      <c r="B2513" t="s">
        <v>5190</v>
      </c>
      <c r="C2513" t="str">
        <f>IFERROR(VLOOKUP(Table1[[#This Row],[Ticker]],[1]!Table1[[Symbol]:[Industry]],2,FALSE),"-")</f>
        <v>-</v>
      </c>
      <c r="D2513" t="s">
        <v>620</v>
      </c>
      <c r="E2513">
        <v>162.19214208</v>
      </c>
      <c r="F2513">
        <v>225.6</v>
      </c>
      <c r="G2513">
        <v>-33.302945096903699</v>
      </c>
      <c r="H2513">
        <v>-8.2727254185972008</v>
      </c>
      <c r="I2513">
        <v>-24.936149648963401</v>
      </c>
      <c r="J2513">
        <v>0.73717283380048504</v>
      </c>
      <c r="K2513">
        <v>222.077122706257</v>
      </c>
      <c r="L2513">
        <v>237.00640516148599</v>
      </c>
      <c r="M2513">
        <v>62.639130942834498</v>
      </c>
      <c r="N2513">
        <v>1.4850656823187101</v>
      </c>
      <c r="O2513">
        <v>41.843971631205598</v>
      </c>
      <c r="P2513">
        <v>11.683168316831599</v>
      </c>
      <c r="Q2513">
        <v>1.5487883759399999E-4</v>
      </c>
    </row>
    <row r="2514" spans="1:17" hidden="1" x14ac:dyDescent="0.3">
      <c r="A2514" t="s">
        <v>5191</v>
      </c>
      <c r="B2514" t="s">
        <v>5192</v>
      </c>
      <c r="C2514" t="str">
        <f>IFERROR(VLOOKUP(Table1[[#This Row],[Ticker]],[1]!Table1[[Symbol]:[Industry]],2,FALSE),"-")</f>
        <v>-</v>
      </c>
      <c r="D2514" t="s">
        <v>812</v>
      </c>
      <c r="E2514">
        <v>161.83050198000001</v>
      </c>
      <c r="F2514">
        <v>146.04</v>
      </c>
      <c r="G2514">
        <v>-38.367688413340602</v>
      </c>
      <c r="H2514">
        <v>-5.0830541241080702</v>
      </c>
      <c r="I2514">
        <v>-22.573967136404899</v>
      </c>
      <c r="J2514">
        <v>-2.76469850569109</v>
      </c>
      <c r="K2514">
        <v>147.27272440551801</v>
      </c>
      <c r="L2514">
        <v>153.79252106544499</v>
      </c>
      <c r="M2514">
        <v>50.440004658938498</v>
      </c>
      <c r="N2514">
        <v>0.56511583287905598</v>
      </c>
      <c r="O2514">
        <v>51.944672692413</v>
      </c>
      <c r="P2514">
        <v>23.605586119339801</v>
      </c>
      <c r="Q2514">
        <v>2.9598021318999999E-2</v>
      </c>
    </row>
    <row r="2515" spans="1:17" hidden="1" x14ac:dyDescent="0.3">
      <c r="A2515" t="s">
        <v>5193</v>
      </c>
      <c r="B2515" t="s">
        <v>5194</v>
      </c>
      <c r="C2515" t="str">
        <f>IFERROR(VLOOKUP(Table1[[#This Row],[Ticker]],[1]!Table1[[Symbol]:[Industry]],2,FALSE),"-")</f>
        <v>-</v>
      </c>
      <c r="D2515" t="s">
        <v>234</v>
      </c>
      <c r="E2515">
        <v>161.42385457500001</v>
      </c>
      <c r="F2515">
        <v>30.39</v>
      </c>
      <c r="G2515">
        <v>186.94213496665799</v>
      </c>
      <c r="H2515">
        <v>9.8158842879882506</v>
      </c>
      <c r="I2515">
        <v>83.3017250032362</v>
      </c>
      <c r="J2515">
        <v>7.15393469429661</v>
      </c>
      <c r="K2515">
        <v>24.553759647166402</v>
      </c>
      <c r="L2515">
        <v>19.601981509424999</v>
      </c>
      <c r="M2515">
        <v>80.760062095911493</v>
      </c>
      <c r="N2515">
        <v>0.94875977665327804</v>
      </c>
      <c r="O2515">
        <v>0.52648897663705096</v>
      </c>
      <c r="P2515">
        <v>233.956043956043</v>
      </c>
      <c r="Q2515">
        <v>8.2061751115447001E-2</v>
      </c>
    </row>
    <row r="2516" spans="1:17" hidden="1" x14ac:dyDescent="0.3">
      <c r="A2516" t="s">
        <v>5195</v>
      </c>
      <c r="B2516" t="s">
        <v>5196</v>
      </c>
      <c r="C2516" t="str">
        <f>IFERROR(VLOOKUP(Table1[[#This Row],[Ticker]],[1]!Table1[[Symbol]:[Industry]],2,FALSE),"-")</f>
        <v>-</v>
      </c>
      <c r="D2516" t="s">
        <v>21</v>
      </c>
      <c r="E2516">
        <v>161.0878104</v>
      </c>
      <c r="F2516">
        <v>117.15</v>
      </c>
      <c r="G2516">
        <v>9.7213399905645002</v>
      </c>
      <c r="H2516">
        <v>5.2076934209477503</v>
      </c>
      <c r="I2516">
        <v>-3.5056125218318401</v>
      </c>
      <c r="J2516">
        <v>3.27787316842777</v>
      </c>
      <c r="K2516">
        <v>106.786682572836</v>
      </c>
      <c r="L2516">
        <v>105.35350017559701</v>
      </c>
      <c r="M2516">
        <v>65.218512134169998</v>
      </c>
      <c r="N2516">
        <v>1.8569636135508101</v>
      </c>
      <c r="O2516">
        <v>27.9982927870251</v>
      </c>
      <c r="P2516">
        <v>39.464285714285701</v>
      </c>
      <c r="Q2516">
        <v>6.4989273895864993E-2</v>
      </c>
    </row>
    <row r="2517" spans="1:17" hidden="1" x14ac:dyDescent="0.3">
      <c r="A2517" t="s">
        <v>5197</v>
      </c>
      <c r="B2517" t="s">
        <v>5198</v>
      </c>
      <c r="C2517" t="str">
        <f>IFERROR(VLOOKUP(Table1[[#This Row],[Ticker]],[1]!Table1[[Symbol]:[Industry]],2,FALSE),"-")</f>
        <v>-</v>
      </c>
      <c r="D2517" t="s">
        <v>86</v>
      </c>
      <c r="E2517">
        <v>161.05837146299999</v>
      </c>
      <c r="F2517">
        <v>2.97</v>
      </c>
      <c r="G2517">
        <v>-25.034219919301201</v>
      </c>
      <c r="H2517">
        <v>30.585864794810799</v>
      </c>
      <c r="I2517">
        <v>-30.389366023232402</v>
      </c>
      <c r="J2517">
        <v>-2.1035688610038998</v>
      </c>
      <c r="K2517">
        <v>2.6149225740461501</v>
      </c>
      <c r="L2517">
        <v>4.5926128771028996</v>
      </c>
      <c r="M2517">
        <v>41.932181385460296</v>
      </c>
      <c r="N2517">
        <v>0.87978884976452998</v>
      </c>
      <c r="O2517">
        <v>32.996632996632997</v>
      </c>
      <c r="P2517">
        <v>56.315789473684198</v>
      </c>
      <c r="Q2517">
        <v>-0.18777641401803599</v>
      </c>
    </row>
    <row r="2518" spans="1:17" hidden="1" x14ac:dyDescent="0.3">
      <c r="A2518" t="s">
        <v>5199</v>
      </c>
      <c r="B2518" t="s">
        <v>5200</v>
      </c>
      <c r="C2518" t="str">
        <f>IFERROR(VLOOKUP(Table1[[#This Row],[Ticker]],[1]!Table1[[Symbol]:[Industry]],2,FALSE),"-")</f>
        <v>-</v>
      </c>
      <c r="D2518" t="s">
        <v>620</v>
      </c>
      <c r="E2518">
        <v>160.52951200000001</v>
      </c>
      <c r="F2518">
        <v>305.05</v>
      </c>
      <c r="G2518">
        <v>-13.975440134341699</v>
      </c>
      <c r="H2518">
        <v>3.6930076519537001</v>
      </c>
      <c r="I2518">
        <v>-8.3843985686246594</v>
      </c>
      <c r="J2518">
        <v>-2.3428054202740598</v>
      </c>
      <c r="K2518">
        <v>298.89268902135399</v>
      </c>
      <c r="L2518">
        <v>293.40698674182499</v>
      </c>
      <c r="M2518">
        <v>57.061022769959798</v>
      </c>
      <c r="N2518">
        <v>0.78490617823334996</v>
      </c>
      <c r="O2518">
        <v>17.029995082773301</v>
      </c>
      <c r="P2518">
        <v>21.3646309926397</v>
      </c>
      <c r="Q2518">
        <v>4.7552524206980001E-2</v>
      </c>
    </row>
    <row r="2519" spans="1:17" hidden="1" x14ac:dyDescent="0.3">
      <c r="A2519" t="s">
        <v>5201</v>
      </c>
      <c r="B2519" t="s">
        <v>5202</v>
      </c>
      <c r="C2519" t="str">
        <f>IFERROR(VLOOKUP(Table1[[#This Row],[Ticker]],[1]!Table1[[Symbol]:[Industry]],2,FALSE),"-")</f>
        <v>-</v>
      </c>
      <c r="D2519" t="s">
        <v>257</v>
      </c>
      <c r="E2519">
        <v>159.859054335</v>
      </c>
      <c r="F2519">
        <v>174.45</v>
      </c>
      <c r="G2519">
        <v>41.465581108855197</v>
      </c>
      <c r="H2519">
        <v>-3.8720524662447802</v>
      </c>
      <c r="I2519">
        <v>25.7280356454207</v>
      </c>
      <c r="J2519">
        <v>1.63575747733933</v>
      </c>
      <c r="K2519">
        <v>172.890139550828</v>
      </c>
      <c r="L2519">
        <v>156.78126262819799</v>
      </c>
      <c r="M2519">
        <v>62.551787133787101</v>
      </c>
      <c r="N2519">
        <v>1.12847454341672</v>
      </c>
      <c r="O2519">
        <v>29.177414732014899</v>
      </c>
      <c r="P2519">
        <v>83.534981588637507</v>
      </c>
      <c r="Q2519">
        <v>4.7508671952384E-2</v>
      </c>
    </row>
    <row r="2520" spans="1:17" hidden="1" x14ac:dyDescent="0.3">
      <c r="A2520" t="s">
        <v>5203</v>
      </c>
      <c r="B2520" t="s">
        <v>5204</v>
      </c>
      <c r="C2520" t="str">
        <f>IFERROR(VLOOKUP(Table1[[#This Row],[Ticker]],[1]!Table1[[Symbol]:[Industry]],2,FALSE),"-")</f>
        <v>-</v>
      </c>
      <c r="E2520">
        <v>159.834</v>
      </c>
      <c r="F2520">
        <v>15.67</v>
      </c>
      <c r="G2520">
        <v>153.95941847659401</v>
      </c>
      <c r="H2520">
        <v>1.76526678816633</v>
      </c>
      <c r="I2520">
        <v>122.85608305153799</v>
      </c>
      <c r="J2520">
        <v>-9.1303172317849608</v>
      </c>
      <c r="K2520">
        <v>15.653562087750601</v>
      </c>
      <c r="L2520">
        <v>12.592622098487301</v>
      </c>
      <c r="M2520">
        <v>51.611880039523399</v>
      </c>
      <c r="N2520">
        <v>2.12008266656964</v>
      </c>
      <c r="O2520">
        <v>41.863433312061197</v>
      </c>
      <c r="P2520">
        <v>334.674063800277</v>
      </c>
    </row>
    <row r="2521" spans="1:17" hidden="1" x14ac:dyDescent="0.3">
      <c r="A2521" t="s">
        <v>5205</v>
      </c>
      <c r="B2521" t="s">
        <v>5206</v>
      </c>
      <c r="C2521" t="str">
        <f>IFERROR(VLOOKUP(Table1[[#This Row],[Ticker]],[1]!Table1[[Symbol]:[Industry]],2,FALSE),"-")</f>
        <v>-</v>
      </c>
      <c r="D2521" t="s">
        <v>140</v>
      </c>
      <c r="E2521">
        <v>159.79560000000001</v>
      </c>
      <c r="F2521">
        <v>179.95</v>
      </c>
      <c r="G2521">
        <v>80.180262491589502</v>
      </c>
      <c r="H2521">
        <v>6.07537528432134</v>
      </c>
      <c r="I2521">
        <v>93.003082489353304</v>
      </c>
      <c r="J2521">
        <v>3.8822857946857399</v>
      </c>
      <c r="K2521">
        <v>136.59657424252501</v>
      </c>
      <c r="M2521">
        <v>88.929856914830495</v>
      </c>
      <c r="N2521">
        <v>1.0766467065868199</v>
      </c>
      <c r="O2521">
        <v>2.7785495971111001E-2</v>
      </c>
      <c r="P2521">
        <v>112.45572609208899</v>
      </c>
    </row>
    <row r="2522" spans="1:17" hidden="1" x14ac:dyDescent="0.3">
      <c r="A2522" t="s">
        <v>5207</v>
      </c>
      <c r="B2522" t="s">
        <v>5208</v>
      </c>
      <c r="C2522" t="str">
        <f>IFERROR(VLOOKUP(Table1[[#This Row],[Ticker]],[1]!Table1[[Symbol]:[Industry]],2,FALSE),"-")</f>
        <v>-</v>
      </c>
      <c r="D2522" t="s">
        <v>620</v>
      </c>
      <c r="E2522">
        <v>159.78950900000001</v>
      </c>
      <c r="F2522">
        <v>122.8</v>
      </c>
      <c r="G2522">
        <v>57.571396068555998</v>
      </c>
      <c r="H2522">
        <v>4.33586479481085</v>
      </c>
      <c r="I2522">
        <v>84.856205635382693</v>
      </c>
      <c r="J2522">
        <v>3.8694690849439199</v>
      </c>
      <c r="K2522">
        <v>111.230286200702</v>
      </c>
      <c r="L2522">
        <v>86.926363193944994</v>
      </c>
      <c r="M2522">
        <v>90.938059399922906</v>
      </c>
      <c r="N2522">
        <v>2.1238471673254198</v>
      </c>
      <c r="O2522">
        <v>3.8273615635179201</v>
      </c>
      <c r="P2522">
        <v>218.13471502590599</v>
      </c>
    </row>
    <row r="2523" spans="1:17" hidden="1" x14ac:dyDescent="0.3">
      <c r="A2523" t="s">
        <v>5209</v>
      </c>
      <c r="B2523" t="s">
        <v>5210</v>
      </c>
      <c r="C2523" t="str">
        <f>IFERROR(VLOOKUP(Table1[[#This Row],[Ticker]],[1]!Table1[[Symbol]:[Industry]],2,FALSE),"-")</f>
        <v>-</v>
      </c>
      <c r="D2523" t="s">
        <v>410</v>
      </c>
      <c r="E2523">
        <v>159.74122277000001</v>
      </c>
      <c r="F2523">
        <v>43.09</v>
      </c>
      <c r="G2523">
        <v>-7.77740341230054</v>
      </c>
      <c r="H2523">
        <v>1.20115750687776</v>
      </c>
      <c r="I2523">
        <v>-24.4088732100907</v>
      </c>
      <c r="J2523">
        <v>-2.6648593777523302</v>
      </c>
      <c r="K2523">
        <v>41.849113865795303</v>
      </c>
      <c r="L2523">
        <v>41.928451749687198</v>
      </c>
      <c r="M2523">
        <v>51.542979618556402</v>
      </c>
      <c r="N2523">
        <v>1.0361040991394601</v>
      </c>
      <c r="O2523">
        <v>43.304711069853703</v>
      </c>
      <c r="P2523">
        <v>35.930599369085101</v>
      </c>
      <c r="Q2523">
        <v>0.148298006430826</v>
      </c>
    </row>
    <row r="2524" spans="1:17" hidden="1" x14ac:dyDescent="0.3">
      <c r="A2524" t="s">
        <v>5211</v>
      </c>
      <c r="B2524" t="s">
        <v>5212</v>
      </c>
      <c r="C2524" t="str">
        <f>IFERROR(VLOOKUP(Table1[[#This Row],[Ticker]],[1]!Table1[[Symbol]:[Industry]],2,FALSE),"-")</f>
        <v>-</v>
      </c>
      <c r="D2524" t="s">
        <v>390</v>
      </c>
      <c r="E2524">
        <v>159.71497520999901</v>
      </c>
      <c r="F2524">
        <v>133.35</v>
      </c>
      <c r="G2524">
        <v>135.75840221429701</v>
      </c>
      <c r="H2524">
        <v>5.7924763650587803</v>
      </c>
      <c r="I2524">
        <v>82.495249361382903</v>
      </c>
      <c r="J2524">
        <v>-1.7679983912052499</v>
      </c>
      <c r="K2524">
        <v>122.56927330914</v>
      </c>
      <c r="L2524">
        <v>93.946093864512804</v>
      </c>
      <c r="M2524">
        <v>99.999999999999204</v>
      </c>
      <c r="N2524">
        <v>2.6818181818181799</v>
      </c>
      <c r="O2524">
        <v>0</v>
      </c>
      <c r="P2524">
        <v>166.7</v>
      </c>
    </row>
    <row r="2525" spans="1:17" hidden="1" x14ac:dyDescent="0.3">
      <c r="A2525" t="s">
        <v>5213</v>
      </c>
      <c r="B2525" t="s">
        <v>5214</v>
      </c>
      <c r="C2525" t="str">
        <f>IFERROR(VLOOKUP(Table1[[#This Row],[Ticker]],[1]!Table1[[Symbol]:[Industry]],2,FALSE),"-")</f>
        <v>-</v>
      </c>
      <c r="D2525" t="s">
        <v>140</v>
      </c>
      <c r="E2525">
        <v>159.40854221500001</v>
      </c>
      <c r="F2525">
        <v>619.54999999999995</v>
      </c>
      <c r="G2525">
        <v>24.318083987479401</v>
      </c>
      <c r="H2525">
        <v>-1.40743503768495</v>
      </c>
      <c r="I2525">
        <v>10.1837368770456</v>
      </c>
      <c r="J2525">
        <v>-1.2695509324701499</v>
      </c>
      <c r="K2525">
        <v>597.64559602157397</v>
      </c>
      <c r="L2525">
        <v>548.48196612794504</v>
      </c>
      <c r="M2525">
        <v>65.120203977440397</v>
      </c>
      <c r="N2525">
        <v>1.59063258419521</v>
      </c>
      <c r="O2525">
        <v>29.125978532805998</v>
      </c>
      <c r="P2525">
        <v>77.064875678765304</v>
      </c>
      <c r="Q2525">
        <v>5.6165426682272E-2</v>
      </c>
    </row>
    <row r="2526" spans="1:17" hidden="1" x14ac:dyDescent="0.3">
      <c r="A2526" t="s">
        <v>5215</v>
      </c>
      <c r="B2526" t="s">
        <v>5216</v>
      </c>
      <c r="C2526" t="str">
        <f>IFERROR(VLOOKUP(Table1[[#This Row],[Ticker]],[1]!Table1[[Symbol]:[Industry]],2,FALSE),"-")</f>
        <v>-</v>
      </c>
      <c r="D2526" t="s">
        <v>124</v>
      </c>
      <c r="E2526">
        <v>159.28944240000001</v>
      </c>
      <c r="F2526">
        <v>66</v>
      </c>
      <c r="G2526">
        <v>-21.611239648756399</v>
      </c>
      <c r="H2526">
        <v>-6.7636212551157104</v>
      </c>
      <c r="I2526">
        <v>-10.0856277054754</v>
      </c>
      <c r="J2526">
        <v>-8.7610053842122397</v>
      </c>
      <c r="K2526">
        <v>73.372633681644004</v>
      </c>
      <c r="L2526">
        <v>74.887652768755999</v>
      </c>
      <c r="M2526">
        <v>32.167274555522901</v>
      </c>
      <c r="N2526">
        <v>0.79472140762463295</v>
      </c>
      <c r="O2526">
        <v>73.712121212121204</v>
      </c>
      <c r="P2526">
        <v>19.999999999999901</v>
      </c>
    </row>
    <row r="2527" spans="1:17" hidden="1" x14ac:dyDescent="0.3">
      <c r="A2527" t="s">
        <v>5217</v>
      </c>
      <c r="B2527" t="s">
        <v>5218</v>
      </c>
      <c r="C2527" t="str">
        <f>IFERROR(VLOOKUP(Table1[[#This Row],[Ticker]],[1]!Table1[[Symbol]:[Industry]],2,FALSE),"-")</f>
        <v>-</v>
      </c>
      <c r="D2527" t="s">
        <v>234</v>
      </c>
      <c r="E2527">
        <v>159.222016</v>
      </c>
      <c r="F2527">
        <v>268</v>
      </c>
      <c r="G2527">
        <v>-8.8602130539153094</v>
      </c>
      <c r="H2527">
        <v>-0.15841001434946</v>
      </c>
      <c r="I2527">
        <v>-19.313947028819001</v>
      </c>
      <c r="J2527">
        <v>-1.08609643764832</v>
      </c>
      <c r="K2527">
        <v>267.86903208135698</v>
      </c>
      <c r="L2527">
        <v>262.02531681210098</v>
      </c>
      <c r="M2527">
        <v>46.297583288227102</v>
      </c>
      <c r="N2527">
        <v>0.68735346126883101</v>
      </c>
      <c r="O2527">
        <v>31.716417910447699</v>
      </c>
      <c r="P2527">
        <v>30.731707317073099</v>
      </c>
      <c r="Q2527">
        <v>4.1163939059768E-2</v>
      </c>
    </row>
    <row r="2528" spans="1:17" hidden="1" x14ac:dyDescent="0.3">
      <c r="A2528" t="s">
        <v>5219</v>
      </c>
      <c r="B2528" t="s">
        <v>5220</v>
      </c>
      <c r="C2528" t="str">
        <f>IFERROR(VLOOKUP(Table1[[#This Row],[Ticker]],[1]!Table1[[Symbol]:[Industry]],2,FALSE),"-")</f>
        <v>-</v>
      </c>
      <c r="D2528" t="s">
        <v>59</v>
      </c>
      <c r="E2528">
        <v>159.12</v>
      </c>
      <c r="F2528">
        <v>144</v>
      </c>
      <c r="G2528">
        <v>-4.7037826596516501</v>
      </c>
      <c r="H2528">
        <v>20.131319340265399</v>
      </c>
      <c r="I2528">
        <v>3.3333942673244699</v>
      </c>
      <c r="J2528">
        <v>-4.6048778238293604</v>
      </c>
      <c r="K2528">
        <v>125.89945730101699</v>
      </c>
      <c r="L2528">
        <v>124.034838916371</v>
      </c>
      <c r="M2528">
        <v>63.987171273910498</v>
      </c>
      <c r="N2528">
        <v>2.13559322033898</v>
      </c>
      <c r="O2528">
        <v>20</v>
      </c>
      <c r="P2528">
        <v>65.327210103329506</v>
      </c>
    </row>
    <row r="2529" spans="1:17" hidden="1" x14ac:dyDescent="0.3">
      <c r="A2529" t="s">
        <v>5221</v>
      </c>
      <c r="B2529" t="s">
        <v>5222</v>
      </c>
      <c r="C2529" t="str">
        <f>IFERROR(VLOOKUP(Table1[[#This Row],[Ticker]],[1]!Table1[[Symbol]:[Industry]],2,FALSE),"-")</f>
        <v>-</v>
      </c>
      <c r="D2529" t="s">
        <v>59</v>
      </c>
      <c r="E2529">
        <v>158.664352374</v>
      </c>
      <c r="F2529">
        <v>73.59</v>
      </c>
      <c r="G2529">
        <v>-21.477058542242599</v>
      </c>
      <c r="H2529">
        <v>13.923194930702101</v>
      </c>
      <c r="I2529">
        <v>-21.245530406794</v>
      </c>
      <c r="J2529">
        <v>-9.2174215381081101E-2</v>
      </c>
      <c r="K2529">
        <v>70.332156151715395</v>
      </c>
      <c r="L2529">
        <v>72.940959583321103</v>
      </c>
      <c r="M2529">
        <v>62.6647669828088</v>
      </c>
      <c r="N2529">
        <v>1.09083123201495</v>
      </c>
      <c r="O2529">
        <v>27.6668025546949</v>
      </c>
      <c r="P2529">
        <v>21.938690969345402</v>
      </c>
      <c r="Q2529">
        <v>-5.2571157004645E-2</v>
      </c>
    </row>
    <row r="2530" spans="1:17" hidden="1" x14ac:dyDescent="0.3">
      <c r="A2530" t="s">
        <v>5223</v>
      </c>
      <c r="B2530" t="s">
        <v>5224</v>
      </c>
      <c r="C2530" t="str">
        <f>IFERROR(VLOOKUP(Table1[[#This Row],[Ticker]],[1]!Table1[[Symbol]:[Industry]],2,FALSE),"-")</f>
        <v>-</v>
      </c>
      <c r="D2530" t="s">
        <v>1139</v>
      </c>
      <c r="E2530">
        <v>158.51482799999999</v>
      </c>
      <c r="F2530">
        <v>122.68</v>
      </c>
      <c r="G2530">
        <v>-15.980043163853299</v>
      </c>
      <c r="H2530">
        <v>-10.5728653639193</v>
      </c>
      <c r="I2530">
        <v>-32.3378230160098</v>
      </c>
      <c r="J2530">
        <v>0.16303609155335999</v>
      </c>
      <c r="K2530">
        <v>122.02789228674099</v>
      </c>
      <c r="L2530">
        <v>119.40650899782599</v>
      </c>
      <c r="M2530">
        <v>58.423426983689303</v>
      </c>
      <c r="N2530">
        <v>0.55262566765569898</v>
      </c>
      <c r="O2530">
        <v>36.411803064884197</v>
      </c>
      <c r="P2530">
        <v>35.3337010479867</v>
      </c>
      <c r="Q2530">
        <v>-5.9264541720271999E-2</v>
      </c>
    </row>
    <row r="2531" spans="1:17" hidden="1" x14ac:dyDescent="0.3">
      <c r="A2531" t="s">
        <v>5225</v>
      </c>
      <c r="B2531" t="s">
        <v>5226</v>
      </c>
      <c r="C2531" t="str">
        <f>IFERROR(VLOOKUP(Table1[[#This Row],[Ticker]],[1]!Table1[[Symbol]:[Industry]],2,FALSE),"-")</f>
        <v>-</v>
      </c>
      <c r="D2531" t="s">
        <v>812</v>
      </c>
      <c r="E2531">
        <v>158.11250000000001</v>
      </c>
      <c r="F2531">
        <v>175</v>
      </c>
      <c r="G2531">
        <v>24.437964129153901</v>
      </c>
      <c r="H2531">
        <v>3.4237026326486899</v>
      </c>
      <c r="I2531">
        <v>79.418326284459894</v>
      </c>
      <c r="J2531">
        <v>-3.3844367473696302</v>
      </c>
      <c r="K2531">
        <v>152.34299986399199</v>
      </c>
      <c r="M2531">
        <v>60.134436203099099</v>
      </c>
      <c r="N2531">
        <v>0.78541867843840496</v>
      </c>
      <c r="O2531">
        <v>7.3999999999999799</v>
      </c>
      <c r="P2531">
        <v>124.358974358974</v>
      </c>
    </row>
    <row r="2532" spans="1:17" hidden="1" x14ac:dyDescent="0.3">
      <c r="A2532" t="s">
        <v>5227</v>
      </c>
      <c r="B2532" t="s">
        <v>5228</v>
      </c>
      <c r="C2532" t="str">
        <f>IFERROR(VLOOKUP(Table1[[#This Row],[Ticker]],[1]!Table1[[Symbol]:[Industry]],2,FALSE),"-")</f>
        <v>-</v>
      </c>
      <c r="D2532" t="s">
        <v>390</v>
      </c>
      <c r="E2532">
        <v>158.051915605</v>
      </c>
      <c r="F2532">
        <v>157.44999999999999</v>
      </c>
      <c r="G2532">
        <v>346.826829585246</v>
      </c>
      <c r="H2532">
        <v>-0.50943633027186896</v>
      </c>
      <c r="I2532">
        <v>92.954535140318299</v>
      </c>
      <c r="J2532">
        <v>4.3130826898758201</v>
      </c>
      <c r="K2532">
        <v>147.90853833802899</v>
      </c>
      <c r="L2532">
        <v>113.354682055149</v>
      </c>
      <c r="M2532">
        <v>64.763195307154604</v>
      </c>
      <c r="N2532">
        <v>1.8820729885690499</v>
      </c>
      <c r="O2532">
        <v>20.641473483645601</v>
      </c>
      <c r="P2532">
        <v>501.41329258976299</v>
      </c>
    </row>
    <row r="2533" spans="1:17" hidden="1" x14ac:dyDescent="0.3">
      <c r="A2533" t="s">
        <v>5229</v>
      </c>
      <c r="B2533" t="s">
        <v>5230</v>
      </c>
      <c r="C2533" t="str">
        <f>IFERROR(VLOOKUP(Table1[[#This Row],[Ticker]],[1]!Table1[[Symbol]:[Industry]],2,FALSE),"-")</f>
        <v>-</v>
      </c>
      <c r="D2533" t="s">
        <v>127</v>
      </c>
      <c r="E2533">
        <v>158.00013000000001</v>
      </c>
      <c r="F2533">
        <v>389</v>
      </c>
      <c r="G2533">
        <v>533.833422659912</v>
      </c>
      <c r="H2533">
        <v>-13.2362389376176</v>
      </c>
      <c r="I2533">
        <v>64.331590696585295</v>
      </c>
      <c r="J2533">
        <v>-6.2251412483481099</v>
      </c>
      <c r="K2533">
        <v>401.89582933736898</v>
      </c>
      <c r="L2533">
        <v>303.42664938621101</v>
      </c>
      <c r="M2533">
        <v>45.9181839769617</v>
      </c>
      <c r="N2533">
        <v>1.33216237205949</v>
      </c>
      <c r="O2533">
        <v>24.7300771208226</v>
      </c>
      <c r="P2533">
        <v>559.545608680908</v>
      </c>
      <c r="Q2533">
        <v>0.28276904011027398</v>
      </c>
    </row>
    <row r="2534" spans="1:17" hidden="1" x14ac:dyDescent="0.3">
      <c r="A2534" t="s">
        <v>5231</v>
      </c>
      <c r="B2534" t="s">
        <v>5232</v>
      </c>
      <c r="C2534" t="str">
        <f>IFERROR(VLOOKUP(Table1[[#This Row],[Ticker]],[1]!Table1[[Symbol]:[Industry]],2,FALSE),"-")</f>
        <v>-</v>
      </c>
      <c r="D2534" t="s">
        <v>371</v>
      </c>
      <c r="E2534">
        <v>157.9032</v>
      </c>
      <c r="F2534">
        <v>93.99</v>
      </c>
      <c r="G2534">
        <v>40.3478846503818</v>
      </c>
      <c r="H2534">
        <v>-6.5550711922789802</v>
      </c>
      <c r="I2534">
        <v>-12.526312099046599</v>
      </c>
      <c r="J2534">
        <v>-7.6259988051982202</v>
      </c>
      <c r="K2534">
        <v>89.202173736285999</v>
      </c>
      <c r="L2534">
        <v>80.064375067453597</v>
      </c>
      <c r="M2534">
        <v>48.391947530950802</v>
      </c>
      <c r="N2534">
        <v>0.64215953302905004</v>
      </c>
      <c r="O2534">
        <v>25.5452707734865</v>
      </c>
      <c r="P2534">
        <v>72.300641613198806</v>
      </c>
      <c r="Q2534">
        <v>0.122910048537266</v>
      </c>
    </row>
    <row r="2535" spans="1:17" hidden="1" x14ac:dyDescent="0.3">
      <c r="A2535" t="s">
        <v>5233</v>
      </c>
      <c r="B2535" t="s">
        <v>5234</v>
      </c>
      <c r="C2535" t="str">
        <f>IFERROR(VLOOKUP(Table1[[#This Row],[Ticker]],[1]!Table1[[Symbol]:[Industry]],2,FALSE),"-")</f>
        <v>-</v>
      </c>
      <c r="D2535" t="s">
        <v>380</v>
      </c>
      <c r="E2535">
        <v>157.85035177999899</v>
      </c>
      <c r="F2535">
        <v>9.02</v>
      </c>
      <c r="G2535">
        <v>77.658600495857698</v>
      </c>
      <c r="H2535">
        <v>1.3001505090965599</v>
      </c>
      <c r="I2535">
        <v>-31.628104761971102</v>
      </c>
      <c r="J2535">
        <v>0.78189074404973802</v>
      </c>
      <c r="K2535">
        <v>8.8359862788302905</v>
      </c>
      <c r="L2535">
        <v>8.1388216180242097</v>
      </c>
      <c r="M2535">
        <v>48.138217121866703</v>
      </c>
      <c r="N2535">
        <v>1.71038041260942</v>
      </c>
      <c r="O2535">
        <v>79.600886917959997</v>
      </c>
      <c r="P2535">
        <v>109.767441860465</v>
      </c>
      <c r="Q2535">
        <v>0.13781266144237</v>
      </c>
    </row>
    <row r="2536" spans="1:17" hidden="1" x14ac:dyDescent="0.3">
      <c r="A2536" t="s">
        <v>5235</v>
      </c>
      <c r="B2536" t="s">
        <v>5236</v>
      </c>
      <c r="C2536" t="str">
        <f>IFERROR(VLOOKUP(Table1[[#This Row],[Ticker]],[1]!Table1[[Symbol]:[Industry]],2,FALSE),"-")</f>
        <v>-</v>
      </c>
      <c r="D2536" t="s">
        <v>668</v>
      </c>
      <c r="E2536">
        <v>157.327420636</v>
      </c>
      <c r="F2536">
        <v>3.32</v>
      </c>
      <c r="G2536">
        <v>21.398925090114901</v>
      </c>
      <c r="H2536">
        <v>14.8715790805251</v>
      </c>
      <c r="I2536">
        <v>-0.34699314187649699</v>
      </c>
      <c r="J2536">
        <v>5.6275000010777001</v>
      </c>
      <c r="K2536">
        <v>3.03823100945755</v>
      </c>
      <c r="L2536">
        <v>2.96047683565335</v>
      </c>
      <c r="M2536">
        <v>71.566316926393597</v>
      </c>
      <c r="N2536">
        <v>1.4336004393244901</v>
      </c>
      <c r="O2536">
        <v>26.506024096385499</v>
      </c>
      <c r="P2536">
        <v>61.951219512195102</v>
      </c>
      <c r="Q2536">
        <v>3.1824027203699E-2</v>
      </c>
    </row>
    <row r="2537" spans="1:17" hidden="1" x14ac:dyDescent="0.3">
      <c r="A2537" t="s">
        <v>5237</v>
      </c>
      <c r="B2537" t="s">
        <v>5238</v>
      </c>
      <c r="C2537" t="str">
        <f>IFERROR(VLOOKUP(Table1[[#This Row],[Ticker]],[1]!Table1[[Symbol]:[Industry]],2,FALSE),"-")</f>
        <v>-</v>
      </c>
      <c r="D2537" t="s">
        <v>1136</v>
      </c>
      <c r="E2537">
        <v>157.1026512</v>
      </c>
      <c r="F2537">
        <v>69.56</v>
      </c>
      <c r="G2537">
        <v>10.8138198671294</v>
      </c>
      <c r="H2537">
        <v>2.9904449474826</v>
      </c>
      <c r="I2537">
        <v>-25.447505558116099</v>
      </c>
      <c r="J2537">
        <v>2.9195016087947301</v>
      </c>
      <c r="K2537">
        <v>70.203435496478306</v>
      </c>
      <c r="L2537">
        <v>71.551599847144502</v>
      </c>
      <c r="M2537">
        <v>49.345012421302101</v>
      </c>
      <c r="N2537">
        <v>1.9120800112823999</v>
      </c>
      <c r="O2537">
        <v>42.395054629097103</v>
      </c>
      <c r="P2537">
        <v>43.127572016460903</v>
      </c>
      <c r="Q2537">
        <v>4.9940405405103999E-2</v>
      </c>
    </row>
    <row r="2538" spans="1:17" hidden="1" x14ac:dyDescent="0.3">
      <c r="A2538" t="s">
        <v>5239</v>
      </c>
      <c r="B2538" t="s">
        <v>5240</v>
      </c>
      <c r="C2538" t="str">
        <f>IFERROR(VLOOKUP(Table1[[#This Row],[Ticker]],[1]!Table1[[Symbol]:[Industry]],2,FALSE),"-")</f>
        <v>-</v>
      </c>
      <c r="D2538" t="s">
        <v>140</v>
      </c>
      <c r="E2538">
        <v>157.00002825999999</v>
      </c>
      <c r="F2538">
        <v>40.54</v>
      </c>
      <c r="G2538">
        <v>-6.4768919033491397</v>
      </c>
      <c r="H2538">
        <v>2.73702758550853</v>
      </c>
      <c r="I2538">
        <v>-28.694142762588498</v>
      </c>
      <c r="J2538">
        <v>2.94791069970382</v>
      </c>
      <c r="K2538">
        <v>34.8357480698673</v>
      </c>
      <c r="L2538">
        <v>34.9871218828849</v>
      </c>
      <c r="M2538">
        <v>80.4820625732183</v>
      </c>
      <c r="N2538">
        <v>2.22667111535785</v>
      </c>
      <c r="O2538">
        <v>27.775037000493299</v>
      </c>
      <c r="Q2538">
        <v>5.0804975639675003E-2</v>
      </c>
    </row>
    <row r="2539" spans="1:17" hidden="1" x14ac:dyDescent="0.3">
      <c r="A2539" t="s">
        <v>5241</v>
      </c>
      <c r="B2539" t="s">
        <v>5242</v>
      </c>
      <c r="C2539" t="str">
        <f>IFERROR(VLOOKUP(Table1[[#This Row],[Ticker]],[1]!Table1[[Symbol]:[Industry]],2,FALSE),"-")</f>
        <v>-</v>
      </c>
      <c r="D2539" t="s">
        <v>124</v>
      </c>
      <c r="E2539">
        <v>156.86719581700001</v>
      </c>
      <c r="F2539">
        <v>17.39</v>
      </c>
      <c r="G2539">
        <v>68.372635407575203</v>
      </c>
      <c r="H2539">
        <v>11.766420350366401</v>
      </c>
      <c r="I2539">
        <v>53.522117230356102</v>
      </c>
      <c r="J2539">
        <v>11.3489725350963</v>
      </c>
      <c r="K2539">
        <v>14.7845671055225</v>
      </c>
      <c r="L2539">
        <v>13.617851726180399</v>
      </c>
      <c r="M2539">
        <v>90.232703310721902</v>
      </c>
      <c r="N2539">
        <v>1.5206604859252499</v>
      </c>
      <c r="O2539">
        <v>29.0396779758481</v>
      </c>
      <c r="P2539">
        <v>117.10362047440699</v>
      </c>
      <c r="Q2539">
        <v>5.8771677731449999E-2</v>
      </c>
    </row>
    <row r="2540" spans="1:17" hidden="1" x14ac:dyDescent="0.3">
      <c r="A2540" t="s">
        <v>5243</v>
      </c>
      <c r="B2540" t="s">
        <v>5244</v>
      </c>
      <c r="C2540" t="str">
        <f>IFERROR(VLOOKUP(Table1[[#This Row],[Ticker]],[1]!Table1[[Symbol]:[Industry]],2,FALSE),"-")</f>
        <v>-</v>
      </c>
      <c r="D2540" t="s">
        <v>936</v>
      </c>
      <c r="E2540">
        <v>156.81986458599999</v>
      </c>
      <c r="F2540">
        <v>83.93</v>
      </c>
      <c r="G2540">
        <v>30.601178034303299</v>
      </c>
      <c r="H2540">
        <v>-2.6336474003111001</v>
      </c>
      <c r="I2540">
        <v>26.993967310100899</v>
      </c>
      <c r="J2540">
        <v>5.39687063807055</v>
      </c>
      <c r="K2540">
        <v>81.299715189451803</v>
      </c>
      <c r="L2540">
        <v>73.284143526972798</v>
      </c>
      <c r="M2540">
        <v>67.216985985929895</v>
      </c>
      <c r="N2540">
        <v>0.11145820494349</v>
      </c>
      <c r="O2540">
        <v>38.448707256046703</v>
      </c>
      <c r="P2540">
        <v>58.358490566037702</v>
      </c>
      <c r="Q2540">
        <v>8.4449968000881004E-2</v>
      </c>
    </row>
    <row r="2541" spans="1:17" hidden="1" x14ac:dyDescent="0.3">
      <c r="A2541" t="s">
        <v>5245</v>
      </c>
      <c r="B2541" t="s">
        <v>5246</v>
      </c>
      <c r="C2541" t="str">
        <f>IFERROR(VLOOKUP(Table1[[#This Row],[Ticker]],[1]!Table1[[Symbol]:[Industry]],2,FALSE),"-")</f>
        <v>-</v>
      </c>
      <c r="D2541" t="s">
        <v>98</v>
      </c>
      <c r="E2541">
        <v>156.73886100000001</v>
      </c>
      <c r="F2541">
        <v>227.4</v>
      </c>
      <c r="G2541">
        <v>46.887434472362401</v>
      </c>
      <c r="H2541">
        <v>3.90047153638388</v>
      </c>
      <c r="I2541">
        <v>4.9955484402201398</v>
      </c>
      <c r="J2541">
        <v>3.0146103044469101</v>
      </c>
      <c r="K2541">
        <v>213.56552026724299</v>
      </c>
      <c r="L2541">
        <v>190.343188317027</v>
      </c>
      <c r="M2541">
        <v>49.342579520812798</v>
      </c>
      <c r="N2541">
        <v>1.1558316720631301</v>
      </c>
      <c r="O2541">
        <v>9.3667546174142302</v>
      </c>
      <c r="P2541">
        <v>81.701957650818997</v>
      </c>
      <c r="Q2541">
        <v>2.0792776889E-3</v>
      </c>
    </row>
    <row r="2542" spans="1:17" hidden="1" x14ac:dyDescent="0.3">
      <c r="A2542" t="s">
        <v>5247</v>
      </c>
      <c r="B2542" t="s">
        <v>5248</v>
      </c>
      <c r="C2542" t="str">
        <f>IFERROR(VLOOKUP(Table1[[#This Row],[Ticker]],[1]!Table1[[Symbol]:[Industry]],2,FALSE),"-")</f>
        <v>-</v>
      </c>
      <c r="D2542" t="s">
        <v>46</v>
      </c>
      <c r="E2542">
        <v>156.36137467999899</v>
      </c>
      <c r="F2542">
        <v>73.67</v>
      </c>
      <c r="G2542">
        <v>-12.807971461609201</v>
      </c>
      <c r="H2542">
        <v>-16.019667375964801</v>
      </c>
      <c r="I2542">
        <v>-34.349920394234502</v>
      </c>
      <c r="J2542">
        <v>-5.6015715954444296</v>
      </c>
      <c r="K2542">
        <v>82.178495481763804</v>
      </c>
      <c r="L2542">
        <v>86.273317475129403</v>
      </c>
      <c r="M2542">
        <v>35.069186822999697</v>
      </c>
      <c r="N2542">
        <v>0.45164920118896301</v>
      </c>
      <c r="O2542">
        <v>108.904574453644</v>
      </c>
      <c r="P2542">
        <v>28.456843940714901</v>
      </c>
      <c r="Q2542">
        <v>2.2876813167930998E-2</v>
      </c>
    </row>
    <row r="2543" spans="1:17" hidden="1" x14ac:dyDescent="0.3">
      <c r="A2543" t="s">
        <v>5249</v>
      </c>
      <c r="B2543" t="s">
        <v>5250</v>
      </c>
      <c r="C2543" t="str">
        <f>IFERROR(VLOOKUP(Table1[[#This Row],[Ticker]],[1]!Table1[[Symbol]:[Industry]],2,FALSE),"-")</f>
        <v>-</v>
      </c>
      <c r="D2543" t="s">
        <v>46</v>
      </c>
      <c r="E2543">
        <v>156.28200000000001</v>
      </c>
      <c r="F2543">
        <v>84</v>
      </c>
      <c r="G2543">
        <v>-61.687795777093697</v>
      </c>
      <c r="H2543">
        <v>133.68110289004801</v>
      </c>
      <c r="I2543">
        <v>-15.779539433637</v>
      </c>
      <c r="J2543">
        <v>27.2642596733108</v>
      </c>
      <c r="K2543">
        <v>47.7773490192303</v>
      </c>
      <c r="L2543">
        <v>100.240828498616</v>
      </c>
      <c r="M2543">
        <v>94.338343070276906</v>
      </c>
      <c r="N2543">
        <v>2.4027553190775501</v>
      </c>
      <c r="O2543">
        <v>69.821428571428498</v>
      </c>
      <c r="P2543">
        <v>211.111111111111</v>
      </c>
    </row>
    <row r="2544" spans="1:17" hidden="1" x14ac:dyDescent="0.3">
      <c r="A2544" t="s">
        <v>5251</v>
      </c>
      <c r="B2544" t="s">
        <v>5252</v>
      </c>
      <c r="C2544" t="str">
        <f>IFERROR(VLOOKUP(Table1[[#This Row],[Ticker]],[1]!Table1[[Symbol]:[Industry]],2,FALSE),"-")</f>
        <v>-</v>
      </c>
      <c r="D2544" t="s">
        <v>620</v>
      </c>
      <c r="E2544">
        <v>156.15503949999999</v>
      </c>
      <c r="F2544">
        <v>53.53</v>
      </c>
      <c r="G2544">
        <v>65.534687862533602</v>
      </c>
      <c r="H2544">
        <v>33.774946019844101</v>
      </c>
      <c r="I2544">
        <v>-14.578989531037699</v>
      </c>
      <c r="J2544">
        <v>16.9191013343208</v>
      </c>
      <c r="K2544">
        <v>44.447359514901002</v>
      </c>
      <c r="L2544">
        <v>43.826683849373303</v>
      </c>
      <c r="M2544">
        <v>76.671730642283407</v>
      </c>
      <c r="N2544">
        <v>3.6492224989765698</v>
      </c>
      <c r="O2544">
        <v>7.8834298524192103</v>
      </c>
      <c r="P2544">
        <v>98.774600816932704</v>
      </c>
      <c r="Q2544">
        <v>5.1885163822139001E-2</v>
      </c>
    </row>
    <row r="2545" spans="1:17" hidden="1" x14ac:dyDescent="0.3">
      <c r="A2545" t="s">
        <v>5253</v>
      </c>
      <c r="B2545" t="s">
        <v>5254</v>
      </c>
      <c r="C2545" t="str">
        <f>IFERROR(VLOOKUP(Table1[[#This Row],[Ticker]],[1]!Table1[[Symbol]:[Industry]],2,FALSE),"-")</f>
        <v>-</v>
      </c>
      <c r="D2545" t="s">
        <v>659</v>
      </c>
      <c r="E2545">
        <v>156.02306971499999</v>
      </c>
      <c r="F2545">
        <v>77.849999999999994</v>
      </c>
      <c r="G2545">
        <v>41.527341368907102</v>
      </c>
      <c r="H2545">
        <v>-9.8062920679342298</v>
      </c>
      <c r="I2545">
        <v>35.537707380008698</v>
      </c>
      <c r="J2545">
        <v>-0.91888016782183801</v>
      </c>
      <c r="K2545">
        <v>76.930976772514299</v>
      </c>
      <c r="L2545">
        <v>63.970136035542197</v>
      </c>
      <c r="M2545">
        <v>46.4186446593583</v>
      </c>
      <c r="N2545">
        <v>0.71424993739043297</v>
      </c>
      <c r="O2545">
        <v>19.460500963391102</v>
      </c>
      <c r="P2545">
        <v>88.043478260869506</v>
      </c>
      <c r="Q2545">
        <v>0.15390296183115201</v>
      </c>
    </row>
    <row r="2546" spans="1:17" hidden="1" x14ac:dyDescent="0.3">
      <c r="A2546" t="s">
        <v>5255</v>
      </c>
      <c r="B2546" t="s">
        <v>5256</v>
      </c>
      <c r="C2546" t="str">
        <f>IFERROR(VLOOKUP(Table1[[#This Row],[Ticker]],[1]!Table1[[Symbol]:[Industry]],2,FALSE),"-")</f>
        <v>-</v>
      </c>
      <c r="D2546" t="s">
        <v>1955</v>
      </c>
      <c r="E2546">
        <v>156.01395503699999</v>
      </c>
      <c r="F2546">
        <v>63.09</v>
      </c>
      <c r="G2546">
        <v>27.122116304585099</v>
      </c>
      <c r="H2546">
        <v>28.504726754768601</v>
      </c>
      <c r="I2546">
        <v>-3.8691482938389399</v>
      </c>
      <c r="J2546">
        <v>-10.5604785068957</v>
      </c>
      <c r="K2546">
        <v>53.971621212066097</v>
      </c>
      <c r="L2546">
        <v>47.186766285981697</v>
      </c>
      <c r="M2546">
        <v>59.970626615562303</v>
      </c>
      <c r="N2546">
        <v>1.40687293998989</v>
      </c>
      <c r="O2546">
        <v>11.5707719131399</v>
      </c>
      <c r="P2546">
        <v>91.181818181818102</v>
      </c>
      <c r="Q2546">
        <v>0.11702925294248</v>
      </c>
    </row>
    <row r="2547" spans="1:17" hidden="1" x14ac:dyDescent="0.3">
      <c r="A2547" t="s">
        <v>5257</v>
      </c>
      <c r="B2547" t="s">
        <v>5258</v>
      </c>
      <c r="C2547" t="str">
        <f>IFERROR(VLOOKUP(Table1[[#This Row],[Ticker]],[1]!Table1[[Symbol]:[Industry]],2,FALSE),"-")</f>
        <v>-</v>
      </c>
      <c r="D2547" t="s">
        <v>140</v>
      </c>
      <c r="E2547">
        <v>155.74578183</v>
      </c>
      <c r="F2547">
        <v>43.11</v>
      </c>
      <c r="G2547">
        <v>41.575357634417003</v>
      </c>
      <c r="H2547">
        <v>42.8323389385314</v>
      </c>
      <c r="I2547">
        <v>23.924343910122001</v>
      </c>
      <c r="J2547">
        <v>31.191370923530901</v>
      </c>
      <c r="K2547">
        <v>32.682416960801497</v>
      </c>
      <c r="L2547">
        <v>30.2282364901763</v>
      </c>
      <c r="M2547">
        <v>68.628452278899999</v>
      </c>
      <c r="N2547">
        <v>3.65096952075266</v>
      </c>
      <c r="O2547">
        <v>18.278821619113799</v>
      </c>
      <c r="P2547">
        <v>81.898734177215104</v>
      </c>
      <c r="Q2547">
        <v>0.10128241542854401</v>
      </c>
    </row>
    <row r="2548" spans="1:17" hidden="1" x14ac:dyDescent="0.3">
      <c r="A2548" t="s">
        <v>5259</v>
      </c>
      <c r="B2548" t="s">
        <v>5260</v>
      </c>
      <c r="C2548" t="str">
        <f>IFERROR(VLOOKUP(Table1[[#This Row],[Ticker]],[1]!Table1[[Symbol]:[Industry]],2,FALSE),"-")</f>
        <v>-</v>
      </c>
      <c r="D2548" t="s">
        <v>21</v>
      </c>
      <c r="E2548">
        <v>155.66881373999999</v>
      </c>
      <c r="F2548">
        <v>178.6</v>
      </c>
      <c r="G2548">
        <v>129.06670128285501</v>
      </c>
      <c r="H2548">
        <v>37.899590285006902</v>
      </c>
      <c r="I2548">
        <v>141.88952128061899</v>
      </c>
      <c r="J2548">
        <v>-5.2520409443967502</v>
      </c>
      <c r="K2548">
        <v>127.269690383704</v>
      </c>
      <c r="M2548">
        <v>61.443936908036299</v>
      </c>
      <c r="N2548">
        <v>0.75151515151515103</v>
      </c>
      <c r="O2548">
        <v>11.758118701007801</v>
      </c>
      <c r="P2548">
        <v>188.064516129032</v>
      </c>
    </row>
    <row r="2549" spans="1:17" hidden="1" x14ac:dyDescent="0.3">
      <c r="A2549" t="s">
        <v>5261</v>
      </c>
      <c r="B2549" t="s">
        <v>5262</v>
      </c>
      <c r="C2549" t="str">
        <f>IFERROR(VLOOKUP(Table1[[#This Row],[Ticker]],[1]!Table1[[Symbol]:[Industry]],2,FALSE),"-")</f>
        <v>-</v>
      </c>
      <c r="D2549" t="s">
        <v>620</v>
      </c>
      <c r="E2549">
        <v>155.075613355</v>
      </c>
      <c r="F2549">
        <v>99.97</v>
      </c>
      <c r="G2549">
        <v>98.939499372262205</v>
      </c>
      <c r="H2549">
        <v>-13.5050442960982</v>
      </c>
      <c r="I2549">
        <v>-33.136673562123498</v>
      </c>
      <c r="J2549">
        <v>-1.7679983912052499</v>
      </c>
      <c r="K2549">
        <v>103.53719250184299</v>
      </c>
      <c r="L2549">
        <v>93.4515562490365</v>
      </c>
      <c r="M2549">
        <v>46.034891723586497</v>
      </c>
      <c r="N2549">
        <v>0.38306127508162002</v>
      </c>
      <c r="O2549">
        <v>44.093227968390501</v>
      </c>
      <c r="P2549">
        <v>136.33569739952699</v>
      </c>
      <c r="Q2549">
        <v>0.181374625713417</v>
      </c>
    </row>
    <row r="2550" spans="1:17" hidden="1" x14ac:dyDescent="0.3">
      <c r="A2550" t="s">
        <v>5263</v>
      </c>
      <c r="B2550" t="s">
        <v>5264</v>
      </c>
      <c r="C2550" t="str">
        <f>IFERROR(VLOOKUP(Table1[[#This Row],[Ticker]],[1]!Table1[[Symbol]:[Industry]],2,FALSE),"-")</f>
        <v>-</v>
      </c>
      <c r="D2550" t="s">
        <v>140</v>
      </c>
      <c r="E2550">
        <v>155.05162799999999</v>
      </c>
      <c r="F2550">
        <v>62.13</v>
      </c>
      <c r="G2550">
        <v>9.64729110318682</v>
      </c>
      <c r="H2550">
        <v>7.4941216755448004</v>
      </c>
      <c r="I2550">
        <v>-5.0247826898990802</v>
      </c>
      <c r="J2550">
        <v>-7.9372291604360203</v>
      </c>
      <c r="K2550">
        <v>61.614635144512803</v>
      </c>
      <c r="L2550">
        <v>61.397772925915397</v>
      </c>
      <c r="M2550">
        <v>45.443402678751802</v>
      </c>
      <c r="N2550">
        <v>2.4590689020600198</v>
      </c>
      <c r="O2550">
        <v>42.604216964429398</v>
      </c>
      <c r="P2550">
        <v>38.066666666666599</v>
      </c>
      <c r="Q2550">
        <v>7.6128342632994006E-2</v>
      </c>
    </row>
    <row r="2551" spans="1:17" hidden="1" x14ac:dyDescent="0.3">
      <c r="A2551" t="s">
        <v>5265</v>
      </c>
      <c r="B2551" t="s">
        <v>5266</v>
      </c>
      <c r="C2551" t="str">
        <f>IFERROR(VLOOKUP(Table1[[#This Row],[Ticker]],[1]!Table1[[Symbol]:[Industry]],2,FALSE),"-")</f>
        <v>-</v>
      </c>
      <c r="E2551">
        <v>154.88361900000001</v>
      </c>
      <c r="F2551">
        <v>210.1</v>
      </c>
      <c r="G2551">
        <v>-20.3989028129761</v>
      </c>
      <c r="H2551">
        <v>15.839029351772799</v>
      </c>
      <c r="I2551">
        <v>-7.57608281521237</v>
      </c>
      <c r="J2551">
        <v>21.2093478871118</v>
      </c>
      <c r="K2551">
        <v>163.59960510969901</v>
      </c>
      <c r="M2551">
        <v>76.130301102170407</v>
      </c>
      <c r="N2551">
        <v>3.7676943346508498</v>
      </c>
      <c r="O2551">
        <v>2.3322227510709199</v>
      </c>
      <c r="P2551">
        <v>50.071428571428498</v>
      </c>
    </row>
    <row r="2552" spans="1:17" hidden="1" x14ac:dyDescent="0.3">
      <c r="A2552" t="s">
        <v>5267</v>
      </c>
      <c r="B2552" t="s">
        <v>5268</v>
      </c>
      <c r="C2552" t="str">
        <f>IFERROR(VLOOKUP(Table1[[#This Row],[Ticker]],[1]!Table1[[Symbol]:[Industry]],2,FALSE),"-")</f>
        <v>-</v>
      </c>
      <c r="E2552">
        <v>154.77982660000001</v>
      </c>
      <c r="F2552">
        <v>55.94</v>
      </c>
      <c r="G2552">
        <v>423.79665484344298</v>
      </c>
      <c r="H2552">
        <v>47.147069547504898</v>
      </c>
      <c r="I2552">
        <v>197.88841175454499</v>
      </c>
      <c r="J2552">
        <v>6.4387485016730297</v>
      </c>
      <c r="K2552">
        <v>38.8381400938447</v>
      </c>
      <c r="L2552">
        <v>26.360926919219601</v>
      </c>
      <c r="M2552">
        <v>95.975210393843298</v>
      </c>
      <c r="N2552">
        <v>1.8643166614814899</v>
      </c>
      <c r="O2552">
        <v>0</v>
      </c>
      <c r="P2552">
        <v>476.70103092783501</v>
      </c>
      <c r="Q2552">
        <v>0.138614740618869</v>
      </c>
    </row>
    <row r="2553" spans="1:17" hidden="1" x14ac:dyDescent="0.3">
      <c r="A2553" t="s">
        <v>5269</v>
      </c>
      <c r="B2553" t="s">
        <v>5270</v>
      </c>
      <c r="C2553" t="str">
        <f>IFERROR(VLOOKUP(Table1[[#This Row],[Ticker]],[1]!Table1[[Symbol]:[Industry]],2,FALSE),"-")</f>
        <v>-</v>
      </c>
      <c r="D2553" t="s">
        <v>931</v>
      </c>
      <c r="E2553">
        <v>154.7535</v>
      </c>
      <c r="F2553">
        <v>124.3</v>
      </c>
      <c r="G2553">
        <v>15.618115286564899</v>
      </c>
      <c r="H2553">
        <v>-3.4855926133441599</v>
      </c>
      <c r="I2553">
        <v>2.3632997162205198</v>
      </c>
      <c r="J2553">
        <v>-11.384773517741699</v>
      </c>
      <c r="K2553">
        <v>124.42059656674</v>
      </c>
      <c r="L2553">
        <v>113.684004605376</v>
      </c>
      <c r="M2553">
        <v>36.450707159109001</v>
      </c>
      <c r="N2553">
        <v>0.53552269847348399</v>
      </c>
      <c r="O2553">
        <v>23.8938053097345</v>
      </c>
      <c r="P2553">
        <v>46.235294117647001</v>
      </c>
      <c r="Q2553">
        <v>-5.2213029812409996E-3</v>
      </c>
    </row>
    <row r="2554" spans="1:17" hidden="1" x14ac:dyDescent="0.3">
      <c r="A2554" t="s">
        <v>5271</v>
      </c>
      <c r="B2554" t="s">
        <v>5272</v>
      </c>
      <c r="C2554" t="str">
        <f>IFERROR(VLOOKUP(Table1[[#This Row],[Ticker]],[1]!Table1[[Symbol]:[Industry]],2,FALSE),"-")</f>
        <v>-</v>
      </c>
      <c r="D2554" t="s">
        <v>620</v>
      </c>
      <c r="E2554">
        <v>154.4256</v>
      </c>
      <c r="F2554">
        <v>4.5599999999999996</v>
      </c>
      <c r="G2554">
        <v>703.37872306991198</v>
      </c>
      <c r="H2554">
        <v>18.829108038053999</v>
      </c>
      <c r="I2554">
        <v>147.682062548196</v>
      </c>
      <c r="J2554">
        <v>7.8473862241793402</v>
      </c>
      <c r="K2554">
        <v>3.5682503863270498</v>
      </c>
      <c r="L2554">
        <v>2.3228029706165398</v>
      </c>
      <c r="M2554">
        <v>86.897918298256002</v>
      </c>
      <c r="N2554">
        <v>0.54007518916443698</v>
      </c>
      <c r="O2554">
        <v>0</v>
      </c>
      <c r="P2554">
        <v>1039.99999999999</v>
      </c>
      <c r="Q2554">
        <v>0.145405916535603</v>
      </c>
    </row>
    <row r="2555" spans="1:17" hidden="1" x14ac:dyDescent="0.3">
      <c r="A2555" t="s">
        <v>5273</v>
      </c>
      <c r="B2555" t="s">
        <v>5274</v>
      </c>
      <c r="C2555" t="str">
        <f>IFERROR(VLOOKUP(Table1[[#This Row],[Ticker]],[1]!Table1[[Symbol]:[Industry]],2,FALSE),"-")</f>
        <v>-</v>
      </c>
      <c r="D2555" t="s">
        <v>620</v>
      </c>
      <c r="E2555">
        <v>153.82059000000001</v>
      </c>
      <c r="F2555">
        <v>78.34</v>
      </c>
      <c r="G2555">
        <v>8.4776050033272004</v>
      </c>
      <c r="H2555">
        <v>39.752890193002798</v>
      </c>
      <c r="I2555">
        <v>1.64279771945763</v>
      </c>
      <c r="J2555">
        <v>8.0352802973193391</v>
      </c>
      <c r="K2555">
        <v>54.955491393897198</v>
      </c>
      <c r="L2555">
        <v>55.150855733702699</v>
      </c>
      <c r="M2555">
        <v>96.787016750765702</v>
      </c>
      <c r="N2555">
        <v>3.0800654966027299</v>
      </c>
      <c r="O2555">
        <v>1.8636711769211001</v>
      </c>
      <c r="P2555">
        <v>100.87179487179399</v>
      </c>
      <c r="Q2555">
        <v>9.1363792299627003E-2</v>
      </c>
    </row>
    <row r="2556" spans="1:17" hidden="1" x14ac:dyDescent="0.3">
      <c r="A2556" t="s">
        <v>5275</v>
      </c>
      <c r="B2556" t="s">
        <v>5276</v>
      </c>
      <c r="C2556" t="str">
        <f>IFERROR(VLOOKUP(Table1[[#This Row],[Ticker]],[1]!Table1[[Symbol]:[Industry]],2,FALSE),"-")</f>
        <v>-</v>
      </c>
      <c r="E2556">
        <v>153.598089853</v>
      </c>
      <c r="F2556">
        <v>49.01</v>
      </c>
      <c r="G2556">
        <v>3.2614981895301098</v>
      </c>
      <c r="H2556">
        <v>-4.2939428974968399</v>
      </c>
      <c r="I2556">
        <v>106.88641873013</v>
      </c>
      <c r="J2556">
        <v>-5.6526137758206403</v>
      </c>
      <c r="K2556">
        <v>46.240942054410702</v>
      </c>
      <c r="L2556">
        <v>37.319756660711398</v>
      </c>
      <c r="M2556">
        <v>45.198841377111201</v>
      </c>
      <c r="N2556">
        <v>0.94146651600661102</v>
      </c>
      <c r="O2556">
        <v>12.589267496429301</v>
      </c>
      <c r="P2556">
        <v>216.806722689075</v>
      </c>
    </row>
    <row r="2557" spans="1:17" hidden="1" x14ac:dyDescent="0.3">
      <c r="A2557" t="s">
        <v>5277</v>
      </c>
      <c r="B2557" t="s">
        <v>5278</v>
      </c>
      <c r="C2557" t="str">
        <f>IFERROR(VLOOKUP(Table1[[#This Row],[Ticker]],[1]!Table1[[Symbol]:[Industry]],2,FALSE),"-")</f>
        <v>-</v>
      </c>
      <c r="E2557">
        <v>153.56177501400001</v>
      </c>
      <c r="F2557">
        <v>41.97</v>
      </c>
      <c r="G2557">
        <v>314.68655479747099</v>
      </c>
      <c r="H2557">
        <v>-7.6789477807635098</v>
      </c>
      <c r="I2557">
        <v>-12.7223015840916</v>
      </c>
      <c r="J2557">
        <v>-8.0033476645291994</v>
      </c>
      <c r="K2557">
        <v>39.992454977065201</v>
      </c>
      <c r="L2557">
        <v>31.474501916581701</v>
      </c>
      <c r="M2557">
        <v>44.196833871214203</v>
      </c>
      <c r="N2557">
        <v>0.63029850067275905</v>
      </c>
      <c r="O2557">
        <v>36.478436978794299</v>
      </c>
      <c r="P2557">
        <v>383.525345622119</v>
      </c>
      <c r="Q2557">
        <v>0.13455843669395001</v>
      </c>
    </row>
    <row r="2558" spans="1:17" hidden="1" x14ac:dyDescent="0.3">
      <c r="A2558" t="s">
        <v>5279</v>
      </c>
      <c r="B2558" t="s">
        <v>5280</v>
      </c>
      <c r="C2558" t="str">
        <f>IFERROR(VLOOKUP(Table1[[#This Row],[Ticker]],[1]!Table1[[Symbol]:[Industry]],2,FALSE),"-")</f>
        <v>-</v>
      </c>
      <c r="D2558" t="s">
        <v>21</v>
      </c>
      <c r="E2558">
        <v>153.53866249999999</v>
      </c>
      <c r="F2558">
        <v>204.65</v>
      </c>
      <c r="G2558">
        <v>153.00977183080499</v>
      </c>
      <c r="H2558">
        <v>-39.671804843998203</v>
      </c>
      <c r="I2558">
        <v>-25.432101065967402</v>
      </c>
      <c r="J2558">
        <v>-6.1429983912052597</v>
      </c>
      <c r="K2558">
        <v>289.694677179922</v>
      </c>
      <c r="L2558">
        <v>250.848480904236</v>
      </c>
      <c r="M2558">
        <v>17.7723344601335</v>
      </c>
      <c r="N2558">
        <v>1.4176184502981799</v>
      </c>
      <c r="O2558">
        <v>149.69460053750299</v>
      </c>
      <c r="P2558">
        <v>192.14846538187001</v>
      </c>
      <c r="Q2558">
        <v>0.16572183941837801</v>
      </c>
    </row>
    <row r="2559" spans="1:17" hidden="1" x14ac:dyDescent="0.3">
      <c r="A2559" t="s">
        <v>5281</v>
      </c>
      <c r="B2559" t="s">
        <v>5282</v>
      </c>
      <c r="C2559" t="str">
        <f>IFERROR(VLOOKUP(Table1[[#This Row],[Ticker]],[1]!Table1[[Symbol]:[Industry]],2,FALSE),"-")</f>
        <v>-</v>
      </c>
      <c r="D2559" t="s">
        <v>1136</v>
      </c>
      <c r="E2559">
        <v>153.40478332500001</v>
      </c>
      <c r="F2559">
        <v>83.25</v>
      </c>
      <c r="G2559">
        <v>-77.826077306587194</v>
      </c>
      <c r="H2559">
        <v>-18.020273312606001</v>
      </c>
      <c r="I2559">
        <v>-65.003257308823393</v>
      </c>
      <c r="J2559">
        <v>-3.5703239726006002</v>
      </c>
      <c r="K2559">
        <v>94.093176944900904</v>
      </c>
      <c r="M2559">
        <v>26.8889586348505</v>
      </c>
      <c r="N2559">
        <v>0.81778954594488495</v>
      </c>
      <c r="O2559">
        <v>119.819819819819</v>
      </c>
      <c r="P2559">
        <v>0.30120481927711201</v>
      </c>
    </row>
    <row r="2560" spans="1:17" hidden="1" x14ac:dyDescent="0.3">
      <c r="A2560" t="s">
        <v>5283</v>
      </c>
      <c r="B2560" t="s">
        <v>5284</v>
      </c>
      <c r="C2560" t="str">
        <f>IFERROR(VLOOKUP(Table1[[#This Row],[Ticker]],[1]!Table1[[Symbol]:[Industry]],2,FALSE),"-")</f>
        <v>-</v>
      </c>
      <c r="D2560" t="s">
        <v>705</v>
      </c>
      <c r="E2560">
        <v>152.54150963399999</v>
      </c>
      <c r="F2560">
        <v>58.84</v>
      </c>
      <c r="G2560">
        <v>75.1069266069901</v>
      </c>
      <c r="H2560">
        <v>57.569335869191001</v>
      </c>
      <c r="I2560">
        <v>43.599995678895198</v>
      </c>
      <c r="J2560">
        <v>23.3383845875181</v>
      </c>
      <c r="K2560">
        <v>41.1633996625702</v>
      </c>
      <c r="L2560">
        <v>36.174426462388901</v>
      </c>
      <c r="M2560">
        <v>97.604131233074696</v>
      </c>
      <c r="N2560">
        <v>3.4863962666488</v>
      </c>
      <c r="O2560">
        <v>0</v>
      </c>
      <c r="Q2560">
        <v>0.25952230361710199</v>
      </c>
    </row>
    <row r="2561" spans="1:17" hidden="1" x14ac:dyDescent="0.3">
      <c r="A2561" t="s">
        <v>5285</v>
      </c>
      <c r="B2561" t="s">
        <v>5286</v>
      </c>
      <c r="C2561" t="str">
        <f>IFERROR(VLOOKUP(Table1[[#This Row],[Ticker]],[1]!Table1[[Symbol]:[Industry]],2,FALSE),"-")</f>
        <v>-</v>
      </c>
      <c r="D2561" t="s">
        <v>95</v>
      </c>
      <c r="E2561">
        <v>152.161632</v>
      </c>
      <c r="F2561">
        <v>38.01</v>
      </c>
      <c r="G2561">
        <v>24.287813979003801</v>
      </c>
      <c r="H2561">
        <v>-7.3373995170039903</v>
      </c>
      <c r="I2561">
        <v>-8.89483797945676</v>
      </c>
      <c r="J2561">
        <v>-0.88192244183816304</v>
      </c>
      <c r="K2561">
        <v>39.689827103280599</v>
      </c>
      <c r="L2561">
        <v>37.596010925146203</v>
      </c>
      <c r="M2561">
        <v>34.305299360234301</v>
      </c>
      <c r="N2561">
        <v>0.52517654177405204</v>
      </c>
      <c r="O2561">
        <v>24.967113917390101</v>
      </c>
      <c r="P2561">
        <v>60.042105263157801</v>
      </c>
      <c r="Q2561">
        <v>8.5545657040493994E-2</v>
      </c>
    </row>
    <row r="2562" spans="1:17" hidden="1" x14ac:dyDescent="0.3">
      <c r="A2562" t="s">
        <v>5287</v>
      </c>
      <c r="B2562" t="s">
        <v>5288</v>
      </c>
      <c r="C2562" t="str">
        <f>IFERROR(VLOOKUP(Table1[[#This Row],[Ticker]],[1]!Table1[[Symbol]:[Industry]],2,FALSE),"-")</f>
        <v>-</v>
      </c>
      <c r="E2562">
        <v>151.95625000000001</v>
      </c>
      <c r="F2562">
        <v>148.25</v>
      </c>
      <c r="G2562">
        <v>247.68806492003199</v>
      </c>
      <c r="H2562">
        <v>27.5788717878178</v>
      </c>
      <c r="I2562">
        <v>40.8650417759793</v>
      </c>
      <c r="J2562">
        <v>-4.6067569074807997</v>
      </c>
      <c r="K2562">
        <v>114.74787886086099</v>
      </c>
      <c r="L2562">
        <v>96.401763242393699</v>
      </c>
      <c r="M2562">
        <v>75.775707607375594</v>
      </c>
      <c r="N2562">
        <v>2.7973853457922502</v>
      </c>
      <c r="O2562">
        <v>6.5092748735244603</v>
      </c>
      <c r="P2562">
        <v>295.33333333333297</v>
      </c>
      <c r="Q2562">
        <v>0.150150522479087</v>
      </c>
    </row>
    <row r="2563" spans="1:17" hidden="1" x14ac:dyDescent="0.3">
      <c r="A2563" t="s">
        <v>5289</v>
      </c>
      <c r="B2563" t="s">
        <v>5290</v>
      </c>
      <c r="C2563" t="str">
        <f>IFERROR(VLOOKUP(Table1[[#This Row],[Ticker]],[1]!Table1[[Symbol]:[Industry]],2,FALSE),"-")</f>
        <v>-</v>
      </c>
      <c r="E2563">
        <v>151.88010011099999</v>
      </c>
      <c r="F2563">
        <v>3.47</v>
      </c>
      <c r="G2563">
        <v>54.080560092993402</v>
      </c>
      <c r="H2563">
        <v>-3.8062324696268299</v>
      </c>
      <c r="I2563">
        <v>1.6320861219821099</v>
      </c>
      <c r="J2563">
        <v>10.056325933119</v>
      </c>
      <c r="K2563">
        <v>3.2087258762177999</v>
      </c>
      <c r="L2563">
        <v>3.11044405256964</v>
      </c>
      <c r="M2563">
        <v>84.859902509572393</v>
      </c>
      <c r="N2563">
        <v>1.1951835779231099</v>
      </c>
      <c r="O2563">
        <v>78.386167146974003</v>
      </c>
      <c r="P2563">
        <v>162.87878787878699</v>
      </c>
      <c r="Q2563">
        <v>0.184988561529176</v>
      </c>
    </row>
    <row r="2564" spans="1:17" hidden="1" x14ac:dyDescent="0.3">
      <c r="A2564" t="s">
        <v>5291</v>
      </c>
      <c r="B2564" t="s">
        <v>5292</v>
      </c>
      <c r="C2564" t="str">
        <f>IFERROR(VLOOKUP(Table1[[#This Row],[Ticker]],[1]!Table1[[Symbol]:[Industry]],2,FALSE),"-")</f>
        <v>-</v>
      </c>
      <c r="D2564" t="s">
        <v>2453</v>
      </c>
      <c r="E2564">
        <v>151.71413899999999</v>
      </c>
      <c r="F2564">
        <v>38.47</v>
      </c>
      <c r="G2564">
        <v>18.608111930586599</v>
      </c>
      <c r="H2564">
        <v>-9.4263601440644393</v>
      </c>
      <c r="I2564">
        <v>-25.951512915887701</v>
      </c>
      <c r="J2564">
        <v>-8.15354055987995</v>
      </c>
      <c r="K2564">
        <v>39.923907291860402</v>
      </c>
      <c r="L2564">
        <v>39.721624687616298</v>
      </c>
      <c r="M2564">
        <v>42.337600139480301</v>
      </c>
      <c r="N2564">
        <v>0.78710971354182302</v>
      </c>
      <c r="O2564">
        <v>53.106316610345701</v>
      </c>
      <c r="P2564">
        <v>46.832061068702203</v>
      </c>
      <c r="Q2564">
        <v>9.1418291562681997E-2</v>
      </c>
    </row>
    <row r="2565" spans="1:17" hidden="1" x14ac:dyDescent="0.3">
      <c r="A2565" t="s">
        <v>5293</v>
      </c>
      <c r="B2565" t="s">
        <v>5294</v>
      </c>
      <c r="C2565" t="str">
        <f>IFERROR(VLOOKUP(Table1[[#This Row],[Ticker]],[1]!Table1[[Symbol]:[Industry]],2,FALSE),"-")</f>
        <v>-</v>
      </c>
      <c r="D2565" t="s">
        <v>187</v>
      </c>
      <c r="E2565">
        <v>151.10616736</v>
      </c>
      <c r="F2565">
        <v>192.45</v>
      </c>
      <c r="G2565">
        <v>23.2401949313847</v>
      </c>
      <c r="H2565">
        <v>35.228721937667999</v>
      </c>
      <c r="I2565">
        <v>-4.7410097433785197</v>
      </c>
      <c r="J2565">
        <v>-2.3022136036193999</v>
      </c>
      <c r="K2565">
        <v>154.663536046133</v>
      </c>
      <c r="L2565">
        <v>143.344833059987</v>
      </c>
      <c r="M2565">
        <v>67.326928747878597</v>
      </c>
      <c r="N2565">
        <v>2.5351854714100699</v>
      </c>
      <c r="O2565">
        <v>10.132501948558</v>
      </c>
      <c r="P2565">
        <v>88.676470588235205</v>
      </c>
      <c r="Q2565">
        <v>4.2845615299688999E-2</v>
      </c>
    </row>
    <row r="2566" spans="1:17" hidden="1" x14ac:dyDescent="0.3">
      <c r="A2566" t="s">
        <v>5295</v>
      </c>
      <c r="B2566" t="s">
        <v>5296</v>
      </c>
      <c r="C2566" t="str">
        <f>IFERROR(VLOOKUP(Table1[[#This Row],[Ticker]],[1]!Table1[[Symbol]:[Industry]],2,FALSE),"-")</f>
        <v>-</v>
      </c>
      <c r="D2566" t="s">
        <v>43</v>
      </c>
      <c r="E2566">
        <v>151.03188</v>
      </c>
      <c r="F2566">
        <v>126.45</v>
      </c>
      <c r="G2566">
        <v>33.922219888606897</v>
      </c>
      <c r="H2566">
        <v>-13.9513021056099</v>
      </c>
      <c r="I2566">
        <v>7.20750927356689</v>
      </c>
      <c r="J2566">
        <v>-5.7858555340624003</v>
      </c>
      <c r="K2566">
        <v>129.951106055802</v>
      </c>
      <c r="L2566">
        <v>111.818014129346</v>
      </c>
      <c r="M2566">
        <v>26.071040073963399</v>
      </c>
      <c r="N2566">
        <v>0.40389520809413598</v>
      </c>
      <c r="O2566">
        <v>32.7006722024515</v>
      </c>
      <c r="P2566">
        <v>70.878378378378301</v>
      </c>
      <c r="Q2566">
        <v>5.7741037569758999E-2</v>
      </c>
    </row>
    <row r="2567" spans="1:17" hidden="1" x14ac:dyDescent="0.3">
      <c r="A2567" t="s">
        <v>5297</v>
      </c>
      <c r="B2567" t="s">
        <v>5298</v>
      </c>
      <c r="C2567" t="str">
        <f>IFERROR(VLOOKUP(Table1[[#This Row],[Ticker]],[1]!Table1[[Symbol]:[Industry]],2,FALSE),"-")</f>
        <v>-</v>
      </c>
      <c r="D2567" t="s">
        <v>218</v>
      </c>
      <c r="E2567">
        <v>150.9984</v>
      </c>
      <c r="F2567">
        <v>147</v>
      </c>
      <c r="G2567">
        <v>60.954480645670401</v>
      </c>
      <c r="H2567">
        <v>-1.17163779228813</v>
      </c>
      <c r="I2567">
        <v>-48.1744199523541</v>
      </c>
      <c r="J2567">
        <v>1.43889816051888</v>
      </c>
      <c r="K2567">
        <v>153.33990352072499</v>
      </c>
      <c r="M2567">
        <v>51.068941715381797</v>
      </c>
      <c r="N2567">
        <v>0.27316165063605302</v>
      </c>
      <c r="O2567">
        <v>89.353741496598602</v>
      </c>
      <c r="P2567">
        <v>126.153846153846</v>
      </c>
    </row>
    <row r="2568" spans="1:17" hidden="1" x14ac:dyDescent="0.3">
      <c r="A2568" t="s">
        <v>5299</v>
      </c>
      <c r="B2568" t="s">
        <v>5300</v>
      </c>
      <c r="C2568" t="str">
        <f>IFERROR(VLOOKUP(Table1[[#This Row],[Ticker]],[1]!Table1[[Symbol]:[Industry]],2,FALSE),"-")</f>
        <v>-</v>
      </c>
      <c r="D2568" t="s">
        <v>21</v>
      </c>
      <c r="E2568">
        <v>150.97746620000001</v>
      </c>
      <c r="F2568">
        <v>0.4</v>
      </c>
      <c r="G2568">
        <v>-25.7121860209961</v>
      </c>
      <c r="H2568">
        <v>-4.4141352051891403</v>
      </c>
      <c r="I2568">
        <v>-32.889366023232398</v>
      </c>
      <c r="J2568">
        <v>0.79610417289730995</v>
      </c>
      <c r="K2568">
        <v>0.49873312468040298</v>
      </c>
      <c r="L2568">
        <v>0.52400865632191196</v>
      </c>
      <c r="M2568">
        <v>84.788138969605299</v>
      </c>
      <c r="N2568">
        <v>1.41436817045465</v>
      </c>
      <c r="O2568">
        <v>137.49999999999901</v>
      </c>
      <c r="P2568">
        <v>14.285714285714301</v>
      </c>
      <c r="Q2568">
        <v>8.2569754453377997E-2</v>
      </c>
    </row>
    <row r="2569" spans="1:17" hidden="1" x14ac:dyDescent="0.3">
      <c r="A2569" t="s">
        <v>5301</v>
      </c>
      <c r="B2569" t="s">
        <v>5302</v>
      </c>
      <c r="C2569" t="str">
        <f>IFERROR(VLOOKUP(Table1[[#This Row],[Ticker]],[1]!Table1[[Symbol]:[Industry]],2,FALSE),"-")</f>
        <v>-</v>
      </c>
      <c r="D2569" t="s">
        <v>257</v>
      </c>
      <c r="E2569">
        <v>150.86615</v>
      </c>
      <c r="F2569">
        <v>37.15</v>
      </c>
      <c r="G2569">
        <v>63.828630305534297</v>
      </c>
      <c r="H2569">
        <v>24.276773885719901</v>
      </c>
      <c r="I2569">
        <v>15.2140822526296</v>
      </c>
      <c r="J2569">
        <v>3.2468384040469598</v>
      </c>
      <c r="K2569">
        <v>27.989911423414501</v>
      </c>
      <c r="L2569">
        <v>22.980342775017998</v>
      </c>
      <c r="M2569">
        <v>73.326481026725403</v>
      </c>
      <c r="N2569">
        <v>3.22908665438008</v>
      </c>
      <c r="O2569">
        <v>0</v>
      </c>
      <c r="P2569">
        <v>152.72108843537401</v>
      </c>
      <c r="Q2569">
        <v>0.127141094741544</v>
      </c>
    </row>
    <row r="2570" spans="1:17" hidden="1" x14ac:dyDescent="0.3">
      <c r="A2570" t="s">
        <v>5303</v>
      </c>
      <c r="B2570" t="s">
        <v>5304</v>
      </c>
      <c r="C2570" t="str">
        <f>IFERROR(VLOOKUP(Table1[[#This Row],[Ticker]],[1]!Table1[[Symbol]:[Industry]],2,FALSE),"-")</f>
        <v>-</v>
      </c>
      <c r="D2570" t="s">
        <v>21</v>
      </c>
      <c r="E2570">
        <v>150.75668512799999</v>
      </c>
      <c r="F2570">
        <v>41.19</v>
      </c>
      <c r="G2570">
        <v>22.7202464114362</v>
      </c>
      <c r="H2570">
        <v>22.42952261192</v>
      </c>
      <c r="I2570">
        <v>8.0797969723622902</v>
      </c>
      <c r="J2570">
        <v>17.016531995535001</v>
      </c>
      <c r="K2570">
        <v>37.135453343050798</v>
      </c>
      <c r="L2570">
        <v>35.210453059204497</v>
      </c>
      <c r="M2570">
        <v>66.702258023033906</v>
      </c>
      <c r="N2570">
        <v>1.59006757166462</v>
      </c>
      <c r="O2570">
        <v>30.9783928137897</v>
      </c>
      <c r="P2570">
        <v>97.5539568345323</v>
      </c>
      <c r="Q2570">
        <v>5.1393487753729997E-2</v>
      </c>
    </row>
    <row r="2571" spans="1:17" hidden="1" x14ac:dyDescent="0.3">
      <c r="A2571" t="s">
        <v>5305</v>
      </c>
      <c r="B2571" t="s">
        <v>5306</v>
      </c>
      <c r="C2571" t="str">
        <f>IFERROR(VLOOKUP(Table1[[#This Row],[Ticker]],[1]!Table1[[Symbol]:[Industry]],2,FALSE),"-")</f>
        <v>-</v>
      </c>
      <c r="D2571" t="s">
        <v>387</v>
      </c>
      <c r="E2571">
        <v>150.355616688</v>
      </c>
      <c r="F2571">
        <v>23.28</v>
      </c>
      <c r="G2571">
        <v>42.983466152916797</v>
      </c>
      <c r="H2571">
        <v>4.74865549248526</v>
      </c>
      <c r="I2571">
        <v>-3.07804526851542</v>
      </c>
      <c r="J2571">
        <v>1.62407209337624</v>
      </c>
      <c r="K2571">
        <v>22.044462056599301</v>
      </c>
      <c r="L2571">
        <v>20.265630394311401</v>
      </c>
      <c r="M2571">
        <v>56.619970899321999</v>
      </c>
      <c r="N2571">
        <v>1.52390197335876</v>
      </c>
      <c r="O2571">
        <v>26.718213058419199</v>
      </c>
      <c r="P2571">
        <v>77.709923664122101</v>
      </c>
      <c r="Q2571">
        <v>3.0950661417848999E-2</v>
      </c>
    </row>
    <row r="2572" spans="1:17" hidden="1" x14ac:dyDescent="0.3">
      <c r="A2572" t="s">
        <v>5307</v>
      </c>
      <c r="B2572" t="s">
        <v>5308</v>
      </c>
      <c r="C2572" t="str">
        <f>IFERROR(VLOOKUP(Table1[[#This Row],[Ticker]],[1]!Table1[[Symbol]:[Industry]],2,FALSE),"-")</f>
        <v>-</v>
      </c>
      <c r="E2572">
        <v>150.21564799999999</v>
      </c>
      <c r="F2572">
        <v>145.4</v>
      </c>
      <c r="G2572">
        <v>-50.375398456229298</v>
      </c>
      <c r="H2572">
        <v>-13.539135205189099</v>
      </c>
      <c r="I2572">
        <v>-16.5979752947555</v>
      </c>
      <c r="J2572">
        <v>-1.7679983912052499</v>
      </c>
      <c r="K2572">
        <v>153.22492416814899</v>
      </c>
      <c r="L2572">
        <v>158.935836542179</v>
      </c>
      <c r="M2572">
        <v>18.438411420697701</v>
      </c>
      <c r="N2572">
        <v>0.85818181818181805</v>
      </c>
      <c r="O2572">
        <v>60.591471801925699</v>
      </c>
      <c r="P2572">
        <v>38.081671415004699</v>
      </c>
    </row>
    <row r="2573" spans="1:17" hidden="1" x14ac:dyDescent="0.3">
      <c r="A2573" t="s">
        <v>5309</v>
      </c>
      <c r="B2573" t="s">
        <v>5310</v>
      </c>
      <c r="C2573" t="str">
        <f>IFERROR(VLOOKUP(Table1[[#This Row],[Ticker]],[1]!Table1[[Symbol]:[Industry]],2,FALSE),"-")</f>
        <v>-</v>
      </c>
      <c r="D2573" t="s">
        <v>124</v>
      </c>
      <c r="E2573">
        <v>150.18036864000001</v>
      </c>
      <c r="F2573">
        <v>7.68</v>
      </c>
      <c r="G2573">
        <v>-6.6719383429776098</v>
      </c>
      <c r="H2573">
        <v>-6.9043055852677702</v>
      </c>
      <c r="I2573">
        <v>-15.919669053535401</v>
      </c>
      <c r="J2573">
        <v>-2.5679983912052502</v>
      </c>
      <c r="K2573">
        <v>7.5490048443101001</v>
      </c>
      <c r="L2573">
        <v>7.9726046746550097</v>
      </c>
      <c r="M2573">
        <v>67.935577230507704</v>
      </c>
      <c r="N2573">
        <v>1.3422024627835201</v>
      </c>
      <c r="O2573">
        <v>59.5052083333333</v>
      </c>
      <c r="P2573">
        <v>23.870967741935399</v>
      </c>
      <c r="Q2573">
        <v>4.1014013291154998E-2</v>
      </c>
    </row>
    <row r="2574" spans="1:17" hidden="1" x14ac:dyDescent="0.3">
      <c r="A2574" t="s">
        <v>5311</v>
      </c>
      <c r="B2574" t="s">
        <v>5312</v>
      </c>
      <c r="C2574" t="str">
        <f>IFERROR(VLOOKUP(Table1[[#This Row],[Ticker]],[1]!Table1[[Symbol]:[Industry]],2,FALSE),"-")</f>
        <v>-</v>
      </c>
      <c r="D2574" t="s">
        <v>924</v>
      </c>
      <c r="E2574">
        <v>150.11482210999901</v>
      </c>
      <c r="F2574">
        <v>136.69999999999999</v>
      </c>
      <c r="G2574">
        <v>280.04619925653401</v>
      </c>
      <c r="H2574">
        <v>44.1851339787328</v>
      </c>
      <c r="I2574">
        <v>200.28360075798099</v>
      </c>
      <c r="J2574">
        <v>19.701950920887398</v>
      </c>
      <c r="K2574">
        <v>93.6038638638462</v>
      </c>
      <c r="L2574">
        <v>68.670679770158401</v>
      </c>
      <c r="M2574">
        <v>96.480698915493306</v>
      </c>
      <c r="N2574">
        <v>2.5462968710106901</v>
      </c>
      <c r="O2574">
        <v>3.6576444769576E-2</v>
      </c>
      <c r="P2574">
        <v>336.74121405750702</v>
      </c>
      <c r="Q2574">
        <v>0.10722095076572601</v>
      </c>
    </row>
    <row r="2575" spans="1:17" hidden="1" x14ac:dyDescent="0.3">
      <c r="A2575" t="s">
        <v>5313</v>
      </c>
      <c r="B2575" t="s">
        <v>5314</v>
      </c>
      <c r="C2575" t="str">
        <f>IFERROR(VLOOKUP(Table1[[#This Row],[Ticker]],[1]!Table1[[Symbol]:[Industry]],2,FALSE),"-")</f>
        <v>-</v>
      </c>
      <c r="D2575" t="s">
        <v>234</v>
      </c>
      <c r="E2575">
        <v>149.96124</v>
      </c>
      <c r="F2575">
        <v>468</v>
      </c>
      <c r="G2575">
        <v>74.716079503629004</v>
      </c>
      <c r="H2575">
        <v>-5.69396166939738</v>
      </c>
      <c r="I2575">
        <v>46.8375964341054</v>
      </c>
      <c r="J2575">
        <v>-4.6489202862116503</v>
      </c>
      <c r="K2575">
        <v>434.357359710521</v>
      </c>
      <c r="L2575">
        <v>358.42414077449899</v>
      </c>
      <c r="M2575">
        <v>55.5224746205797</v>
      </c>
      <c r="N2575">
        <v>0.34835473263096101</v>
      </c>
      <c r="O2575">
        <v>13.247863247863201</v>
      </c>
      <c r="P2575">
        <v>125.43352601156001</v>
      </c>
      <c r="Q2575">
        <v>8.9388150749504E-2</v>
      </c>
    </row>
    <row r="2576" spans="1:17" hidden="1" x14ac:dyDescent="0.3">
      <c r="A2576" t="s">
        <v>5315</v>
      </c>
      <c r="B2576" t="s">
        <v>5316</v>
      </c>
      <c r="C2576" t="str">
        <f>IFERROR(VLOOKUP(Table1[[#This Row],[Ticker]],[1]!Table1[[Symbol]:[Industry]],2,FALSE),"-")</f>
        <v>-</v>
      </c>
      <c r="D2576" t="s">
        <v>620</v>
      </c>
      <c r="E2576">
        <v>149.85</v>
      </c>
      <c r="F2576">
        <v>222</v>
      </c>
      <c r="G2576">
        <v>-14.2943692079472</v>
      </c>
      <c r="H2576">
        <v>22.7671640609157</v>
      </c>
      <c r="I2576">
        <v>20.283999303702199</v>
      </c>
      <c r="J2576">
        <v>14.048833291963</v>
      </c>
      <c r="K2576">
        <v>188.154790161899</v>
      </c>
      <c r="L2576">
        <v>179.010240095424</v>
      </c>
      <c r="M2576">
        <v>68.301521398921395</v>
      </c>
      <c r="N2576">
        <v>3.6461084565281601</v>
      </c>
      <c r="O2576">
        <v>12.5225225225225</v>
      </c>
      <c r="P2576">
        <v>49.949341438703101</v>
      </c>
      <c r="Q2576">
        <v>2.6725206951208998E-2</v>
      </c>
    </row>
    <row r="2577" spans="1:17" hidden="1" x14ac:dyDescent="0.3">
      <c r="A2577" t="s">
        <v>5317</v>
      </c>
      <c r="B2577" t="s">
        <v>5318</v>
      </c>
      <c r="C2577" t="str">
        <f>IFERROR(VLOOKUP(Table1[[#This Row],[Ticker]],[1]!Table1[[Symbol]:[Industry]],2,FALSE),"-")</f>
        <v>-</v>
      </c>
      <c r="D2577" t="s">
        <v>390</v>
      </c>
      <c r="E2577">
        <v>149.848344</v>
      </c>
      <c r="F2577">
        <v>216.4</v>
      </c>
      <c r="G2577">
        <v>90.709456143220194</v>
      </c>
      <c r="H2577">
        <v>-2.6022085996845599</v>
      </c>
      <c r="I2577">
        <v>50.616489662449503</v>
      </c>
      <c r="J2577">
        <v>0.98663123842436895</v>
      </c>
      <c r="K2577">
        <v>196.78158140533699</v>
      </c>
      <c r="L2577">
        <v>166.00747698696901</v>
      </c>
      <c r="M2577">
        <v>65.930852900717099</v>
      </c>
      <c r="N2577">
        <v>1.50980744635416</v>
      </c>
      <c r="O2577">
        <v>10.4436229205175</v>
      </c>
      <c r="P2577">
        <v>149.59630911188</v>
      </c>
      <c r="Q2577">
        <v>0.13241089245582599</v>
      </c>
    </row>
    <row r="2578" spans="1:17" hidden="1" x14ac:dyDescent="0.3">
      <c r="A2578" t="s">
        <v>5319</v>
      </c>
      <c r="B2578" t="s">
        <v>5320</v>
      </c>
      <c r="C2578" t="str">
        <f>IFERROR(VLOOKUP(Table1[[#This Row],[Ticker]],[1]!Table1[[Symbol]:[Industry]],2,FALSE),"-")</f>
        <v>-</v>
      </c>
      <c r="E2578">
        <v>149.81399999999999</v>
      </c>
      <c r="F2578">
        <v>143.5</v>
      </c>
      <c r="G2578">
        <v>-60.168262488906898</v>
      </c>
      <c r="H2578">
        <v>0.488588530219423</v>
      </c>
      <c r="I2578">
        <v>-31.099682352671</v>
      </c>
      <c r="J2578">
        <v>-3.8740259874289098</v>
      </c>
      <c r="K2578">
        <v>138.02399862392599</v>
      </c>
      <c r="L2578">
        <v>164.59018943724101</v>
      </c>
      <c r="M2578">
        <v>67.970753595971502</v>
      </c>
      <c r="N2578">
        <v>1.05730949664004</v>
      </c>
      <c r="O2578">
        <v>81.184668989547006</v>
      </c>
      <c r="P2578">
        <v>24.782608695652101</v>
      </c>
    </row>
    <row r="2579" spans="1:17" hidden="1" x14ac:dyDescent="0.3">
      <c r="A2579" t="s">
        <v>5321</v>
      </c>
      <c r="B2579" t="s">
        <v>5322</v>
      </c>
      <c r="C2579" t="str">
        <f>IFERROR(VLOOKUP(Table1[[#This Row],[Ticker]],[1]!Table1[[Symbol]:[Industry]],2,FALSE),"-")</f>
        <v>-</v>
      </c>
      <c r="D2579" t="s">
        <v>306</v>
      </c>
      <c r="E2579">
        <v>149.63676000000001</v>
      </c>
      <c r="F2579">
        <v>125.45</v>
      </c>
      <c r="G2579">
        <v>31.047282250887399</v>
      </c>
      <c r="H2579">
        <v>2.42489732191676</v>
      </c>
      <c r="I2579">
        <v>-21.2196546604264</v>
      </c>
      <c r="J2579">
        <v>-2.6960726371449399</v>
      </c>
      <c r="K2579">
        <v>124.535471109922</v>
      </c>
      <c r="L2579">
        <v>116.970596852751</v>
      </c>
      <c r="M2579">
        <v>53.280201028987499</v>
      </c>
      <c r="N2579">
        <v>1.16453699629259</v>
      </c>
      <c r="O2579">
        <v>30.649661219609399</v>
      </c>
      <c r="P2579">
        <v>62.922077922077897</v>
      </c>
      <c r="Q2579">
        <v>8.4985952985552005E-2</v>
      </c>
    </row>
    <row r="2580" spans="1:17" hidden="1" x14ac:dyDescent="0.3">
      <c r="A2580" t="s">
        <v>5323</v>
      </c>
      <c r="B2580" t="s">
        <v>5324</v>
      </c>
      <c r="C2580" t="str">
        <f>IFERROR(VLOOKUP(Table1[[#This Row],[Ticker]],[1]!Table1[[Symbol]:[Industry]],2,FALSE),"-")</f>
        <v>-</v>
      </c>
      <c r="D2580" t="s">
        <v>65</v>
      </c>
      <c r="E2580">
        <v>149.0675238</v>
      </c>
      <c r="F2580">
        <v>79.98</v>
      </c>
      <c r="G2580">
        <v>138.45557880414299</v>
      </c>
      <c r="H2580">
        <v>7.9071718063833396</v>
      </c>
      <c r="I2580">
        <v>68.254244142577406</v>
      </c>
      <c r="J2580">
        <v>1.0998320327348901</v>
      </c>
      <c r="K2580">
        <v>73.605728215872901</v>
      </c>
      <c r="L2580">
        <v>53.214541963919999</v>
      </c>
      <c r="M2580">
        <v>53.0197272892717</v>
      </c>
      <c r="N2580">
        <v>0.55138429672268496</v>
      </c>
      <c r="O2580">
        <v>13.3783445861465</v>
      </c>
      <c r="P2580">
        <v>233.42561668619001</v>
      </c>
      <c r="Q2580">
        <v>0.19228866881234799</v>
      </c>
    </row>
    <row r="2581" spans="1:17" hidden="1" x14ac:dyDescent="0.3">
      <c r="A2581" t="s">
        <v>5325</v>
      </c>
      <c r="B2581" t="s">
        <v>5326</v>
      </c>
      <c r="C2581" t="str">
        <f>IFERROR(VLOOKUP(Table1[[#This Row],[Ticker]],[1]!Table1[[Symbol]:[Industry]],2,FALSE),"-")</f>
        <v>-</v>
      </c>
      <c r="E2581">
        <v>148.12457000000001</v>
      </c>
      <c r="F2581">
        <v>177.65</v>
      </c>
      <c r="G2581">
        <v>15.6388642654455</v>
      </c>
      <c r="H2581">
        <v>2.23220625822549</v>
      </c>
      <c r="I2581">
        <v>28.4616842632093</v>
      </c>
      <c r="J2581">
        <v>-8.2385866264993695</v>
      </c>
      <c r="K2581">
        <v>173.99933031389901</v>
      </c>
      <c r="M2581">
        <v>59.308596641386004</v>
      </c>
      <c r="N2581">
        <v>0.87365331680551195</v>
      </c>
      <c r="O2581">
        <v>46.298902336053999</v>
      </c>
      <c r="P2581">
        <v>48.412698412698397</v>
      </c>
    </row>
    <row r="2582" spans="1:17" hidden="1" x14ac:dyDescent="0.3">
      <c r="A2582" t="s">
        <v>5327</v>
      </c>
      <c r="B2582" t="s">
        <v>5328</v>
      </c>
      <c r="C2582" t="str">
        <f>IFERROR(VLOOKUP(Table1[[#This Row],[Ticker]],[1]!Table1[[Symbol]:[Industry]],2,FALSE),"-")</f>
        <v>-</v>
      </c>
      <c r="D2582" t="s">
        <v>410</v>
      </c>
      <c r="E2582">
        <v>147.731425</v>
      </c>
      <c r="F2582">
        <v>61.78</v>
      </c>
      <c r="G2582">
        <v>-21.000321614216499</v>
      </c>
      <c r="H2582">
        <v>18.3858647948108</v>
      </c>
      <c r="I2582">
        <v>-4.2365345072281899</v>
      </c>
      <c r="J2582">
        <v>1.5257859190479699</v>
      </c>
      <c r="K2582">
        <v>51.1984039050189</v>
      </c>
      <c r="L2582">
        <v>52.2372252627599</v>
      </c>
      <c r="M2582">
        <v>83.384204094598005</v>
      </c>
      <c r="N2582">
        <v>2.6177668131563601</v>
      </c>
      <c r="O2582">
        <v>14.0336678536743</v>
      </c>
      <c r="P2582">
        <v>47.095238095238102</v>
      </c>
      <c r="Q2582">
        <v>7.0228573299953995E-2</v>
      </c>
    </row>
    <row r="2583" spans="1:17" hidden="1" x14ac:dyDescent="0.3">
      <c r="A2583" t="s">
        <v>5329</v>
      </c>
      <c r="B2583" t="s">
        <v>5330</v>
      </c>
      <c r="C2583" t="str">
        <f>IFERROR(VLOOKUP(Table1[[#This Row],[Ticker]],[1]!Table1[[Symbol]:[Industry]],2,FALSE),"-")</f>
        <v>-</v>
      </c>
      <c r="E2583">
        <v>147.4504</v>
      </c>
      <c r="F2583">
        <v>119.2</v>
      </c>
      <c r="G2583">
        <v>9.9736420951108098</v>
      </c>
      <c r="H2583">
        <v>-6.1148154772979897</v>
      </c>
      <c r="I2583">
        <v>14.904791039217301</v>
      </c>
      <c r="J2583">
        <v>7.2371878417037401</v>
      </c>
      <c r="K2583">
        <v>118.33808710929701</v>
      </c>
      <c r="L2583">
        <v>113.749494441281</v>
      </c>
      <c r="M2583">
        <v>77.884632192602297</v>
      </c>
      <c r="N2583">
        <v>0.88751754574539299</v>
      </c>
      <c r="O2583">
        <v>43.078859060402699</v>
      </c>
      <c r="P2583">
        <v>66.771598461000295</v>
      </c>
      <c r="Q2583">
        <v>0.13711537469700499</v>
      </c>
    </row>
    <row r="2584" spans="1:17" hidden="1" x14ac:dyDescent="0.3">
      <c r="A2584" t="s">
        <v>5331</v>
      </c>
      <c r="B2584" t="s">
        <v>5332</v>
      </c>
      <c r="C2584" t="str">
        <f>IFERROR(VLOOKUP(Table1[[#This Row],[Ticker]],[1]!Table1[[Symbol]:[Industry]],2,FALSE),"-")</f>
        <v>-</v>
      </c>
      <c r="D2584" t="s">
        <v>620</v>
      </c>
      <c r="E2584">
        <v>147.19642200000001</v>
      </c>
      <c r="F2584">
        <v>2069.4</v>
      </c>
      <c r="G2584">
        <v>131.05312200059299</v>
      </c>
      <c r="H2584">
        <v>91.785632506773595</v>
      </c>
      <c r="I2584">
        <v>163.39901848945101</v>
      </c>
      <c r="J2584">
        <v>-2.9403944317359998</v>
      </c>
      <c r="K2584">
        <v>1414.0480809343001</v>
      </c>
      <c r="L2584">
        <v>1036.2168453804099</v>
      </c>
      <c r="M2584">
        <v>69.417483216368495</v>
      </c>
      <c r="N2584">
        <v>1.39588809981559</v>
      </c>
      <c r="O2584">
        <v>8.4106504300763305</v>
      </c>
      <c r="P2584">
        <v>199.11107899110999</v>
      </c>
      <c r="Q2584">
        <v>0.114718294955614</v>
      </c>
    </row>
    <row r="2585" spans="1:17" hidden="1" x14ac:dyDescent="0.3">
      <c r="A2585" t="s">
        <v>5333</v>
      </c>
      <c r="B2585" t="s">
        <v>5334</v>
      </c>
      <c r="C2585" t="str">
        <f>IFERROR(VLOOKUP(Table1[[#This Row],[Ticker]],[1]!Table1[[Symbol]:[Industry]],2,FALSE),"-")</f>
        <v>-</v>
      </c>
      <c r="E2585">
        <v>147.07823999999999</v>
      </c>
      <c r="F2585">
        <v>152</v>
      </c>
      <c r="G2585">
        <v>-27.679293405710801</v>
      </c>
      <c r="H2585">
        <v>13.9757621902331</v>
      </c>
      <c r="I2585">
        <v>-22.359288596192499</v>
      </c>
      <c r="J2585">
        <v>-6.7711649523198796</v>
      </c>
      <c r="K2585">
        <v>142.25185711288799</v>
      </c>
      <c r="L2585">
        <v>150.63132978311</v>
      </c>
      <c r="M2585">
        <v>55.562817201128702</v>
      </c>
      <c r="N2585">
        <v>2.0151917048468699</v>
      </c>
      <c r="O2585">
        <v>23.0263157894736</v>
      </c>
      <c r="P2585">
        <v>33.274879438842603</v>
      </c>
    </row>
    <row r="2586" spans="1:17" hidden="1" x14ac:dyDescent="0.3">
      <c r="A2586" t="s">
        <v>5335</v>
      </c>
      <c r="B2586" t="s">
        <v>5336</v>
      </c>
      <c r="C2586" t="str">
        <f>IFERROR(VLOOKUP(Table1[[#This Row],[Ticker]],[1]!Table1[[Symbol]:[Industry]],2,FALSE),"-")</f>
        <v>-</v>
      </c>
      <c r="D2586" t="s">
        <v>390</v>
      </c>
      <c r="E2586">
        <v>146.94254799999999</v>
      </c>
      <c r="F2586">
        <v>113.5</v>
      </c>
      <c r="G2586">
        <v>17.055109576488</v>
      </c>
      <c r="H2586">
        <v>6.8644510733971202</v>
      </c>
      <c r="I2586">
        <v>10.4801991941588</v>
      </c>
      <c r="J2586">
        <v>-11.0399705922392</v>
      </c>
      <c r="K2586">
        <v>103.053953069982</v>
      </c>
      <c r="L2586">
        <v>95.084497532027797</v>
      </c>
      <c r="M2586">
        <v>63.9911964625365</v>
      </c>
      <c r="N2586">
        <v>1.85124869049458</v>
      </c>
      <c r="O2586">
        <v>14.5374449339207</v>
      </c>
      <c r="P2586">
        <v>55.4794520547945</v>
      </c>
      <c r="Q2586">
        <v>0.10532126403177999</v>
      </c>
    </row>
    <row r="2587" spans="1:17" hidden="1" x14ac:dyDescent="0.3">
      <c r="A2587" t="s">
        <v>5337</v>
      </c>
      <c r="B2587" t="s">
        <v>5338</v>
      </c>
      <c r="C2587" t="str">
        <f>IFERROR(VLOOKUP(Table1[[#This Row],[Ticker]],[1]!Table1[[Symbol]:[Industry]],2,FALSE),"-")</f>
        <v>-</v>
      </c>
      <c r="D2587" t="s">
        <v>3987</v>
      </c>
      <c r="E2587">
        <v>146.71978125000001</v>
      </c>
      <c r="F2587">
        <v>232.75</v>
      </c>
      <c r="G2587">
        <v>96.483518036283002</v>
      </c>
      <c r="H2587">
        <v>51.271483523907797</v>
      </c>
      <c r="I2587">
        <v>35.4535275395464</v>
      </c>
      <c r="J2587">
        <v>25.801198649079701</v>
      </c>
      <c r="K2587">
        <v>155.28406457962899</v>
      </c>
      <c r="L2587">
        <v>136.65524591823899</v>
      </c>
      <c r="M2587">
        <v>93.507672298147796</v>
      </c>
      <c r="N2587">
        <v>1.7099567099567099</v>
      </c>
      <c r="O2587">
        <v>0</v>
      </c>
      <c r="P2587">
        <v>125.970873786407</v>
      </c>
    </row>
    <row r="2588" spans="1:17" hidden="1" x14ac:dyDescent="0.3">
      <c r="A2588" t="s">
        <v>5339</v>
      </c>
      <c r="B2588" t="s">
        <v>5340</v>
      </c>
      <c r="C2588" t="str">
        <f>IFERROR(VLOOKUP(Table1[[#This Row],[Ticker]],[1]!Table1[[Symbol]:[Industry]],2,FALSE),"-")</f>
        <v>-</v>
      </c>
      <c r="D2588" t="s">
        <v>659</v>
      </c>
      <c r="E2588">
        <v>146.2941975</v>
      </c>
      <c r="F2588">
        <v>72.5</v>
      </c>
      <c r="G2588">
        <v>-48.113043470085103</v>
      </c>
      <c r="H2588">
        <v>-2.1919129829669202</v>
      </c>
      <c r="I2588">
        <v>-24.8505074925706</v>
      </c>
      <c r="J2588">
        <v>1.2170762356604099</v>
      </c>
      <c r="K2588">
        <v>69.165807514862905</v>
      </c>
      <c r="M2588">
        <v>68.924376490876796</v>
      </c>
      <c r="N2588">
        <v>1.0302435192458701</v>
      </c>
      <c r="O2588">
        <v>57.586206896551701</v>
      </c>
      <c r="P2588">
        <v>22.881355932203299</v>
      </c>
    </row>
    <row r="2589" spans="1:17" hidden="1" x14ac:dyDescent="0.3">
      <c r="A2589" t="s">
        <v>5341</v>
      </c>
      <c r="B2589" t="s">
        <v>5342</v>
      </c>
      <c r="C2589" t="str">
        <f>IFERROR(VLOOKUP(Table1[[#This Row],[Ticker]],[1]!Table1[[Symbol]:[Industry]],2,FALSE),"-")</f>
        <v>-</v>
      </c>
      <c r="D2589" t="s">
        <v>140</v>
      </c>
      <c r="E2589">
        <v>146.229129804</v>
      </c>
      <c r="F2589">
        <v>9.2899999999999991</v>
      </c>
      <c r="G2589">
        <v>-23.060252319338701</v>
      </c>
      <c r="H2589">
        <v>-3.4358743356239301</v>
      </c>
      <c r="I2589">
        <v>-25.659319074875601</v>
      </c>
      <c r="J2589">
        <v>-1.8755252729256999</v>
      </c>
      <c r="K2589">
        <v>9.7681712904615292</v>
      </c>
      <c r="L2589">
        <v>11.0408818832473</v>
      </c>
      <c r="M2589">
        <v>54.548751488790501</v>
      </c>
      <c r="N2589">
        <v>0.70866489505177799</v>
      </c>
      <c r="O2589">
        <v>62.002152852529598</v>
      </c>
      <c r="P2589">
        <v>16.124999999999901</v>
      </c>
      <c r="Q2589">
        <v>2.6948278281229001E-2</v>
      </c>
    </row>
    <row r="2590" spans="1:17" hidden="1" x14ac:dyDescent="0.3">
      <c r="A2590" t="s">
        <v>5343</v>
      </c>
      <c r="B2590" t="s">
        <v>5344</v>
      </c>
      <c r="C2590" t="str">
        <f>IFERROR(VLOOKUP(Table1[[#This Row],[Ticker]],[1]!Table1[[Symbol]:[Industry]],2,FALSE),"-")</f>
        <v>-</v>
      </c>
      <c r="D2590" t="s">
        <v>1345</v>
      </c>
      <c r="E2590">
        <v>145.68285</v>
      </c>
      <c r="F2590">
        <v>336.45</v>
      </c>
      <c r="G2590">
        <v>138.377295925628</v>
      </c>
      <c r="H2590">
        <v>-2.06303802650576</v>
      </c>
      <c r="I2590">
        <v>-28.7663506463103</v>
      </c>
      <c r="J2590">
        <v>-0.21278843786155399</v>
      </c>
      <c r="K2590">
        <v>338.047862092522</v>
      </c>
      <c r="L2590">
        <v>296.22130072844197</v>
      </c>
      <c r="M2590">
        <v>58.583530355941697</v>
      </c>
      <c r="N2590">
        <v>2.0204845030281402</v>
      </c>
      <c r="O2590">
        <v>60.885718531728301</v>
      </c>
      <c r="P2590">
        <v>365.99722991689703</v>
      </c>
    </row>
    <row r="2591" spans="1:17" hidden="1" x14ac:dyDescent="0.3">
      <c r="A2591" t="s">
        <v>5345</v>
      </c>
      <c r="B2591" t="s">
        <v>5346</v>
      </c>
      <c r="C2591" t="str">
        <f>IFERROR(VLOOKUP(Table1[[#This Row],[Ticker]],[1]!Table1[[Symbol]:[Industry]],2,FALSE),"-")</f>
        <v>-</v>
      </c>
      <c r="D2591" t="s">
        <v>306</v>
      </c>
      <c r="E2591">
        <v>145.50342499999999</v>
      </c>
      <c r="F2591">
        <v>64.599999999999994</v>
      </c>
      <c r="G2591">
        <v>-20.1566304654406</v>
      </c>
      <c r="M2591">
        <v>99.999992872253003</v>
      </c>
      <c r="N2591">
        <v>1</v>
      </c>
      <c r="O2591">
        <v>0</v>
      </c>
      <c r="P2591">
        <v>5.5555555555555296</v>
      </c>
    </row>
    <row r="2592" spans="1:17" hidden="1" x14ac:dyDescent="0.3">
      <c r="A2592" t="s">
        <v>5347</v>
      </c>
      <c r="B2592" t="s">
        <v>5348</v>
      </c>
      <c r="C2592" t="str">
        <f>IFERROR(VLOOKUP(Table1[[#This Row],[Ticker]],[1]!Table1[[Symbol]:[Industry]],2,FALSE),"-")</f>
        <v>-</v>
      </c>
      <c r="D2592" t="s">
        <v>21</v>
      </c>
      <c r="E2592">
        <v>145.41276952000001</v>
      </c>
      <c r="F2592">
        <v>8.65</v>
      </c>
      <c r="G2592">
        <v>23.9615862348309</v>
      </c>
      <c r="H2592">
        <v>14.4934278200209</v>
      </c>
      <c r="I2592">
        <v>77.219612032966594</v>
      </c>
      <c r="J2592">
        <v>-0.81674987753105699</v>
      </c>
      <c r="K2592">
        <v>7.18529848742347</v>
      </c>
      <c r="L2592">
        <v>6.01250686796753</v>
      </c>
      <c r="M2592">
        <v>74.059520742153396</v>
      </c>
      <c r="N2592">
        <v>0.58071208201826596</v>
      </c>
      <c r="O2592">
        <v>4.0462427745664602</v>
      </c>
      <c r="P2592">
        <v>130.666666666666</v>
      </c>
      <c r="Q2592">
        <v>-2.0528507643372999E-2</v>
      </c>
    </row>
    <row r="2593" spans="1:17" hidden="1" x14ac:dyDescent="0.3">
      <c r="A2593" t="s">
        <v>5349</v>
      </c>
      <c r="B2593" t="s">
        <v>5350</v>
      </c>
      <c r="C2593" t="str">
        <f>IFERROR(VLOOKUP(Table1[[#This Row],[Ticker]],[1]!Table1[[Symbol]:[Industry]],2,FALSE),"-")</f>
        <v>-</v>
      </c>
      <c r="D2593" t="s">
        <v>410</v>
      </c>
      <c r="E2593">
        <v>144.80268000000001</v>
      </c>
      <c r="F2593">
        <v>80.760000000000005</v>
      </c>
      <c r="G2593">
        <v>-39.872600265950197</v>
      </c>
      <c r="H2593">
        <v>3.20862178465645</v>
      </c>
      <c r="I2593">
        <v>-42.140351568567503</v>
      </c>
      <c r="J2593">
        <v>17.538092587977399</v>
      </c>
      <c r="K2593">
        <v>74.173317398957494</v>
      </c>
      <c r="L2593">
        <v>92.782197573098401</v>
      </c>
      <c r="M2593">
        <v>86.929762424332495</v>
      </c>
      <c r="N2593">
        <v>1.2874828907945901</v>
      </c>
      <c r="O2593">
        <v>108.64289252104901</v>
      </c>
      <c r="P2593">
        <v>37.323584424417596</v>
      </c>
      <c r="Q2593">
        <v>0.24215698690673601</v>
      </c>
    </row>
    <row r="2594" spans="1:17" hidden="1" x14ac:dyDescent="0.3">
      <c r="A2594" t="s">
        <v>5351</v>
      </c>
      <c r="B2594" t="s">
        <v>4552</v>
      </c>
      <c r="C2594" t="str">
        <f>IFERROR(VLOOKUP(Table1[[#This Row],[Ticker]],[1]!Table1[[Symbol]:[Industry]],2,FALSE),"-")</f>
        <v>-</v>
      </c>
      <c r="D2594" t="s">
        <v>410</v>
      </c>
      <c r="E2594">
        <v>144.72376800000001</v>
      </c>
      <c r="F2594">
        <v>11.48</v>
      </c>
      <c r="G2594">
        <v>44.893426977526701</v>
      </c>
      <c r="H2594">
        <v>5.3897863634382999</v>
      </c>
      <c r="I2594">
        <v>16.099398021711401</v>
      </c>
      <c r="J2594">
        <v>-4.5457761689830303</v>
      </c>
      <c r="K2594">
        <v>10.986091920484901</v>
      </c>
      <c r="L2594">
        <v>10.065921004311701</v>
      </c>
      <c r="M2594">
        <v>57.8769054432614</v>
      </c>
      <c r="N2594">
        <v>0.94764629228290498</v>
      </c>
      <c r="O2594">
        <v>43.815331010452901</v>
      </c>
      <c r="P2594">
        <v>76.615384615384599</v>
      </c>
      <c r="Q2594">
        <v>-3.072807891328E-3</v>
      </c>
    </row>
    <row r="2595" spans="1:17" hidden="1" x14ac:dyDescent="0.3">
      <c r="A2595" t="s">
        <v>5352</v>
      </c>
      <c r="B2595" t="s">
        <v>5353</v>
      </c>
      <c r="C2595" t="str">
        <f>IFERROR(VLOOKUP(Table1[[#This Row],[Ticker]],[1]!Table1[[Symbol]:[Industry]],2,FALSE),"-")</f>
        <v>-</v>
      </c>
      <c r="D2595" t="s">
        <v>124</v>
      </c>
      <c r="E2595">
        <v>144.553847975</v>
      </c>
      <c r="F2595">
        <v>209.75</v>
      </c>
      <c r="G2595">
        <v>357.69412879808601</v>
      </c>
      <c r="H2595">
        <v>2.64925418679015</v>
      </c>
      <c r="I2595">
        <v>211.90159092938401</v>
      </c>
      <c r="J2595">
        <v>4.3617784746577897</v>
      </c>
      <c r="K2595">
        <v>184.16862045079</v>
      </c>
      <c r="L2595">
        <v>127.159121796683</v>
      </c>
      <c r="M2595">
        <v>74.250427540396203</v>
      </c>
      <c r="N2595">
        <v>0.83416000304689697</v>
      </c>
      <c r="O2595">
        <v>0.59594755661502796</v>
      </c>
      <c r="P2595">
        <v>399.167063303188</v>
      </c>
      <c r="Q2595">
        <v>0.12550152626918401</v>
      </c>
    </row>
    <row r="2596" spans="1:17" hidden="1" x14ac:dyDescent="0.3">
      <c r="A2596" t="s">
        <v>5354</v>
      </c>
      <c r="B2596" t="s">
        <v>5355</v>
      </c>
      <c r="C2596" t="str">
        <f>IFERROR(VLOOKUP(Table1[[#This Row],[Ticker]],[1]!Table1[[Symbol]:[Industry]],2,FALSE),"-")</f>
        <v>-</v>
      </c>
      <c r="D2596" t="s">
        <v>257</v>
      </c>
      <c r="E2596">
        <v>144.39811758599899</v>
      </c>
      <c r="F2596">
        <v>141.81</v>
      </c>
      <c r="G2596">
        <v>-3.9345990738085601</v>
      </c>
      <c r="H2596">
        <v>22.0897880729276</v>
      </c>
      <c r="I2596">
        <v>-9.71730345502578</v>
      </c>
      <c r="J2596">
        <v>8.0730311318833099</v>
      </c>
      <c r="K2596">
        <v>124.242428935085</v>
      </c>
      <c r="L2596">
        <v>120.63116943506201</v>
      </c>
      <c r="M2596">
        <v>57.8373476007487</v>
      </c>
      <c r="N2596">
        <v>3.65800985616286</v>
      </c>
      <c r="O2596">
        <v>16.352866511529498</v>
      </c>
      <c r="P2596">
        <v>48.414442700156997</v>
      </c>
      <c r="Q2596">
        <v>6.0301926966460001E-2</v>
      </c>
    </row>
    <row r="2597" spans="1:17" hidden="1" x14ac:dyDescent="0.3">
      <c r="A2597" t="s">
        <v>5356</v>
      </c>
      <c r="B2597" t="s">
        <v>5357</v>
      </c>
      <c r="C2597" t="str">
        <f>IFERROR(VLOOKUP(Table1[[#This Row],[Ticker]],[1]!Table1[[Symbol]:[Industry]],2,FALSE),"-")</f>
        <v>-</v>
      </c>
      <c r="D2597" t="s">
        <v>187</v>
      </c>
      <c r="E2597">
        <v>144.245484</v>
      </c>
      <c r="F2597">
        <v>235.05</v>
      </c>
      <c r="G2597">
        <v>57.419874750332198</v>
      </c>
      <c r="H2597">
        <v>-16.021978342444001</v>
      </c>
      <c r="I2597">
        <v>-11.8360556191051</v>
      </c>
      <c r="J2597">
        <v>-2.2536496053332802</v>
      </c>
      <c r="K2597">
        <v>236.91676510760701</v>
      </c>
      <c r="L2597">
        <v>215.56532987620301</v>
      </c>
      <c r="M2597">
        <v>55.840859144566899</v>
      </c>
      <c r="N2597">
        <v>1.1080639338214999</v>
      </c>
      <c r="O2597">
        <v>22.527121888959801</v>
      </c>
      <c r="P2597">
        <v>92.663934426229503</v>
      </c>
      <c r="Q2597">
        <v>3.0794718107356001E-2</v>
      </c>
    </row>
    <row r="2598" spans="1:17" hidden="1" x14ac:dyDescent="0.3">
      <c r="A2598" t="s">
        <v>5358</v>
      </c>
      <c r="B2598" t="s">
        <v>5359</v>
      </c>
      <c r="C2598" t="str">
        <f>IFERROR(VLOOKUP(Table1[[#This Row],[Ticker]],[1]!Table1[[Symbol]:[Industry]],2,FALSE),"-")</f>
        <v>-</v>
      </c>
      <c r="D2598" t="s">
        <v>496</v>
      </c>
      <c r="E2598">
        <v>144.16438682200001</v>
      </c>
      <c r="F2598">
        <v>48.91</v>
      </c>
      <c r="G2598">
        <v>4.7513901379441998</v>
      </c>
      <c r="H2598">
        <v>5.2310976107753797</v>
      </c>
      <c r="I2598">
        <v>-24.842561342764299</v>
      </c>
      <c r="J2598">
        <v>-2.4508664369975701</v>
      </c>
      <c r="K2598">
        <v>46.164726817320101</v>
      </c>
      <c r="L2598">
        <v>46.638715882019802</v>
      </c>
      <c r="M2598">
        <v>55.742339953361203</v>
      </c>
      <c r="N2598">
        <v>1.18745698494678</v>
      </c>
      <c r="O2598">
        <v>36.986301369863</v>
      </c>
      <c r="P2598">
        <v>32.010796221322501</v>
      </c>
      <c r="Q2598">
        <v>-4.8193111993938997E-2</v>
      </c>
    </row>
    <row r="2599" spans="1:17" hidden="1" x14ac:dyDescent="0.3">
      <c r="A2599" t="s">
        <v>5360</v>
      </c>
      <c r="B2599" t="s">
        <v>5361</v>
      </c>
      <c r="C2599" t="str">
        <f>IFERROR(VLOOKUP(Table1[[#This Row],[Ticker]],[1]!Table1[[Symbol]:[Industry]],2,FALSE),"-")</f>
        <v>-</v>
      </c>
      <c r="D2599" t="s">
        <v>65</v>
      </c>
      <c r="E2599">
        <v>144.09609931199901</v>
      </c>
      <c r="F2599">
        <v>51.92</v>
      </c>
      <c r="G2599">
        <v>40.166408228205</v>
      </c>
      <c r="H2599">
        <v>1.7397109486569999</v>
      </c>
      <c r="I2599">
        <v>-12.1716162657154</v>
      </c>
      <c r="J2599">
        <v>-6.0604070135107797</v>
      </c>
      <c r="K2599">
        <v>50.804810934081203</v>
      </c>
      <c r="L2599">
        <v>47.748454273037602</v>
      </c>
      <c r="M2599">
        <v>54.978206164024002</v>
      </c>
      <c r="N2599">
        <v>1.0942804247269</v>
      </c>
      <c r="O2599">
        <v>25.770416024653301</v>
      </c>
      <c r="P2599">
        <v>73.066666666666606</v>
      </c>
      <c r="Q2599">
        <v>6.1160955746735003E-2</v>
      </c>
    </row>
    <row r="2600" spans="1:17" hidden="1" x14ac:dyDescent="0.3">
      <c r="A2600" t="s">
        <v>5362</v>
      </c>
      <c r="B2600" t="s">
        <v>5363</v>
      </c>
      <c r="C2600" t="str">
        <f>IFERROR(VLOOKUP(Table1[[#This Row],[Ticker]],[1]!Table1[[Symbol]:[Industry]],2,FALSE),"-")</f>
        <v>-</v>
      </c>
      <c r="D2600" t="s">
        <v>994</v>
      </c>
      <c r="E2600">
        <v>143.92147740499999</v>
      </c>
      <c r="F2600">
        <v>22.21</v>
      </c>
      <c r="G2600">
        <v>141.59320320056</v>
      </c>
      <c r="H2600">
        <v>12.357353264412501</v>
      </c>
      <c r="I2600">
        <v>-2.17151956261426</v>
      </c>
      <c r="J2600">
        <v>-9.6257320553905199</v>
      </c>
      <c r="K2600">
        <v>20.9507715506011</v>
      </c>
      <c r="L2600">
        <v>19.531735700128401</v>
      </c>
      <c r="M2600">
        <v>46.473076432078201</v>
      </c>
      <c r="N2600">
        <v>1.68847915670275</v>
      </c>
      <c r="O2600">
        <v>32.417829806393499</v>
      </c>
      <c r="P2600">
        <v>165.98802395209501</v>
      </c>
      <c r="Q2600">
        <v>0.13107974286493801</v>
      </c>
    </row>
    <row r="2601" spans="1:17" hidden="1" x14ac:dyDescent="0.3">
      <c r="A2601" t="s">
        <v>5364</v>
      </c>
      <c r="B2601" t="s">
        <v>5365</v>
      </c>
      <c r="C2601" t="str">
        <f>IFERROR(VLOOKUP(Table1[[#This Row],[Ticker]],[1]!Table1[[Symbol]:[Industry]],2,FALSE),"-")</f>
        <v>-</v>
      </c>
      <c r="D2601" t="s">
        <v>390</v>
      </c>
      <c r="E2601">
        <v>143.28380645999999</v>
      </c>
      <c r="F2601">
        <v>207.45</v>
      </c>
      <c r="G2601">
        <v>145.46428456723899</v>
      </c>
      <c r="H2601">
        <v>-13.185686929327</v>
      </c>
      <c r="I2601">
        <v>71.773265274613394</v>
      </c>
      <c r="J2601">
        <v>-5.7162625164605201</v>
      </c>
      <c r="K2601">
        <v>221.05867279880701</v>
      </c>
      <c r="L2601">
        <v>163.897991261584</v>
      </c>
      <c r="M2601">
        <v>16.4435106700058</v>
      </c>
      <c r="N2601">
        <v>0.28784378560736301</v>
      </c>
      <c r="O2601">
        <v>34.128705712219798</v>
      </c>
      <c r="P2601">
        <v>211.814219149255</v>
      </c>
      <c r="Q2601">
        <v>0.104330218430182</v>
      </c>
    </row>
    <row r="2602" spans="1:17" hidden="1" x14ac:dyDescent="0.3">
      <c r="A2602" t="s">
        <v>5366</v>
      </c>
      <c r="B2602" t="s">
        <v>5367</v>
      </c>
      <c r="C2602" t="str">
        <f>IFERROR(VLOOKUP(Table1[[#This Row],[Ticker]],[1]!Table1[[Symbol]:[Industry]],2,FALSE),"-")</f>
        <v>-</v>
      </c>
      <c r="D2602" t="s">
        <v>234</v>
      </c>
      <c r="E2602">
        <v>143.034705</v>
      </c>
      <c r="F2602">
        <v>132.55000000000001</v>
      </c>
      <c r="G2602">
        <v>-10.4513164557787</v>
      </c>
      <c r="H2602">
        <v>-7.4433322854811204</v>
      </c>
      <c r="I2602">
        <v>-44.494113185255102</v>
      </c>
      <c r="J2602">
        <v>-2.18029224427872</v>
      </c>
      <c r="K2602">
        <v>138.58757055681201</v>
      </c>
      <c r="L2602">
        <v>152.47593407298399</v>
      </c>
      <c r="M2602">
        <v>43.818578764827997</v>
      </c>
      <c r="N2602">
        <v>0.90335410138274597</v>
      </c>
      <c r="O2602">
        <v>82.233119577517897</v>
      </c>
      <c r="P2602">
        <v>19.1460674157303</v>
      </c>
      <c r="Q2602">
        <v>0.105357974454847</v>
      </c>
    </row>
    <row r="2603" spans="1:17" hidden="1" x14ac:dyDescent="0.3">
      <c r="A2603" t="s">
        <v>5368</v>
      </c>
      <c r="B2603" t="s">
        <v>5369</v>
      </c>
      <c r="C2603" t="str">
        <f>IFERROR(VLOOKUP(Table1[[#This Row],[Ticker]],[1]!Table1[[Symbol]:[Industry]],2,FALSE),"-")</f>
        <v>-</v>
      </c>
      <c r="D2603" t="s">
        <v>716</v>
      </c>
      <c r="E2603">
        <v>142.89995898000001</v>
      </c>
      <c r="F2603">
        <v>85.98</v>
      </c>
      <c r="G2603">
        <v>-2.2841067789634502</v>
      </c>
      <c r="H2603">
        <v>0.68164082624504496</v>
      </c>
      <c r="I2603">
        <v>-0.92166189509073604</v>
      </c>
      <c r="J2603">
        <v>0.149124733348208</v>
      </c>
      <c r="K2603">
        <v>81.794422980213596</v>
      </c>
      <c r="L2603">
        <v>77.053132723770005</v>
      </c>
      <c r="M2603">
        <v>66.033807332126898</v>
      </c>
      <c r="N2603">
        <v>0.93750437399398101</v>
      </c>
      <c r="O2603">
        <v>3.5124447545940898</v>
      </c>
      <c r="P2603">
        <v>47.986230636833</v>
      </c>
      <c r="Q2603">
        <v>1.9804733760708002E-2</v>
      </c>
    </row>
    <row r="2604" spans="1:17" hidden="1" x14ac:dyDescent="0.3">
      <c r="A2604" t="s">
        <v>5370</v>
      </c>
      <c r="B2604" t="s">
        <v>5371</v>
      </c>
      <c r="C2604" t="str">
        <f>IFERROR(VLOOKUP(Table1[[#This Row],[Ticker]],[1]!Table1[[Symbol]:[Industry]],2,FALSE),"-")</f>
        <v>-</v>
      </c>
      <c r="D2604" t="s">
        <v>5372</v>
      </c>
      <c r="E2604">
        <v>142.83177562500001</v>
      </c>
      <c r="F2604">
        <v>101.74</v>
      </c>
      <c r="G2604">
        <v>158.87522656641599</v>
      </c>
      <c r="H2604">
        <v>9.0083843042868708</v>
      </c>
      <c r="I2604">
        <v>51.605379328424803</v>
      </c>
      <c r="J2604">
        <v>8.6149895658306495</v>
      </c>
      <c r="K2604">
        <v>96.451089021737403</v>
      </c>
      <c r="L2604">
        <v>80.868161528746199</v>
      </c>
      <c r="M2604">
        <v>70.015196756151894</v>
      </c>
      <c r="N2604">
        <v>0.56145038000714298</v>
      </c>
      <c r="O2604">
        <v>25.368586593276898</v>
      </c>
      <c r="P2604">
        <v>189.44523470839201</v>
      </c>
      <c r="Q2604">
        <v>0.105848942441751</v>
      </c>
    </row>
    <row r="2605" spans="1:17" hidden="1" x14ac:dyDescent="0.3">
      <c r="A2605" t="s">
        <v>5373</v>
      </c>
      <c r="B2605" t="s">
        <v>5374</v>
      </c>
      <c r="C2605" t="str">
        <f>IFERROR(VLOOKUP(Table1[[#This Row],[Ticker]],[1]!Table1[[Symbol]:[Industry]],2,FALSE),"-")</f>
        <v>-</v>
      </c>
      <c r="D2605" t="s">
        <v>552</v>
      </c>
      <c r="E2605">
        <v>142.8184875</v>
      </c>
      <c r="F2605">
        <v>66.3</v>
      </c>
      <c r="G2605">
        <v>218.345935411281</v>
      </c>
      <c r="H2605">
        <v>-8.7682716347972693</v>
      </c>
      <c r="I2605">
        <v>-25.881492007484301</v>
      </c>
      <c r="J2605">
        <v>10.287774436545099</v>
      </c>
      <c r="K2605">
        <v>68.678068702092602</v>
      </c>
      <c r="L2605">
        <v>62.798736235838902</v>
      </c>
      <c r="M2605">
        <v>59.972717383243101</v>
      </c>
      <c r="N2605">
        <v>3.19943448040567</v>
      </c>
      <c r="O2605">
        <v>45.671191553544404</v>
      </c>
      <c r="P2605">
        <v>297.959183673469</v>
      </c>
      <c r="Q2605">
        <v>0.15968542519987899</v>
      </c>
    </row>
    <row r="2606" spans="1:17" hidden="1" x14ac:dyDescent="0.3">
      <c r="A2606" t="s">
        <v>5375</v>
      </c>
      <c r="B2606" t="s">
        <v>5376</v>
      </c>
      <c r="C2606" t="str">
        <f>IFERROR(VLOOKUP(Table1[[#This Row],[Ticker]],[1]!Table1[[Symbol]:[Industry]],2,FALSE),"-")</f>
        <v>-</v>
      </c>
      <c r="D2606" t="s">
        <v>869</v>
      </c>
      <c r="E2606">
        <v>142.75200000000001</v>
      </c>
      <c r="F2606">
        <v>118.96</v>
      </c>
      <c r="G2606">
        <v>66.313641259068305</v>
      </c>
      <c r="H2606">
        <v>37.1608503188409</v>
      </c>
      <c r="I2606">
        <v>40.6074081703159</v>
      </c>
      <c r="J2606">
        <v>-0.56766726537743795</v>
      </c>
      <c r="K2606">
        <v>99.373360832761804</v>
      </c>
      <c r="L2606">
        <v>83.403082558158502</v>
      </c>
      <c r="M2606">
        <v>56.568201899658199</v>
      </c>
      <c r="N2606">
        <v>0.27199487216825302</v>
      </c>
      <c r="O2606">
        <v>15.534633490248799</v>
      </c>
      <c r="Q2606">
        <v>3.8232175605999001E-2</v>
      </c>
    </row>
    <row r="2607" spans="1:17" hidden="1" x14ac:dyDescent="0.3">
      <c r="A2607" t="s">
        <v>5377</v>
      </c>
      <c r="B2607" t="s">
        <v>5378</v>
      </c>
      <c r="C2607" t="str">
        <f>IFERROR(VLOOKUP(Table1[[#This Row],[Ticker]],[1]!Table1[[Symbol]:[Industry]],2,FALSE),"-")</f>
        <v>-</v>
      </c>
      <c r="D2607" t="s">
        <v>410</v>
      </c>
      <c r="E2607">
        <v>142.71453194399999</v>
      </c>
      <c r="F2607">
        <v>24.66</v>
      </c>
      <c r="G2607">
        <v>-22.402592388821901</v>
      </c>
      <c r="H2607">
        <v>-6.5655296274999104</v>
      </c>
      <c r="I2607">
        <v>14.882654702156101</v>
      </c>
      <c r="J2607">
        <v>-4.11392284448557</v>
      </c>
      <c r="K2607">
        <v>24.819288394963198</v>
      </c>
      <c r="L2607">
        <v>23.879941903941301</v>
      </c>
      <c r="M2607">
        <v>48.515433465631098</v>
      </c>
      <c r="N2607">
        <v>1.19216097417625</v>
      </c>
      <c r="O2607">
        <v>21.4111922141119</v>
      </c>
      <c r="P2607">
        <v>40.432801822323398</v>
      </c>
      <c r="Q2607">
        <v>1.2813562483128999E-2</v>
      </c>
    </row>
    <row r="2608" spans="1:17" hidden="1" x14ac:dyDescent="0.3">
      <c r="A2608" t="s">
        <v>5379</v>
      </c>
      <c r="B2608" t="s">
        <v>5380</v>
      </c>
      <c r="C2608" t="str">
        <f>IFERROR(VLOOKUP(Table1[[#This Row],[Ticker]],[1]!Table1[[Symbol]:[Industry]],2,FALSE),"-")</f>
        <v>-</v>
      </c>
      <c r="D2608" t="s">
        <v>306</v>
      </c>
      <c r="E2608">
        <v>142.38178569999999</v>
      </c>
      <c r="F2608">
        <v>126.7</v>
      </c>
      <c r="G2608">
        <v>87.947173169560301</v>
      </c>
      <c r="H2608">
        <v>4.9771691426369298</v>
      </c>
      <c r="I2608">
        <v>-17.0497291094653</v>
      </c>
      <c r="J2608">
        <v>-2.3213580749997198</v>
      </c>
      <c r="K2608">
        <v>121.735820699133</v>
      </c>
      <c r="L2608">
        <v>108.20363781237801</v>
      </c>
      <c r="M2608">
        <v>57.782387793645697</v>
      </c>
      <c r="N2608">
        <v>1.0002923121894101</v>
      </c>
      <c r="O2608">
        <v>17.995264404104098</v>
      </c>
      <c r="P2608">
        <v>136.60130718954201</v>
      </c>
      <c r="Q2608">
        <v>0.17919026708383901</v>
      </c>
    </row>
    <row r="2609" spans="1:17" hidden="1" x14ac:dyDescent="0.3">
      <c r="A2609" t="s">
        <v>5381</v>
      </c>
      <c r="B2609" t="s">
        <v>5382</v>
      </c>
      <c r="C2609" t="str">
        <f>IFERROR(VLOOKUP(Table1[[#This Row],[Ticker]],[1]!Table1[[Symbol]:[Industry]],2,FALSE),"-")</f>
        <v>-</v>
      </c>
      <c r="D2609" t="s">
        <v>80</v>
      </c>
      <c r="E2609">
        <v>142.17856</v>
      </c>
      <c r="F2609">
        <v>64.16</v>
      </c>
      <c r="G2609">
        <v>55.544797219227199</v>
      </c>
      <c r="H2609">
        <v>18.470666343697498</v>
      </c>
      <c r="I2609">
        <v>5.9254487915823901</v>
      </c>
      <c r="J2609">
        <v>-5.8483973635492204</v>
      </c>
      <c r="K2609">
        <v>57.952021530271402</v>
      </c>
      <c r="L2609">
        <v>52.044417255858399</v>
      </c>
      <c r="M2609">
        <v>59.535769042224999</v>
      </c>
      <c r="N2609">
        <v>3.2690306293758402</v>
      </c>
      <c r="O2609">
        <v>20.0124688279301</v>
      </c>
      <c r="P2609">
        <v>105.641025641025</v>
      </c>
      <c r="Q2609">
        <v>8.4804091476644E-2</v>
      </c>
    </row>
    <row r="2610" spans="1:17" hidden="1" x14ac:dyDescent="0.3">
      <c r="A2610" t="s">
        <v>5383</v>
      </c>
      <c r="B2610" t="s">
        <v>5384</v>
      </c>
      <c r="C2610" t="str">
        <f>IFERROR(VLOOKUP(Table1[[#This Row],[Ticker]],[1]!Table1[[Symbol]:[Industry]],2,FALSE),"-")</f>
        <v>-</v>
      </c>
      <c r="D2610" t="s">
        <v>1020</v>
      </c>
      <c r="E2610">
        <v>142.170689525</v>
      </c>
      <c r="F2610">
        <v>7.6</v>
      </c>
      <c r="G2610">
        <v>-62.641646601909002</v>
      </c>
      <c r="H2610">
        <v>-10.511696180798801</v>
      </c>
      <c r="I2610">
        <v>-61.882654613836401</v>
      </c>
      <c r="J2610">
        <v>-10.3190672748157</v>
      </c>
      <c r="K2610">
        <v>8.8292613269026408</v>
      </c>
      <c r="L2610">
        <v>11.5466414246832</v>
      </c>
      <c r="M2610">
        <v>26.749754287991401</v>
      </c>
      <c r="N2610">
        <v>0.17741048982256999</v>
      </c>
      <c r="O2610">
        <v>192.763157894736</v>
      </c>
      <c r="P2610">
        <v>2.7027027027026902</v>
      </c>
      <c r="Q2610">
        <v>-5.7648413403786999E-2</v>
      </c>
    </row>
    <row r="2611" spans="1:17" hidden="1" x14ac:dyDescent="0.3">
      <c r="A2611" t="s">
        <v>5385</v>
      </c>
      <c r="B2611" t="s">
        <v>5386</v>
      </c>
      <c r="C2611" t="str">
        <f>IFERROR(VLOOKUP(Table1[[#This Row],[Ticker]],[1]!Table1[[Symbol]:[Industry]],2,FALSE),"-")</f>
        <v>-</v>
      </c>
      <c r="D2611" t="s">
        <v>151</v>
      </c>
      <c r="E2611">
        <v>141.95067642000001</v>
      </c>
      <c r="F2611">
        <v>36.31</v>
      </c>
      <c r="G2611">
        <v>-88.811779516931097</v>
      </c>
      <c r="H2611">
        <v>1.5341406568798199</v>
      </c>
      <c r="I2611">
        <v>-75.988959519167295</v>
      </c>
      <c r="J2611">
        <v>-1.1402691335633399</v>
      </c>
      <c r="K2611">
        <v>38.096947870852802</v>
      </c>
      <c r="M2611">
        <v>52.391304702860097</v>
      </c>
      <c r="N2611">
        <v>1.19227710460815</v>
      </c>
      <c r="O2611">
        <v>199.366565684384</v>
      </c>
      <c r="P2611">
        <v>17.698541329011299</v>
      </c>
    </row>
    <row r="2612" spans="1:17" hidden="1" x14ac:dyDescent="0.3">
      <c r="A2612" t="s">
        <v>5387</v>
      </c>
      <c r="B2612" t="s">
        <v>5388</v>
      </c>
      <c r="C2612" t="str">
        <f>IFERROR(VLOOKUP(Table1[[#This Row],[Ticker]],[1]!Table1[[Symbol]:[Industry]],2,FALSE),"-")</f>
        <v>-</v>
      </c>
      <c r="D2612" t="s">
        <v>1409</v>
      </c>
      <c r="E2612">
        <v>141.45060762</v>
      </c>
      <c r="F2612">
        <v>73.8</v>
      </c>
      <c r="G2612">
        <v>-16.297804998016201</v>
      </c>
      <c r="H2612">
        <v>8.5685963489709707</v>
      </c>
      <c r="I2612">
        <v>-18.152523917969202</v>
      </c>
      <c r="J2612">
        <v>-1.80966505787192</v>
      </c>
      <c r="K2612">
        <v>68.552966438957299</v>
      </c>
      <c r="L2612">
        <v>67.368418187427693</v>
      </c>
      <c r="M2612">
        <v>63.807546655752397</v>
      </c>
      <c r="N2612">
        <v>1.12923325139341</v>
      </c>
      <c r="O2612">
        <v>32.791327913279098</v>
      </c>
      <c r="P2612">
        <v>44.140624999999901</v>
      </c>
      <c r="Q2612">
        <v>7.5067505115203007E-2</v>
      </c>
    </row>
    <row r="2613" spans="1:17" hidden="1" x14ac:dyDescent="0.3">
      <c r="A2613" t="s">
        <v>5389</v>
      </c>
      <c r="B2613" t="s">
        <v>5390</v>
      </c>
      <c r="C2613" t="str">
        <f>IFERROR(VLOOKUP(Table1[[#This Row],[Ticker]],[1]!Table1[[Symbol]:[Industry]],2,FALSE),"-")</f>
        <v>-</v>
      </c>
      <c r="D2613" t="s">
        <v>812</v>
      </c>
      <c r="E2613">
        <v>141.41493270000001</v>
      </c>
      <c r="F2613">
        <v>73.8</v>
      </c>
      <c r="G2613">
        <v>1806.2249867538701</v>
      </c>
      <c r="H2613">
        <v>-2.9411018484769701E-2</v>
      </c>
      <c r="I2613">
        <v>329.82209168522502</v>
      </c>
      <c r="J2613">
        <v>5.3904160127441996</v>
      </c>
      <c r="K2613">
        <v>66.362717849512805</v>
      </c>
      <c r="L2613">
        <v>41.700015639902901</v>
      </c>
      <c r="M2613">
        <v>72.069394708809597</v>
      </c>
      <c r="N2613">
        <v>0.72026472585175405</v>
      </c>
      <c r="O2613">
        <v>11.1517615176151</v>
      </c>
      <c r="P2613">
        <v>1927.4725274725199</v>
      </c>
      <c r="Q2613">
        <v>0.37089550336962901</v>
      </c>
    </row>
    <row r="2614" spans="1:17" hidden="1" x14ac:dyDescent="0.3">
      <c r="A2614" t="s">
        <v>5391</v>
      </c>
      <c r="B2614" t="s">
        <v>5392</v>
      </c>
      <c r="C2614" t="str">
        <f>IFERROR(VLOOKUP(Table1[[#This Row],[Ticker]],[1]!Table1[[Symbol]:[Industry]],2,FALSE),"-")</f>
        <v>-</v>
      </c>
      <c r="D2614" t="s">
        <v>390</v>
      </c>
      <c r="E2614">
        <v>141.28329600000001</v>
      </c>
      <c r="F2614">
        <v>1.32</v>
      </c>
      <c r="G2614">
        <v>212.749352440542</v>
      </c>
      <c r="H2614">
        <v>73.050653527205199</v>
      </c>
      <c r="I2614">
        <v>87.110633976767502</v>
      </c>
      <c r="J2614">
        <v>28.1289088252895</v>
      </c>
      <c r="K2614">
        <v>0.84468045645274303</v>
      </c>
      <c r="L2614">
        <v>0.70532618602249098</v>
      </c>
      <c r="M2614">
        <v>97.817863437612601</v>
      </c>
      <c r="N2614">
        <v>2.2394606860970798</v>
      </c>
      <c r="O2614">
        <v>0</v>
      </c>
      <c r="P2614">
        <v>247.36842105263099</v>
      </c>
      <c r="Q2614">
        <v>0.12539783127661999</v>
      </c>
    </row>
    <row r="2615" spans="1:17" hidden="1" x14ac:dyDescent="0.3">
      <c r="A2615" t="s">
        <v>5393</v>
      </c>
      <c r="B2615" t="s">
        <v>5394</v>
      </c>
      <c r="C2615" t="str">
        <f>IFERROR(VLOOKUP(Table1[[#This Row],[Ticker]],[1]!Table1[[Symbol]:[Industry]],2,FALSE),"-")</f>
        <v>-</v>
      </c>
      <c r="D2615" t="s">
        <v>716</v>
      </c>
      <c r="E2615">
        <v>141.05316456</v>
      </c>
      <c r="F2615">
        <v>75.16</v>
      </c>
      <c r="G2615">
        <v>40.490904486730003</v>
      </c>
      <c r="H2615">
        <v>-1.8002033590142299</v>
      </c>
      <c r="I2615">
        <v>22.241881729374501</v>
      </c>
      <c r="J2615">
        <v>-0.18284732766372699</v>
      </c>
      <c r="K2615">
        <v>70.808791003536697</v>
      </c>
      <c r="L2615">
        <v>60.809930302799899</v>
      </c>
      <c r="M2615">
        <v>44.340069516080298</v>
      </c>
      <c r="N2615">
        <v>0.92987319451116202</v>
      </c>
      <c r="O2615">
        <v>3.046833422033</v>
      </c>
      <c r="P2615">
        <v>71.794285714285706</v>
      </c>
      <c r="Q2615">
        <v>1.5864695888099999E-4</v>
      </c>
    </row>
    <row r="2616" spans="1:17" hidden="1" x14ac:dyDescent="0.3">
      <c r="A2616" t="s">
        <v>5395</v>
      </c>
      <c r="B2616" t="s">
        <v>5396</v>
      </c>
      <c r="C2616" t="str">
        <f>IFERROR(VLOOKUP(Table1[[#This Row],[Ticker]],[1]!Table1[[Symbol]:[Industry]],2,FALSE),"-")</f>
        <v>-</v>
      </c>
      <c r="D2616" t="s">
        <v>931</v>
      </c>
      <c r="E2616">
        <v>140.8830275</v>
      </c>
      <c r="F2616">
        <v>68.98</v>
      </c>
      <c r="G2616">
        <v>112.396201966577</v>
      </c>
      <c r="H2616">
        <v>-5.2855637766177104</v>
      </c>
      <c r="I2616">
        <v>37.952532074296499</v>
      </c>
      <c r="J2616">
        <v>-2.14129343786714</v>
      </c>
      <c r="K2616">
        <v>66.608721409930297</v>
      </c>
      <c r="L2616">
        <v>55.710612235973798</v>
      </c>
      <c r="M2616">
        <v>46.6071977440781</v>
      </c>
      <c r="N2616">
        <v>0.57254713263051504</v>
      </c>
      <c r="O2616">
        <v>21.774427370252202</v>
      </c>
      <c r="P2616">
        <v>169.347910972276</v>
      </c>
      <c r="Q2616">
        <v>5.0582312542274001E-2</v>
      </c>
    </row>
    <row r="2617" spans="1:17" hidden="1" x14ac:dyDescent="0.3">
      <c r="A2617" t="s">
        <v>5397</v>
      </c>
      <c r="B2617" t="s">
        <v>5398</v>
      </c>
      <c r="C2617" t="str">
        <f>IFERROR(VLOOKUP(Table1[[#This Row],[Ticker]],[1]!Table1[[Symbol]:[Industry]],2,FALSE),"-")</f>
        <v>-</v>
      </c>
      <c r="E2617">
        <v>140.59178829999999</v>
      </c>
      <c r="F2617">
        <v>9.68</v>
      </c>
      <c r="G2617">
        <v>-53.221479701293497</v>
      </c>
      <c r="H2617">
        <v>2.6510821861151999</v>
      </c>
      <c r="I2617">
        <v>-15.6029338624283</v>
      </c>
      <c r="J2617">
        <v>2.13495519529262</v>
      </c>
      <c r="K2617">
        <v>9.2872999591819099</v>
      </c>
      <c r="L2617">
        <v>10.974291721657</v>
      </c>
      <c r="M2617">
        <v>58.4290569258348</v>
      </c>
      <c r="N2617">
        <v>1.2194796036202999</v>
      </c>
      <c r="O2617">
        <v>38.946280991735499</v>
      </c>
      <c r="P2617">
        <v>34.4444444444444</v>
      </c>
    </row>
    <row r="2618" spans="1:17" hidden="1" x14ac:dyDescent="0.3">
      <c r="A2618" t="s">
        <v>5399</v>
      </c>
      <c r="B2618" t="s">
        <v>5400</v>
      </c>
      <c r="C2618" t="str">
        <f>IFERROR(VLOOKUP(Table1[[#This Row],[Ticker]],[1]!Table1[[Symbol]:[Industry]],2,FALSE),"-")</f>
        <v>-</v>
      </c>
      <c r="E2618">
        <v>140.58099999999999</v>
      </c>
      <c r="F2618">
        <v>73.989999999999995</v>
      </c>
      <c r="G2618">
        <v>8.8150867062765208</v>
      </c>
      <c r="H2618">
        <v>9.9047502437272605</v>
      </c>
      <c r="I2618">
        <v>-16.723522508805502</v>
      </c>
      <c r="J2618">
        <v>3.5815023220615001</v>
      </c>
      <c r="K2618">
        <v>69.822561119276898</v>
      </c>
      <c r="L2618">
        <v>69.0714009742629</v>
      </c>
      <c r="M2618">
        <v>72.282752397135198</v>
      </c>
      <c r="N2618">
        <v>1.68210076776351</v>
      </c>
      <c r="O2618">
        <v>19.948641708338901</v>
      </c>
      <c r="P2618">
        <v>44.766190569360198</v>
      </c>
      <c r="Q2618">
        <v>-8.9315947996195993E-2</v>
      </c>
    </row>
    <row r="2619" spans="1:17" hidden="1" x14ac:dyDescent="0.3">
      <c r="A2619" t="s">
        <v>5401</v>
      </c>
      <c r="B2619" t="s">
        <v>5402</v>
      </c>
      <c r="C2619" t="str">
        <f>IFERROR(VLOOKUP(Table1[[#This Row],[Ticker]],[1]!Table1[[Symbol]:[Industry]],2,FALSE),"-")</f>
        <v>-</v>
      </c>
      <c r="D2619" t="s">
        <v>46</v>
      </c>
      <c r="E2619">
        <v>140.36752799999999</v>
      </c>
      <c r="F2619">
        <v>144.9</v>
      </c>
      <c r="G2619">
        <v>132.34658512771199</v>
      </c>
      <c r="H2619">
        <v>-17.191361289267199</v>
      </c>
      <c r="I2619">
        <v>102.095797181515</v>
      </c>
      <c r="J2619">
        <v>-7.2896907540593103</v>
      </c>
      <c r="K2619">
        <v>130.06818038932599</v>
      </c>
      <c r="L2619">
        <v>91.886724355051697</v>
      </c>
      <c r="M2619">
        <v>53.730334056029299</v>
      </c>
      <c r="N2619">
        <v>0.44444444444444398</v>
      </c>
      <c r="O2619">
        <v>11.456176673567899</v>
      </c>
      <c r="P2619">
        <v>197.841726618705</v>
      </c>
      <c r="Q2619">
        <v>0.108471485994196</v>
      </c>
    </row>
    <row r="2620" spans="1:17" hidden="1" x14ac:dyDescent="0.3">
      <c r="A2620" t="s">
        <v>5403</v>
      </c>
      <c r="B2620" t="s">
        <v>5404</v>
      </c>
      <c r="C2620" t="str">
        <f>IFERROR(VLOOKUP(Table1[[#This Row],[Ticker]],[1]!Table1[[Symbol]:[Industry]],2,FALSE),"-")</f>
        <v>-</v>
      </c>
      <c r="D2620" t="s">
        <v>21</v>
      </c>
      <c r="E2620">
        <v>140.31735</v>
      </c>
      <c r="F2620">
        <v>99.87</v>
      </c>
      <c r="G2620">
        <v>59.232258423448201</v>
      </c>
      <c r="H2620">
        <v>-0.98383596631936499</v>
      </c>
      <c r="I2620">
        <v>-6.4748748138557399</v>
      </c>
      <c r="J2620">
        <v>-3.3357697744162</v>
      </c>
      <c r="K2620">
        <v>96.947686269169495</v>
      </c>
      <c r="L2620">
        <v>86.786382099977899</v>
      </c>
      <c r="M2620">
        <v>37.928469848995398</v>
      </c>
      <c r="N2620">
        <v>2.6938643261509498</v>
      </c>
      <c r="O2620">
        <v>30.059076799839701</v>
      </c>
      <c r="P2620">
        <v>121.49035262807701</v>
      </c>
      <c r="Q2620">
        <v>6.0653523755589002E-2</v>
      </c>
    </row>
    <row r="2621" spans="1:17" hidden="1" x14ac:dyDescent="0.3">
      <c r="A2621" t="s">
        <v>5405</v>
      </c>
      <c r="B2621" t="s">
        <v>5406</v>
      </c>
      <c r="C2621" t="str">
        <f>IFERROR(VLOOKUP(Table1[[#This Row],[Ticker]],[1]!Table1[[Symbol]:[Industry]],2,FALSE),"-")</f>
        <v>-</v>
      </c>
      <c r="E2621">
        <v>140.25999995000001</v>
      </c>
      <c r="F2621">
        <v>197.35</v>
      </c>
      <c r="G2621">
        <v>66.696573103091296</v>
      </c>
      <c r="H2621">
        <v>19.809467279282899</v>
      </c>
      <c r="I2621">
        <v>3.3356045303600301</v>
      </c>
      <c r="J2621">
        <v>10.623122710227699</v>
      </c>
      <c r="K2621">
        <v>169.012434611175</v>
      </c>
      <c r="L2621">
        <v>157.81350091713799</v>
      </c>
      <c r="M2621">
        <v>67.608187442448099</v>
      </c>
      <c r="N2621">
        <v>3.3808292727351001</v>
      </c>
      <c r="O2621">
        <v>11.4770711933113</v>
      </c>
      <c r="P2621">
        <v>100.355329949238</v>
      </c>
      <c r="Q2621">
        <v>0.20686120017533299</v>
      </c>
    </row>
    <row r="2622" spans="1:17" hidden="1" x14ac:dyDescent="0.3">
      <c r="A2622" t="s">
        <v>5407</v>
      </c>
      <c r="B2622" t="s">
        <v>5408</v>
      </c>
      <c r="C2622" t="str">
        <f>IFERROR(VLOOKUP(Table1[[#This Row],[Ticker]],[1]!Table1[[Symbol]:[Industry]],2,FALSE),"-")</f>
        <v>-</v>
      </c>
      <c r="D2622" t="s">
        <v>140</v>
      </c>
      <c r="E2622">
        <v>139.62511972499999</v>
      </c>
      <c r="F2622">
        <v>71.75</v>
      </c>
      <c r="G2622">
        <v>102.645547906438</v>
      </c>
      <c r="H2622">
        <v>-4.9098859134044304</v>
      </c>
      <c r="I2622">
        <v>39.123345841174299</v>
      </c>
      <c r="J2622">
        <v>-8.3504451997158906</v>
      </c>
      <c r="K2622">
        <v>70.468233091601604</v>
      </c>
      <c r="L2622">
        <v>59.323843130706599</v>
      </c>
      <c r="M2622">
        <v>47.754018827807798</v>
      </c>
      <c r="N2622">
        <v>0.74750331186631802</v>
      </c>
      <c r="O2622">
        <v>14.494773519163701</v>
      </c>
      <c r="P2622">
        <v>145.71917808219101</v>
      </c>
      <c r="Q2622">
        <v>0.14005584292900899</v>
      </c>
    </row>
    <row r="2623" spans="1:17" hidden="1" x14ac:dyDescent="0.3">
      <c r="A2623" t="s">
        <v>5409</v>
      </c>
      <c r="B2623" t="s">
        <v>5410</v>
      </c>
      <c r="C2623" t="str">
        <f>IFERROR(VLOOKUP(Table1[[#This Row],[Ticker]],[1]!Table1[[Symbol]:[Industry]],2,FALSE),"-")</f>
        <v>-</v>
      </c>
      <c r="D2623" t="s">
        <v>705</v>
      </c>
      <c r="E2623">
        <v>139.589549895</v>
      </c>
      <c r="F2623">
        <v>83.95</v>
      </c>
      <c r="G2623">
        <v>-44.640240101150702</v>
      </c>
      <c r="H2623">
        <v>-21.080801871855801</v>
      </c>
      <c r="I2623">
        <v>-31.817420103386901</v>
      </c>
      <c r="J2623">
        <v>-18.4346650578719</v>
      </c>
      <c r="M2623">
        <v>0</v>
      </c>
      <c r="O2623">
        <v>29.839189994043998</v>
      </c>
      <c r="P2623">
        <v>0.96211665664460699</v>
      </c>
    </row>
    <row r="2624" spans="1:17" hidden="1" x14ac:dyDescent="0.3">
      <c r="A2624" t="s">
        <v>5411</v>
      </c>
      <c r="B2624" t="s">
        <v>5412</v>
      </c>
      <c r="C2624" t="str">
        <f>IFERROR(VLOOKUP(Table1[[#This Row],[Ticker]],[1]!Table1[[Symbol]:[Industry]],2,FALSE),"-")</f>
        <v>-</v>
      </c>
      <c r="D2624" t="s">
        <v>620</v>
      </c>
      <c r="E2624">
        <v>138.78222885</v>
      </c>
      <c r="F2624">
        <v>154.1</v>
      </c>
      <c r="G2624">
        <v>71.725354017440694</v>
      </c>
      <c r="H2624">
        <v>27.913451001707401</v>
      </c>
      <c r="I2624">
        <v>39.684891402510097</v>
      </c>
      <c r="J2624">
        <v>2.1940740774706602</v>
      </c>
      <c r="K2624">
        <v>135.66312732562</v>
      </c>
      <c r="L2624">
        <v>116.15485896688</v>
      </c>
      <c r="M2624">
        <v>78.011011076044397</v>
      </c>
      <c r="N2624">
        <v>1.2062129299552</v>
      </c>
      <c r="O2624">
        <v>8.8254380272550108</v>
      </c>
      <c r="P2624">
        <v>105.329780146568</v>
      </c>
      <c r="Q2624">
        <v>0.120133531449999</v>
      </c>
    </row>
    <row r="2625" spans="1:17" hidden="1" x14ac:dyDescent="0.3">
      <c r="A2625" t="s">
        <v>5413</v>
      </c>
      <c r="B2625" t="s">
        <v>5414</v>
      </c>
      <c r="C2625" t="str">
        <f>IFERROR(VLOOKUP(Table1[[#This Row],[Ticker]],[1]!Table1[[Symbol]:[Industry]],2,FALSE),"-")</f>
        <v>-</v>
      </c>
      <c r="D2625" t="s">
        <v>287</v>
      </c>
      <c r="E2625">
        <v>138.3199047</v>
      </c>
      <c r="F2625">
        <v>41.4</v>
      </c>
      <c r="G2625">
        <v>-17.335222670210801</v>
      </c>
      <c r="H2625">
        <v>-4.9689901862736301</v>
      </c>
      <c r="I2625">
        <v>-39.809048282720497</v>
      </c>
      <c r="J2625">
        <v>5.5245186155974597</v>
      </c>
      <c r="K2625">
        <v>40.443251688954597</v>
      </c>
      <c r="L2625">
        <v>44.820579658661501</v>
      </c>
      <c r="M2625">
        <v>75.550949457025098</v>
      </c>
      <c r="N2625">
        <v>1.0789629990090699</v>
      </c>
      <c r="O2625">
        <v>76.086956521739097</v>
      </c>
      <c r="P2625">
        <v>19.826338639652601</v>
      </c>
      <c r="Q2625">
        <v>-3.9106716566818002E-2</v>
      </c>
    </row>
    <row r="2626" spans="1:17" hidden="1" x14ac:dyDescent="0.3">
      <c r="A2626" t="s">
        <v>5415</v>
      </c>
      <c r="B2626" t="s">
        <v>5416</v>
      </c>
      <c r="C2626" t="str">
        <f>IFERROR(VLOOKUP(Table1[[#This Row],[Ticker]],[1]!Table1[[Symbol]:[Industry]],2,FALSE),"-")</f>
        <v>-</v>
      </c>
      <c r="D2626" t="s">
        <v>924</v>
      </c>
      <c r="E2626">
        <v>138.30500000000001</v>
      </c>
      <c r="F2626">
        <v>139</v>
      </c>
      <c r="G2626">
        <v>-18.789109097919201</v>
      </c>
      <c r="H2626">
        <v>-5.12842091947486</v>
      </c>
      <c r="I2626">
        <v>-17.258131073112001</v>
      </c>
      <c r="J2626">
        <v>-2.4822841054909599</v>
      </c>
      <c r="K2626">
        <v>139.935568442678</v>
      </c>
      <c r="L2626">
        <v>136.91168180141</v>
      </c>
      <c r="M2626">
        <v>46.465128765622801</v>
      </c>
      <c r="N2626">
        <v>0.11545988258317</v>
      </c>
      <c r="O2626">
        <v>10.539568345323699</v>
      </c>
      <c r="P2626">
        <v>12.459546925566301</v>
      </c>
    </row>
    <row r="2627" spans="1:17" hidden="1" x14ac:dyDescent="0.3">
      <c r="A2627" t="s">
        <v>5417</v>
      </c>
      <c r="B2627" t="s">
        <v>5418</v>
      </c>
      <c r="C2627" t="str">
        <f>IFERROR(VLOOKUP(Table1[[#This Row],[Ticker]],[1]!Table1[[Symbol]:[Industry]],2,FALSE),"-")</f>
        <v>-</v>
      </c>
      <c r="D2627" t="s">
        <v>390</v>
      </c>
      <c r="E2627">
        <v>138.18285102799999</v>
      </c>
      <c r="F2627">
        <v>138.13999999999999</v>
      </c>
      <c r="G2627">
        <v>-0.35828402462597703</v>
      </c>
      <c r="H2627">
        <v>3.2937299633501702</v>
      </c>
      <c r="I2627">
        <v>4.6765914235760802</v>
      </c>
      <c r="J2627">
        <v>2.6622434564234698</v>
      </c>
      <c r="K2627">
        <v>134.77325578022101</v>
      </c>
      <c r="L2627">
        <v>124.941022540342</v>
      </c>
      <c r="M2627">
        <v>48.076674658700099</v>
      </c>
      <c r="N2627">
        <v>0.65306836349128705</v>
      </c>
      <c r="O2627">
        <v>19.878384247864499</v>
      </c>
      <c r="P2627">
        <v>40.815494393476001</v>
      </c>
      <c r="Q2627">
        <v>4.7239280394625001E-2</v>
      </c>
    </row>
    <row r="2628" spans="1:17" hidden="1" x14ac:dyDescent="0.3">
      <c r="A2628" t="s">
        <v>5419</v>
      </c>
      <c r="B2628" t="s">
        <v>5420</v>
      </c>
      <c r="C2628" t="str">
        <f>IFERROR(VLOOKUP(Table1[[#This Row],[Ticker]],[1]!Table1[[Symbol]:[Industry]],2,FALSE),"-")</f>
        <v>-</v>
      </c>
      <c r="D2628" t="s">
        <v>994</v>
      </c>
      <c r="E2628">
        <v>138.16087994</v>
      </c>
      <c r="F2628">
        <v>33.47</v>
      </c>
      <c r="G2628">
        <v>11.0434607962522</v>
      </c>
      <c r="H2628">
        <v>5.5185247274707798</v>
      </c>
      <c r="I2628">
        <v>0.56826109541164604</v>
      </c>
      <c r="J2628">
        <v>-8.4822841054909706</v>
      </c>
      <c r="K2628">
        <v>30.581567026907699</v>
      </c>
      <c r="L2628">
        <v>29.0271169292817</v>
      </c>
      <c r="M2628">
        <v>56.780144608302898</v>
      </c>
      <c r="N2628">
        <v>2.2928665712978802</v>
      </c>
      <c r="O2628">
        <v>15.028383627128701</v>
      </c>
      <c r="P2628">
        <v>43.956989247311803</v>
      </c>
      <c r="Q2628">
        <v>-1.1596784020535E-2</v>
      </c>
    </row>
    <row r="2629" spans="1:17" hidden="1" x14ac:dyDescent="0.3">
      <c r="A2629" t="s">
        <v>5421</v>
      </c>
      <c r="B2629" t="s">
        <v>5422</v>
      </c>
      <c r="C2629" t="str">
        <f>IFERROR(VLOOKUP(Table1[[#This Row],[Ticker]],[1]!Table1[[Symbol]:[Industry]],2,FALSE),"-")</f>
        <v>-</v>
      </c>
      <c r="D2629" t="s">
        <v>207</v>
      </c>
      <c r="E2629">
        <v>138.11632504599999</v>
      </c>
      <c r="F2629">
        <v>58.66</v>
      </c>
      <c r="G2629">
        <v>-11.208965251915499</v>
      </c>
      <c r="H2629">
        <v>-9.2759238230753294</v>
      </c>
      <c r="I2629">
        <v>-38.767556571627601</v>
      </c>
      <c r="J2629">
        <v>-9.9883708320805495E-2</v>
      </c>
      <c r="K2629">
        <v>60.910433534857397</v>
      </c>
      <c r="L2629">
        <v>66.146249893823907</v>
      </c>
      <c r="M2629">
        <v>48.181533515957398</v>
      </c>
      <c r="N2629">
        <v>0.97775085511263005</v>
      </c>
      <c r="O2629">
        <v>62.632117286055198</v>
      </c>
      <c r="P2629">
        <v>15.0196078431372</v>
      </c>
      <c r="Q2629">
        <v>-8.6915145274990002E-3</v>
      </c>
    </row>
    <row r="2630" spans="1:17" hidden="1" x14ac:dyDescent="0.3">
      <c r="A2630" t="s">
        <v>5423</v>
      </c>
      <c r="B2630" t="s">
        <v>5424</v>
      </c>
      <c r="C2630" t="str">
        <f>IFERROR(VLOOKUP(Table1[[#This Row],[Ticker]],[1]!Table1[[Symbol]:[Industry]],2,FALSE),"-")</f>
        <v>-</v>
      </c>
      <c r="D2630" t="s">
        <v>237</v>
      </c>
      <c r="E2630">
        <v>137.936888845</v>
      </c>
      <c r="F2630">
        <v>445.55</v>
      </c>
      <c r="G2630">
        <v>35.923946756076099</v>
      </c>
      <c r="H2630">
        <v>46.099343613809502</v>
      </c>
      <c r="I2630">
        <v>30.697485410863599</v>
      </c>
      <c r="J2630">
        <v>-3.8556810634390701</v>
      </c>
      <c r="K2630">
        <v>366.570461657713</v>
      </c>
      <c r="L2630">
        <v>325.31198177806101</v>
      </c>
      <c r="M2630">
        <v>54.040944277144398</v>
      </c>
      <c r="N2630">
        <v>4.3301398495986003</v>
      </c>
      <c r="O2630">
        <v>17.831893165750198</v>
      </c>
      <c r="P2630">
        <v>85.375494071146207</v>
      </c>
      <c r="Q2630">
        <v>1.9075536721710001E-2</v>
      </c>
    </row>
    <row r="2631" spans="1:17" hidden="1" x14ac:dyDescent="0.3">
      <c r="A2631" t="s">
        <v>5425</v>
      </c>
      <c r="B2631" t="s">
        <v>5426</v>
      </c>
      <c r="C2631" t="str">
        <f>IFERROR(VLOOKUP(Table1[[#This Row],[Ticker]],[1]!Table1[[Symbol]:[Industry]],2,FALSE),"-")</f>
        <v>-</v>
      </c>
      <c r="D2631" t="s">
        <v>552</v>
      </c>
      <c r="E2631">
        <v>137.127101315</v>
      </c>
      <c r="F2631">
        <v>90.77</v>
      </c>
      <c r="G2631">
        <v>15.3445350357248</v>
      </c>
      <c r="H2631">
        <v>-6.60754417331448</v>
      </c>
      <c r="I2631">
        <v>12.3106339767675</v>
      </c>
      <c r="J2631">
        <v>-10.9391804100693</v>
      </c>
      <c r="K2631">
        <v>92.594867732903097</v>
      </c>
      <c r="L2631">
        <v>81.201440938658706</v>
      </c>
      <c r="M2631">
        <v>36.281348853023502</v>
      </c>
      <c r="N2631">
        <v>0.29981733518459203</v>
      </c>
      <c r="O2631">
        <v>20.8549080092541</v>
      </c>
      <c r="P2631">
        <v>49.909165978530098</v>
      </c>
      <c r="Q2631">
        <v>1.6424204276540001E-2</v>
      </c>
    </row>
    <row r="2632" spans="1:17" hidden="1" x14ac:dyDescent="0.3">
      <c r="A2632" t="s">
        <v>5427</v>
      </c>
      <c r="B2632" t="s">
        <v>5428</v>
      </c>
      <c r="C2632" t="str">
        <f>IFERROR(VLOOKUP(Table1[[#This Row],[Ticker]],[1]!Table1[[Symbol]:[Industry]],2,FALSE),"-")</f>
        <v>-</v>
      </c>
      <c r="D2632" t="s">
        <v>387</v>
      </c>
      <c r="E2632">
        <v>137.00747580000001</v>
      </c>
      <c r="F2632">
        <v>5.2</v>
      </c>
      <c r="G2632">
        <v>-16.1288526876628</v>
      </c>
      <c r="H2632">
        <v>-17.580801871855801</v>
      </c>
      <c r="I2632">
        <v>-50.613916921436001</v>
      </c>
      <c r="J2632">
        <v>-3.4661115987524198</v>
      </c>
      <c r="K2632">
        <v>5.97231315865612</v>
      </c>
      <c r="L2632">
        <v>6.5239386816721598</v>
      </c>
      <c r="M2632">
        <v>33.420999416507101</v>
      </c>
      <c r="N2632">
        <v>1.5889707860767499</v>
      </c>
      <c r="O2632">
        <v>87.5</v>
      </c>
      <c r="P2632">
        <v>50.7246376811594</v>
      </c>
      <c r="Q2632">
        <v>-7.4731612005809994E-2</v>
      </c>
    </row>
    <row r="2633" spans="1:17" hidden="1" x14ac:dyDescent="0.3">
      <c r="A2633" t="s">
        <v>5429</v>
      </c>
      <c r="B2633" t="s">
        <v>5430</v>
      </c>
      <c r="C2633" t="str">
        <f>IFERROR(VLOOKUP(Table1[[#This Row],[Ticker]],[1]!Table1[[Symbol]:[Industry]],2,FALSE),"-")</f>
        <v>-</v>
      </c>
      <c r="D2633" t="s">
        <v>124</v>
      </c>
      <c r="E2633">
        <v>136.91891052</v>
      </c>
      <c r="F2633">
        <v>475.3</v>
      </c>
      <c r="G2633">
        <v>-8.5999524371598</v>
      </c>
      <c r="H2633">
        <v>-8.8377805253861901</v>
      </c>
      <c r="I2633">
        <v>-37.318970920283</v>
      </c>
      <c r="J2633">
        <v>-6.6601552539503501</v>
      </c>
      <c r="K2633">
        <v>466.04691057832201</v>
      </c>
      <c r="L2633">
        <v>472.053530278398</v>
      </c>
      <c r="M2633">
        <v>40.9841756906754</v>
      </c>
      <c r="N2633">
        <v>0.79464153954624706</v>
      </c>
      <c r="O2633">
        <v>42.141805175678499</v>
      </c>
      <c r="P2633">
        <v>33.529990167158303</v>
      </c>
      <c r="Q2633">
        <v>8.5634027578968999E-2</v>
      </c>
    </row>
    <row r="2634" spans="1:17" hidden="1" x14ac:dyDescent="0.3">
      <c r="A2634" t="s">
        <v>5431</v>
      </c>
      <c r="B2634" t="s">
        <v>5432</v>
      </c>
      <c r="C2634" t="str">
        <f>IFERROR(VLOOKUP(Table1[[#This Row],[Ticker]],[1]!Table1[[Symbol]:[Industry]],2,FALSE),"-")</f>
        <v>-</v>
      </c>
      <c r="E2634">
        <v>136.693962</v>
      </c>
      <c r="F2634">
        <v>148.69999999999999</v>
      </c>
      <c r="G2634">
        <v>245.57370661321099</v>
      </c>
      <c r="H2634">
        <v>32.412787871733897</v>
      </c>
      <c r="I2634">
        <v>60.259213389902101</v>
      </c>
      <c r="J2634">
        <v>0.67980578446069495</v>
      </c>
      <c r="K2634">
        <v>115.996237780578</v>
      </c>
      <c r="L2634">
        <v>88.706855111678706</v>
      </c>
      <c r="M2634">
        <v>72.440247832346699</v>
      </c>
      <c r="N2634">
        <v>1.39813929028234</v>
      </c>
      <c r="O2634">
        <v>3.3288500336247502</v>
      </c>
      <c r="P2634">
        <v>312.48266296809902</v>
      </c>
      <c r="Q2634">
        <v>0.17155683185797799</v>
      </c>
    </row>
    <row r="2635" spans="1:17" hidden="1" x14ac:dyDescent="0.3">
      <c r="A2635" t="s">
        <v>5433</v>
      </c>
      <c r="B2635" t="s">
        <v>5434</v>
      </c>
      <c r="C2635" t="str">
        <f>IFERROR(VLOOKUP(Table1[[#This Row],[Ticker]],[1]!Table1[[Symbol]:[Industry]],2,FALSE),"-")</f>
        <v>-</v>
      </c>
      <c r="D2635" t="s">
        <v>505</v>
      </c>
      <c r="E2635">
        <v>136.5495975</v>
      </c>
      <c r="F2635">
        <v>14.31</v>
      </c>
      <c r="G2635">
        <v>-33.389605375834897</v>
      </c>
      <c r="H2635">
        <v>-0.24746853852248099</v>
      </c>
      <c r="I2635">
        <v>-60.777202876837599</v>
      </c>
      <c r="J2635">
        <v>5.7392902385323499</v>
      </c>
      <c r="K2635">
        <v>14.5948893787819</v>
      </c>
      <c r="L2635">
        <v>16.851747661060401</v>
      </c>
      <c r="M2635">
        <v>55.983862731020601</v>
      </c>
      <c r="N2635">
        <v>1.2253575978837401</v>
      </c>
      <c r="O2635">
        <v>108.52550663871401</v>
      </c>
      <c r="P2635">
        <v>24.5430809399477</v>
      </c>
      <c r="Q2635">
        <v>-3.1892706714971998E-2</v>
      </c>
    </row>
    <row r="2636" spans="1:17" hidden="1" x14ac:dyDescent="0.3">
      <c r="A2636" t="s">
        <v>5435</v>
      </c>
      <c r="B2636" t="s">
        <v>5436</v>
      </c>
      <c r="C2636" t="str">
        <f>IFERROR(VLOOKUP(Table1[[#This Row],[Ticker]],[1]!Table1[[Symbol]:[Industry]],2,FALSE),"-")</f>
        <v>-</v>
      </c>
      <c r="E2636">
        <v>136.54400000000001</v>
      </c>
      <c r="F2636">
        <v>200.8</v>
      </c>
      <c r="G2636">
        <v>1.7798774710673</v>
      </c>
      <c r="H2636">
        <v>60.048674712166203</v>
      </c>
      <c r="I2636">
        <v>14.602697468831</v>
      </c>
      <c r="J2636">
        <v>2.7488083314838101</v>
      </c>
      <c r="M2636">
        <v>63.391820414020202</v>
      </c>
      <c r="O2636">
        <v>26.494023904382399</v>
      </c>
      <c r="P2636">
        <v>41.458259950686802</v>
      </c>
    </row>
    <row r="2637" spans="1:17" hidden="1" x14ac:dyDescent="0.3">
      <c r="A2637" t="s">
        <v>5437</v>
      </c>
      <c r="B2637" t="s">
        <v>5438</v>
      </c>
      <c r="C2637" t="str">
        <f>IFERROR(VLOOKUP(Table1[[#This Row],[Ticker]],[1]!Table1[[Symbol]:[Industry]],2,FALSE),"-")</f>
        <v>-</v>
      </c>
      <c r="D2637" t="s">
        <v>140</v>
      </c>
      <c r="E2637">
        <v>136.47200000000001</v>
      </c>
      <c r="F2637">
        <v>48.74</v>
      </c>
      <c r="G2637">
        <v>14.2648386774529</v>
      </c>
      <c r="H2637">
        <v>7.4866912410918403</v>
      </c>
      <c r="I2637">
        <v>-9.18723836365794</v>
      </c>
      <c r="J2637">
        <v>19.1248587516518</v>
      </c>
      <c r="K2637">
        <v>35.635739374433399</v>
      </c>
      <c r="L2637">
        <v>36.841396497791401</v>
      </c>
      <c r="M2637">
        <v>86.069675056983698</v>
      </c>
      <c r="N2637">
        <v>2.9286004156909602</v>
      </c>
      <c r="O2637">
        <v>27.862125564218299</v>
      </c>
      <c r="P2637">
        <v>73.699215965787602</v>
      </c>
      <c r="Q2637">
        <v>9.0405923607862995E-2</v>
      </c>
    </row>
    <row r="2638" spans="1:17" hidden="1" x14ac:dyDescent="0.3">
      <c r="A2638" t="s">
        <v>5439</v>
      </c>
      <c r="B2638" t="s">
        <v>5440</v>
      </c>
      <c r="C2638" t="str">
        <f>IFERROR(VLOOKUP(Table1[[#This Row],[Ticker]],[1]!Table1[[Symbol]:[Industry]],2,FALSE),"-")</f>
        <v>-</v>
      </c>
      <c r="D2638" t="s">
        <v>187</v>
      </c>
      <c r="E2638">
        <v>136.46451546</v>
      </c>
      <c r="F2638">
        <v>163.80000000000001</v>
      </c>
      <c r="G2638">
        <v>171.29597354382699</v>
      </c>
      <c r="H2638">
        <v>4.6767738857199399</v>
      </c>
      <c r="I2638">
        <v>36.768011774848901</v>
      </c>
      <c r="J2638">
        <v>5.7440622566238302</v>
      </c>
      <c r="K2638">
        <v>133.959743935212</v>
      </c>
      <c r="L2638">
        <v>106.90531559203301</v>
      </c>
      <c r="M2638">
        <v>74.3704265105969</v>
      </c>
      <c r="N2638">
        <v>0.51743396908557904</v>
      </c>
      <c r="O2638">
        <v>0</v>
      </c>
      <c r="P2638">
        <v>208.76531573986799</v>
      </c>
      <c r="Q2638">
        <v>0.228511298814214</v>
      </c>
    </row>
    <row r="2639" spans="1:17" hidden="1" x14ac:dyDescent="0.3">
      <c r="A2639" t="s">
        <v>5441</v>
      </c>
      <c r="B2639" t="s">
        <v>5442</v>
      </c>
      <c r="C2639" t="str">
        <f>IFERROR(VLOOKUP(Table1[[#This Row],[Ticker]],[1]!Table1[[Symbol]:[Industry]],2,FALSE),"-")</f>
        <v>-</v>
      </c>
      <c r="D2639" t="s">
        <v>668</v>
      </c>
      <c r="E2639">
        <v>136.41374999999999</v>
      </c>
      <c r="F2639">
        <v>275</v>
      </c>
      <c r="G2639">
        <v>26.811385803740301</v>
      </c>
      <c r="H2639">
        <v>-12.835187836768</v>
      </c>
      <c r="I2639">
        <v>11.4887434295039</v>
      </c>
      <c r="J2639">
        <v>-10.1890510227842</v>
      </c>
      <c r="K2639">
        <v>259.02693504898798</v>
      </c>
      <c r="L2639">
        <v>231.215286202752</v>
      </c>
      <c r="M2639">
        <v>47.677403827749004</v>
      </c>
      <c r="N2639">
        <v>0.61401677507800201</v>
      </c>
      <c r="O2639">
        <v>14.1818181818181</v>
      </c>
      <c r="P2639">
        <v>57.097972007997697</v>
      </c>
      <c r="Q2639">
        <v>7.0082264562899996E-2</v>
      </c>
    </row>
    <row r="2640" spans="1:17" hidden="1" x14ac:dyDescent="0.3">
      <c r="A2640" t="s">
        <v>5443</v>
      </c>
      <c r="B2640" t="s">
        <v>5444</v>
      </c>
      <c r="C2640" t="str">
        <f>IFERROR(VLOOKUP(Table1[[#This Row],[Ticker]],[1]!Table1[[Symbol]:[Industry]],2,FALSE),"-")</f>
        <v>-</v>
      </c>
      <c r="D2640" t="s">
        <v>49</v>
      </c>
      <c r="E2640">
        <v>136.00161818999999</v>
      </c>
      <c r="F2640">
        <v>116.1</v>
      </c>
      <c r="G2640">
        <v>-83.494004202814295</v>
      </c>
      <c r="H2640">
        <v>-34.6844054754594</v>
      </c>
      <c r="I2640">
        <v>-54.044966631443202</v>
      </c>
      <c r="J2640">
        <v>-2.0257303499681498</v>
      </c>
      <c r="K2640">
        <v>196.996369110122</v>
      </c>
      <c r="L2640">
        <v>159.302892198731</v>
      </c>
      <c r="M2640">
        <v>19.0262523785124</v>
      </c>
      <c r="N2640">
        <v>1.5079787234042501</v>
      </c>
      <c r="O2640">
        <v>141.17140396210101</v>
      </c>
      <c r="P2640">
        <v>4.9728752260397702</v>
      </c>
    </row>
    <row r="2641" spans="1:17" hidden="1" x14ac:dyDescent="0.3">
      <c r="A2641" t="s">
        <v>5445</v>
      </c>
      <c r="B2641" t="s">
        <v>5446</v>
      </c>
      <c r="C2641" t="str">
        <f>IFERROR(VLOOKUP(Table1[[#This Row],[Ticker]],[1]!Table1[[Symbol]:[Industry]],2,FALSE),"-")</f>
        <v>-</v>
      </c>
      <c r="D2641" t="s">
        <v>21</v>
      </c>
      <c r="E2641">
        <v>135.68189039999999</v>
      </c>
      <c r="F2641">
        <v>105.78</v>
      </c>
      <c r="G2641">
        <v>67.548287567346193</v>
      </c>
      <c r="H2641">
        <v>0.38664224864952901</v>
      </c>
      <c r="I2641">
        <v>2.4650505525581998</v>
      </c>
      <c r="J2641">
        <v>-4.6148452380520997</v>
      </c>
      <c r="K2641">
        <v>110.338552162799</v>
      </c>
      <c r="L2641">
        <v>94.444756380791802</v>
      </c>
      <c r="M2641">
        <v>31.446506865243499</v>
      </c>
      <c r="N2641">
        <v>0.130917783122247</v>
      </c>
      <c r="O2641">
        <v>38.967668746454898</v>
      </c>
      <c r="P2641">
        <v>106.19883040935601</v>
      </c>
      <c r="Q2641">
        <v>8.7718995272740005E-2</v>
      </c>
    </row>
    <row r="2642" spans="1:17" hidden="1" x14ac:dyDescent="0.3">
      <c r="A2642" t="s">
        <v>5447</v>
      </c>
      <c r="B2642" t="s">
        <v>5448</v>
      </c>
      <c r="C2642" t="str">
        <f>IFERROR(VLOOKUP(Table1[[#This Row],[Ticker]],[1]!Table1[[Symbol]:[Industry]],2,FALSE),"-")</f>
        <v>-</v>
      </c>
      <c r="D2642" t="s">
        <v>234</v>
      </c>
      <c r="E2642">
        <v>135.43275</v>
      </c>
      <c r="F2642">
        <v>375</v>
      </c>
      <c r="G2642">
        <v>-15.205369186378499</v>
      </c>
      <c r="H2642">
        <v>-1.90047400300335</v>
      </c>
      <c r="I2642">
        <v>-19.8718787356223</v>
      </c>
      <c r="J2642">
        <v>-4.3007948582789002</v>
      </c>
      <c r="K2642">
        <v>368.43527609450803</v>
      </c>
      <c r="L2642">
        <v>353.10237601677699</v>
      </c>
      <c r="M2642">
        <v>51.006807986674197</v>
      </c>
      <c r="N2642">
        <v>0.56621422514104702</v>
      </c>
      <c r="O2642">
        <v>18.639999999999901</v>
      </c>
      <c r="P2642">
        <v>33.214920071047899</v>
      </c>
      <c r="Q2642">
        <v>6.6200661201399995E-4</v>
      </c>
    </row>
    <row r="2643" spans="1:17" hidden="1" x14ac:dyDescent="0.3">
      <c r="A2643" t="s">
        <v>5449</v>
      </c>
      <c r="B2643" t="s">
        <v>5450</v>
      </c>
      <c r="C2643" t="str">
        <f>IFERROR(VLOOKUP(Table1[[#This Row],[Ticker]],[1]!Table1[[Symbol]:[Industry]],2,FALSE),"-")</f>
        <v>-</v>
      </c>
      <c r="E2643">
        <v>135.32079210000001</v>
      </c>
      <c r="F2643">
        <v>68.77</v>
      </c>
      <c r="G2643">
        <v>-59.421459203953503</v>
      </c>
      <c r="H2643">
        <v>-4.4141352051891403</v>
      </c>
      <c r="I2643">
        <v>-34.250143610425098</v>
      </c>
      <c r="J2643">
        <v>10.7831612268029</v>
      </c>
      <c r="K2643">
        <v>67.345225106236398</v>
      </c>
      <c r="L2643">
        <v>87.360491668069898</v>
      </c>
      <c r="M2643">
        <v>67.230519385955205</v>
      </c>
      <c r="N2643">
        <v>2.3784070984538501</v>
      </c>
      <c r="O2643">
        <v>111.93834520866599</v>
      </c>
      <c r="P2643">
        <v>23.909909909909899</v>
      </c>
    </row>
    <row r="2644" spans="1:17" hidden="1" x14ac:dyDescent="0.3">
      <c r="A2644" t="s">
        <v>5451</v>
      </c>
      <c r="B2644" t="s">
        <v>5452</v>
      </c>
      <c r="C2644" t="str">
        <f>IFERROR(VLOOKUP(Table1[[#This Row],[Ticker]],[1]!Table1[[Symbol]:[Industry]],2,FALSE),"-")</f>
        <v>-</v>
      </c>
      <c r="D2644" t="s">
        <v>1442</v>
      </c>
      <c r="E2644">
        <v>135.23249999999999</v>
      </c>
      <c r="F2644">
        <v>325</v>
      </c>
      <c r="G2644">
        <v>46.655886108412403</v>
      </c>
      <c r="H2644">
        <v>-4.5352005804918001</v>
      </c>
      <c r="I2644">
        <v>26.058902467575599</v>
      </c>
      <c r="J2644">
        <v>2.3986682754614002</v>
      </c>
      <c r="K2644">
        <v>318.38507639020401</v>
      </c>
      <c r="L2644">
        <v>273.54082653615899</v>
      </c>
      <c r="M2644">
        <v>52.996852751870499</v>
      </c>
      <c r="N2644">
        <v>0.402567520803993</v>
      </c>
      <c r="O2644">
        <v>19.446153846153798</v>
      </c>
      <c r="P2644">
        <v>94.494314781567894</v>
      </c>
      <c r="Q2644">
        <v>4.0067931734674003E-2</v>
      </c>
    </row>
    <row r="2645" spans="1:17" hidden="1" x14ac:dyDescent="0.3">
      <c r="A2645" t="s">
        <v>5453</v>
      </c>
      <c r="B2645" t="s">
        <v>5454</v>
      </c>
      <c r="C2645" t="str">
        <f>IFERROR(VLOOKUP(Table1[[#This Row],[Ticker]],[1]!Table1[[Symbol]:[Industry]],2,FALSE),"-")</f>
        <v>-</v>
      </c>
      <c r="D2645" t="s">
        <v>387</v>
      </c>
      <c r="E2645">
        <v>135</v>
      </c>
      <c r="F2645">
        <v>750</v>
      </c>
      <c r="G2645">
        <v>-12.5900140752948</v>
      </c>
      <c r="H2645">
        <v>-0.57140625115120502</v>
      </c>
      <c r="I2645">
        <v>0.74699761313121904</v>
      </c>
      <c r="J2645">
        <v>0.66443404122717697</v>
      </c>
      <c r="K2645">
        <v>705.82135978538895</v>
      </c>
      <c r="L2645">
        <v>685.43877796102299</v>
      </c>
      <c r="M2645">
        <v>59.488952057049701</v>
      </c>
      <c r="N2645">
        <v>1.28520675466013</v>
      </c>
      <c r="O2645">
        <v>10.6666666666666</v>
      </c>
      <c r="P2645">
        <v>30.434782608695599</v>
      </c>
      <c r="Q2645">
        <v>5.2720385326772E-2</v>
      </c>
    </row>
    <row r="2646" spans="1:17" hidden="1" x14ac:dyDescent="0.3">
      <c r="A2646" t="s">
        <v>5455</v>
      </c>
      <c r="B2646" t="s">
        <v>5456</v>
      </c>
      <c r="C2646" t="str">
        <f>IFERROR(VLOOKUP(Table1[[#This Row],[Ticker]],[1]!Table1[[Symbol]:[Industry]],2,FALSE),"-")</f>
        <v>-</v>
      </c>
      <c r="E2646">
        <v>134.8720625</v>
      </c>
      <c r="F2646">
        <v>71.75</v>
      </c>
      <c r="G2646">
        <v>-1.4697617785719499</v>
      </c>
      <c r="H2646">
        <v>-1.3436436382293699</v>
      </c>
      <c r="I2646">
        <v>-12.4554354521237</v>
      </c>
      <c r="J2646">
        <v>-3.8227929117531998</v>
      </c>
      <c r="K2646">
        <v>75.142418614526903</v>
      </c>
      <c r="M2646">
        <v>47.647431784277899</v>
      </c>
      <c r="N2646">
        <v>0.63176823176823105</v>
      </c>
      <c r="O2646">
        <v>100.348432055749</v>
      </c>
      <c r="P2646">
        <v>30.4545454545454</v>
      </c>
    </row>
    <row r="2647" spans="1:17" hidden="1" x14ac:dyDescent="0.3">
      <c r="A2647" t="s">
        <v>5457</v>
      </c>
      <c r="B2647" t="s">
        <v>5458</v>
      </c>
      <c r="C2647" t="str">
        <f>IFERROR(VLOOKUP(Table1[[#This Row],[Ticker]],[1]!Table1[[Symbol]:[Industry]],2,FALSE),"-")</f>
        <v>-</v>
      </c>
      <c r="D2647" t="s">
        <v>140</v>
      </c>
      <c r="E2647">
        <v>134.858925</v>
      </c>
      <c r="F2647">
        <v>42.15</v>
      </c>
      <c r="K2647">
        <v>41.094271927697299</v>
      </c>
      <c r="L2647">
        <v>39.061986140059297</v>
      </c>
      <c r="M2647">
        <v>77.450142708280893</v>
      </c>
      <c r="N2647">
        <v>1</v>
      </c>
      <c r="Q2647">
        <v>5.6226245136147997E-2</v>
      </c>
    </row>
    <row r="2648" spans="1:17" hidden="1" x14ac:dyDescent="0.3">
      <c r="A2648" t="s">
        <v>5459</v>
      </c>
      <c r="B2648" t="s">
        <v>5460</v>
      </c>
      <c r="C2648" t="str">
        <f>IFERROR(VLOOKUP(Table1[[#This Row],[Ticker]],[1]!Table1[[Symbol]:[Industry]],2,FALSE),"-")</f>
        <v>-</v>
      </c>
      <c r="D2648" t="s">
        <v>59</v>
      </c>
      <c r="E2648">
        <v>134.492328582</v>
      </c>
      <c r="F2648">
        <v>47.94</v>
      </c>
      <c r="G2648">
        <v>15.703743182543599</v>
      </c>
      <c r="H2648">
        <v>-2.2151823256080001</v>
      </c>
      <c r="I2648">
        <v>-40.744896497272997</v>
      </c>
      <c r="J2648">
        <v>-0.94155211021352203</v>
      </c>
      <c r="K2648">
        <v>47.788380523475098</v>
      </c>
      <c r="L2648">
        <v>46.701452382279598</v>
      </c>
      <c r="M2648">
        <v>59.748673127514401</v>
      </c>
      <c r="N2648">
        <v>1.2092063652099301</v>
      </c>
      <c r="O2648">
        <v>41.843971631205598</v>
      </c>
      <c r="P2648">
        <v>60.066777963272102</v>
      </c>
      <c r="Q2648">
        <v>7.1196425699620002E-3</v>
      </c>
    </row>
    <row r="2649" spans="1:17" hidden="1" x14ac:dyDescent="0.3">
      <c r="A2649" t="s">
        <v>5461</v>
      </c>
      <c r="B2649" t="s">
        <v>5462</v>
      </c>
      <c r="C2649" t="str">
        <f>IFERROR(VLOOKUP(Table1[[#This Row],[Ticker]],[1]!Table1[[Symbol]:[Industry]],2,FALSE),"-")</f>
        <v>-</v>
      </c>
      <c r="D2649" t="s">
        <v>936</v>
      </c>
      <c r="E2649">
        <v>134.22582607499999</v>
      </c>
      <c r="F2649">
        <v>8.25</v>
      </c>
      <c r="G2649">
        <v>-29.220957950820701</v>
      </c>
      <c r="H2649">
        <v>-14.2483893488355</v>
      </c>
      <c r="I2649">
        <v>-52.889366023232398</v>
      </c>
      <c r="J2649">
        <v>-5.1999510539271299</v>
      </c>
      <c r="K2649">
        <v>8.7971608394465495</v>
      </c>
      <c r="L2649">
        <v>9.8280415398271792</v>
      </c>
      <c r="M2649">
        <v>37.603600947624798</v>
      </c>
      <c r="N2649">
        <v>1.04351120817086</v>
      </c>
      <c r="O2649">
        <v>92.121212121212096</v>
      </c>
      <c r="P2649">
        <v>4.43037974683544</v>
      </c>
      <c r="Q2649">
        <v>-3.2253399656739998E-2</v>
      </c>
    </row>
    <row r="2650" spans="1:17" hidden="1" x14ac:dyDescent="0.3">
      <c r="A2650" t="s">
        <v>5463</v>
      </c>
      <c r="B2650" t="s">
        <v>5464</v>
      </c>
      <c r="C2650" t="str">
        <f>IFERROR(VLOOKUP(Table1[[#This Row],[Ticker]],[1]!Table1[[Symbol]:[Industry]],2,FALSE),"-")</f>
        <v>-</v>
      </c>
      <c r="D2650" t="s">
        <v>124</v>
      </c>
      <c r="E2650">
        <v>134.011053</v>
      </c>
      <c r="F2650">
        <v>390.1</v>
      </c>
      <c r="G2650">
        <v>102.416468949764</v>
      </c>
      <c r="H2650">
        <v>12.446851341896</v>
      </c>
      <c r="I2650">
        <v>2.35435628105119</v>
      </c>
      <c r="J2650">
        <v>-2.03588970387269</v>
      </c>
      <c r="K2650">
        <v>350.98569521560199</v>
      </c>
      <c r="L2650">
        <v>298.19113831630398</v>
      </c>
      <c r="M2650">
        <v>60.527444771460601</v>
      </c>
      <c r="N2650">
        <v>0.83017422853216505</v>
      </c>
      <c r="O2650">
        <v>11.0997180210202</v>
      </c>
      <c r="P2650">
        <v>141.54798761609899</v>
      </c>
      <c r="Q2650">
        <v>0.11186577495191</v>
      </c>
    </row>
    <row r="2651" spans="1:17" hidden="1" x14ac:dyDescent="0.3">
      <c r="A2651" t="s">
        <v>5465</v>
      </c>
      <c r="B2651" t="s">
        <v>5466</v>
      </c>
      <c r="C2651" t="str">
        <f>IFERROR(VLOOKUP(Table1[[#This Row],[Ticker]],[1]!Table1[[Symbol]:[Industry]],2,FALSE),"-")</f>
        <v>-</v>
      </c>
      <c r="D2651" t="s">
        <v>140</v>
      </c>
      <c r="E2651">
        <v>133.8827502</v>
      </c>
      <c r="F2651">
        <v>18.47</v>
      </c>
      <c r="G2651">
        <v>-4.8352226702108503</v>
      </c>
      <c r="H2651">
        <v>-5.0352532176115101</v>
      </c>
      <c r="I2651">
        <v>-20.631623765490101</v>
      </c>
      <c r="J2651">
        <v>-4.5035607012356396</v>
      </c>
      <c r="K2651">
        <v>16.3882410250235</v>
      </c>
      <c r="L2651">
        <v>16.428155520584301</v>
      </c>
      <c r="M2651">
        <v>73.688039610614993</v>
      </c>
      <c r="N2651">
        <v>1.84385939370597</v>
      </c>
      <c r="O2651">
        <v>25.338386572820699</v>
      </c>
      <c r="P2651">
        <v>46.0079051383399</v>
      </c>
      <c r="Q2651">
        <v>-4.1448119756333002E-2</v>
      </c>
    </row>
    <row r="2652" spans="1:17" hidden="1" x14ac:dyDescent="0.3">
      <c r="A2652" t="s">
        <v>5467</v>
      </c>
      <c r="B2652" t="s">
        <v>5468</v>
      </c>
      <c r="C2652" t="str">
        <f>IFERROR(VLOOKUP(Table1[[#This Row],[Ticker]],[1]!Table1[[Symbol]:[Industry]],2,FALSE),"-")</f>
        <v>-</v>
      </c>
      <c r="E2652">
        <v>133.79506832000001</v>
      </c>
      <c r="F2652">
        <v>130.4</v>
      </c>
      <c r="G2652">
        <v>1772.3955286805999</v>
      </c>
      <c r="H2652">
        <v>-18.7976968490247</v>
      </c>
      <c r="I2652">
        <v>239.352665311181</v>
      </c>
      <c r="J2652">
        <v>-7.4995217697874503</v>
      </c>
      <c r="K2652">
        <v>138.12267104237</v>
      </c>
      <c r="M2652">
        <v>38.378858901673297</v>
      </c>
      <c r="N2652">
        <v>0.384201566224038</v>
      </c>
      <c r="O2652">
        <v>46.472392638036702</v>
      </c>
      <c r="P2652">
        <v>1798.1077147015999</v>
      </c>
    </row>
    <row r="2653" spans="1:17" hidden="1" x14ac:dyDescent="0.3">
      <c r="A2653" t="s">
        <v>5469</v>
      </c>
      <c r="B2653" t="s">
        <v>5470</v>
      </c>
      <c r="C2653" t="str">
        <f>IFERROR(VLOOKUP(Table1[[#This Row],[Ticker]],[1]!Table1[[Symbol]:[Industry]],2,FALSE),"-")</f>
        <v>-</v>
      </c>
      <c r="D2653" t="s">
        <v>390</v>
      </c>
      <c r="E2653">
        <v>133.50293428000001</v>
      </c>
      <c r="F2653">
        <v>161.9</v>
      </c>
      <c r="G2653">
        <v>14.8383313478022</v>
      </c>
      <c r="H2653">
        <v>-8.7467900467128299</v>
      </c>
      <c r="I2653">
        <v>-5.0279403070431998</v>
      </c>
      <c r="J2653">
        <v>-8.5140301372370004</v>
      </c>
      <c r="K2653">
        <v>167.673918233075</v>
      </c>
      <c r="L2653">
        <v>153.96598668260501</v>
      </c>
      <c r="M2653">
        <v>37.733719766421899</v>
      </c>
      <c r="N2653">
        <v>0.88740672975950396</v>
      </c>
      <c r="O2653">
        <v>33.292155651636797</v>
      </c>
      <c r="P2653">
        <v>63.786252886672798</v>
      </c>
      <c r="Q2653">
        <v>7.4303023860091993E-2</v>
      </c>
    </row>
    <row r="2654" spans="1:17" hidden="1" x14ac:dyDescent="0.3">
      <c r="A2654" t="s">
        <v>5471</v>
      </c>
      <c r="B2654" t="s">
        <v>5472</v>
      </c>
      <c r="C2654" t="str">
        <f>IFERROR(VLOOKUP(Table1[[#This Row],[Ticker]],[1]!Table1[[Symbol]:[Industry]],2,FALSE),"-")</f>
        <v>-</v>
      </c>
      <c r="D2654" t="s">
        <v>915</v>
      </c>
      <c r="E2654">
        <v>133.31913671999999</v>
      </c>
      <c r="F2654">
        <v>157.08000000000001</v>
      </c>
      <c r="G2654">
        <v>19.867054016075102</v>
      </c>
      <c r="H2654">
        <v>-12.976379506767101</v>
      </c>
      <c r="I2654">
        <v>-24.592570070449899</v>
      </c>
      <c r="J2654">
        <v>-4.1575666467580401</v>
      </c>
      <c r="K2654">
        <v>163.16073349505501</v>
      </c>
      <c r="L2654">
        <v>154.532373085773</v>
      </c>
      <c r="M2654">
        <v>42.949626525813301</v>
      </c>
      <c r="N2654">
        <v>1.7219151081966599</v>
      </c>
      <c r="O2654">
        <v>24.076903488668101</v>
      </c>
      <c r="P2654">
        <v>56.766467065868198</v>
      </c>
      <c r="Q2654">
        <v>7.2503478147984995E-2</v>
      </c>
    </row>
    <row r="2655" spans="1:17" hidden="1" x14ac:dyDescent="0.3">
      <c r="A2655" t="s">
        <v>5473</v>
      </c>
      <c r="B2655" t="s">
        <v>5474</v>
      </c>
      <c r="C2655" t="str">
        <f>IFERROR(VLOOKUP(Table1[[#This Row],[Ticker]],[1]!Table1[[Symbol]:[Industry]],2,FALSE),"-")</f>
        <v>-</v>
      </c>
      <c r="E2655">
        <v>132.9812775</v>
      </c>
      <c r="F2655">
        <v>111.62</v>
      </c>
      <c r="G2655">
        <v>44.830212756696604</v>
      </c>
      <c r="H2655">
        <v>58.370593700810197</v>
      </c>
      <c r="I2655">
        <v>57.653032754460398</v>
      </c>
      <c r="J2655">
        <v>19.7649357405312</v>
      </c>
      <c r="O2655">
        <v>0</v>
      </c>
      <c r="P2655">
        <v>79.050368944497905</v>
      </c>
    </row>
    <row r="2656" spans="1:17" hidden="1" x14ac:dyDescent="0.3">
      <c r="A2656" t="s">
        <v>5475</v>
      </c>
      <c r="B2656" t="s">
        <v>5476</v>
      </c>
      <c r="C2656" t="str">
        <f>IFERROR(VLOOKUP(Table1[[#This Row],[Ticker]],[1]!Table1[[Symbol]:[Industry]],2,FALSE),"-")</f>
        <v>-</v>
      </c>
      <c r="D2656" t="s">
        <v>179</v>
      </c>
      <c r="E2656">
        <v>132.93360000000001</v>
      </c>
      <c r="F2656">
        <v>9.98</v>
      </c>
      <c r="G2656">
        <v>16.250829626229901</v>
      </c>
      <c r="H2656">
        <v>-6.1056774937463496</v>
      </c>
      <c r="I2656">
        <v>-25.191650733249901</v>
      </c>
      <c r="J2656">
        <v>-2.8690994923063502</v>
      </c>
      <c r="K2656">
        <v>9.7355349294293898</v>
      </c>
      <c r="L2656">
        <v>9.6749827399409796</v>
      </c>
      <c r="M2656">
        <v>58.955658480934602</v>
      </c>
      <c r="N2656">
        <v>1.3715095568534901</v>
      </c>
      <c r="O2656">
        <v>42.785571142284503</v>
      </c>
      <c r="P2656">
        <v>56.6718995290423</v>
      </c>
      <c r="Q2656">
        <v>0.12629066008795301</v>
      </c>
    </row>
    <row r="2657" spans="1:17" hidden="1" x14ac:dyDescent="0.3">
      <c r="A2657" t="s">
        <v>5477</v>
      </c>
      <c r="B2657" t="s">
        <v>5478</v>
      </c>
      <c r="C2657" t="str">
        <f>IFERROR(VLOOKUP(Table1[[#This Row],[Ticker]],[1]!Table1[[Symbol]:[Industry]],2,FALSE),"-")</f>
        <v>-</v>
      </c>
      <c r="D2657" t="s">
        <v>320</v>
      </c>
      <c r="E2657">
        <v>132</v>
      </c>
      <c r="F2657">
        <v>330</v>
      </c>
      <c r="G2657">
        <v>109.665845362741</v>
      </c>
      <c r="H2657">
        <v>58.270155592980601</v>
      </c>
      <c r="I2657">
        <v>115.48433639891201</v>
      </c>
      <c r="J2657">
        <v>0.25655126605603001</v>
      </c>
      <c r="K2657">
        <v>240.12028880485801</v>
      </c>
      <c r="M2657">
        <v>64.783155700469905</v>
      </c>
      <c r="N2657">
        <v>1.35975135975135</v>
      </c>
      <c r="O2657">
        <v>13.560606060606</v>
      </c>
      <c r="P2657">
        <v>153.84615384615299</v>
      </c>
    </row>
    <row r="2658" spans="1:17" hidden="1" x14ac:dyDescent="0.3">
      <c r="A2658" t="s">
        <v>5479</v>
      </c>
      <c r="B2658" t="s">
        <v>5480</v>
      </c>
      <c r="C2658" t="str">
        <f>IFERROR(VLOOKUP(Table1[[#This Row],[Ticker]],[1]!Table1[[Symbol]:[Industry]],2,FALSE),"-")</f>
        <v>-</v>
      </c>
      <c r="D2658" t="s">
        <v>124</v>
      </c>
      <c r="E2658">
        <v>131.40495000000001</v>
      </c>
      <c r="F2658">
        <v>285</v>
      </c>
      <c r="G2658">
        <v>194.9088062166</v>
      </c>
      <c r="H2658">
        <v>-2.37331887865852</v>
      </c>
      <c r="I2658">
        <v>-10.389815582664101</v>
      </c>
      <c r="J2658">
        <v>-2.6529541434176398</v>
      </c>
      <c r="K2658">
        <v>293.82663946140502</v>
      </c>
      <c r="L2658">
        <v>254.66496938984</v>
      </c>
      <c r="M2658">
        <v>46.224285499233503</v>
      </c>
      <c r="N2658">
        <v>0.79437313547377997</v>
      </c>
      <c r="O2658">
        <v>37.736842105263101</v>
      </c>
      <c r="P2658">
        <v>256.25</v>
      </c>
      <c r="Q2658">
        <v>0.18893363041507399</v>
      </c>
    </row>
    <row r="2659" spans="1:17" hidden="1" x14ac:dyDescent="0.3">
      <c r="A2659" t="s">
        <v>5481</v>
      </c>
      <c r="B2659" t="s">
        <v>5482</v>
      </c>
      <c r="C2659" t="str">
        <f>IFERROR(VLOOKUP(Table1[[#This Row],[Ticker]],[1]!Table1[[Symbol]:[Industry]],2,FALSE),"-")</f>
        <v>-</v>
      </c>
      <c r="E2659">
        <v>131.27759773</v>
      </c>
      <c r="F2659">
        <v>127.55</v>
      </c>
      <c r="G2659">
        <v>-33.605351203193798</v>
      </c>
      <c r="H2659">
        <v>-6.1058645284974098</v>
      </c>
      <c r="I2659">
        <v>-22.428373115431</v>
      </c>
      <c r="J2659">
        <v>2.7066320522625702</v>
      </c>
      <c r="K2659">
        <v>131.98142921854301</v>
      </c>
      <c r="L2659">
        <v>136.867243865772</v>
      </c>
      <c r="M2659">
        <v>49.420087669164701</v>
      </c>
      <c r="N2659">
        <v>1.6497281820746099</v>
      </c>
      <c r="O2659">
        <v>30.576244609956799</v>
      </c>
      <c r="P2659">
        <v>10.9130434782608</v>
      </c>
      <c r="Q2659">
        <v>0.12924905165168299</v>
      </c>
    </row>
    <row r="2660" spans="1:17" hidden="1" x14ac:dyDescent="0.3">
      <c r="A2660" t="s">
        <v>5483</v>
      </c>
      <c r="B2660" t="s">
        <v>5484</v>
      </c>
      <c r="C2660" t="str">
        <f>IFERROR(VLOOKUP(Table1[[#This Row],[Ticker]],[1]!Table1[[Symbol]:[Industry]],2,FALSE),"-")</f>
        <v>-</v>
      </c>
      <c r="D2660" t="s">
        <v>65</v>
      </c>
      <c r="E2660">
        <v>131.23156890000001</v>
      </c>
      <c r="F2660">
        <v>2.37</v>
      </c>
      <c r="G2660">
        <v>-23.3604688876468</v>
      </c>
      <c r="H2660">
        <v>6.9159140558945902</v>
      </c>
      <c r="I2660">
        <v>-48.548703260058097</v>
      </c>
      <c r="J2660">
        <v>13.538124057774301</v>
      </c>
      <c r="K2660">
        <v>2.2179259822612201</v>
      </c>
      <c r="L2660">
        <v>2.8172040489946202</v>
      </c>
      <c r="M2660">
        <v>90.234348804433097</v>
      </c>
      <c r="N2660">
        <v>0.52938413993557598</v>
      </c>
      <c r="O2660">
        <v>208.4388185654</v>
      </c>
      <c r="P2660">
        <v>26.391622225168</v>
      </c>
      <c r="Q2660">
        <v>-3.3839404993995001E-2</v>
      </c>
    </row>
    <row r="2661" spans="1:17" hidden="1" x14ac:dyDescent="0.3">
      <c r="A2661" t="s">
        <v>5485</v>
      </c>
      <c r="B2661" t="s">
        <v>5486</v>
      </c>
      <c r="C2661" t="str">
        <f>IFERROR(VLOOKUP(Table1[[#This Row],[Ticker]],[1]!Table1[[Symbol]:[Industry]],2,FALSE),"-")</f>
        <v>-</v>
      </c>
      <c r="D2661" t="s">
        <v>65</v>
      </c>
      <c r="E2661">
        <v>131.196039345</v>
      </c>
      <c r="F2661">
        <v>1462.95</v>
      </c>
      <c r="G2661">
        <v>-8.6761860209961892</v>
      </c>
      <c r="H2661">
        <v>-10.6000044517444</v>
      </c>
      <c r="I2661">
        <v>-0.79021273408640003</v>
      </c>
      <c r="J2661">
        <v>-1.0686976919045501</v>
      </c>
      <c r="K2661">
        <v>1442.22331347161</v>
      </c>
      <c r="L2661">
        <v>1358.6013176404999</v>
      </c>
      <c r="M2661">
        <v>52.682261081606001</v>
      </c>
      <c r="N2661">
        <v>1.07859946616423</v>
      </c>
      <c r="O2661">
        <v>11.073515841279599</v>
      </c>
      <c r="P2661">
        <v>39.995215311004699</v>
      </c>
      <c r="Q2661">
        <v>2.9201278685317002E-2</v>
      </c>
    </row>
    <row r="2662" spans="1:17" hidden="1" x14ac:dyDescent="0.3">
      <c r="A2662" t="s">
        <v>5487</v>
      </c>
      <c r="B2662" t="s">
        <v>5488</v>
      </c>
      <c r="C2662" t="str">
        <f>IFERROR(VLOOKUP(Table1[[#This Row],[Ticker]],[1]!Table1[[Symbol]:[Industry]],2,FALSE),"-")</f>
        <v>-</v>
      </c>
      <c r="D2662" t="s">
        <v>5489</v>
      </c>
      <c r="E2662">
        <v>131.07244499999999</v>
      </c>
      <c r="F2662">
        <v>53</v>
      </c>
      <c r="G2662">
        <v>-35.576131599227402</v>
      </c>
      <c r="H2662">
        <v>-20.569224058177799</v>
      </c>
      <c r="I2662">
        <v>-22.7533116014637</v>
      </c>
      <c r="J2662">
        <v>-3.8434700893184601</v>
      </c>
      <c r="K2662">
        <v>54.6112582641424</v>
      </c>
      <c r="M2662">
        <v>50.827735816874203</v>
      </c>
      <c r="N2662">
        <v>0.70347957639939396</v>
      </c>
      <c r="O2662">
        <v>41.2264150943396</v>
      </c>
      <c r="P2662">
        <v>17.1270718232044</v>
      </c>
    </row>
    <row r="2663" spans="1:17" hidden="1" x14ac:dyDescent="0.3">
      <c r="A2663" t="s">
        <v>5490</v>
      </c>
      <c r="B2663" t="s">
        <v>5491</v>
      </c>
      <c r="C2663" t="str">
        <f>IFERROR(VLOOKUP(Table1[[#This Row],[Ticker]],[1]!Table1[[Symbol]:[Industry]],2,FALSE),"-")</f>
        <v>-</v>
      </c>
      <c r="D2663" t="s">
        <v>46</v>
      </c>
      <c r="E2663">
        <v>130.8295244</v>
      </c>
      <c r="F2663">
        <v>1.39</v>
      </c>
      <c r="G2663">
        <v>9.5535144620955901</v>
      </c>
      <c r="H2663">
        <v>12.1076039252456</v>
      </c>
      <c r="I2663">
        <v>-1.6893660232324199</v>
      </c>
      <c r="J2663">
        <v>-8.7124428356496892</v>
      </c>
      <c r="K2663">
        <v>1.24045318176083</v>
      </c>
      <c r="L2663">
        <v>1.1841711163531901</v>
      </c>
      <c r="M2663">
        <v>58.313774566783302</v>
      </c>
      <c r="N2663">
        <v>3.05302434988538</v>
      </c>
      <c r="O2663">
        <v>13.6690647482014</v>
      </c>
      <c r="P2663">
        <v>53.591160220994396</v>
      </c>
      <c r="Q2663">
        <v>0.15924389473481301</v>
      </c>
    </row>
    <row r="2664" spans="1:17" hidden="1" x14ac:dyDescent="0.3">
      <c r="A2664" t="s">
        <v>5492</v>
      </c>
      <c r="B2664" t="s">
        <v>5493</v>
      </c>
      <c r="C2664" t="str">
        <f>IFERROR(VLOOKUP(Table1[[#This Row],[Ticker]],[1]!Table1[[Symbol]:[Industry]],2,FALSE),"-")</f>
        <v>-</v>
      </c>
      <c r="D2664" t="s">
        <v>21</v>
      </c>
      <c r="E2664">
        <v>130.40165519999999</v>
      </c>
      <c r="F2664">
        <v>204</v>
      </c>
      <c r="G2664">
        <v>14.0617091485824</v>
      </c>
      <c r="H2664">
        <v>-4.6791954461529999</v>
      </c>
      <c r="I2664">
        <v>-11.949237374048799</v>
      </c>
      <c r="J2664">
        <v>2.7258163020540098</v>
      </c>
      <c r="K2664">
        <v>203.119924025187</v>
      </c>
      <c r="L2664">
        <v>187.385560883121</v>
      </c>
      <c r="M2664">
        <v>54.330249233907701</v>
      </c>
      <c r="N2664">
        <v>0.849113110103214</v>
      </c>
      <c r="O2664">
        <v>27.450980392156801</v>
      </c>
      <c r="P2664">
        <v>66.123778501628607</v>
      </c>
      <c r="Q2664">
        <v>-3.0740841738264E-2</v>
      </c>
    </row>
    <row r="2665" spans="1:17" hidden="1" x14ac:dyDescent="0.3">
      <c r="A2665" t="s">
        <v>5494</v>
      </c>
      <c r="B2665" t="s">
        <v>5495</v>
      </c>
      <c r="C2665" t="str">
        <f>IFERROR(VLOOKUP(Table1[[#This Row],[Ticker]],[1]!Table1[[Symbol]:[Industry]],2,FALSE),"-")</f>
        <v>-</v>
      </c>
      <c r="D2665" t="s">
        <v>65</v>
      </c>
      <c r="E2665">
        <v>130.336521984</v>
      </c>
      <c r="F2665">
        <v>95.67</v>
      </c>
      <c r="G2665">
        <v>27.9745609669556</v>
      </c>
      <c r="H2665">
        <v>-1.8351878367680901</v>
      </c>
      <c r="I2665">
        <v>23.8797547773394</v>
      </c>
      <c r="J2665">
        <v>0.70308467924690898</v>
      </c>
      <c r="K2665">
        <v>95.879143735734601</v>
      </c>
      <c r="L2665">
        <v>86.469090383200495</v>
      </c>
      <c r="M2665">
        <v>47.640021327757196</v>
      </c>
      <c r="N2665">
        <v>9.8778261946122298E-2</v>
      </c>
      <c r="O2665">
        <v>39.960280129612201</v>
      </c>
      <c r="P2665">
        <v>61.468354430379698</v>
      </c>
      <c r="Q2665">
        <v>-3.738866126862E-3</v>
      </c>
    </row>
    <row r="2666" spans="1:17" hidden="1" x14ac:dyDescent="0.3">
      <c r="A2666" t="s">
        <v>5496</v>
      </c>
      <c r="B2666" t="s">
        <v>5497</v>
      </c>
      <c r="C2666" t="str">
        <f>IFERROR(VLOOKUP(Table1[[#This Row],[Ticker]],[1]!Table1[[Symbol]:[Industry]],2,FALSE),"-")</f>
        <v>-</v>
      </c>
      <c r="E2666">
        <v>130.33457999999999</v>
      </c>
      <c r="F2666">
        <v>75.819999999999993</v>
      </c>
      <c r="G2666">
        <v>-29.216947925758099</v>
      </c>
      <c r="H2666">
        <v>-7.3474685385224801</v>
      </c>
      <c r="I2666">
        <v>-16.610000943867298</v>
      </c>
      <c r="J2666">
        <v>-2.0419709939449802</v>
      </c>
      <c r="O2666">
        <v>9.0477446584015002</v>
      </c>
      <c r="P2666">
        <v>5.3055555555555403</v>
      </c>
    </row>
    <row r="2667" spans="1:17" hidden="1" x14ac:dyDescent="0.3">
      <c r="A2667" t="s">
        <v>5498</v>
      </c>
      <c r="B2667" t="s">
        <v>5499</v>
      </c>
      <c r="C2667" t="str">
        <f>IFERROR(VLOOKUP(Table1[[#This Row],[Ticker]],[1]!Table1[[Symbol]:[Industry]],2,FALSE),"-")</f>
        <v>-</v>
      </c>
      <c r="E2667">
        <v>130.30000000000001</v>
      </c>
      <c r="F2667">
        <v>52.12</v>
      </c>
      <c r="G2667">
        <v>119.558402214297</v>
      </c>
      <c r="H2667">
        <v>-14.159589750643599</v>
      </c>
      <c r="I2667">
        <v>51.786779316420002</v>
      </c>
      <c r="J2667">
        <v>-12.6156995406305</v>
      </c>
      <c r="K2667">
        <v>55.5623869696066</v>
      </c>
      <c r="L2667">
        <v>48.095116946486897</v>
      </c>
      <c r="M2667">
        <v>53.080203094497399</v>
      </c>
      <c r="N2667">
        <v>1.91958041958041</v>
      </c>
      <c r="O2667">
        <v>78.089025326170301</v>
      </c>
      <c r="P2667">
        <v>203.28775094559199</v>
      </c>
      <c r="Q2667">
        <v>0.19692987379513399</v>
      </c>
    </row>
    <row r="2668" spans="1:17" hidden="1" x14ac:dyDescent="0.3">
      <c r="A2668" t="s">
        <v>5500</v>
      </c>
      <c r="B2668" t="s">
        <v>5501</v>
      </c>
      <c r="C2668" t="str">
        <f>IFERROR(VLOOKUP(Table1[[#This Row],[Ticker]],[1]!Table1[[Symbol]:[Industry]],2,FALSE),"-")</f>
        <v>-</v>
      </c>
      <c r="D2668" t="s">
        <v>46</v>
      </c>
      <c r="E2668">
        <v>130.29028475999999</v>
      </c>
      <c r="F2668">
        <v>6.96</v>
      </c>
      <c r="G2668">
        <v>-5.7121860209961897</v>
      </c>
      <c r="H2668">
        <v>-15.4208466145851</v>
      </c>
      <c r="I2668">
        <v>-38.050656345813003</v>
      </c>
      <c r="J2668">
        <v>2.1504969066003801</v>
      </c>
      <c r="K2668">
        <v>7.0400756004090503</v>
      </c>
      <c r="L2668">
        <v>7.6716392742522901</v>
      </c>
      <c r="M2668">
        <v>57.671412033690103</v>
      </c>
      <c r="N2668">
        <v>1.6841356681369199</v>
      </c>
      <c r="O2668">
        <v>47.2701149425287</v>
      </c>
      <c r="P2668">
        <v>33.846153846153797</v>
      </c>
      <c r="Q2668">
        <v>-8.8624589035800005E-2</v>
      </c>
    </row>
    <row r="2669" spans="1:17" hidden="1" x14ac:dyDescent="0.3">
      <c r="A2669" t="s">
        <v>5502</v>
      </c>
      <c r="B2669" t="s">
        <v>5503</v>
      </c>
      <c r="C2669" t="str">
        <f>IFERROR(VLOOKUP(Table1[[#This Row],[Ticker]],[1]!Table1[[Symbol]:[Industry]],2,FALSE),"-")</f>
        <v>-</v>
      </c>
      <c r="D2669" t="s">
        <v>1635</v>
      </c>
      <c r="E2669">
        <v>130.02585719999999</v>
      </c>
      <c r="F2669">
        <v>60.76</v>
      </c>
      <c r="G2669">
        <v>-2.54170152880077</v>
      </c>
      <c r="H2669">
        <v>-5.2150505369969302</v>
      </c>
      <c r="I2669">
        <v>1.10688163155182</v>
      </c>
      <c r="J2669">
        <v>-1.10453844759935</v>
      </c>
      <c r="K2669">
        <v>60.131008968603197</v>
      </c>
      <c r="L2669">
        <v>55.974763965452198</v>
      </c>
      <c r="M2669">
        <v>57.650387217952897</v>
      </c>
      <c r="N2669">
        <v>0.72761876446793405</v>
      </c>
      <c r="O2669">
        <v>4.8222514812376396</v>
      </c>
      <c r="P2669">
        <v>26.874086448110202</v>
      </c>
      <c r="Q2669">
        <v>-2.9836431339762999E-2</v>
      </c>
    </row>
    <row r="2670" spans="1:17" hidden="1" x14ac:dyDescent="0.3">
      <c r="A2670" t="s">
        <v>5504</v>
      </c>
      <c r="B2670" t="s">
        <v>5505</v>
      </c>
      <c r="C2670" t="str">
        <f>IFERROR(VLOOKUP(Table1[[#This Row],[Ticker]],[1]!Table1[[Symbol]:[Industry]],2,FALSE),"-")</f>
        <v>-</v>
      </c>
      <c r="D2670" t="s">
        <v>140</v>
      </c>
      <c r="E2670">
        <v>129.17986307999999</v>
      </c>
      <c r="F2670">
        <v>9.6300000000000008</v>
      </c>
      <c r="G2670">
        <v>28.367813979003799</v>
      </c>
      <c r="H2670">
        <v>9.9858647948108494</v>
      </c>
      <c r="I2670">
        <v>12.1755690417026</v>
      </c>
      <c r="J2670">
        <v>1.2155407034449399</v>
      </c>
      <c r="K2670">
        <v>9.3580960781385993</v>
      </c>
      <c r="L2670">
        <v>8.6221813520668693</v>
      </c>
      <c r="M2670">
        <v>49.039833186728004</v>
      </c>
      <c r="N2670">
        <v>1.0100317362423801</v>
      </c>
      <c r="O2670">
        <v>22.014537902388302</v>
      </c>
      <c r="P2670">
        <v>88.823529411764696</v>
      </c>
      <c r="Q2670">
        <v>3.4754765966046999E-2</v>
      </c>
    </row>
    <row r="2671" spans="1:17" hidden="1" x14ac:dyDescent="0.3">
      <c r="A2671" t="s">
        <v>5506</v>
      </c>
      <c r="B2671" t="s">
        <v>5507</v>
      </c>
      <c r="C2671" t="str">
        <f>IFERROR(VLOOKUP(Table1[[#This Row],[Ticker]],[1]!Table1[[Symbol]:[Industry]],2,FALSE),"-")</f>
        <v>-</v>
      </c>
      <c r="D2671" t="s">
        <v>716</v>
      </c>
      <c r="E2671">
        <v>128.966509</v>
      </c>
      <c r="F2671">
        <v>88.65</v>
      </c>
      <c r="G2671">
        <v>-2.16566202589514</v>
      </c>
      <c r="H2671">
        <v>1.25004301497912</v>
      </c>
      <c r="I2671">
        <v>-9.6381849552056295E-2</v>
      </c>
      <c r="J2671">
        <v>1.33062572718994</v>
      </c>
      <c r="K2671">
        <v>84.229657832732798</v>
      </c>
      <c r="L2671">
        <v>79.179950579539593</v>
      </c>
      <c r="M2671">
        <v>61.719228691607398</v>
      </c>
      <c r="N2671">
        <v>0.75119610115311597</v>
      </c>
      <c r="O2671">
        <v>1.03778905809361</v>
      </c>
      <c r="P2671">
        <v>27.636089426685</v>
      </c>
      <c r="Q2671">
        <v>1.0011050249949E-2</v>
      </c>
    </row>
    <row r="2672" spans="1:17" hidden="1" x14ac:dyDescent="0.3">
      <c r="A2672" t="s">
        <v>5508</v>
      </c>
      <c r="B2672" t="s">
        <v>5509</v>
      </c>
      <c r="C2672" t="str">
        <f>IFERROR(VLOOKUP(Table1[[#This Row],[Ticker]],[1]!Table1[[Symbol]:[Industry]],2,FALSE),"-")</f>
        <v>-</v>
      </c>
      <c r="E2672">
        <v>128.88862800000001</v>
      </c>
      <c r="F2672">
        <v>90.69</v>
      </c>
      <c r="G2672">
        <v>-21.769492611254002</v>
      </c>
      <c r="H2672">
        <v>-5.8388518808502399</v>
      </c>
      <c r="I2672">
        <v>-28.917143801010099</v>
      </c>
      <c r="J2672">
        <v>-5.0713334891406703</v>
      </c>
      <c r="K2672">
        <v>95.551187708171696</v>
      </c>
      <c r="L2672">
        <v>97.497687026422497</v>
      </c>
      <c r="M2672">
        <v>36.305691548996499</v>
      </c>
      <c r="N2672">
        <v>1.0470574765284999</v>
      </c>
      <c r="O2672">
        <v>52.938581982578</v>
      </c>
      <c r="P2672">
        <v>13.717868338557899</v>
      </c>
    </row>
    <row r="2673" spans="1:17" hidden="1" x14ac:dyDescent="0.3">
      <c r="A2673" t="s">
        <v>5510</v>
      </c>
      <c r="B2673" t="s">
        <v>5511</v>
      </c>
      <c r="C2673" t="str">
        <f>IFERROR(VLOOKUP(Table1[[#This Row],[Ticker]],[1]!Table1[[Symbol]:[Industry]],2,FALSE),"-")</f>
        <v>-</v>
      </c>
      <c r="D2673" t="s">
        <v>620</v>
      </c>
      <c r="E2673">
        <v>128.78209423999999</v>
      </c>
      <c r="F2673">
        <v>59.59</v>
      </c>
      <c r="G2673">
        <v>-5.0602321841871198</v>
      </c>
      <c r="H2673">
        <v>-9.6386250011075099</v>
      </c>
      <c r="I2673">
        <v>0.59378004418332397</v>
      </c>
      <c r="J2673">
        <v>-2.8921680386247801</v>
      </c>
      <c r="K2673">
        <v>60.322158175105599</v>
      </c>
      <c r="L2673">
        <v>59.078286564802703</v>
      </c>
      <c r="M2673">
        <v>55.493987845998802</v>
      </c>
      <c r="N2673">
        <v>0.53178976813879397</v>
      </c>
      <c r="O2673">
        <v>54.354757509649197</v>
      </c>
      <c r="P2673">
        <v>26.787234042553202</v>
      </c>
      <c r="Q2673">
        <v>4.4618190228118998E-2</v>
      </c>
    </row>
    <row r="2674" spans="1:17" hidden="1" x14ac:dyDescent="0.3">
      <c r="A2674" t="s">
        <v>5512</v>
      </c>
      <c r="B2674" t="s">
        <v>5513</v>
      </c>
      <c r="C2674" t="str">
        <f>IFERROR(VLOOKUP(Table1[[#This Row],[Ticker]],[1]!Table1[[Symbol]:[Industry]],2,FALSE),"-")</f>
        <v>-</v>
      </c>
      <c r="D2674" t="s">
        <v>1136</v>
      </c>
      <c r="E2674">
        <v>128.38645423</v>
      </c>
      <c r="F2674">
        <v>22.3</v>
      </c>
      <c r="G2674">
        <v>23.851864951505402</v>
      </c>
      <c r="H2674">
        <v>-5.8164139080813397</v>
      </c>
      <c r="I2674">
        <v>-11.801424046804399</v>
      </c>
      <c r="J2674">
        <v>-1.7679983912052499</v>
      </c>
      <c r="K2674">
        <v>23.320844191625099</v>
      </c>
      <c r="L2674">
        <v>23.049484667150601</v>
      </c>
      <c r="M2674">
        <v>46.0946193990032</v>
      </c>
      <c r="N2674">
        <v>0.59863145342214197</v>
      </c>
      <c r="O2674">
        <v>59.103139013452797</v>
      </c>
      <c r="P2674">
        <v>57.597173144876301</v>
      </c>
      <c r="Q2674">
        <v>3.7772455925501998E-2</v>
      </c>
    </row>
    <row r="2675" spans="1:17" hidden="1" x14ac:dyDescent="0.3">
      <c r="A2675" t="s">
        <v>5514</v>
      </c>
      <c r="B2675" t="s">
        <v>5515</v>
      </c>
      <c r="C2675" t="str">
        <f>IFERROR(VLOOKUP(Table1[[#This Row],[Ticker]],[1]!Table1[[Symbol]:[Industry]],2,FALSE),"-")</f>
        <v>-</v>
      </c>
      <c r="D2675" t="s">
        <v>552</v>
      </c>
      <c r="E2675">
        <v>127.59340302</v>
      </c>
      <c r="F2675">
        <v>181.8</v>
      </c>
      <c r="G2675">
        <v>64.654306125600598</v>
      </c>
      <c r="H2675">
        <v>-2.0497484127362999</v>
      </c>
      <c r="I2675">
        <v>32.318301708396902</v>
      </c>
      <c r="J2675">
        <v>-0.83195187957733996</v>
      </c>
      <c r="K2675">
        <v>171.11704665221299</v>
      </c>
      <c r="L2675">
        <v>151.03631834677799</v>
      </c>
      <c r="M2675">
        <v>71.318686086862598</v>
      </c>
      <c r="N2675">
        <v>0.404211053529</v>
      </c>
      <c r="O2675">
        <v>21.012101210120999</v>
      </c>
      <c r="P2675">
        <v>101.55210643015501</v>
      </c>
      <c r="Q2675">
        <v>7.8102418084535996E-2</v>
      </c>
    </row>
    <row r="2676" spans="1:17" hidden="1" x14ac:dyDescent="0.3">
      <c r="A2676" t="s">
        <v>5516</v>
      </c>
      <c r="B2676" t="s">
        <v>5517</v>
      </c>
      <c r="C2676" t="str">
        <f>IFERROR(VLOOKUP(Table1[[#This Row],[Ticker]],[1]!Table1[[Symbol]:[Industry]],2,FALSE),"-")</f>
        <v>-</v>
      </c>
      <c r="D2676" t="s">
        <v>1666</v>
      </c>
      <c r="E2676">
        <v>127.096905815</v>
      </c>
      <c r="F2676">
        <v>7.81</v>
      </c>
      <c r="G2676">
        <v>-77.024686020996199</v>
      </c>
      <c r="H2676">
        <v>-4.9236893453165296</v>
      </c>
      <c r="I2676">
        <v>-44.679759036332797</v>
      </c>
      <c r="J2676">
        <v>-4.0208144112302904</v>
      </c>
      <c r="K2676">
        <v>7.8977832804147301</v>
      </c>
      <c r="L2676">
        <v>9.6111497003435797</v>
      </c>
      <c r="M2676">
        <v>49.061181248937601</v>
      </c>
      <c r="N2676">
        <v>0.96801771339069098</v>
      </c>
      <c r="O2676">
        <v>111.907810499359</v>
      </c>
      <c r="P2676">
        <v>12.374100719424399</v>
      </c>
      <c r="Q2676">
        <v>6.8475666606902005E-2</v>
      </c>
    </row>
    <row r="2677" spans="1:17" hidden="1" x14ac:dyDescent="0.3">
      <c r="A2677" t="s">
        <v>5518</v>
      </c>
      <c r="B2677" t="s">
        <v>5519</v>
      </c>
      <c r="C2677" t="str">
        <f>IFERROR(VLOOKUP(Table1[[#This Row],[Ticker]],[1]!Table1[[Symbol]:[Industry]],2,FALSE),"-")</f>
        <v>-</v>
      </c>
      <c r="D2677" t="s">
        <v>124</v>
      </c>
      <c r="E2677">
        <v>126.846636629999</v>
      </c>
      <c r="F2677">
        <v>139.65</v>
      </c>
      <c r="G2677">
        <v>33.979066123086099</v>
      </c>
      <c r="H2677">
        <v>14.0408004171284</v>
      </c>
      <c r="I2677">
        <v>-24.948559977892302</v>
      </c>
      <c r="J2677">
        <v>1.1019233382021201</v>
      </c>
      <c r="K2677">
        <v>126.16655142458499</v>
      </c>
      <c r="L2677">
        <v>120.405533602535</v>
      </c>
      <c r="M2677">
        <v>74.107288167956199</v>
      </c>
      <c r="N2677">
        <v>1.1868380029932699</v>
      </c>
      <c r="O2677">
        <v>39.455782312925102</v>
      </c>
      <c r="P2677">
        <v>60.517241379310299</v>
      </c>
      <c r="Q2677">
        <v>6.7265413533185006E-2</v>
      </c>
    </row>
    <row r="2678" spans="1:17" hidden="1" x14ac:dyDescent="0.3">
      <c r="A2678" t="s">
        <v>5520</v>
      </c>
      <c r="B2678" t="s">
        <v>5521</v>
      </c>
      <c r="C2678" t="str">
        <f>IFERROR(VLOOKUP(Table1[[#This Row],[Ticker]],[1]!Table1[[Symbol]:[Industry]],2,FALSE),"-")</f>
        <v>-</v>
      </c>
      <c r="D2678" t="s">
        <v>541</v>
      </c>
      <c r="E2678">
        <v>126.43401792</v>
      </c>
      <c r="F2678">
        <v>13.44</v>
      </c>
      <c r="G2678">
        <v>-23.116766173667902</v>
      </c>
      <c r="H2678">
        <v>27.818097027042999</v>
      </c>
      <c r="I2678">
        <v>20.048319436708201</v>
      </c>
      <c r="J2678">
        <v>-2.3699547493692701</v>
      </c>
      <c r="K2678">
        <v>11.2971867089901</v>
      </c>
      <c r="L2678">
        <v>10.9327334558681</v>
      </c>
      <c r="M2678">
        <v>62.487719991759199</v>
      </c>
      <c r="N2678">
        <v>3.5688840833832298</v>
      </c>
      <c r="O2678">
        <v>20.1636904761904</v>
      </c>
      <c r="P2678">
        <v>57.377049180327802</v>
      </c>
      <c r="Q2678">
        <v>-6.0261755017346E-2</v>
      </c>
    </row>
    <row r="2679" spans="1:17" hidden="1" x14ac:dyDescent="0.3">
      <c r="A2679" t="s">
        <v>5522</v>
      </c>
      <c r="B2679" t="s">
        <v>5523</v>
      </c>
      <c r="C2679" t="str">
        <f>IFERROR(VLOOKUP(Table1[[#This Row],[Ticker]],[1]!Table1[[Symbol]:[Industry]],2,FALSE),"-")</f>
        <v>-</v>
      </c>
      <c r="D2679" t="s">
        <v>287</v>
      </c>
      <c r="E2679">
        <v>126.431375</v>
      </c>
      <c r="F2679">
        <v>55.15</v>
      </c>
      <c r="G2679">
        <v>-4.9657535292289001</v>
      </c>
      <c r="H2679">
        <v>-3.9272802879544799</v>
      </c>
      <c r="I2679">
        <v>-9.6895157238312102</v>
      </c>
      <c r="J2679">
        <v>-1.18320306956782</v>
      </c>
      <c r="K2679">
        <v>51.068930823915601</v>
      </c>
      <c r="L2679">
        <v>52.341399252802901</v>
      </c>
      <c r="M2679">
        <v>74.0413924606151</v>
      </c>
      <c r="N2679">
        <v>1.8582617563767201</v>
      </c>
      <c r="O2679">
        <v>33.998186763372601</v>
      </c>
      <c r="P2679">
        <v>34.1849148418491</v>
      </c>
      <c r="Q2679">
        <v>1.7750595493645001E-2</v>
      </c>
    </row>
    <row r="2680" spans="1:17" hidden="1" x14ac:dyDescent="0.3">
      <c r="A2680" t="s">
        <v>5524</v>
      </c>
      <c r="B2680" t="s">
        <v>5525</v>
      </c>
      <c r="C2680" t="str">
        <f>IFERROR(VLOOKUP(Table1[[#This Row],[Ticker]],[1]!Table1[[Symbol]:[Industry]],2,FALSE),"-")</f>
        <v>-</v>
      </c>
      <c r="D2680" t="s">
        <v>234</v>
      </c>
      <c r="E2680">
        <v>125.98399999999999</v>
      </c>
      <c r="F2680">
        <v>127</v>
      </c>
      <c r="G2680">
        <v>-36.994058183063899</v>
      </c>
      <c r="H2680">
        <v>-4.3750574404372902</v>
      </c>
      <c r="I2680">
        <v>-32.177577017830401</v>
      </c>
      <c r="J2680">
        <v>-4.4665920818171898</v>
      </c>
      <c r="K2680">
        <v>131.171099820162</v>
      </c>
      <c r="L2680">
        <v>141.19946933854999</v>
      </c>
      <c r="M2680">
        <v>52.253900894801198</v>
      </c>
      <c r="N2680">
        <v>1.1415775861625701</v>
      </c>
      <c r="O2680">
        <v>52.755905511811001</v>
      </c>
      <c r="P2680">
        <v>15.4545454545454</v>
      </c>
      <c r="Q2680">
        <v>6.3376838625103002E-2</v>
      </c>
    </row>
    <row r="2681" spans="1:17" hidden="1" x14ac:dyDescent="0.3">
      <c r="A2681" t="s">
        <v>5526</v>
      </c>
      <c r="B2681" t="s">
        <v>5527</v>
      </c>
      <c r="C2681" t="str">
        <f>IFERROR(VLOOKUP(Table1[[#This Row],[Ticker]],[1]!Table1[[Symbol]:[Industry]],2,FALSE),"-")</f>
        <v>-</v>
      </c>
      <c r="E2681">
        <v>125.79672720000001</v>
      </c>
      <c r="F2681">
        <v>93.18</v>
      </c>
      <c r="G2681">
        <v>438.67303505713801</v>
      </c>
      <c r="H2681">
        <v>-15.6372911342274</v>
      </c>
      <c r="I2681">
        <v>-42.881852875223302</v>
      </c>
      <c r="J2681">
        <v>-9.0070227814491606</v>
      </c>
      <c r="K2681">
        <v>114.789970957817</v>
      </c>
      <c r="L2681">
        <v>113.533242470369</v>
      </c>
      <c r="M2681">
        <v>8.1155739917286205</v>
      </c>
      <c r="N2681">
        <v>0.23155340046752301</v>
      </c>
      <c r="O2681">
        <v>172.537025112685</v>
      </c>
      <c r="P2681">
        <v>464.38522107813401</v>
      </c>
    </row>
    <row r="2682" spans="1:17" hidden="1" x14ac:dyDescent="0.3">
      <c r="A2682" t="s">
        <v>5528</v>
      </c>
      <c r="B2682" t="s">
        <v>5529</v>
      </c>
      <c r="C2682" t="str">
        <f>IFERROR(VLOOKUP(Table1[[#This Row],[Ticker]],[1]!Table1[[Symbol]:[Industry]],2,FALSE),"-")</f>
        <v>-</v>
      </c>
      <c r="D2682" t="s">
        <v>46</v>
      </c>
      <c r="E2682">
        <v>125.65971838999999</v>
      </c>
      <c r="F2682">
        <v>6.01</v>
      </c>
      <c r="G2682">
        <v>34.554480645670402</v>
      </c>
      <c r="H2682">
        <v>-1.6790924701464001</v>
      </c>
      <c r="I2682">
        <v>-33.810418654811301</v>
      </c>
      <c r="J2682">
        <v>-5.6079983912052498</v>
      </c>
      <c r="K2682">
        <v>5.82220398205774</v>
      </c>
      <c r="L2682">
        <v>4.4580223391903404</v>
      </c>
      <c r="M2682">
        <v>93.982482546672998</v>
      </c>
      <c r="N2682">
        <v>0.93587981781128504</v>
      </c>
      <c r="O2682">
        <v>60.565723793677201</v>
      </c>
      <c r="P2682">
        <v>74.202898550724598</v>
      </c>
      <c r="Q2682">
        <v>3.5170739384724002E-2</v>
      </c>
    </row>
    <row r="2683" spans="1:17" hidden="1" x14ac:dyDescent="0.3">
      <c r="A2683" t="s">
        <v>5530</v>
      </c>
      <c r="B2683" t="s">
        <v>5531</v>
      </c>
      <c r="C2683" t="str">
        <f>IFERROR(VLOOKUP(Table1[[#This Row],[Ticker]],[1]!Table1[[Symbol]:[Industry]],2,FALSE),"-")</f>
        <v>-</v>
      </c>
      <c r="E2683">
        <v>125.58</v>
      </c>
      <c r="F2683">
        <v>19.32</v>
      </c>
      <c r="G2683">
        <v>31.360984710711101</v>
      </c>
      <c r="H2683">
        <v>30.269589030773801</v>
      </c>
      <c r="I2683">
        <v>7.7098849130971701</v>
      </c>
      <c r="J2683">
        <v>6.3941020654157397</v>
      </c>
      <c r="K2683">
        <v>15.6585202146874</v>
      </c>
      <c r="L2683">
        <v>17.4789121225276</v>
      </c>
      <c r="M2683">
        <v>96.809137029239494</v>
      </c>
      <c r="N2683">
        <v>2.20100453493454</v>
      </c>
      <c r="O2683">
        <v>2.3809523809523898</v>
      </c>
      <c r="P2683">
        <v>89.970501474926195</v>
      </c>
      <c r="Q2683">
        <v>6.3548507069717E-2</v>
      </c>
    </row>
    <row r="2684" spans="1:17" hidden="1" x14ac:dyDescent="0.3">
      <c r="A2684" t="s">
        <v>5532</v>
      </c>
      <c r="B2684" t="s">
        <v>5533</v>
      </c>
      <c r="C2684" t="str">
        <f>IFERROR(VLOOKUP(Table1[[#This Row],[Ticker]],[1]!Table1[[Symbol]:[Industry]],2,FALSE),"-")</f>
        <v>-</v>
      </c>
      <c r="D2684" t="s">
        <v>620</v>
      </c>
      <c r="E2684">
        <v>125.50306389000001</v>
      </c>
      <c r="F2684">
        <v>43.59</v>
      </c>
      <c r="G2684">
        <v>18.933612990535899</v>
      </c>
      <c r="H2684">
        <v>-0.85700917456488701</v>
      </c>
      <c r="I2684">
        <v>10.770208444852599</v>
      </c>
      <c r="J2684">
        <v>9.6924478562592498</v>
      </c>
      <c r="K2684">
        <v>39.616257072532697</v>
      </c>
      <c r="L2684">
        <v>36.5083708767405</v>
      </c>
      <c r="M2684">
        <v>57.572644832190001</v>
      </c>
      <c r="N2684">
        <v>1.90128878851178</v>
      </c>
      <c r="O2684">
        <v>12.1358109658178</v>
      </c>
      <c r="P2684">
        <v>61.146025878003698</v>
      </c>
      <c r="Q2684">
        <v>-3.1513106130145997E-2</v>
      </c>
    </row>
    <row r="2685" spans="1:17" hidden="1" x14ac:dyDescent="0.3">
      <c r="A2685" t="s">
        <v>5534</v>
      </c>
      <c r="B2685" t="s">
        <v>5535</v>
      </c>
      <c r="C2685" t="str">
        <f>IFERROR(VLOOKUP(Table1[[#This Row],[Ticker]],[1]!Table1[[Symbol]:[Industry]],2,FALSE),"-")</f>
        <v>-</v>
      </c>
      <c r="D2685" t="s">
        <v>390</v>
      </c>
      <c r="E2685">
        <v>125.08799999999999</v>
      </c>
      <c r="F2685">
        <v>325.75</v>
      </c>
      <c r="G2685">
        <v>96.037303427608293</v>
      </c>
      <c r="H2685">
        <v>10.2090756932416</v>
      </c>
      <c r="I2685">
        <v>36.297718932114499</v>
      </c>
      <c r="J2685">
        <v>1.1586042721580201</v>
      </c>
      <c r="K2685">
        <v>302.82047118014401</v>
      </c>
      <c r="L2685">
        <v>251.96303202911199</v>
      </c>
      <c r="M2685">
        <v>59.833602468229898</v>
      </c>
      <c r="N2685">
        <v>0.76380646970064403</v>
      </c>
      <c r="O2685">
        <v>16.3468917881811</v>
      </c>
      <c r="P2685">
        <v>155.39004312034399</v>
      </c>
      <c r="Q2685">
        <v>0.124904750034054</v>
      </c>
    </row>
    <row r="2686" spans="1:17" hidden="1" x14ac:dyDescent="0.3">
      <c r="A2686" t="s">
        <v>5536</v>
      </c>
      <c r="B2686" t="s">
        <v>5537</v>
      </c>
      <c r="C2686" t="str">
        <f>IFERROR(VLOOKUP(Table1[[#This Row],[Ticker]],[1]!Table1[[Symbol]:[Industry]],2,FALSE),"-")</f>
        <v>-</v>
      </c>
      <c r="D2686" t="s">
        <v>390</v>
      </c>
      <c r="E2686">
        <v>124.44910695</v>
      </c>
      <c r="F2686">
        <v>124.35</v>
      </c>
      <c r="G2686">
        <v>-71.3423814826902</v>
      </c>
      <c r="H2686">
        <v>-16.4228688296432</v>
      </c>
      <c r="I2686">
        <v>5.1457550019218301</v>
      </c>
      <c r="J2686">
        <v>-0.46929709250394702</v>
      </c>
      <c r="K2686">
        <v>127.740032145521</v>
      </c>
      <c r="L2686">
        <v>127.371360224676</v>
      </c>
      <c r="M2686">
        <v>54.421620254619</v>
      </c>
      <c r="N2686">
        <v>0.71559801439487203</v>
      </c>
      <c r="O2686">
        <v>88.9827100924809</v>
      </c>
      <c r="P2686">
        <v>35.457516339869201</v>
      </c>
      <c r="Q2686">
        <v>9.5118793542108004E-2</v>
      </c>
    </row>
    <row r="2687" spans="1:17" hidden="1" x14ac:dyDescent="0.3">
      <c r="A2687" t="s">
        <v>5538</v>
      </c>
      <c r="B2687" t="s">
        <v>5539</v>
      </c>
      <c r="C2687" t="str">
        <f>IFERROR(VLOOKUP(Table1[[#This Row],[Ticker]],[1]!Table1[[Symbol]:[Industry]],2,FALSE),"-")</f>
        <v>-</v>
      </c>
      <c r="D2687" t="s">
        <v>390</v>
      </c>
      <c r="E2687">
        <v>124.28794759100001</v>
      </c>
      <c r="F2687">
        <v>25.43</v>
      </c>
      <c r="G2687">
        <v>137.81113004117901</v>
      </c>
      <c r="H2687">
        <v>6.9893735667406602</v>
      </c>
      <c r="I2687">
        <v>94.702470711461402</v>
      </c>
      <c r="J2687">
        <v>4.0653349421280698</v>
      </c>
      <c r="K2687">
        <v>19.815706299146601</v>
      </c>
      <c r="L2687">
        <v>14.3419821588117</v>
      </c>
      <c r="M2687">
        <v>81.995626852300603</v>
      </c>
      <c r="N2687">
        <v>0.130646298954782</v>
      </c>
      <c r="O2687">
        <v>0</v>
      </c>
      <c r="P2687">
        <v>208.24242424242399</v>
      </c>
      <c r="Q2687">
        <v>0.13106170146732801</v>
      </c>
    </row>
    <row r="2688" spans="1:17" hidden="1" x14ac:dyDescent="0.3">
      <c r="A2688" t="s">
        <v>5540</v>
      </c>
      <c r="B2688" t="s">
        <v>5541</v>
      </c>
      <c r="C2688" t="str">
        <f>IFERROR(VLOOKUP(Table1[[#This Row],[Ticker]],[1]!Table1[[Symbol]:[Industry]],2,FALSE),"-")</f>
        <v>-</v>
      </c>
      <c r="D2688" t="s">
        <v>387</v>
      </c>
      <c r="E2688">
        <v>124.24088147000001</v>
      </c>
      <c r="F2688">
        <v>58.93</v>
      </c>
      <c r="G2688">
        <v>-12.372491364507599</v>
      </c>
      <c r="H2688">
        <v>6.5477522721248196</v>
      </c>
      <c r="I2688">
        <v>-16.833946300331</v>
      </c>
      <c r="J2688">
        <v>5.8538991620424001</v>
      </c>
      <c r="K2688">
        <v>56.6246872659855</v>
      </c>
      <c r="L2688">
        <v>58.745203641034699</v>
      </c>
      <c r="M2688">
        <v>51.846270134330197</v>
      </c>
      <c r="N2688">
        <v>1.4474551697381799</v>
      </c>
      <c r="O2688">
        <v>34.736127609027598</v>
      </c>
      <c r="P2688">
        <v>30.955555555555499</v>
      </c>
      <c r="Q2688">
        <v>-8.0950781979668998E-2</v>
      </c>
    </row>
    <row r="2689" spans="1:17" hidden="1" x14ac:dyDescent="0.3">
      <c r="A2689" t="s">
        <v>5542</v>
      </c>
      <c r="B2689" t="s">
        <v>5543</v>
      </c>
      <c r="C2689" t="str">
        <f>IFERROR(VLOOKUP(Table1[[#This Row],[Ticker]],[1]!Table1[[Symbol]:[Industry]],2,FALSE),"-")</f>
        <v>-</v>
      </c>
      <c r="D2689" t="s">
        <v>620</v>
      </c>
      <c r="E2689">
        <v>124.1541749</v>
      </c>
      <c r="F2689">
        <v>211.3</v>
      </c>
      <c r="G2689">
        <v>183.43192517139499</v>
      </c>
      <c r="H2689">
        <v>-9.9440891222398307</v>
      </c>
      <c r="I2689">
        <v>163.50043122987401</v>
      </c>
      <c r="J2689">
        <v>-9.0078173957301395</v>
      </c>
      <c r="K2689">
        <v>231.05765084079999</v>
      </c>
      <c r="L2689">
        <v>169.74126296298999</v>
      </c>
      <c r="M2689">
        <v>29.751920877260901</v>
      </c>
      <c r="N2689">
        <v>1.6521739130434701</v>
      </c>
      <c r="O2689">
        <v>32.986275437766103</v>
      </c>
      <c r="P2689">
        <v>225.07692307692301</v>
      </c>
    </row>
    <row r="2690" spans="1:17" hidden="1" x14ac:dyDescent="0.3">
      <c r="A2690" t="s">
        <v>5544</v>
      </c>
      <c r="B2690" t="s">
        <v>5545</v>
      </c>
      <c r="C2690" t="str">
        <f>IFERROR(VLOOKUP(Table1[[#This Row],[Ticker]],[1]!Table1[[Symbol]:[Industry]],2,FALSE),"-")</f>
        <v>-</v>
      </c>
      <c r="E2690">
        <v>124.145838236999</v>
      </c>
      <c r="F2690">
        <v>66.53</v>
      </c>
      <c r="G2690">
        <v>132.05612083681001</v>
      </c>
      <c r="H2690">
        <v>66.763606556021003</v>
      </c>
      <c r="I2690">
        <v>107.4086472218</v>
      </c>
      <c r="J2690">
        <v>19.956934378675601</v>
      </c>
      <c r="K2690">
        <v>43.330290617149103</v>
      </c>
      <c r="L2690">
        <v>34.601648948593699</v>
      </c>
      <c r="M2690">
        <v>95.959022920512993</v>
      </c>
      <c r="N2690">
        <v>1.5729046770516</v>
      </c>
      <c r="O2690">
        <v>0</v>
      </c>
      <c r="P2690">
        <v>201.72335600906999</v>
      </c>
      <c r="Q2690">
        <v>0.12507001595185199</v>
      </c>
    </row>
    <row r="2691" spans="1:17" hidden="1" x14ac:dyDescent="0.3">
      <c r="A2691" t="s">
        <v>5546</v>
      </c>
      <c r="B2691" t="s">
        <v>5547</v>
      </c>
      <c r="C2691" t="str">
        <f>IFERROR(VLOOKUP(Table1[[#This Row],[Ticker]],[1]!Table1[[Symbol]:[Industry]],2,FALSE),"-")</f>
        <v>-</v>
      </c>
      <c r="D2691" t="s">
        <v>620</v>
      </c>
      <c r="E2691">
        <v>123.995991</v>
      </c>
      <c r="F2691">
        <v>3.71</v>
      </c>
      <c r="G2691">
        <v>310.75840221429797</v>
      </c>
      <c r="H2691">
        <v>8.01010721905328</v>
      </c>
      <c r="I2691">
        <v>59.668773511651302</v>
      </c>
      <c r="J2691">
        <v>-5.9023653162698499</v>
      </c>
      <c r="K2691">
        <v>3.6220235631667799</v>
      </c>
      <c r="L2691">
        <v>2.8169432782244099</v>
      </c>
      <c r="M2691">
        <v>34.465711151686598</v>
      </c>
      <c r="N2691">
        <v>0.63895573077531498</v>
      </c>
      <c r="O2691">
        <v>21.024258760107799</v>
      </c>
      <c r="P2691">
        <v>394.666666666666</v>
      </c>
    </row>
    <row r="2692" spans="1:17" hidden="1" x14ac:dyDescent="0.3">
      <c r="A2692" t="s">
        <v>5548</v>
      </c>
      <c r="B2692" t="s">
        <v>5549</v>
      </c>
      <c r="C2692" t="str">
        <f>IFERROR(VLOOKUP(Table1[[#This Row],[Ticker]],[1]!Table1[[Symbol]:[Industry]],2,FALSE),"-")</f>
        <v>-</v>
      </c>
      <c r="E2692">
        <v>123.92580359999999</v>
      </c>
      <c r="F2692">
        <v>177.95</v>
      </c>
      <c r="G2692">
        <v>50.650549360569599</v>
      </c>
      <c r="H2692">
        <v>-10.1900202198284</v>
      </c>
      <c r="I2692">
        <v>13.2715698151227</v>
      </c>
      <c r="J2692">
        <v>-4.0049495096808201</v>
      </c>
      <c r="K2692">
        <v>177.25503395594299</v>
      </c>
      <c r="L2692">
        <v>156.68311479280101</v>
      </c>
      <c r="M2692">
        <v>45.539943725471304</v>
      </c>
      <c r="N2692">
        <v>0.70072803827358598</v>
      </c>
      <c r="O2692">
        <v>54.5377915144703</v>
      </c>
      <c r="P2692">
        <v>82.512820512820497</v>
      </c>
      <c r="Q2692">
        <v>0.102769209761643</v>
      </c>
    </row>
    <row r="2693" spans="1:17" hidden="1" x14ac:dyDescent="0.3">
      <c r="A2693" t="s">
        <v>5550</v>
      </c>
      <c r="B2693" t="s">
        <v>5551</v>
      </c>
      <c r="C2693" t="str">
        <f>IFERROR(VLOOKUP(Table1[[#This Row],[Ticker]],[1]!Table1[[Symbol]:[Industry]],2,FALSE),"-")</f>
        <v>-</v>
      </c>
      <c r="D2693" t="s">
        <v>21</v>
      </c>
      <c r="E2693">
        <v>123.866963316</v>
      </c>
      <c r="F2693">
        <v>103.26</v>
      </c>
      <c r="G2693">
        <v>-56.317024730673602</v>
      </c>
      <c r="H2693">
        <v>-15.5895738016803</v>
      </c>
      <c r="I2693">
        <v>-56.800284002591397</v>
      </c>
      <c r="J2693">
        <v>-8.69814545002877</v>
      </c>
      <c r="K2693">
        <v>119.239013525186</v>
      </c>
      <c r="L2693">
        <v>142.61587825771801</v>
      </c>
      <c r="M2693">
        <v>20.171335714589201</v>
      </c>
      <c r="N2693">
        <v>0.77796293594046395</v>
      </c>
      <c r="O2693">
        <v>122.73871779972799</v>
      </c>
      <c r="P2693">
        <v>3.7267704671019599</v>
      </c>
      <c r="Q2693">
        <v>-1.759842206347E-3</v>
      </c>
    </row>
    <row r="2694" spans="1:17" hidden="1" x14ac:dyDescent="0.3">
      <c r="A2694" t="s">
        <v>5552</v>
      </c>
      <c r="B2694" t="s">
        <v>5553</v>
      </c>
      <c r="C2694" t="str">
        <f>IFERROR(VLOOKUP(Table1[[#This Row],[Ticker]],[1]!Table1[[Symbol]:[Industry]],2,FALSE),"-")</f>
        <v>-</v>
      </c>
      <c r="E2694">
        <v>123.71186260499999</v>
      </c>
      <c r="F2694">
        <v>53.05</v>
      </c>
      <c r="G2694">
        <v>126.793780566115</v>
      </c>
      <c r="H2694">
        <v>-3.1896454092707698</v>
      </c>
      <c r="I2694">
        <v>70.929067795201405</v>
      </c>
      <c r="J2694">
        <v>-4.3220258961168403</v>
      </c>
      <c r="K2694">
        <v>45.3516621608699</v>
      </c>
      <c r="L2694">
        <v>34.765678206333099</v>
      </c>
      <c r="M2694">
        <v>72.399450787545206</v>
      </c>
      <c r="N2694">
        <v>0.91099546703019096</v>
      </c>
      <c r="O2694">
        <v>3.0160226201696401</v>
      </c>
      <c r="P2694">
        <v>224.266503667481</v>
      </c>
      <c r="Q2694">
        <v>0.102808455763873</v>
      </c>
    </row>
    <row r="2695" spans="1:17" hidden="1" x14ac:dyDescent="0.3">
      <c r="A2695" t="s">
        <v>5554</v>
      </c>
      <c r="B2695" t="s">
        <v>5555</v>
      </c>
      <c r="C2695" t="str">
        <f>IFERROR(VLOOKUP(Table1[[#This Row],[Ticker]],[1]!Table1[[Symbol]:[Industry]],2,FALSE),"-")</f>
        <v>-</v>
      </c>
      <c r="D2695" t="s">
        <v>124</v>
      </c>
      <c r="E2695">
        <v>123.67523238</v>
      </c>
      <c r="F2695">
        <v>62.47</v>
      </c>
      <c r="G2695">
        <v>10.899835836927201</v>
      </c>
      <c r="H2695">
        <v>-1.0808018718558201</v>
      </c>
      <c r="I2695">
        <v>-15.432267739301</v>
      </c>
      <c r="J2695">
        <v>-5.3623100023945103</v>
      </c>
      <c r="K2695">
        <v>62.518463144113298</v>
      </c>
      <c r="L2695">
        <v>62.020579368171703</v>
      </c>
      <c r="M2695">
        <v>48.7365380944373</v>
      </c>
      <c r="N2695">
        <v>1.7784755277922399</v>
      </c>
      <c r="O2695">
        <v>50.8724187610052</v>
      </c>
      <c r="P2695">
        <v>45.110336817653902</v>
      </c>
      <c r="Q2695">
        <v>0.11311629959934</v>
      </c>
    </row>
    <row r="2696" spans="1:17" hidden="1" x14ac:dyDescent="0.3">
      <c r="A2696" t="s">
        <v>5556</v>
      </c>
      <c r="B2696" t="s">
        <v>5557</v>
      </c>
      <c r="C2696" t="str">
        <f>IFERROR(VLOOKUP(Table1[[#This Row],[Ticker]],[1]!Table1[[Symbol]:[Industry]],2,FALSE),"-")</f>
        <v>-</v>
      </c>
      <c r="D2696" t="s">
        <v>620</v>
      </c>
      <c r="E2696">
        <v>123.16379999999999</v>
      </c>
      <c r="F2696">
        <v>52.86</v>
      </c>
      <c r="G2696">
        <v>-4.47365391090446</v>
      </c>
      <c r="H2696">
        <v>-1.3052243141000299</v>
      </c>
      <c r="I2696">
        <v>-9.2423071997029993</v>
      </c>
      <c r="J2696">
        <v>0.53062636321517997</v>
      </c>
      <c r="K2696">
        <v>50.376332067837701</v>
      </c>
      <c r="L2696">
        <v>50.656882094732097</v>
      </c>
      <c r="M2696">
        <v>67.440338948755098</v>
      </c>
      <c r="N2696">
        <v>1.66139825502936</v>
      </c>
      <c r="O2696">
        <v>29.776768823306799</v>
      </c>
      <c r="P2696">
        <v>28.6131386861313</v>
      </c>
      <c r="Q2696">
        <v>-9.3292679375360007E-3</v>
      </c>
    </row>
    <row r="2697" spans="1:17" hidden="1" x14ac:dyDescent="0.3">
      <c r="A2697" t="s">
        <v>5558</v>
      </c>
      <c r="B2697" t="s">
        <v>5559</v>
      </c>
      <c r="C2697" t="str">
        <f>IFERROR(VLOOKUP(Table1[[#This Row],[Ticker]],[1]!Table1[[Symbol]:[Industry]],2,FALSE),"-")</f>
        <v>-</v>
      </c>
      <c r="E2697">
        <v>122.95081125</v>
      </c>
      <c r="F2697">
        <v>244.35</v>
      </c>
      <c r="G2697">
        <v>110.40160375721</v>
      </c>
      <c r="H2697">
        <v>33.6128462450638</v>
      </c>
      <c r="I2697">
        <v>72.294415712273405</v>
      </c>
      <c r="J2697">
        <v>40.004518929810899</v>
      </c>
      <c r="K2697">
        <v>176.709514472314</v>
      </c>
      <c r="L2697">
        <v>146.79197595520799</v>
      </c>
      <c r="M2697">
        <v>78.726221787840998</v>
      </c>
      <c r="N2697">
        <v>2.9815871806721699</v>
      </c>
      <c r="O2697">
        <v>8.3077552690812304</v>
      </c>
      <c r="P2697">
        <v>137.00290979631399</v>
      </c>
      <c r="Q2697">
        <v>0.15772119569182499</v>
      </c>
    </row>
    <row r="2698" spans="1:17" hidden="1" x14ac:dyDescent="0.3">
      <c r="A2698" t="s">
        <v>5560</v>
      </c>
      <c r="B2698" t="s">
        <v>5561</v>
      </c>
      <c r="C2698" t="str">
        <f>IFERROR(VLOOKUP(Table1[[#This Row],[Ticker]],[1]!Table1[[Symbol]:[Industry]],2,FALSE),"-")</f>
        <v>-</v>
      </c>
      <c r="D2698" t="s">
        <v>931</v>
      </c>
      <c r="E2698">
        <v>122.89172499999999</v>
      </c>
      <c r="F2698">
        <v>242.5</v>
      </c>
      <c r="G2698">
        <v>-5.9295236352219201</v>
      </c>
      <c r="H2698">
        <v>-0.136629352880139</v>
      </c>
      <c r="I2698">
        <v>-33.1458605973856</v>
      </c>
      <c r="J2698">
        <v>-4.6036121131961298</v>
      </c>
      <c r="K2698">
        <v>251.795108175557</v>
      </c>
      <c r="L2698">
        <v>251.16292117281299</v>
      </c>
      <c r="M2698">
        <v>50.742762502692401</v>
      </c>
      <c r="N2698">
        <v>0.52635073048320502</v>
      </c>
      <c r="O2698">
        <v>45.319587628865897</v>
      </c>
      <c r="P2698">
        <v>30.727762803234501</v>
      </c>
      <c r="Q2698">
        <v>4.4347940529741003E-2</v>
      </c>
    </row>
    <row r="2699" spans="1:17" hidden="1" x14ac:dyDescent="0.3">
      <c r="A2699" t="s">
        <v>5562</v>
      </c>
      <c r="B2699" t="s">
        <v>5563</v>
      </c>
      <c r="C2699" t="str">
        <f>IFERROR(VLOOKUP(Table1[[#This Row],[Ticker]],[1]!Table1[[Symbol]:[Industry]],2,FALSE),"-")</f>
        <v>-</v>
      </c>
      <c r="D2699" t="s">
        <v>234</v>
      </c>
      <c r="E2699">
        <v>122.80800000000001</v>
      </c>
      <c r="F2699">
        <v>109.65</v>
      </c>
      <c r="G2699">
        <v>81.174606431833993</v>
      </c>
      <c r="H2699">
        <v>21.696975905921899</v>
      </c>
      <c r="I2699">
        <v>16.232160119019099</v>
      </c>
      <c r="J2699">
        <v>13.460428004733799</v>
      </c>
      <c r="K2699">
        <v>88.205474118323295</v>
      </c>
      <c r="L2699">
        <v>77.587523959368497</v>
      </c>
      <c r="M2699">
        <v>68.483616948606596</v>
      </c>
      <c r="N2699">
        <v>2.9203511953946601</v>
      </c>
      <c r="O2699">
        <v>15.823073415412599</v>
      </c>
      <c r="P2699">
        <v>122.865853658536</v>
      </c>
      <c r="Q2699">
        <v>8.0184439832340998E-2</v>
      </c>
    </row>
    <row r="2700" spans="1:17" hidden="1" x14ac:dyDescent="0.3">
      <c r="A2700" t="s">
        <v>5564</v>
      </c>
      <c r="B2700" t="s">
        <v>5565</v>
      </c>
      <c r="C2700" t="str">
        <f>IFERROR(VLOOKUP(Table1[[#This Row],[Ticker]],[1]!Table1[[Symbol]:[Industry]],2,FALSE),"-")</f>
        <v>-</v>
      </c>
      <c r="D2700" t="s">
        <v>293</v>
      </c>
      <c r="E2700">
        <v>122.46958737</v>
      </c>
      <c r="F2700">
        <v>58.89</v>
      </c>
      <c r="G2700">
        <v>-53.008482317292398</v>
      </c>
      <c r="H2700">
        <v>-1.9952044427000899</v>
      </c>
      <c r="I2700">
        <v>-47.925218201941703</v>
      </c>
      <c r="J2700">
        <v>-5.4442265481455703</v>
      </c>
      <c r="K2700">
        <v>60.269085881706197</v>
      </c>
      <c r="L2700">
        <v>69.142728614745906</v>
      </c>
      <c r="M2700">
        <v>48.556051926822299</v>
      </c>
      <c r="N2700">
        <v>1.84170412400011</v>
      </c>
      <c r="O2700">
        <v>88.487009679062595</v>
      </c>
      <c r="P2700">
        <v>21.422680412371101</v>
      </c>
      <c r="Q2700">
        <v>8.6408794322809998E-3</v>
      </c>
    </row>
    <row r="2701" spans="1:17" hidden="1" x14ac:dyDescent="0.3">
      <c r="A2701" t="s">
        <v>5566</v>
      </c>
      <c r="B2701" t="s">
        <v>5567</v>
      </c>
      <c r="C2701" t="str">
        <f>IFERROR(VLOOKUP(Table1[[#This Row],[Ticker]],[1]!Table1[[Symbol]:[Industry]],2,FALSE),"-")</f>
        <v>-</v>
      </c>
      <c r="D2701" t="s">
        <v>234</v>
      </c>
      <c r="E2701">
        <v>122.28503608</v>
      </c>
      <c r="F2701">
        <v>113.65</v>
      </c>
      <c r="G2701">
        <v>48.999574163477298</v>
      </c>
      <c r="H2701">
        <v>-0.81053160158554205</v>
      </c>
      <c r="I2701">
        <v>48.774929851589697</v>
      </c>
      <c r="J2701">
        <v>-5.9346650578719196</v>
      </c>
      <c r="K2701">
        <v>104.05598779216901</v>
      </c>
      <c r="M2701">
        <v>56.9369009900199</v>
      </c>
      <c r="N2701">
        <v>0.50493460643504695</v>
      </c>
      <c r="O2701">
        <v>17.905851297844201</v>
      </c>
      <c r="P2701">
        <v>106.636363636363</v>
      </c>
    </row>
    <row r="2702" spans="1:17" hidden="1" x14ac:dyDescent="0.3">
      <c r="A2702" t="s">
        <v>5568</v>
      </c>
      <c r="B2702" t="s">
        <v>5569</v>
      </c>
      <c r="C2702" t="str">
        <f>IFERROR(VLOOKUP(Table1[[#This Row],[Ticker]],[1]!Table1[[Symbol]:[Industry]],2,FALSE),"-")</f>
        <v>-</v>
      </c>
      <c r="E2702">
        <v>122.21939999999999</v>
      </c>
      <c r="F2702">
        <v>80.94</v>
      </c>
      <c r="G2702">
        <v>-29.355043163853299</v>
      </c>
      <c r="H2702">
        <v>-10.735974285648901</v>
      </c>
      <c r="I2702">
        <v>-32.512007532666303</v>
      </c>
      <c r="J2702">
        <v>1.1360420128351401</v>
      </c>
      <c r="K2702">
        <v>91.374214144947899</v>
      </c>
      <c r="L2702">
        <v>97.659496366364493</v>
      </c>
      <c r="M2702">
        <v>39.444829222562497</v>
      </c>
      <c r="N2702">
        <v>1.0592192617509</v>
      </c>
      <c r="O2702">
        <v>81.616011860637499</v>
      </c>
      <c r="P2702">
        <v>10.7250341997264</v>
      </c>
      <c r="Q2702">
        <v>7.5733268936913997E-2</v>
      </c>
    </row>
    <row r="2703" spans="1:17" hidden="1" x14ac:dyDescent="0.3">
      <c r="A2703" t="s">
        <v>5570</v>
      </c>
      <c r="B2703" t="s">
        <v>5571</v>
      </c>
      <c r="C2703" t="str">
        <f>IFERROR(VLOOKUP(Table1[[#This Row],[Ticker]],[1]!Table1[[Symbol]:[Industry]],2,FALSE),"-")</f>
        <v>-</v>
      </c>
      <c r="D2703" t="s">
        <v>1564</v>
      </c>
      <c r="E2703">
        <v>122.19295645</v>
      </c>
      <c r="F2703">
        <v>83.5</v>
      </c>
      <c r="G2703">
        <v>24.873927594873901</v>
      </c>
      <c r="H2703">
        <v>-5.6046113956653301</v>
      </c>
      <c r="I2703">
        <v>13.625785491919</v>
      </c>
      <c r="J2703">
        <v>-8.5095714249131191</v>
      </c>
      <c r="K2703">
        <v>91.729445232840902</v>
      </c>
      <c r="L2703">
        <v>85.373837129686507</v>
      </c>
      <c r="M2703">
        <v>37.577957323518802</v>
      </c>
      <c r="N2703">
        <v>0.83723558856773705</v>
      </c>
      <c r="O2703">
        <v>78.143712574850298</v>
      </c>
      <c r="P2703">
        <v>62.135922330097003</v>
      </c>
      <c r="Q2703">
        <v>5.4362135911383003E-2</v>
      </c>
    </row>
    <row r="2704" spans="1:17" hidden="1" x14ac:dyDescent="0.3">
      <c r="A2704" t="s">
        <v>5572</v>
      </c>
      <c r="B2704" t="s">
        <v>5573</v>
      </c>
      <c r="C2704" t="str">
        <f>IFERROR(VLOOKUP(Table1[[#This Row],[Ticker]],[1]!Table1[[Symbol]:[Industry]],2,FALSE),"-")</f>
        <v>-</v>
      </c>
      <c r="D2704" t="s">
        <v>59</v>
      </c>
      <c r="E2704">
        <v>122.15622</v>
      </c>
      <c r="F2704">
        <v>28.29</v>
      </c>
      <c r="G2704">
        <v>-0.31324985078342799</v>
      </c>
      <c r="H2704">
        <v>-14.0507860740674</v>
      </c>
      <c r="I2704">
        <v>-28.617694888290501</v>
      </c>
      <c r="J2704">
        <v>-6.2755109120733596</v>
      </c>
      <c r="K2704">
        <v>29.995793387370199</v>
      </c>
      <c r="L2704">
        <v>29.495444905206998</v>
      </c>
      <c r="M2704">
        <v>28.042003588126001</v>
      </c>
      <c r="N2704">
        <v>0.95836228381099797</v>
      </c>
      <c r="O2704">
        <v>55.143160127253402</v>
      </c>
      <c r="P2704">
        <v>37.999999999999901</v>
      </c>
      <c r="Q2704">
        <v>-4.748808105868E-2</v>
      </c>
    </row>
    <row r="2705" spans="1:17" hidden="1" x14ac:dyDescent="0.3">
      <c r="A2705" t="s">
        <v>5574</v>
      </c>
      <c r="B2705" t="s">
        <v>5575</v>
      </c>
      <c r="C2705" t="str">
        <f>IFERROR(VLOOKUP(Table1[[#This Row],[Ticker]],[1]!Table1[[Symbol]:[Industry]],2,FALSE),"-")</f>
        <v>-</v>
      </c>
      <c r="D2705" t="s">
        <v>620</v>
      </c>
      <c r="E2705">
        <v>121.70151</v>
      </c>
      <c r="F2705">
        <v>233.1</v>
      </c>
      <c r="G2705">
        <v>-10.941137276535301</v>
      </c>
      <c r="H2705">
        <v>3.6047327193391498</v>
      </c>
      <c r="I2705">
        <v>1.3753398591205199</v>
      </c>
      <c r="J2705">
        <v>4.2505201273132602</v>
      </c>
      <c r="K2705">
        <v>215.26490758695701</v>
      </c>
      <c r="L2705">
        <v>211.27205993947999</v>
      </c>
      <c r="M2705">
        <v>70.492181670594803</v>
      </c>
      <c r="N2705">
        <v>1.4408496960380099</v>
      </c>
      <c r="O2705">
        <v>5.0836550836550902</v>
      </c>
      <c r="P2705">
        <v>25.863930885529101</v>
      </c>
      <c r="Q2705">
        <v>-4.7693561929386001E-2</v>
      </c>
    </row>
    <row r="2706" spans="1:17" hidden="1" x14ac:dyDescent="0.3">
      <c r="A2706" t="s">
        <v>5576</v>
      </c>
      <c r="B2706" t="s">
        <v>5577</v>
      </c>
      <c r="C2706" t="str">
        <f>IFERROR(VLOOKUP(Table1[[#This Row],[Ticker]],[1]!Table1[[Symbol]:[Industry]],2,FALSE),"-")</f>
        <v>-</v>
      </c>
      <c r="D2706" t="s">
        <v>257</v>
      </c>
      <c r="E2706">
        <v>121.657188894</v>
      </c>
      <c r="F2706">
        <v>58.02</v>
      </c>
      <c r="G2706">
        <v>-14.902407564158899</v>
      </c>
      <c r="H2706">
        <v>0.146888771735319</v>
      </c>
      <c r="I2706">
        <v>-19.624617590504499</v>
      </c>
      <c r="J2706">
        <v>-6.4986159996152404</v>
      </c>
      <c r="K2706">
        <v>54.084938943126197</v>
      </c>
      <c r="L2706">
        <v>55.863810198189398</v>
      </c>
      <c r="M2706">
        <v>53.605834091705503</v>
      </c>
      <c r="N2706">
        <v>1.4466951619752999</v>
      </c>
      <c r="O2706">
        <v>23.750430885901402</v>
      </c>
      <c r="P2706">
        <v>30.0022406453058</v>
      </c>
      <c r="Q2706">
        <v>-1.3022868145405E-2</v>
      </c>
    </row>
    <row r="2707" spans="1:17" hidden="1" x14ac:dyDescent="0.3">
      <c r="A2707" t="s">
        <v>5578</v>
      </c>
      <c r="B2707" t="s">
        <v>5579</v>
      </c>
      <c r="C2707" t="str">
        <f>IFERROR(VLOOKUP(Table1[[#This Row],[Ticker]],[1]!Table1[[Symbol]:[Industry]],2,FALSE),"-")</f>
        <v>-</v>
      </c>
      <c r="D2707" t="s">
        <v>187</v>
      </c>
      <c r="E2707">
        <v>121.168426455</v>
      </c>
      <c r="F2707">
        <v>505.35</v>
      </c>
      <c r="G2707">
        <v>-7.3632398851648002</v>
      </c>
      <c r="H2707">
        <v>-3.8281977051891398</v>
      </c>
      <c r="I2707">
        <v>-26.245559765195502</v>
      </c>
      <c r="J2707">
        <v>-3.66341700250157</v>
      </c>
      <c r="K2707">
        <v>514.25417715217804</v>
      </c>
      <c r="L2707">
        <v>492.89111380379097</v>
      </c>
      <c r="M2707">
        <v>43.523427115559201</v>
      </c>
      <c r="N2707">
        <v>0.73141538775301995</v>
      </c>
      <c r="O2707">
        <v>37.904422677352301</v>
      </c>
      <c r="P2707">
        <v>32.986842105263101</v>
      </c>
      <c r="Q2707">
        <v>7.5439556071577998E-2</v>
      </c>
    </row>
    <row r="2708" spans="1:17" hidden="1" x14ac:dyDescent="0.3">
      <c r="A2708" t="s">
        <v>5580</v>
      </c>
      <c r="B2708" t="s">
        <v>5581</v>
      </c>
      <c r="C2708" t="str">
        <f>IFERROR(VLOOKUP(Table1[[#This Row],[Ticker]],[1]!Table1[[Symbol]:[Industry]],2,FALSE),"-")</f>
        <v>-</v>
      </c>
      <c r="E2708">
        <v>121.16746879999999</v>
      </c>
      <c r="F2708">
        <v>2.83</v>
      </c>
      <c r="G2708">
        <v>10.4203043583331</v>
      </c>
      <c r="H2708">
        <v>7.1561127286951596</v>
      </c>
      <c r="I2708">
        <v>-10.7233010412829</v>
      </c>
      <c r="J2708">
        <v>11.2027129058658</v>
      </c>
      <c r="K2708">
        <v>2.5834987077756302</v>
      </c>
      <c r="L2708">
        <v>2.7453374266142498</v>
      </c>
      <c r="M2708">
        <v>83.995230533342195</v>
      </c>
      <c r="N2708">
        <v>1.22292012161206</v>
      </c>
      <c r="O2708">
        <v>53.710247349823298</v>
      </c>
      <c r="P2708">
        <v>48.634453781512597</v>
      </c>
      <c r="Q2708">
        <v>4.0269323838498003E-2</v>
      </c>
    </row>
    <row r="2709" spans="1:17" hidden="1" x14ac:dyDescent="0.3">
      <c r="A2709" t="s">
        <v>5582</v>
      </c>
      <c r="B2709" t="s">
        <v>5583</v>
      </c>
      <c r="C2709" t="str">
        <f>IFERROR(VLOOKUP(Table1[[#This Row],[Ticker]],[1]!Table1[[Symbol]:[Industry]],2,FALSE),"-")</f>
        <v>-</v>
      </c>
      <c r="E2709">
        <v>121.11147047999999</v>
      </c>
      <c r="F2709">
        <v>242.25</v>
      </c>
      <c r="G2709">
        <v>232.69882152449799</v>
      </c>
      <c r="H2709">
        <v>0.56766643266344097</v>
      </c>
      <c r="I2709">
        <v>154.671932850193</v>
      </c>
      <c r="J2709">
        <v>-1.7679983912052499</v>
      </c>
      <c r="K2709">
        <v>217.59712198989899</v>
      </c>
      <c r="L2709">
        <v>157.45639653369199</v>
      </c>
      <c r="M2709">
        <v>100</v>
      </c>
      <c r="N2709">
        <v>0.103146853146853</v>
      </c>
      <c r="O2709">
        <v>0</v>
      </c>
      <c r="P2709">
        <v>258.41100754549399</v>
      </c>
    </row>
    <row r="2710" spans="1:17" hidden="1" x14ac:dyDescent="0.3">
      <c r="A2710" t="s">
        <v>5584</v>
      </c>
      <c r="B2710" t="s">
        <v>5585</v>
      </c>
      <c r="C2710" t="str">
        <f>IFERROR(VLOOKUP(Table1[[#This Row],[Ticker]],[1]!Table1[[Symbol]:[Industry]],2,FALSE),"-")</f>
        <v>-</v>
      </c>
      <c r="D2710" t="s">
        <v>659</v>
      </c>
      <c r="E2710">
        <v>121.09104000000001</v>
      </c>
      <c r="F2710">
        <v>114.8</v>
      </c>
      <c r="G2710">
        <v>-29.0385018104698</v>
      </c>
      <c r="H2710">
        <v>6.6969759059219598</v>
      </c>
      <c r="I2710">
        <v>-16.215681812706102</v>
      </c>
      <c r="J2710">
        <v>-4.8724198399352598</v>
      </c>
      <c r="K2710">
        <v>107.028436636026</v>
      </c>
      <c r="M2710">
        <v>70.456971805132696</v>
      </c>
      <c r="N2710">
        <v>0.79656000835625496</v>
      </c>
      <c r="O2710">
        <v>27.177700348432001</v>
      </c>
      <c r="P2710">
        <v>43.5</v>
      </c>
    </row>
    <row r="2711" spans="1:17" hidden="1" x14ac:dyDescent="0.3">
      <c r="A2711" t="s">
        <v>5586</v>
      </c>
      <c r="B2711" t="s">
        <v>5587</v>
      </c>
      <c r="C2711" t="str">
        <f>IFERROR(VLOOKUP(Table1[[#This Row],[Ticker]],[1]!Table1[[Symbol]:[Industry]],2,FALSE),"-")</f>
        <v>-</v>
      </c>
      <c r="D2711" t="s">
        <v>320</v>
      </c>
      <c r="E2711">
        <v>120.97818820000001</v>
      </c>
      <c r="F2711">
        <v>119.93</v>
      </c>
      <c r="G2711">
        <v>-29.1053995938504</v>
      </c>
      <c r="H2711">
        <v>-6.4805252466829097</v>
      </c>
      <c r="I2711">
        <v>-13.1554782893446</v>
      </c>
      <c r="J2711">
        <v>-1.16271279870738</v>
      </c>
      <c r="K2711">
        <v>121.028227718246</v>
      </c>
      <c r="L2711">
        <v>122.174122243578</v>
      </c>
      <c r="M2711">
        <v>59.680375127672399</v>
      </c>
      <c r="N2711">
        <v>0.26483966765116301</v>
      </c>
      <c r="O2711">
        <v>42.458100558659197</v>
      </c>
      <c r="P2711">
        <v>27.585106382978701</v>
      </c>
      <c r="Q2711">
        <v>0.15561250175941199</v>
      </c>
    </row>
    <row r="2712" spans="1:17" hidden="1" x14ac:dyDescent="0.3">
      <c r="A2712" t="s">
        <v>5588</v>
      </c>
      <c r="B2712" t="s">
        <v>5589</v>
      </c>
      <c r="C2712" t="str">
        <f>IFERROR(VLOOKUP(Table1[[#This Row],[Ticker]],[1]!Table1[[Symbol]:[Industry]],2,FALSE),"-")</f>
        <v>-</v>
      </c>
      <c r="D2712" t="s">
        <v>390</v>
      </c>
      <c r="E2712">
        <v>120.783834426</v>
      </c>
      <c r="F2712">
        <v>5.42</v>
      </c>
      <c r="G2712">
        <v>26.963870317031901</v>
      </c>
      <c r="H2712">
        <v>-15.561676188795699</v>
      </c>
      <c r="I2712">
        <v>2.7300643434251901E-2</v>
      </c>
      <c r="J2712">
        <v>-2.13564545002879</v>
      </c>
      <c r="K2712">
        <v>5.4582199354257197</v>
      </c>
      <c r="L2712">
        <v>5.2694125156522897</v>
      </c>
      <c r="M2712">
        <v>48.733313897728102</v>
      </c>
      <c r="N2712">
        <v>0.84962204077579695</v>
      </c>
      <c r="O2712">
        <v>74.907749077490706</v>
      </c>
      <c r="P2712">
        <v>69.374999999999901</v>
      </c>
      <c r="Q2712">
        <v>8.0223050360887005E-2</v>
      </c>
    </row>
    <row r="2713" spans="1:17" hidden="1" x14ac:dyDescent="0.3">
      <c r="A2713" t="s">
        <v>5590</v>
      </c>
      <c r="B2713" t="s">
        <v>5591</v>
      </c>
      <c r="C2713" t="str">
        <f>IFERROR(VLOOKUP(Table1[[#This Row],[Ticker]],[1]!Table1[[Symbol]:[Industry]],2,FALSE),"-")</f>
        <v>-</v>
      </c>
      <c r="D2713" t="s">
        <v>541</v>
      </c>
      <c r="E2713">
        <v>120.3084392</v>
      </c>
      <c r="F2713">
        <v>2977.6</v>
      </c>
      <c r="G2713">
        <v>86.700426334546606</v>
      </c>
      <c r="H2713">
        <v>-8.4207577217454297</v>
      </c>
      <c r="I2713">
        <v>-13.085447740707099</v>
      </c>
      <c r="J2713">
        <v>1.21601581838621</v>
      </c>
      <c r="K2713">
        <v>2828.3601620669201</v>
      </c>
      <c r="L2713">
        <v>2538.5810492955002</v>
      </c>
      <c r="M2713">
        <v>63.774382708116001</v>
      </c>
      <c r="N2713">
        <v>1.16842197188018</v>
      </c>
      <c r="O2713">
        <v>12.1708758731864</v>
      </c>
      <c r="P2713">
        <v>122.349998133144</v>
      </c>
      <c r="Q2713">
        <v>0.125085347003975</v>
      </c>
    </row>
    <row r="2714" spans="1:17" hidden="1" x14ac:dyDescent="0.3">
      <c r="A2714" t="s">
        <v>5592</v>
      </c>
      <c r="B2714" t="s">
        <v>5593</v>
      </c>
      <c r="C2714" t="str">
        <f>IFERROR(VLOOKUP(Table1[[#This Row],[Ticker]],[1]!Table1[[Symbol]:[Industry]],2,FALSE),"-")</f>
        <v>-</v>
      </c>
      <c r="E2714">
        <v>120.17627</v>
      </c>
      <c r="F2714">
        <v>106.12</v>
      </c>
      <c r="G2714">
        <v>144.31325927162399</v>
      </c>
      <c r="H2714">
        <v>-3.4044264673250599</v>
      </c>
      <c r="I2714">
        <v>61.707540854029801</v>
      </c>
      <c r="J2714">
        <v>3.0581980823463799</v>
      </c>
      <c r="K2714">
        <v>99.842354838017002</v>
      </c>
      <c r="L2714">
        <v>77.768915164769695</v>
      </c>
      <c r="M2714">
        <v>33.396074588980397</v>
      </c>
      <c r="N2714">
        <v>0.34431011839893</v>
      </c>
      <c r="O2714">
        <v>38.004146249528802</v>
      </c>
      <c r="P2714">
        <v>185.19215264713699</v>
      </c>
      <c r="Q2714">
        <v>0.12542581772274</v>
      </c>
    </row>
    <row r="2715" spans="1:17" hidden="1" x14ac:dyDescent="0.3">
      <c r="A2715" t="s">
        <v>5594</v>
      </c>
      <c r="B2715" t="s">
        <v>5595</v>
      </c>
      <c r="C2715" t="str">
        <f>IFERROR(VLOOKUP(Table1[[#This Row],[Ticker]],[1]!Table1[[Symbol]:[Industry]],2,FALSE),"-")</f>
        <v>-</v>
      </c>
      <c r="D2715" t="s">
        <v>130</v>
      </c>
      <c r="E2715">
        <v>119.88948000000001</v>
      </c>
      <c r="F2715">
        <v>109.95</v>
      </c>
      <c r="G2715">
        <v>15.6759887862017</v>
      </c>
      <c r="H2715">
        <v>-14.312181084543401</v>
      </c>
      <c r="I2715">
        <v>-26.822829819709899</v>
      </c>
      <c r="J2715">
        <v>1.1931666573384301</v>
      </c>
      <c r="K2715">
        <v>115.28227969472201</v>
      </c>
      <c r="L2715">
        <v>115.247062532008</v>
      </c>
      <c r="M2715">
        <v>67.249869200507604</v>
      </c>
      <c r="N2715">
        <v>1.2890288080041299</v>
      </c>
      <c r="O2715">
        <v>86.130059117780803</v>
      </c>
      <c r="P2715">
        <v>96.339285714285694</v>
      </c>
      <c r="Q2715">
        <v>0.25258455341099501</v>
      </c>
    </row>
    <row r="2716" spans="1:17" hidden="1" x14ac:dyDescent="0.3">
      <c r="A2716" t="s">
        <v>5596</v>
      </c>
      <c r="B2716" t="s">
        <v>5597</v>
      </c>
      <c r="C2716" t="str">
        <f>IFERROR(VLOOKUP(Table1[[#This Row],[Ticker]],[1]!Table1[[Symbol]:[Industry]],2,FALSE),"-")</f>
        <v>-</v>
      </c>
      <c r="D2716" t="s">
        <v>620</v>
      </c>
      <c r="E2716">
        <v>119.8312</v>
      </c>
      <c r="F2716">
        <v>0.94</v>
      </c>
      <c r="G2716">
        <v>21.162813979003701</v>
      </c>
      <c r="H2716">
        <v>31.949501158447202</v>
      </c>
      <c r="I2716">
        <v>-41.677244811111201</v>
      </c>
      <c r="J2716">
        <v>24.992564989076399</v>
      </c>
      <c r="K2716">
        <v>0.73352425227335305</v>
      </c>
      <c r="L2716">
        <v>0.82062680574819702</v>
      </c>
      <c r="M2716">
        <v>93.960859530959496</v>
      </c>
      <c r="N2716">
        <v>1.2749774333635699</v>
      </c>
      <c r="O2716">
        <v>68.085106382978694</v>
      </c>
      <c r="P2716">
        <v>74.074074074074005</v>
      </c>
    </row>
    <row r="2717" spans="1:17" hidden="1" x14ac:dyDescent="0.3">
      <c r="A2717" t="s">
        <v>5598</v>
      </c>
      <c r="B2717" t="s">
        <v>5599</v>
      </c>
      <c r="C2717" t="str">
        <f>IFERROR(VLOOKUP(Table1[[#This Row],[Ticker]],[1]!Table1[[Symbol]:[Industry]],2,FALSE),"-")</f>
        <v>-</v>
      </c>
      <c r="D2717" t="s">
        <v>218</v>
      </c>
      <c r="E2717">
        <v>119.62014984</v>
      </c>
      <c r="F2717">
        <v>117.99</v>
      </c>
      <c r="G2717">
        <v>196.60073914907099</v>
      </c>
      <c r="H2717">
        <v>19.967947903283498</v>
      </c>
      <c r="I2717">
        <v>23.8313755758405</v>
      </c>
      <c r="J2717">
        <v>-5.7346650578719203</v>
      </c>
      <c r="K2717">
        <v>100.71285171763</v>
      </c>
      <c r="L2717">
        <v>78.829535559173905</v>
      </c>
      <c r="M2717">
        <v>62.114594088195503</v>
      </c>
      <c r="N2717">
        <v>0.66157259491762199</v>
      </c>
      <c r="O2717">
        <v>6.0174591067039698</v>
      </c>
      <c r="P2717">
        <v>253.79310344827499</v>
      </c>
      <c r="Q2717">
        <v>0.13549816923379099</v>
      </c>
    </row>
    <row r="2718" spans="1:17" hidden="1" x14ac:dyDescent="0.3">
      <c r="A2718" t="s">
        <v>5600</v>
      </c>
      <c r="B2718" t="s">
        <v>5601</v>
      </c>
      <c r="C2718" t="str">
        <f>IFERROR(VLOOKUP(Table1[[#This Row],[Ticker]],[1]!Table1[[Symbol]:[Industry]],2,FALSE),"-")</f>
        <v>-</v>
      </c>
      <c r="E2718">
        <v>119.435166</v>
      </c>
      <c r="F2718">
        <v>68</v>
      </c>
      <c r="G2718">
        <v>-71.786730033684506</v>
      </c>
      <c r="H2718">
        <v>-13.735378037566701</v>
      </c>
      <c r="I2718">
        <v>-46.997893155015298</v>
      </c>
      <c r="J2718">
        <v>-5.3140976819853902</v>
      </c>
      <c r="K2718">
        <v>73.605356551220098</v>
      </c>
      <c r="M2718">
        <v>34.251200646512999</v>
      </c>
      <c r="N2718">
        <v>1.2430003456619401</v>
      </c>
      <c r="O2718">
        <v>96.985294117647001</v>
      </c>
      <c r="P2718">
        <v>4.6153846153846203</v>
      </c>
    </row>
    <row r="2719" spans="1:17" hidden="1" x14ac:dyDescent="0.3">
      <c r="A2719" t="s">
        <v>5602</v>
      </c>
      <c r="B2719" t="s">
        <v>5603</v>
      </c>
      <c r="C2719" t="str">
        <f>IFERROR(VLOOKUP(Table1[[#This Row],[Ticker]],[1]!Table1[[Symbol]:[Industry]],2,FALSE),"-")</f>
        <v>-</v>
      </c>
      <c r="D2719" t="s">
        <v>218</v>
      </c>
      <c r="E2719">
        <v>119.43141</v>
      </c>
      <c r="F2719">
        <v>8.0500000000000007</v>
      </c>
      <c r="G2719">
        <v>-26.084394457720698</v>
      </c>
      <c r="H2719">
        <v>-9.6711445509835503</v>
      </c>
      <c r="I2719">
        <v>-21.203716820498901</v>
      </c>
      <c r="J2719">
        <v>-2.7447993680062299</v>
      </c>
      <c r="K2719">
        <v>8.1733845545434693</v>
      </c>
      <c r="L2719">
        <v>8.3752800904663491</v>
      </c>
      <c r="M2719">
        <v>41.925532969528199</v>
      </c>
      <c r="N2719">
        <v>0.64353256399418302</v>
      </c>
      <c r="O2719">
        <v>61.490683229813598</v>
      </c>
      <c r="P2719">
        <v>28.1847133757961</v>
      </c>
    </row>
    <row r="2720" spans="1:17" hidden="1" x14ac:dyDescent="0.3">
      <c r="A2720" t="s">
        <v>5604</v>
      </c>
      <c r="B2720" t="s">
        <v>5605</v>
      </c>
      <c r="C2720" t="str">
        <f>IFERROR(VLOOKUP(Table1[[#This Row],[Ticker]],[1]!Table1[[Symbol]:[Industry]],2,FALSE),"-")</f>
        <v>-</v>
      </c>
      <c r="D2720" t="s">
        <v>541</v>
      </c>
      <c r="E2720">
        <v>119.24952</v>
      </c>
      <c r="F2720">
        <v>103.3</v>
      </c>
      <c r="G2720">
        <v>-3.5215070524606</v>
      </c>
      <c r="H2720">
        <v>-7.6168120694338803</v>
      </c>
      <c r="I2720">
        <v>-32.217753371924303</v>
      </c>
      <c r="J2720">
        <v>-2.0143038099244599</v>
      </c>
      <c r="K2720">
        <v>104.707488396644</v>
      </c>
      <c r="L2720">
        <v>103.200686553352</v>
      </c>
      <c r="M2720">
        <v>51.5910972185617</v>
      </c>
      <c r="N2720">
        <v>0.42837229336749999</v>
      </c>
      <c r="O2720">
        <v>29.186834462729902</v>
      </c>
      <c r="P2720">
        <v>27.5308641975308</v>
      </c>
      <c r="Q2720">
        <v>-4.6534281039340999E-2</v>
      </c>
    </row>
    <row r="2721" spans="1:17" hidden="1" x14ac:dyDescent="0.3">
      <c r="A2721" t="s">
        <v>5606</v>
      </c>
      <c r="B2721" t="s">
        <v>5607</v>
      </c>
      <c r="C2721" t="str">
        <f>IFERROR(VLOOKUP(Table1[[#This Row],[Ticker]],[1]!Table1[[Symbol]:[Industry]],2,FALSE),"-")</f>
        <v>-</v>
      </c>
      <c r="D2721" t="s">
        <v>1461</v>
      </c>
      <c r="E2721">
        <v>119.2330686</v>
      </c>
      <c r="F2721">
        <v>125.49</v>
      </c>
      <c r="G2721">
        <v>8.0011863817741808</v>
      </c>
      <c r="H2721">
        <v>10.262599103447</v>
      </c>
      <c r="I2721">
        <v>-4.8945295344200304</v>
      </c>
      <c r="J2721">
        <v>6.84020756213343</v>
      </c>
      <c r="K2721">
        <v>110.66138888824599</v>
      </c>
      <c r="L2721">
        <v>108.446141363084</v>
      </c>
      <c r="M2721">
        <v>77.752049299741103</v>
      </c>
      <c r="N2721">
        <v>1.9687832402478</v>
      </c>
      <c r="O2721">
        <v>10.5665790102797</v>
      </c>
      <c r="P2721">
        <v>35.8116883116883</v>
      </c>
      <c r="Q2721">
        <v>-2.287010083885E-3</v>
      </c>
    </row>
    <row r="2722" spans="1:17" hidden="1" x14ac:dyDescent="0.3">
      <c r="A2722" t="s">
        <v>5608</v>
      </c>
      <c r="B2722" t="s">
        <v>5609</v>
      </c>
      <c r="C2722" t="str">
        <f>IFERROR(VLOOKUP(Table1[[#This Row],[Ticker]],[1]!Table1[[Symbol]:[Industry]],2,FALSE),"-")</f>
        <v>-</v>
      </c>
      <c r="E2722">
        <v>118.76327449999999</v>
      </c>
      <c r="F2722">
        <v>33.47</v>
      </c>
      <c r="G2722">
        <v>-52.834158528087599</v>
      </c>
      <c r="H2722">
        <v>-17.4952162862702</v>
      </c>
      <c r="I2722">
        <v>-4.2910532393258602</v>
      </c>
      <c r="J2722">
        <v>-13.197356694702901</v>
      </c>
      <c r="K2722">
        <v>35.021961432203398</v>
      </c>
      <c r="L2722">
        <v>34.190107423153897</v>
      </c>
      <c r="M2722">
        <v>41.588734009548801</v>
      </c>
      <c r="N2722">
        <v>0.69546041816428295</v>
      </c>
      <c r="O2722">
        <v>56.169704212727801</v>
      </c>
      <c r="P2722">
        <v>33.7729816147082</v>
      </c>
      <c r="Q2722">
        <v>9.1466684992937003E-2</v>
      </c>
    </row>
    <row r="2723" spans="1:17" hidden="1" x14ac:dyDescent="0.3">
      <c r="A2723" t="s">
        <v>5610</v>
      </c>
      <c r="B2723" t="s">
        <v>5611</v>
      </c>
      <c r="C2723" t="str">
        <f>IFERROR(VLOOKUP(Table1[[#This Row],[Ticker]],[1]!Table1[[Symbol]:[Industry]],2,FALSE),"-")</f>
        <v>-</v>
      </c>
      <c r="D2723" t="s">
        <v>140</v>
      </c>
      <c r="E2723">
        <v>118.65</v>
      </c>
      <c r="F2723">
        <v>4746</v>
      </c>
      <c r="G2723">
        <v>0.84781397900380195</v>
      </c>
      <c r="H2723">
        <v>8.8974717138381791</v>
      </c>
      <c r="I2723">
        <v>5.76063397676758</v>
      </c>
      <c r="J2723">
        <v>10.113189727606599</v>
      </c>
      <c r="K2723">
        <v>3998.8513494824401</v>
      </c>
      <c r="L2723">
        <v>3913.5867575012098</v>
      </c>
      <c r="M2723">
        <v>90.254361301566604</v>
      </c>
      <c r="N2723">
        <v>2.0486177967267198</v>
      </c>
      <c r="O2723">
        <v>0</v>
      </c>
      <c r="P2723">
        <v>44.916030534351101</v>
      </c>
      <c r="Q2723">
        <v>-4.5974813712749002E-2</v>
      </c>
    </row>
    <row r="2724" spans="1:17" hidden="1" x14ac:dyDescent="0.3">
      <c r="A2724" t="s">
        <v>5612</v>
      </c>
      <c r="B2724" t="s">
        <v>5613</v>
      </c>
      <c r="C2724" t="str">
        <f>IFERROR(VLOOKUP(Table1[[#This Row],[Ticker]],[1]!Table1[[Symbol]:[Industry]],2,FALSE),"-")</f>
        <v>-</v>
      </c>
      <c r="D2724" t="s">
        <v>293</v>
      </c>
      <c r="E2724">
        <v>118.54162567500001</v>
      </c>
      <c r="F2724">
        <v>63.25</v>
      </c>
      <c r="G2724">
        <v>-22.446879898547198</v>
      </c>
      <c r="H2724">
        <v>-2.47430288560999</v>
      </c>
      <c r="I2724">
        <v>-7.5078265363946999</v>
      </c>
      <c r="J2724">
        <v>-8.6598902830971394</v>
      </c>
      <c r="K2724">
        <v>66.667457953013397</v>
      </c>
      <c r="L2724">
        <v>63.168598042729599</v>
      </c>
      <c r="M2724">
        <v>38.244255165964901</v>
      </c>
      <c r="N2724">
        <v>0.43227819867443701</v>
      </c>
      <c r="O2724">
        <v>70.656126482213395</v>
      </c>
      <c r="P2724">
        <v>43.75</v>
      </c>
      <c r="Q2724">
        <v>-5.1123300708659997E-3</v>
      </c>
    </row>
    <row r="2725" spans="1:17" hidden="1" x14ac:dyDescent="0.3">
      <c r="A2725" t="s">
        <v>5614</v>
      </c>
      <c r="B2725" t="s">
        <v>5615</v>
      </c>
      <c r="C2725" t="str">
        <f>IFERROR(VLOOKUP(Table1[[#This Row],[Ticker]],[1]!Table1[[Symbol]:[Industry]],2,FALSE),"-")</f>
        <v>-</v>
      </c>
      <c r="D2725" t="s">
        <v>931</v>
      </c>
      <c r="E2725">
        <v>118.520265325</v>
      </c>
      <c r="F2725">
        <v>42.35</v>
      </c>
      <c r="G2725">
        <v>-11.252726561536701</v>
      </c>
      <c r="H2725">
        <v>-9.2154597085004006</v>
      </c>
      <c r="I2725">
        <v>0.22495021608383101</v>
      </c>
      <c r="J2725">
        <v>-3.8361249118865199</v>
      </c>
      <c r="K2725">
        <v>41.780678387717202</v>
      </c>
      <c r="L2725">
        <v>41.213071898085502</v>
      </c>
      <c r="M2725">
        <v>51.598549002126802</v>
      </c>
      <c r="N2725">
        <v>1.08276648098246</v>
      </c>
      <c r="O2725">
        <v>32.798110979929099</v>
      </c>
      <c r="P2725">
        <v>29.510703363914299</v>
      </c>
      <c r="Q2725">
        <v>3.4734553170569999E-3</v>
      </c>
    </row>
    <row r="2726" spans="1:17" hidden="1" x14ac:dyDescent="0.3">
      <c r="A2726" t="s">
        <v>5616</v>
      </c>
      <c r="B2726" t="s">
        <v>5617</v>
      </c>
      <c r="C2726" t="str">
        <f>IFERROR(VLOOKUP(Table1[[#This Row],[Ticker]],[1]!Table1[[Symbol]:[Industry]],2,FALSE),"-")</f>
        <v>-</v>
      </c>
      <c r="D2726" t="s">
        <v>49</v>
      </c>
      <c r="E2726">
        <v>118.44540594</v>
      </c>
      <c r="F2726">
        <v>227.4</v>
      </c>
      <c r="G2726">
        <v>206.16171940807499</v>
      </c>
      <c r="H2726">
        <v>27.585864794810799</v>
      </c>
      <c r="I2726">
        <v>53.704040570174101</v>
      </c>
      <c r="J2726">
        <v>7.7106745945767301</v>
      </c>
      <c r="K2726">
        <v>189.70630246995901</v>
      </c>
      <c r="L2726">
        <v>154.862874163279</v>
      </c>
      <c r="M2726">
        <v>72.059862707062805</v>
      </c>
      <c r="N2726">
        <v>3.2739269056967002</v>
      </c>
      <c r="O2726">
        <v>7.7396657871591801</v>
      </c>
      <c r="P2726">
        <v>278.68442964196498</v>
      </c>
      <c r="Q2726">
        <v>0.14601174342439199</v>
      </c>
    </row>
    <row r="2727" spans="1:17" hidden="1" x14ac:dyDescent="0.3">
      <c r="A2727" t="s">
        <v>5618</v>
      </c>
      <c r="B2727" t="s">
        <v>5619</v>
      </c>
      <c r="C2727" t="str">
        <f>IFERROR(VLOOKUP(Table1[[#This Row],[Ticker]],[1]!Table1[[Symbol]:[Industry]],2,FALSE),"-")</f>
        <v>-</v>
      </c>
      <c r="D2727" t="s">
        <v>119</v>
      </c>
      <c r="E2727">
        <v>117.94485</v>
      </c>
      <c r="F2727">
        <v>7.66</v>
      </c>
      <c r="G2727">
        <v>-69.388656609231404</v>
      </c>
      <c r="H2727">
        <v>-10.920159301574699</v>
      </c>
      <c r="I2727">
        <v>-44.800477134343502</v>
      </c>
      <c r="J2727">
        <v>-4.4028791942165402</v>
      </c>
      <c r="K2727">
        <v>8.3165114973321703</v>
      </c>
      <c r="L2727">
        <v>10.3076830625517</v>
      </c>
      <c r="M2727">
        <v>30.1868507502288</v>
      </c>
      <c r="N2727">
        <v>0.48286134940106301</v>
      </c>
      <c r="O2727">
        <v>92.558746736292406</v>
      </c>
      <c r="P2727">
        <v>5.6551724137930899</v>
      </c>
      <c r="Q2727">
        <v>-6.4499546138205993E-2</v>
      </c>
    </row>
    <row r="2728" spans="1:17" hidden="1" x14ac:dyDescent="0.3">
      <c r="A2728" t="s">
        <v>5620</v>
      </c>
      <c r="B2728" t="s">
        <v>5621</v>
      </c>
      <c r="C2728" t="str">
        <f>IFERROR(VLOOKUP(Table1[[#This Row],[Ticker]],[1]!Table1[[Symbol]:[Industry]],2,FALSE),"-")</f>
        <v>-</v>
      </c>
      <c r="E2728">
        <v>117.81467171099899</v>
      </c>
      <c r="F2728">
        <v>53.79</v>
      </c>
      <c r="G2728">
        <v>45.266834958024702</v>
      </c>
      <c r="H2728">
        <v>0.87937663827120305</v>
      </c>
      <c r="I2728">
        <v>70.069817650236899</v>
      </c>
      <c r="J2728">
        <v>2.9646383635581</v>
      </c>
      <c r="K2728">
        <v>47.200694932153802</v>
      </c>
      <c r="L2728">
        <v>40.481508352796801</v>
      </c>
      <c r="M2728">
        <v>72.8172545523785</v>
      </c>
      <c r="N2728">
        <v>1.4477102080515201</v>
      </c>
      <c r="O2728">
        <v>7.0645101319948003</v>
      </c>
      <c r="P2728">
        <v>130.85836909871199</v>
      </c>
      <c r="Q2728">
        <v>0.18424527500558399</v>
      </c>
    </row>
    <row r="2729" spans="1:17" hidden="1" x14ac:dyDescent="0.3">
      <c r="A2729" t="s">
        <v>5622</v>
      </c>
      <c r="B2729" t="s">
        <v>5623</v>
      </c>
      <c r="C2729" t="str">
        <f>IFERROR(VLOOKUP(Table1[[#This Row],[Ticker]],[1]!Table1[[Symbol]:[Industry]],2,FALSE),"-")</f>
        <v>-</v>
      </c>
      <c r="D2729" t="s">
        <v>390</v>
      </c>
      <c r="E2729">
        <v>117.805125</v>
      </c>
      <c r="F2729">
        <v>49.55</v>
      </c>
      <c r="G2729">
        <v>109.56796592582199</v>
      </c>
      <c r="H2729">
        <v>-14.524394969719101</v>
      </c>
      <c r="I2729">
        <v>118.977737392771</v>
      </c>
      <c r="J2729">
        <v>-8.0240888219205093</v>
      </c>
      <c r="K2729">
        <v>46.571644585851601</v>
      </c>
      <c r="L2729">
        <v>36.255918729491299</v>
      </c>
      <c r="M2729">
        <v>51.2583590680632</v>
      </c>
      <c r="N2729">
        <v>0.44308850562073898</v>
      </c>
      <c r="O2729">
        <v>9.4853683148335008</v>
      </c>
      <c r="P2729">
        <v>193.195266272189</v>
      </c>
      <c r="Q2729">
        <v>7.5343079700473006E-2</v>
      </c>
    </row>
    <row r="2730" spans="1:17" hidden="1" x14ac:dyDescent="0.3">
      <c r="A2730" t="s">
        <v>5624</v>
      </c>
      <c r="B2730" t="s">
        <v>5625</v>
      </c>
      <c r="C2730" t="str">
        <f>IFERROR(VLOOKUP(Table1[[#This Row],[Ticker]],[1]!Table1[[Symbol]:[Industry]],2,FALSE),"-")</f>
        <v>-</v>
      </c>
      <c r="D2730" t="s">
        <v>524</v>
      </c>
      <c r="E2730">
        <v>117.6369201</v>
      </c>
      <c r="F2730">
        <v>42.09</v>
      </c>
      <c r="G2730">
        <v>50.396600589882397</v>
      </c>
      <c r="H2730">
        <v>33.776340985287</v>
      </c>
      <c r="I2730">
        <v>-4.6888518844149196</v>
      </c>
      <c r="J2730">
        <v>-9.1509771146094998</v>
      </c>
      <c r="K2730">
        <v>38.310524429866</v>
      </c>
      <c r="L2730">
        <v>33.822174259863999</v>
      </c>
      <c r="M2730">
        <v>40.866356255144403</v>
      </c>
      <c r="N2730">
        <v>0.92805035096143196</v>
      </c>
      <c r="O2730">
        <v>24.5188880969351</v>
      </c>
      <c r="P2730">
        <v>94.3213296398892</v>
      </c>
      <c r="Q2730">
        <v>-1.2272963190212999E-2</v>
      </c>
    </row>
    <row r="2731" spans="1:17" hidden="1" x14ac:dyDescent="0.3">
      <c r="A2731" t="s">
        <v>5626</v>
      </c>
      <c r="B2731" t="s">
        <v>5627</v>
      </c>
      <c r="C2731" t="str">
        <f>IFERROR(VLOOKUP(Table1[[#This Row],[Ticker]],[1]!Table1[[Symbol]:[Industry]],2,FALSE),"-")</f>
        <v>-</v>
      </c>
      <c r="D2731" t="s">
        <v>931</v>
      </c>
      <c r="E2731">
        <v>117.57635999999999</v>
      </c>
      <c r="F2731">
        <v>197.94</v>
      </c>
      <c r="G2731">
        <v>68.251557242110096</v>
      </c>
      <c r="H2731">
        <v>-3.0141352051891501</v>
      </c>
      <c r="I2731">
        <v>-10.1167803534504</v>
      </c>
      <c r="J2731">
        <v>0.14942854555058099</v>
      </c>
      <c r="K2731">
        <v>196.71869611944399</v>
      </c>
      <c r="L2731">
        <v>187.48617864422201</v>
      </c>
      <c r="M2731">
        <v>51.859257836558903</v>
      </c>
      <c r="N2731">
        <v>1.19742432999444</v>
      </c>
      <c r="O2731">
        <v>32.110740628473202</v>
      </c>
      <c r="P2731">
        <v>101.979591836734</v>
      </c>
      <c r="Q2731">
        <v>0.121067207809053</v>
      </c>
    </row>
    <row r="2732" spans="1:17" hidden="1" x14ac:dyDescent="0.3">
      <c r="A2732" t="s">
        <v>5628</v>
      </c>
      <c r="B2732" t="s">
        <v>5629</v>
      </c>
      <c r="C2732" t="str">
        <f>IFERROR(VLOOKUP(Table1[[#This Row],[Ticker]],[1]!Table1[[Symbol]:[Industry]],2,FALSE),"-")</f>
        <v>-</v>
      </c>
      <c r="D2732" t="s">
        <v>187</v>
      </c>
      <c r="E2732">
        <v>117.5082</v>
      </c>
      <c r="F2732">
        <v>77.819999999999993</v>
      </c>
      <c r="G2732">
        <v>197.998296508121</v>
      </c>
      <c r="H2732">
        <v>24.996579080525098</v>
      </c>
      <c r="I2732">
        <v>61.126734155658397</v>
      </c>
      <c r="J2732">
        <v>-6.1611382328938999</v>
      </c>
      <c r="K2732">
        <v>65.438589756210604</v>
      </c>
      <c r="L2732">
        <v>52.725231936281503</v>
      </c>
      <c r="M2732">
        <v>64.280706977248201</v>
      </c>
      <c r="N2732">
        <v>1.1710149041928699</v>
      </c>
      <c r="O2732">
        <v>7.1575430480596403</v>
      </c>
      <c r="P2732">
        <v>242.51760563380199</v>
      </c>
      <c r="Q2732">
        <v>9.1698795654064996E-2</v>
      </c>
    </row>
    <row r="2733" spans="1:17" hidden="1" x14ac:dyDescent="0.3">
      <c r="A2733" t="s">
        <v>5630</v>
      </c>
      <c r="B2733" t="s">
        <v>5631</v>
      </c>
      <c r="C2733" t="str">
        <f>IFERROR(VLOOKUP(Table1[[#This Row],[Ticker]],[1]!Table1[[Symbol]:[Industry]],2,FALSE),"-")</f>
        <v>-</v>
      </c>
      <c r="D2733" t="s">
        <v>59</v>
      </c>
      <c r="E2733">
        <v>117.268139359999</v>
      </c>
      <c r="F2733">
        <v>102.1</v>
      </c>
      <c r="G2733">
        <v>38.382960234227198</v>
      </c>
      <c r="H2733">
        <v>-3.28502376679935</v>
      </c>
      <c r="I2733">
        <v>2.0492808303080401</v>
      </c>
      <c r="J2733">
        <v>-5.9540449028331599</v>
      </c>
      <c r="K2733">
        <v>108.575666638868</v>
      </c>
      <c r="L2733">
        <v>100.903377948526</v>
      </c>
      <c r="M2733">
        <v>38.355466920617097</v>
      </c>
      <c r="N2733">
        <v>0.30224123934538399</v>
      </c>
      <c r="O2733">
        <v>64.446620959843301</v>
      </c>
      <c r="P2733">
        <v>75.2789699570815</v>
      </c>
      <c r="Q2733">
        <v>0.108563065544241</v>
      </c>
    </row>
    <row r="2734" spans="1:17" hidden="1" x14ac:dyDescent="0.3">
      <c r="A2734" t="s">
        <v>5632</v>
      </c>
      <c r="B2734" t="s">
        <v>5633</v>
      </c>
      <c r="C2734" t="str">
        <f>IFERROR(VLOOKUP(Table1[[#This Row],[Ticker]],[1]!Table1[[Symbol]:[Industry]],2,FALSE),"-")</f>
        <v>-</v>
      </c>
      <c r="D2734" t="s">
        <v>659</v>
      </c>
      <c r="E2734">
        <v>117.056312944</v>
      </c>
      <c r="F2734">
        <v>107.92</v>
      </c>
      <c r="G2734">
        <v>33.494279812949401</v>
      </c>
      <c r="H2734">
        <v>6.5428540421226797</v>
      </c>
      <c r="I2734">
        <v>-35.109185843052202</v>
      </c>
      <c r="J2734">
        <v>8.9984249664589804</v>
      </c>
      <c r="K2734">
        <v>96.632984970074801</v>
      </c>
      <c r="L2734">
        <v>96.557391280768798</v>
      </c>
      <c r="M2734">
        <v>85.763758818795296</v>
      </c>
      <c r="N2734">
        <v>1.98708445391844</v>
      </c>
      <c r="O2734">
        <v>54.558932542624099</v>
      </c>
      <c r="P2734">
        <v>63.144368858654502</v>
      </c>
      <c r="Q2734">
        <v>4.6666983539764999E-2</v>
      </c>
    </row>
    <row r="2735" spans="1:17" hidden="1" x14ac:dyDescent="0.3">
      <c r="A2735" t="s">
        <v>5634</v>
      </c>
      <c r="B2735" t="s">
        <v>5635</v>
      </c>
      <c r="C2735" t="str">
        <f>IFERROR(VLOOKUP(Table1[[#This Row],[Ticker]],[1]!Table1[[Symbol]:[Industry]],2,FALSE),"-")</f>
        <v>-</v>
      </c>
      <c r="D2735" t="s">
        <v>59</v>
      </c>
      <c r="E2735">
        <v>116.926851615</v>
      </c>
      <c r="F2735">
        <v>181.65</v>
      </c>
      <c r="G2735">
        <v>73.9031985943884</v>
      </c>
      <c r="H2735">
        <v>119.292242652813</v>
      </c>
      <c r="I2735">
        <v>63.0428373665981</v>
      </c>
      <c r="J2735">
        <v>58.4906222984499</v>
      </c>
      <c r="K2735">
        <v>108.656407802819</v>
      </c>
      <c r="L2735">
        <v>97.845572484896095</v>
      </c>
      <c r="M2735">
        <v>83.253105772362105</v>
      </c>
      <c r="N2735">
        <v>4.7124575477916499</v>
      </c>
      <c r="O2735">
        <v>9.5513349848610005</v>
      </c>
      <c r="P2735">
        <v>143.825503355704</v>
      </c>
      <c r="Q2735">
        <v>1.0418179639688999E-2</v>
      </c>
    </row>
    <row r="2736" spans="1:17" hidden="1" x14ac:dyDescent="0.3">
      <c r="A2736" t="s">
        <v>5636</v>
      </c>
      <c r="B2736" t="s">
        <v>5637</v>
      </c>
      <c r="C2736" t="str">
        <f>IFERROR(VLOOKUP(Table1[[#This Row],[Ticker]],[1]!Table1[[Symbol]:[Industry]],2,FALSE),"-")</f>
        <v>-</v>
      </c>
      <c r="D2736" t="s">
        <v>445</v>
      </c>
      <c r="E2736">
        <v>116.91328249999999</v>
      </c>
      <c r="F2736">
        <v>107</v>
      </c>
      <c r="G2736">
        <v>138.681191789727</v>
      </c>
      <c r="H2736">
        <v>25.3310877247471</v>
      </c>
      <c r="I2736">
        <v>1.6716618140266699</v>
      </c>
      <c r="J2736">
        <v>1.0588567324696501</v>
      </c>
      <c r="K2736">
        <v>94.541276340796003</v>
      </c>
      <c r="L2736">
        <v>79.095973786386594</v>
      </c>
      <c r="M2736">
        <v>57.002439603871501</v>
      </c>
      <c r="N2736">
        <v>1.3108784200388299</v>
      </c>
      <c r="O2736">
        <v>25.093457943925198</v>
      </c>
      <c r="P2736">
        <v>187.63440860214999</v>
      </c>
      <c r="Q2736">
        <v>4.2154097591139E-2</v>
      </c>
    </row>
    <row r="2737" spans="1:17" hidden="1" x14ac:dyDescent="0.3">
      <c r="A2737" t="s">
        <v>5638</v>
      </c>
      <c r="B2737" t="s">
        <v>5639</v>
      </c>
      <c r="C2737" t="str">
        <f>IFERROR(VLOOKUP(Table1[[#This Row],[Ticker]],[1]!Table1[[Symbol]:[Industry]],2,FALSE),"-")</f>
        <v>-</v>
      </c>
      <c r="D2737" t="s">
        <v>140</v>
      </c>
      <c r="E2737">
        <v>116.848919384</v>
      </c>
      <c r="F2737">
        <v>16.78</v>
      </c>
      <c r="G2737">
        <v>295.53781397900298</v>
      </c>
      <c r="H2737">
        <v>3.1606156253756401</v>
      </c>
      <c r="I2737">
        <v>59.5669546345271</v>
      </c>
      <c r="J2737">
        <v>4.7451595035315997</v>
      </c>
      <c r="K2737">
        <v>14.591728815814101</v>
      </c>
      <c r="L2737">
        <v>12.1783644719512</v>
      </c>
      <c r="M2737">
        <v>69.497504220790503</v>
      </c>
      <c r="N2737">
        <v>1.27361519258487</v>
      </c>
      <c r="O2737">
        <v>35.399284862931999</v>
      </c>
      <c r="P2737">
        <v>378.062678062678</v>
      </c>
      <c r="Q2737">
        <v>5.4305872385125999E-2</v>
      </c>
    </row>
    <row r="2738" spans="1:17" hidden="1" x14ac:dyDescent="0.3">
      <c r="A2738" t="s">
        <v>5640</v>
      </c>
      <c r="B2738" t="s">
        <v>5641</v>
      </c>
      <c r="C2738" t="str">
        <f>IFERROR(VLOOKUP(Table1[[#This Row],[Ticker]],[1]!Table1[[Symbol]:[Industry]],2,FALSE),"-")</f>
        <v>-</v>
      </c>
      <c r="D2738" t="s">
        <v>59</v>
      </c>
      <c r="E2738">
        <v>116.734725</v>
      </c>
      <c r="F2738">
        <v>187.3</v>
      </c>
      <c r="G2738">
        <v>104.160175294664</v>
      </c>
      <c r="H2738">
        <v>-2.2762410309507701</v>
      </c>
      <c r="I2738">
        <v>21.375866951677899</v>
      </c>
      <c r="J2738">
        <v>-4.6149734801732203</v>
      </c>
      <c r="K2738">
        <v>203.43907459994401</v>
      </c>
      <c r="L2738">
        <v>165.12278106052401</v>
      </c>
      <c r="M2738">
        <v>28.2705354566911</v>
      </c>
      <c r="N2738">
        <v>0.120092717316505</v>
      </c>
      <c r="O2738">
        <v>64.014949279231104</v>
      </c>
      <c r="P2738">
        <v>149.33439829605899</v>
      </c>
      <c r="Q2738">
        <v>4.2753140094789997E-3</v>
      </c>
    </row>
    <row r="2739" spans="1:17" hidden="1" x14ac:dyDescent="0.3">
      <c r="A2739" t="s">
        <v>5642</v>
      </c>
      <c r="B2739" t="s">
        <v>5643</v>
      </c>
      <c r="C2739" t="str">
        <f>IFERROR(VLOOKUP(Table1[[#This Row],[Ticker]],[1]!Table1[[Symbol]:[Industry]],2,FALSE),"-")</f>
        <v>-</v>
      </c>
      <c r="D2739" t="s">
        <v>46</v>
      </c>
      <c r="E2739">
        <v>116.586</v>
      </c>
      <c r="F2739">
        <v>285.75</v>
      </c>
      <c r="G2739">
        <v>11.0430185734043</v>
      </c>
      <c r="H2739">
        <v>17.791204495266602</v>
      </c>
      <c r="I2739">
        <v>23.865838571168101</v>
      </c>
      <c r="J2739">
        <v>-6.3442695776459299</v>
      </c>
      <c r="K2739">
        <v>276.32823845408598</v>
      </c>
      <c r="M2739">
        <v>50.7240373615792</v>
      </c>
      <c r="N2739">
        <v>0.72978767264481503</v>
      </c>
      <c r="O2739">
        <v>33.473315835520502</v>
      </c>
      <c r="P2739">
        <v>53.629032258064498</v>
      </c>
    </row>
    <row r="2740" spans="1:17" hidden="1" x14ac:dyDescent="0.3">
      <c r="A2740" t="s">
        <v>5644</v>
      </c>
      <c r="B2740" t="s">
        <v>5645</v>
      </c>
      <c r="C2740" t="str">
        <f>IFERROR(VLOOKUP(Table1[[#This Row],[Ticker]],[1]!Table1[[Symbol]:[Industry]],2,FALSE),"-")</f>
        <v>-</v>
      </c>
      <c r="D2740" t="s">
        <v>40</v>
      </c>
      <c r="E2740">
        <v>116.39530625</v>
      </c>
      <c r="F2740">
        <v>439.85</v>
      </c>
      <c r="G2740">
        <v>109.18802406303701</v>
      </c>
      <c r="H2740">
        <v>-6.6776487187026596</v>
      </c>
      <c r="I2740">
        <v>16.478281035591099</v>
      </c>
      <c r="J2740">
        <v>-8.2039621686955506</v>
      </c>
      <c r="K2740">
        <v>427.26792500806698</v>
      </c>
      <c r="L2740">
        <v>379.797661593822</v>
      </c>
      <c r="M2740">
        <v>50.381050810166499</v>
      </c>
      <c r="N2740">
        <v>0.95356610190589197</v>
      </c>
      <c r="O2740">
        <v>19.5293850176196</v>
      </c>
      <c r="P2740">
        <v>159.19269298762501</v>
      </c>
      <c r="Q2740">
        <v>7.1161121465247001E-2</v>
      </c>
    </row>
    <row r="2741" spans="1:17" hidden="1" x14ac:dyDescent="0.3">
      <c r="A2741" t="s">
        <v>5646</v>
      </c>
      <c r="B2741" t="s">
        <v>5647</v>
      </c>
      <c r="C2741" t="str">
        <f>IFERROR(VLOOKUP(Table1[[#This Row],[Ticker]],[1]!Table1[[Symbol]:[Industry]],2,FALSE),"-")</f>
        <v>-</v>
      </c>
      <c r="D2741" t="s">
        <v>151</v>
      </c>
      <c r="E2741">
        <v>116.23290625999999</v>
      </c>
      <c r="F2741">
        <v>5.54</v>
      </c>
      <c r="G2741">
        <v>15.047307649889801</v>
      </c>
      <c r="H2741">
        <v>-3.8636764895928102</v>
      </c>
      <c r="I2741">
        <v>-56.929770063636397</v>
      </c>
      <c r="J2741">
        <v>-1.0327042735581899</v>
      </c>
      <c r="K2741">
        <v>5.6386360631945296</v>
      </c>
      <c r="L2741">
        <v>5.9226866799035696</v>
      </c>
      <c r="M2741">
        <v>61.030482211873498</v>
      </c>
      <c r="N2741">
        <v>1.5991713213979399</v>
      </c>
      <c r="O2741">
        <v>89.530685920577596</v>
      </c>
      <c r="P2741">
        <v>53.8888888888888</v>
      </c>
      <c r="Q2741">
        <v>-0.112239325146339</v>
      </c>
    </row>
    <row r="2742" spans="1:17" hidden="1" x14ac:dyDescent="0.3">
      <c r="A2742" t="s">
        <v>5648</v>
      </c>
      <c r="B2742" t="s">
        <v>5649</v>
      </c>
      <c r="C2742" t="str">
        <f>IFERROR(VLOOKUP(Table1[[#This Row],[Ticker]],[1]!Table1[[Symbol]:[Industry]],2,FALSE),"-")</f>
        <v>-</v>
      </c>
      <c r="D2742" t="s">
        <v>21</v>
      </c>
      <c r="E2742">
        <v>116.227889375</v>
      </c>
      <c r="F2742">
        <v>101.93</v>
      </c>
      <c r="G2742">
        <v>0.12732015184332099</v>
      </c>
      <c r="H2742">
        <v>-8.7454060286065598</v>
      </c>
      <c r="I2742">
        <v>-25.5831561731253</v>
      </c>
      <c r="J2742">
        <v>-1.51862183260176</v>
      </c>
      <c r="K2742">
        <v>104.033516113779</v>
      </c>
      <c r="L2742">
        <v>98.977876052888206</v>
      </c>
      <c r="M2742">
        <v>55.628579933207597</v>
      </c>
      <c r="N2742">
        <v>1.2816576448219199</v>
      </c>
      <c r="O2742">
        <v>42.5978612773471</v>
      </c>
      <c r="P2742">
        <v>42.859145059565499</v>
      </c>
    </row>
    <row r="2743" spans="1:17" hidden="1" x14ac:dyDescent="0.3">
      <c r="A2743" t="s">
        <v>5650</v>
      </c>
      <c r="B2743" t="s">
        <v>5651</v>
      </c>
      <c r="C2743" t="str">
        <f>IFERROR(VLOOKUP(Table1[[#This Row],[Ticker]],[1]!Table1[[Symbol]:[Industry]],2,FALSE),"-")</f>
        <v>-</v>
      </c>
      <c r="D2743" t="s">
        <v>390</v>
      </c>
      <c r="E2743">
        <v>116.17547500000001</v>
      </c>
      <c r="F2743">
        <v>89.5</v>
      </c>
      <c r="G2743">
        <v>590.28781397900298</v>
      </c>
      <c r="H2743">
        <v>2.49291232466333</v>
      </c>
      <c r="I2743">
        <v>603.11063397676696</v>
      </c>
      <c r="J2743">
        <v>-5.7225629684034098</v>
      </c>
      <c r="K2743">
        <v>78.362622799426603</v>
      </c>
      <c r="M2743">
        <v>30.656445467910999</v>
      </c>
      <c r="N2743">
        <v>0.66608140879103594</v>
      </c>
      <c r="O2743">
        <v>12.826815642458101</v>
      </c>
      <c r="P2743">
        <v>616</v>
      </c>
    </row>
    <row r="2744" spans="1:17" hidden="1" x14ac:dyDescent="0.3">
      <c r="A2744" t="s">
        <v>5652</v>
      </c>
      <c r="B2744" t="s">
        <v>5653</v>
      </c>
      <c r="C2744" t="str">
        <f>IFERROR(VLOOKUP(Table1[[#This Row],[Ticker]],[1]!Table1[[Symbol]:[Industry]],2,FALSE),"-")</f>
        <v>-</v>
      </c>
      <c r="E2744">
        <v>115.943177898</v>
      </c>
      <c r="F2744">
        <v>49.23</v>
      </c>
      <c r="G2744">
        <v>37.097731334375702</v>
      </c>
      <c r="H2744">
        <v>-33.013830791186102</v>
      </c>
      <c r="I2744">
        <v>20.3898217940264</v>
      </c>
      <c r="J2744">
        <v>1.7860854940044499</v>
      </c>
      <c r="K2744">
        <v>55.605978782384099</v>
      </c>
      <c r="L2744">
        <v>49.676822282903899</v>
      </c>
      <c r="M2744">
        <v>52.630473692111003</v>
      </c>
      <c r="N2744">
        <v>2.4082869633568298</v>
      </c>
      <c r="O2744">
        <v>52.3461304082876</v>
      </c>
      <c r="P2744">
        <v>104.062176165803</v>
      </c>
      <c r="Q2744">
        <v>0.223234764666494</v>
      </c>
    </row>
    <row r="2745" spans="1:17" hidden="1" x14ac:dyDescent="0.3">
      <c r="A2745" t="s">
        <v>5654</v>
      </c>
      <c r="B2745" t="s">
        <v>5655</v>
      </c>
      <c r="C2745" t="str">
        <f>IFERROR(VLOOKUP(Table1[[#This Row],[Ticker]],[1]!Table1[[Symbol]:[Industry]],2,FALSE),"-")</f>
        <v>-</v>
      </c>
      <c r="E2745">
        <v>115.785</v>
      </c>
      <c r="F2745">
        <v>186.75</v>
      </c>
      <c r="G2745">
        <v>256.42409390533902</v>
      </c>
      <c r="H2745">
        <v>96.1648121632319</v>
      </c>
      <c r="I2745">
        <v>188.07759610408399</v>
      </c>
      <c r="J2745">
        <v>-9.4964376919655002</v>
      </c>
      <c r="K2745">
        <v>133.03326717569499</v>
      </c>
      <c r="L2745">
        <v>87.147647427688</v>
      </c>
      <c r="M2745">
        <v>59.0111417305407</v>
      </c>
      <c r="N2745">
        <v>2.0093497900852899</v>
      </c>
      <c r="O2745">
        <v>12.835341365461799</v>
      </c>
      <c r="P2745">
        <v>438.18443804034501</v>
      </c>
      <c r="Q2745">
        <v>0.173986603803925</v>
      </c>
    </row>
    <row r="2746" spans="1:17" hidden="1" x14ac:dyDescent="0.3">
      <c r="A2746" t="s">
        <v>5656</v>
      </c>
      <c r="B2746" t="s">
        <v>5657</v>
      </c>
      <c r="C2746" t="str">
        <f>IFERROR(VLOOKUP(Table1[[#This Row],[Ticker]],[1]!Table1[[Symbol]:[Industry]],2,FALSE),"-")</f>
        <v>-</v>
      </c>
      <c r="D2746" t="s">
        <v>257</v>
      </c>
      <c r="E2746">
        <v>115.60604927999999</v>
      </c>
      <c r="F2746">
        <v>175.6</v>
      </c>
      <c r="G2746">
        <v>19.5318172875232</v>
      </c>
      <c r="H2746">
        <v>-5.5569923480462897</v>
      </c>
      <c r="I2746">
        <v>-9.2293896359833099</v>
      </c>
      <c r="J2746">
        <v>-0.42060530391760897</v>
      </c>
      <c r="K2746">
        <v>173.46046897620101</v>
      </c>
      <c r="L2746">
        <v>166.65490093040401</v>
      </c>
      <c r="M2746">
        <v>60.151703592528001</v>
      </c>
      <c r="N2746">
        <v>1.0166445357131799</v>
      </c>
      <c r="O2746">
        <v>33.826879271070602</v>
      </c>
      <c r="P2746">
        <v>48.813559322033797</v>
      </c>
      <c r="Q2746">
        <v>2.1929176493880001E-2</v>
      </c>
    </row>
    <row r="2747" spans="1:17" hidden="1" x14ac:dyDescent="0.3">
      <c r="A2747" t="s">
        <v>5658</v>
      </c>
      <c r="B2747" t="s">
        <v>5659</v>
      </c>
      <c r="C2747" t="str">
        <f>IFERROR(VLOOKUP(Table1[[#This Row],[Ticker]],[1]!Table1[[Symbol]:[Industry]],2,FALSE),"-")</f>
        <v>-</v>
      </c>
      <c r="D2747" t="s">
        <v>552</v>
      </c>
      <c r="E2747">
        <v>115.534985202999</v>
      </c>
      <c r="F2747">
        <v>128.47</v>
      </c>
      <c r="G2747">
        <v>102.476091066037</v>
      </c>
      <c r="H2747">
        <v>20.238120433908499</v>
      </c>
      <c r="I2747">
        <v>-17.620548818931301</v>
      </c>
      <c r="J2747">
        <v>-1.8960104393980299</v>
      </c>
      <c r="K2747">
        <v>112.966876695146</v>
      </c>
      <c r="L2747">
        <v>97.7874506152517</v>
      </c>
      <c r="M2747">
        <v>55.898726374829799</v>
      </c>
      <c r="N2747">
        <v>4.3419672581649502</v>
      </c>
      <c r="O2747">
        <v>28.4735735969487</v>
      </c>
      <c r="P2747">
        <v>142.16776625824599</v>
      </c>
      <c r="Q2747">
        <v>7.2851901009147998E-2</v>
      </c>
    </row>
    <row r="2748" spans="1:17" hidden="1" x14ac:dyDescent="0.3">
      <c r="A2748" t="s">
        <v>5660</v>
      </c>
      <c r="B2748" t="s">
        <v>5661</v>
      </c>
      <c r="C2748" t="str">
        <f>IFERROR(VLOOKUP(Table1[[#This Row],[Ticker]],[1]!Table1[[Symbol]:[Industry]],2,FALSE),"-")</f>
        <v>-</v>
      </c>
      <c r="D2748" t="s">
        <v>59</v>
      </c>
      <c r="E2748">
        <v>115.403210659999</v>
      </c>
      <c r="F2748">
        <v>6.7</v>
      </c>
      <c r="G2748">
        <v>49.762760488433003</v>
      </c>
      <c r="H2748">
        <v>-0.31577454945144101</v>
      </c>
      <c r="I2748">
        <v>2.2490309333463498</v>
      </c>
      <c r="J2748">
        <v>22.741805530363301</v>
      </c>
      <c r="K2748">
        <v>5.6791431238671901</v>
      </c>
      <c r="L2748">
        <v>5.3947695031577503</v>
      </c>
      <c r="M2748">
        <v>86.023717175282798</v>
      </c>
      <c r="N2748">
        <v>2.9343829563634301</v>
      </c>
      <c r="O2748">
        <v>4.1791044776119302</v>
      </c>
      <c r="P2748">
        <v>97.380109068420694</v>
      </c>
      <c r="Q2748">
        <v>-2.0859525918627001E-2</v>
      </c>
    </row>
    <row r="2749" spans="1:17" hidden="1" x14ac:dyDescent="0.3">
      <c r="A2749" t="s">
        <v>5662</v>
      </c>
      <c r="B2749" t="s">
        <v>5663</v>
      </c>
      <c r="C2749" t="str">
        <f>IFERROR(VLOOKUP(Table1[[#This Row],[Ticker]],[1]!Table1[[Symbol]:[Industry]],2,FALSE),"-")</f>
        <v>-</v>
      </c>
      <c r="D2749" t="s">
        <v>59</v>
      </c>
      <c r="E2749">
        <v>115.32</v>
      </c>
      <c r="F2749">
        <v>961</v>
      </c>
      <c r="G2749">
        <v>-6.1402064266201801</v>
      </c>
      <c r="H2749">
        <v>2.3711818137207499</v>
      </c>
      <c r="I2749">
        <v>-35.997063254789403</v>
      </c>
      <c r="J2749">
        <v>6.09717014812058</v>
      </c>
      <c r="K2749">
        <v>901.70278268863899</v>
      </c>
      <c r="L2749">
        <v>880.85532705962498</v>
      </c>
      <c r="M2749">
        <v>63.318685782032198</v>
      </c>
      <c r="N2749">
        <v>2.6130372054387201</v>
      </c>
      <c r="O2749">
        <v>35.587929240374599</v>
      </c>
      <c r="P2749">
        <v>35.543018335684003</v>
      </c>
      <c r="Q2749">
        <v>2.4933650445816E-2</v>
      </c>
    </row>
    <row r="2750" spans="1:17" hidden="1" x14ac:dyDescent="0.3">
      <c r="A2750" t="s">
        <v>5664</v>
      </c>
      <c r="B2750" t="s">
        <v>5665</v>
      </c>
      <c r="C2750" t="str">
        <f>IFERROR(VLOOKUP(Table1[[#This Row],[Ticker]],[1]!Table1[[Symbol]:[Industry]],2,FALSE),"-")</f>
        <v>-</v>
      </c>
      <c r="D2750" t="s">
        <v>187</v>
      </c>
      <c r="E2750">
        <v>115.26988685000001</v>
      </c>
      <c r="F2750">
        <v>106.85</v>
      </c>
      <c r="G2750">
        <v>-10.286022036984001</v>
      </c>
      <c r="H2750">
        <v>-7.3469639658324803</v>
      </c>
      <c r="I2750">
        <v>-42.731782306883098</v>
      </c>
      <c r="J2750">
        <v>-1.1797630970876101</v>
      </c>
      <c r="K2750">
        <v>109.008877006768</v>
      </c>
      <c r="L2750">
        <v>111.504716477109</v>
      </c>
      <c r="M2750">
        <v>69.879881221036499</v>
      </c>
      <c r="N2750">
        <v>2.3529183288831699</v>
      </c>
      <c r="O2750">
        <v>58.8207767898923</v>
      </c>
      <c r="P2750">
        <v>33.129828058808798</v>
      </c>
      <c r="Q2750">
        <v>0.13332341316153401</v>
      </c>
    </row>
    <row r="2751" spans="1:17" hidden="1" x14ac:dyDescent="0.3">
      <c r="A2751" t="s">
        <v>5666</v>
      </c>
      <c r="B2751" t="s">
        <v>5667</v>
      </c>
      <c r="C2751" t="str">
        <f>IFERROR(VLOOKUP(Table1[[#This Row],[Ticker]],[1]!Table1[[Symbol]:[Industry]],2,FALSE),"-")</f>
        <v>-</v>
      </c>
      <c r="E2751">
        <v>115.02341663999999</v>
      </c>
      <c r="F2751">
        <v>1.65</v>
      </c>
      <c r="G2751">
        <v>-38.870080757838302</v>
      </c>
      <c r="H2751">
        <v>-5.0430660227992101</v>
      </c>
      <c r="I2751">
        <v>-3.6178428444244699</v>
      </c>
      <c r="J2751">
        <v>12.724755231983099</v>
      </c>
      <c r="K2751">
        <v>1.57120825431434</v>
      </c>
      <c r="L2751">
        <v>1.6886426937508101</v>
      </c>
      <c r="M2751">
        <v>81.362105991324199</v>
      </c>
      <c r="N2751">
        <v>1.1779109880618699</v>
      </c>
      <c r="O2751">
        <v>87.878787878787804</v>
      </c>
      <c r="P2751">
        <v>83.3333333333333</v>
      </c>
      <c r="Q2751">
        <v>-4.1172718031864002E-2</v>
      </c>
    </row>
    <row r="2752" spans="1:17" hidden="1" x14ac:dyDescent="0.3">
      <c r="A2752" t="s">
        <v>5668</v>
      </c>
      <c r="B2752" t="s">
        <v>5669</v>
      </c>
      <c r="C2752" t="str">
        <f>IFERROR(VLOOKUP(Table1[[#This Row],[Ticker]],[1]!Table1[[Symbol]:[Industry]],2,FALSE),"-")</f>
        <v>-</v>
      </c>
      <c r="D2752" t="s">
        <v>95</v>
      </c>
      <c r="E2752">
        <v>114.94766523</v>
      </c>
      <c r="F2752">
        <v>54.33</v>
      </c>
      <c r="G2752">
        <v>-26.4430466093389</v>
      </c>
      <c r="H2752">
        <v>-3.3653106120607399</v>
      </c>
      <c r="I2752">
        <v>-3.10361520234483E-2</v>
      </c>
      <c r="J2752">
        <v>-1.9822841054909599</v>
      </c>
      <c r="K2752">
        <v>61.577188636302999</v>
      </c>
      <c r="L2752">
        <v>60.840703858138198</v>
      </c>
      <c r="M2752">
        <v>30.329298506279901</v>
      </c>
      <c r="N2752">
        <v>1.23778070613399</v>
      </c>
      <c r="O2752">
        <v>88.588256948278996</v>
      </c>
      <c r="P2752">
        <v>29.976076555023901</v>
      </c>
      <c r="Q2752">
        <v>4.4914352094996002E-2</v>
      </c>
    </row>
    <row r="2753" spans="1:17" hidden="1" x14ac:dyDescent="0.3">
      <c r="A2753" t="s">
        <v>5670</v>
      </c>
      <c r="B2753" t="s">
        <v>2832</v>
      </c>
      <c r="C2753" t="str">
        <f>IFERROR(VLOOKUP(Table1[[#This Row],[Ticker]],[1]!Table1[[Symbol]:[Industry]],2,FALSE),"-")</f>
        <v>-</v>
      </c>
      <c r="D2753" t="s">
        <v>3874</v>
      </c>
      <c r="E2753">
        <v>114.8355</v>
      </c>
      <c r="F2753">
        <v>883.35</v>
      </c>
      <c r="G2753">
        <v>30.794876251367601</v>
      </c>
      <c r="H2753">
        <v>-4.0703422310673796</v>
      </c>
      <c r="I2753">
        <v>-10.000774793833999</v>
      </c>
      <c r="J2753">
        <v>-2.0599238570437599</v>
      </c>
      <c r="K2753">
        <v>781.33119575774595</v>
      </c>
      <c r="L2753">
        <v>739.47256196445198</v>
      </c>
      <c r="M2753">
        <v>83.524192132029995</v>
      </c>
      <c r="N2753">
        <v>1.74577364567072</v>
      </c>
      <c r="O2753">
        <v>35.365370464708199</v>
      </c>
      <c r="P2753">
        <v>72.866927592954994</v>
      </c>
      <c r="Q2753">
        <v>7.7244987039801996E-2</v>
      </c>
    </row>
    <row r="2754" spans="1:17" hidden="1" x14ac:dyDescent="0.3">
      <c r="A2754" t="s">
        <v>5671</v>
      </c>
      <c r="B2754" t="s">
        <v>5672</v>
      </c>
      <c r="C2754" t="str">
        <f>IFERROR(VLOOKUP(Table1[[#This Row],[Ticker]],[1]!Table1[[Symbol]:[Industry]],2,FALSE),"-")</f>
        <v>-</v>
      </c>
      <c r="D2754" t="s">
        <v>59</v>
      </c>
      <c r="E2754">
        <v>114.82906435999899</v>
      </c>
      <c r="F2754">
        <v>21.2</v>
      </c>
      <c r="G2754">
        <v>39.912813979003701</v>
      </c>
      <c r="H2754">
        <v>-8.9534610478857797</v>
      </c>
      <c r="I2754">
        <v>4.2377057999719803</v>
      </c>
      <c r="J2754">
        <v>-1.3424664763116301</v>
      </c>
      <c r="K2754">
        <v>21.443830778714801</v>
      </c>
      <c r="L2754">
        <v>19.030178621725199</v>
      </c>
      <c r="M2754">
        <v>42.373783408495001</v>
      </c>
      <c r="N2754">
        <v>0.20417858102321401</v>
      </c>
      <c r="O2754">
        <v>47.169811320754697</v>
      </c>
      <c r="P2754">
        <v>79.661016949152497</v>
      </c>
      <c r="Q2754">
        <v>0.11873690528735401</v>
      </c>
    </row>
    <row r="2755" spans="1:17" hidden="1" x14ac:dyDescent="0.3">
      <c r="A2755" t="s">
        <v>5673</v>
      </c>
      <c r="B2755" t="s">
        <v>5674</v>
      </c>
      <c r="C2755" t="str">
        <f>IFERROR(VLOOKUP(Table1[[#This Row],[Ticker]],[1]!Table1[[Symbol]:[Industry]],2,FALSE),"-")</f>
        <v>-</v>
      </c>
      <c r="E2755">
        <v>114.75</v>
      </c>
      <c r="F2755">
        <v>212.5</v>
      </c>
      <c r="G2755">
        <v>51.444962791008798</v>
      </c>
      <c r="H2755">
        <v>33.252531461477503</v>
      </c>
      <c r="I2755">
        <v>64.267782788772493</v>
      </c>
      <c r="J2755">
        <v>6.6309517400283404</v>
      </c>
      <c r="K2755">
        <v>160.864831896673</v>
      </c>
      <c r="M2755">
        <v>66.566212336856196</v>
      </c>
      <c r="N2755">
        <v>1.7289367130733799</v>
      </c>
      <c r="O2755">
        <v>10.611764705882299</v>
      </c>
      <c r="P2755">
        <v>88.386524822694994</v>
      </c>
    </row>
    <row r="2756" spans="1:17" hidden="1" x14ac:dyDescent="0.3">
      <c r="A2756" t="s">
        <v>5675</v>
      </c>
      <c r="B2756" t="s">
        <v>5676</v>
      </c>
      <c r="C2756" t="str">
        <f>IFERROR(VLOOKUP(Table1[[#This Row],[Ticker]],[1]!Table1[[Symbol]:[Industry]],2,FALSE),"-")</f>
        <v>-</v>
      </c>
      <c r="D2756" t="s">
        <v>234</v>
      </c>
      <c r="E2756">
        <v>114.57</v>
      </c>
      <c r="F2756">
        <v>114</v>
      </c>
      <c r="G2756">
        <v>40.7111716432373</v>
      </c>
      <c r="H2756">
        <v>2.3496525159346802</v>
      </c>
      <c r="I2756">
        <v>-4.3179374518038403</v>
      </c>
      <c r="J2756">
        <v>-4.9755455610165802</v>
      </c>
      <c r="K2756">
        <v>106.666030744824</v>
      </c>
      <c r="M2756">
        <v>60.153506634952002</v>
      </c>
      <c r="N2756">
        <v>1.0460066249539901</v>
      </c>
      <c r="O2756">
        <v>34.254385964912203</v>
      </c>
      <c r="P2756">
        <v>75.384615384615302</v>
      </c>
    </row>
    <row r="2757" spans="1:17" hidden="1" x14ac:dyDescent="0.3">
      <c r="A2757" t="s">
        <v>5677</v>
      </c>
      <c r="B2757" t="s">
        <v>5678</v>
      </c>
      <c r="C2757" t="str">
        <f>IFERROR(VLOOKUP(Table1[[#This Row],[Ticker]],[1]!Table1[[Symbol]:[Industry]],2,FALSE),"-")</f>
        <v>-</v>
      </c>
      <c r="D2757" t="s">
        <v>387</v>
      </c>
      <c r="E2757">
        <v>114.50510250000001</v>
      </c>
      <c r="F2757">
        <v>45.95</v>
      </c>
      <c r="G2757">
        <v>-12.398099492060799</v>
      </c>
      <c r="H2757">
        <v>24.618122859326899</v>
      </c>
      <c r="I2757">
        <v>-21.446579953580599</v>
      </c>
      <c r="J2757">
        <v>23.062395095904598</v>
      </c>
      <c r="K2757">
        <v>44.0755014485865</v>
      </c>
      <c r="L2757">
        <v>46.082286307977</v>
      </c>
      <c r="M2757">
        <v>73.466427507442802</v>
      </c>
      <c r="N2757">
        <v>2.0004248088360201</v>
      </c>
      <c r="O2757">
        <v>69.096844396082702</v>
      </c>
      <c r="P2757">
        <v>32.803468208092397</v>
      </c>
      <c r="Q2757">
        <v>0.13993193937849499</v>
      </c>
    </row>
    <row r="2758" spans="1:17" hidden="1" x14ac:dyDescent="0.3">
      <c r="A2758" t="s">
        <v>5679</v>
      </c>
      <c r="B2758" t="s">
        <v>5680</v>
      </c>
      <c r="C2758" t="str">
        <f>IFERROR(VLOOKUP(Table1[[#This Row],[Ticker]],[1]!Table1[[Symbol]:[Industry]],2,FALSE),"-")</f>
        <v>-</v>
      </c>
      <c r="E2758">
        <v>114.4474</v>
      </c>
      <c r="F2758">
        <v>82.1</v>
      </c>
      <c r="G2758">
        <v>79.537813979003701</v>
      </c>
      <c r="H2758">
        <v>6.8525314614775201</v>
      </c>
      <c r="I2758">
        <v>44.995249361382903</v>
      </c>
      <c r="J2758">
        <v>2.6750554260663302</v>
      </c>
      <c r="K2758">
        <v>77.671341900846997</v>
      </c>
      <c r="L2758">
        <v>65.9044900927436</v>
      </c>
      <c r="M2758">
        <v>62.2853340358228</v>
      </c>
      <c r="N2758">
        <v>0.94315904536345396</v>
      </c>
      <c r="O2758">
        <v>6.5773447015834403</v>
      </c>
      <c r="P2758">
        <v>110.51282051282</v>
      </c>
    </row>
    <row r="2759" spans="1:17" hidden="1" x14ac:dyDescent="0.3">
      <c r="A2759" t="s">
        <v>5681</v>
      </c>
      <c r="B2759" t="s">
        <v>5682</v>
      </c>
      <c r="C2759" t="str">
        <f>IFERROR(VLOOKUP(Table1[[#This Row],[Ticker]],[1]!Table1[[Symbol]:[Industry]],2,FALSE),"-")</f>
        <v>-</v>
      </c>
      <c r="D2759" t="s">
        <v>59</v>
      </c>
      <c r="E2759">
        <v>114.080521203</v>
      </c>
      <c r="F2759">
        <v>22.77</v>
      </c>
      <c r="G2759">
        <v>-25.931484266610202</v>
      </c>
      <c r="H2759">
        <v>1.7719113064387499</v>
      </c>
      <c r="I2759">
        <v>-40.603651737518099</v>
      </c>
      <c r="J2759">
        <v>-2.5071288259878699</v>
      </c>
      <c r="K2759">
        <v>23.512848237247098</v>
      </c>
      <c r="L2759">
        <v>26.056591975367098</v>
      </c>
      <c r="M2759">
        <v>42.955277700420297</v>
      </c>
      <c r="N2759">
        <v>0.647100294204626</v>
      </c>
      <c r="O2759">
        <v>80.939833113746104</v>
      </c>
      <c r="P2759">
        <v>19.842105263157801</v>
      </c>
      <c r="Q2759">
        <v>-0.11405249771535</v>
      </c>
    </row>
    <row r="2760" spans="1:17" hidden="1" x14ac:dyDescent="0.3">
      <c r="A2760" t="s">
        <v>5683</v>
      </c>
      <c r="B2760" t="s">
        <v>5684</v>
      </c>
      <c r="C2760" t="str">
        <f>IFERROR(VLOOKUP(Table1[[#This Row],[Ticker]],[1]!Table1[[Symbol]:[Industry]],2,FALSE),"-")</f>
        <v>-</v>
      </c>
      <c r="D2760" t="s">
        <v>668</v>
      </c>
      <c r="E2760">
        <v>114.0645</v>
      </c>
      <c r="F2760">
        <v>24.53</v>
      </c>
      <c r="G2760">
        <v>-31.7275116914942</v>
      </c>
      <c r="H2760">
        <v>6.87157908052514</v>
      </c>
      <c r="I2760">
        <v>-42.703386051844703</v>
      </c>
      <c r="J2760">
        <v>8.9378282312485595</v>
      </c>
      <c r="K2760">
        <v>21.9204551856511</v>
      </c>
      <c r="L2760">
        <v>25.988844345195499</v>
      </c>
      <c r="M2760">
        <v>85.974213212000606</v>
      </c>
      <c r="N2760">
        <v>0.51321654969240704</v>
      </c>
      <c r="O2760">
        <v>66.734610680798994</v>
      </c>
      <c r="P2760">
        <v>29.105263157894701</v>
      </c>
      <c r="Q2760">
        <v>-0.11118998688448201</v>
      </c>
    </row>
    <row r="2761" spans="1:17" hidden="1" x14ac:dyDescent="0.3">
      <c r="A2761" t="s">
        <v>5685</v>
      </c>
      <c r="B2761" t="s">
        <v>5686</v>
      </c>
      <c r="C2761" t="str">
        <f>IFERROR(VLOOKUP(Table1[[#This Row],[Ticker]],[1]!Table1[[Symbol]:[Industry]],2,FALSE),"-")</f>
        <v>-</v>
      </c>
      <c r="D2761" t="s">
        <v>448</v>
      </c>
      <c r="E2761">
        <v>113.991174</v>
      </c>
      <c r="F2761">
        <v>227.7</v>
      </c>
      <c r="G2761">
        <v>159.62615984366499</v>
      </c>
      <c r="H2761">
        <v>21.042453724285402</v>
      </c>
      <c r="I2761">
        <v>100.113440337852</v>
      </c>
      <c r="J2761">
        <v>-13.0535139882646</v>
      </c>
      <c r="K2761">
        <v>184.45143366775599</v>
      </c>
      <c r="L2761">
        <v>144.08358937439399</v>
      </c>
      <c r="M2761">
        <v>55.313002888558998</v>
      </c>
      <c r="N2761">
        <v>2.11268619471744</v>
      </c>
      <c r="O2761">
        <v>10.518225735616999</v>
      </c>
      <c r="P2761">
        <v>185.33834586466099</v>
      </c>
      <c r="Q2761">
        <v>0.129134007834496</v>
      </c>
    </row>
    <row r="2762" spans="1:17" hidden="1" x14ac:dyDescent="0.3">
      <c r="A2762" t="s">
        <v>5687</v>
      </c>
      <c r="B2762" t="s">
        <v>5688</v>
      </c>
      <c r="C2762" t="str">
        <f>IFERROR(VLOOKUP(Table1[[#This Row],[Ticker]],[1]!Table1[[Symbol]:[Industry]],2,FALSE),"-")</f>
        <v>-</v>
      </c>
      <c r="D2762" t="s">
        <v>1409</v>
      </c>
      <c r="E2762">
        <v>113.80915</v>
      </c>
      <c r="F2762">
        <v>4.6399999999999997</v>
      </c>
      <c r="G2762">
        <v>231.21089090208</v>
      </c>
      <c r="H2762">
        <v>14.5602237691698</v>
      </c>
      <c r="I2762">
        <v>218.539205405339</v>
      </c>
      <c r="J2762">
        <v>4.1680746681554703</v>
      </c>
      <c r="K2762">
        <v>3.72614208316846</v>
      </c>
      <c r="L2762">
        <v>2.3550212646430499</v>
      </c>
      <c r="M2762">
        <v>63.0810038271756</v>
      </c>
      <c r="N2762">
        <v>3.1013420078377698</v>
      </c>
      <c r="O2762">
        <v>2.80172413793102</v>
      </c>
      <c r="P2762">
        <v>445.88235294117601</v>
      </c>
      <c r="Q2762">
        <v>4.8464983864955E-2</v>
      </c>
    </row>
    <row r="2763" spans="1:17" hidden="1" x14ac:dyDescent="0.3">
      <c r="A2763" t="s">
        <v>5689</v>
      </c>
      <c r="B2763" t="s">
        <v>5690</v>
      </c>
      <c r="C2763" t="str">
        <f>IFERROR(VLOOKUP(Table1[[#This Row],[Ticker]],[1]!Table1[[Symbol]:[Industry]],2,FALSE),"-")</f>
        <v>-</v>
      </c>
      <c r="D2763" t="s">
        <v>387</v>
      </c>
      <c r="E2763">
        <v>113.79644710999899</v>
      </c>
      <c r="M2763">
        <v>50</v>
      </c>
    </row>
    <row r="2764" spans="1:17" hidden="1" x14ac:dyDescent="0.3">
      <c r="A2764" t="s">
        <v>5691</v>
      </c>
      <c r="B2764" t="s">
        <v>5692</v>
      </c>
      <c r="C2764" t="str">
        <f>IFERROR(VLOOKUP(Table1[[#This Row],[Ticker]],[1]!Table1[[Symbol]:[Industry]],2,FALSE),"-")</f>
        <v>-</v>
      </c>
      <c r="D2764" t="s">
        <v>257</v>
      </c>
      <c r="E2764">
        <v>113.655</v>
      </c>
      <c r="F2764">
        <v>378.85</v>
      </c>
      <c r="G2764">
        <v>126.877189187824</v>
      </c>
      <c r="H2764">
        <v>-4.9550323028144696</v>
      </c>
      <c r="I2764">
        <v>6.9998744830966997</v>
      </c>
      <c r="J2764">
        <v>-1.7812609906747501</v>
      </c>
      <c r="K2764">
        <v>361.165340330878</v>
      </c>
      <c r="L2764">
        <v>304.54479754240202</v>
      </c>
      <c r="M2764">
        <v>56.5487294171309</v>
      </c>
      <c r="N2764">
        <v>1.66422844042931</v>
      </c>
      <c r="O2764">
        <v>11.4953147683779</v>
      </c>
      <c r="P2764">
        <v>193.68217054263499</v>
      </c>
      <c r="Q2764">
        <v>0.11615421851973599</v>
      </c>
    </row>
    <row r="2765" spans="1:17" hidden="1" x14ac:dyDescent="0.3">
      <c r="A2765" t="s">
        <v>5693</v>
      </c>
      <c r="B2765" t="s">
        <v>5694</v>
      </c>
      <c r="C2765" t="str">
        <f>IFERROR(VLOOKUP(Table1[[#This Row],[Ticker]],[1]!Table1[[Symbol]:[Industry]],2,FALSE),"-")</f>
        <v>-</v>
      </c>
      <c r="D2765" t="s">
        <v>49</v>
      </c>
      <c r="E2765">
        <v>113.601327404</v>
      </c>
      <c r="F2765">
        <v>35.659999999999997</v>
      </c>
      <c r="G2765">
        <v>-12.4698868784112</v>
      </c>
      <c r="H2765">
        <v>-2.4427066337605798</v>
      </c>
      <c r="I2765">
        <v>-17.311772884663601</v>
      </c>
      <c r="J2765">
        <v>-2.07526096103765</v>
      </c>
      <c r="K2765">
        <v>36.456698480470102</v>
      </c>
      <c r="L2765">
        <v>35.781748362359501</v>
      </c>
      <c r="M2765">
        <v>50.954542635373699</v>
      </c>
      <c r="N2765">
        <v>0.93759279666987205</v>
      </c>
      <c r="O2765">
        <v>36.006730229949497</v>
      </c>
      <c r="P2765">
        <v>33.558052434456897</v>
      </c>
      <c r="Q2765">
        <v>8.1907311560505999E-2</v>
      </c>
    </row>
    <row r="2766" spans="1:17" hidden="1" x14ac:dyDescent="0.3">
      <c r="A2766" t="s">
        <v>5695</v>
      </c>
      <c r="B2766" t="s">
        <v>5696</v>
      </c>
      <c r="C2766" t="str">
        <f>IFERROR(VLOOKUP(Table1[[#This Row],[Ticker]],[1]!Table1[[Symbol]:[Industry]],2,FALSE),"-")</f>
        <v>-</v>
      </c>
      <c r="D2766" t="s">
        <v>1512</v>
      </c>
      <c r="E2766">
        <v>113.47736176799999</v>
      </c>
      <c r="F2766">
        <v>26.82</v>
      </c>
      <c r="G2766">
        <v>31.8901531602903</v>
      </c>
      <c r="H2766">
        <v>26.590649483806001</v>
      </c>
      <c r="I2766">
        <v>8.7432870379920704</v>
      </c>
      <c r="J2766">
        <v>1.5527563257758701</v>
      </c>
      <c r="K2766">
        <v>23.7468996573377</v>
      </c>
      <c r="L2766">
        <v>22.206473660787999</v>
      </c>
      <c r="M2766">
        <v>59.3758793100098</v>
      </c>
      <c r="N2766">
        <v>1.9968528659598499</v>
      </c>
      <c r="O2766">
        <v>29.194630872483199</v>
      </c>
      <c r="P2766">
        <v>78.205980066445093</v>
      </c>
      <c r="Q2766">
        <v>6.7990901208121998E-2</v>
      </c>
    </row>
    <row r="2767" spans="1:17" hidden="1" x14ac:dyDescent="0.3">
      <c r="A2767" t="s">
        <v>5697</v>
      </c>
      <c r="B2767" t="s">
        <v>5698</v>
      </c>
      <c r="C2767" t="str">
        <f>IFERROR(VLOOKUP(Table1[[#This Row],[Ticker]],[1]!Table1[[Symbol]:[Industry]],2,FALSE),"-")</f>
        <v>-</v>
      </c>
      <c r="D2767" t="s">
        <v>552</v>
      </c>
      <c r="E2767">
        <v>113.34023999999999</v>
      </c>
      <c r="F2767">
        <v>117</v>
      </c>
      <c r="G2767">
        <v>91.679118326829894</v>
      </c>
      <c r="H2767">
        <v>-1.5117605350044501</v>
      </c>
      <c r="I2767">
        <v>12.917085589670799</v>
      </c>
      <c r="J2767">
        <v>-1.72524507782347</v>
      </c>
      <c r="K2767">
        <v>118.12508611055</v>
      </c>
      <c r="L2767">
        <v>106.800156858207</v>
      </c>
      <c r="M2767">
        <v>53.527508574892799</v>
      </c>
      <c r="N2767">
        <v>0.60515329082748104</v>
      </c>
      <c r="O2767">
        <v>27.2649572649572</v>
      </c>
      <c r="P2767">
        <v>124.00919012062</v>
      </c>
      <c r="Q2767">
        <v>6.5745939085082999E-2</v>
      </c>
    </row>
    <row r="2768" spans="1:17" hidden="1" x14ac:dyDescent="0.3">
      <c r="A2768" t="s">
        <v>5699</v>
      </c>
      <c r="B2768" t="s">
        <v>5700</v>
      </c>
      <c r="C2768" t="str">
        <f>IFERROR(VLOOKUP(Table1[[#This Row],[Ticker]],[1]!Table1[[Symbol]:[Industry]],2,FALSE),"-")</f>
        <v>-</v>
      </c>
      <c r="E2768">
        <v>113.34</v>
      </c>
      <c r="F2768">
        <v>188.9</v>
      </c>
      <c r="G2768">
        <v>184.97860345268799</v>
      </c>
      <c r="H2768">
        <v>-2.1698170233709702</v>
      </c>
      <c r="I2768">
        <v>190.759565016793</v>
      </c>
      <c r="J2768">
        <v>28.7724441187693</v>
      </c>
      <c r="K2768">
        <v>155.102578451124</v>
      </c>
      <c r="L2768">
        <v>109.61538352942399</v>
      </c>
      <c r="M2768">
        <v>77.654730820182806</v>
      </c>
      <c r="N2768">
        <v>1.7583275732074299</v>
      </c>
      <c r="O2768">
        <v>0</v>
      </c>
      <c r="P2768">
        <v>258.104265402843</v>
      </c>
      <c r="Q2768">
        <v>0.124681326741739</v>
      </c>
    </row>
    <row r="2769" spans="1:17" hidden="1" x14ac:dyDescent="0.3">
      <c r="A2769" t="s">
        <v>5701</v>
      </c>
      <c r="B2769" t="s">
        <v>5702</v>
      </c>
      <c r="C2769" t="str">
        <f>IFERROR(VLOOKUP(Table1[[#This Row],[Ticker]],[1]!Table1[[Symbol]:[Industry]],2,FALSE),"-")</f>
        <v>-</v>
      </c>
      <c r="D2769" t="s">
        <v>821</v>
      </c>
      <c r="E2769">
        <v>113.099244</v>
      </c>
      <c r="F2769">
        <v>63.6</v>
      </c>
      <c r="G2769">
        <v>-25.079274628591101</v>
      </c>
      <c r="H2769">
        <v>0.58586479481085296</v>
      </c>
      <c r="I2769">
        <v>-15.2684911191648</v>
      </c>
      <c r="J2769">
        <v>3.3195745862759698</v>
      </c>
      <c r="K2769">
        <v>57.787738411292999</v>
      </c>
      <c r="L2769">
        <v>59.724600156363898</v>
      </c>
      <c r="M2769">
        <v>62.888426547935701</v>
      </c>
      <c r="N2769">
        <v>3.05255426799412</v>
      </c>
      <c r="O2769">
        <v>52.437106918238896</v>
      </c>
      <c r="P2769">
        <v>36.774193548386997</v>
      </c>
      <c r="Q2769">
        <v>7.6095253863618997E-2</v>
      </c>
    </row>
    <row r="2770" spans="1:17" hidden="1" x14ac:dyDescent="0.3">
      <c r="A2770" t="s">
        <v>5703</v>
      </c>
      <c r="B2770" t="s">
        <v>5704</v>
      </c>
      <c r="C2770" t="str">
        <f>IFERROR(VLOOKUP(Table1[[#This Row],[Ticker]],[1]!Table1[[Symbol]:[Industry]],2,FALSE),"-")</f>
        <v>-</v>
      </c>
      <c r="D2770" t="s">
        <v>620</v>
      </c>
      <c r="E2770">
        <v>112.53822030000001</v>
      </c>
      <c r="F2770">
        <v>55.99</v>
      </c>
      <c r="G2770">
        <v>75.401319726130197</v>
      </c>
      <c r="H2770">
        <v>10.1691981281441</v>
      </c>
      <c r="I2770">
        <v>27.0856339767675</v>
      </c>
      <c r="J2770">
        <v>-7.9113431011028599</v>
      </c>
      <c r="K2770">
        <v>50.485152191291</v>
      </c>
      <c r="L2770">
        <v>39.999372730580397</v>
      </c>
      <c r="M2770">
        <v>48.121924386345</v>
      </c>
      <c r="N2770">
        <v>0.30381306339623099</v>
      </c>
      <c r="O2770">
        <v>23.2362921950348</v>
      </c>
      <c r="P2770">
        <v>143.540669856459</v>
      </c>
      <c r="Q2770">
        <v>9.1165518217854999E-2</v>
      </c>
    </row>
    <row r="2771" spans="1:17" hidden="1" x14ac:dyDescent="0.3">
      <c r="A2771" t="s">
        <v>5705</v>
      </c>
      <c r="B2771" t="s">
        <v>5706</v>
      </c>
      <c r="C2771" t="str">
        <f>IFERROR(VLOOKUP(Table1[[#This Row],[Ticker]],[1]!Table1[[Symbol]:[Industry]],2,FALSE),"-")</f>
        <v>-</v>
      </c>
      <c r="E2771">
        <v>112.39502400000001</v>
      </c>
      <c r="F2771">
        <v>112</v>
      </c>
      <c r="G2771">
        <v>165.95448064567</v>
      </c>
      <c r="H2771">
        <v>23.717732926678899</v>
      </c>
      <c r="I2771">
        <v>144.64110075073799</v>
      </c>
      <c r="J2771">
        <v>9.8002725876484291</v>
      </c>
      <c r="K2771">
        <v>91.619812048775103</v>
      </c>
      <c r="L2771">
        <v>63.285429836735297</v>
      </c>
      <c r="M2771">
        <v>54.665505497849203</v>
      </c>
      <c r="N2771">
        <v>1.2101086769018401</v>
      </c>
      <c r="O2771">
        <v>9.5535714285714199</v>
      </c>
      <c r="P2771">
        <v>664.50511945392395</v>
      </c>
    </row>
    <row r="2772" spans="1:17" hidden="1" x14ac:dyDescent="0.3">
      <c r="A2772" t="s">
        <v>5707</v>
      </c>
      <c r="B2772" t="s">
        <v>5708</v>
      </c>
      <c r="C2772" t="str">
        <f>IFERROR(VLOOKUP(Table1[[#This Row],[Ticker]],[1]!Table1[[Symbol]:[Industry]],2,FALSE),"-")</f>
        <v>-</v>
      </c>
      <c r="D2772" t="s">
        <v>552</v>
      </c>
      <c r="E2772">
        <v>112.12</v>
      </c>
      <c r="F2772">
        <v>140.15</v>
      </c>
      <c r="G2772">
        <v>250.529424717258</v>
      </c>
      <c r="H2772">
        <v>20.719793366239401</v>
      </c>
      <c r="I2772">
        <v>111.350633976767</v>
      </c>
      <c r="J2772">
        <v>-4.4078038792219099</v>
      </c>
      <c r="K2772">
        <v>130.03350763521101</v>
      </c>
      <c r="L2772">
        <v>92.8720252528001</v>
      </c>
      <c r="M2772">
        <v>44.091053230166999</v>
      </c>
      <c r="N2772">
        <v>0.67804862772436503</v>
      </c>
      <c r="O2772">
        <v>16.196931858722699</v>
      </c>
      <c r="P2772">
        <v>379.14529914529902</v>
      </c>
      <c r="Q2772">
        <v>0.15195669059132599</v>
      </c>
    </row>
    <row r="2773" spans="1:17" hidden="1" x14ac:dyDescent="0.3">
      <c r="A2773" t="s">
        <v>5709</v>
      </c>
      <c r="B2773" t="s">
        <v>5710</v>
      </c>
      <c r="C2773" t="str">
        <f>IFERROR(VLOOKUP(Table1[[#This Row],[Ticker]],[1]!Table1[[Symbol]:[Industry]],2,FALSE),"-")</f>
        <v>-</v>
      </c>
      <c r="D2773" t="s">
        <v>620</v>
      </c>
      <c r="E2773">
        <v>112.04793600000001</v>
      </c>
      <c r="F2773">
        <v>33.92</v>
      </c>
      <c r="G2773">
        <v>-4.1351250890965403</v>
      </c>
      <c r="H2773">
        <v>-6.6200175581303196</v>
      </c>
      <c r="I2773">
        <v>45.245832111965697</v>
      </c>
      <c r="J2773">
        <v>-2.9567056720373399</v>
      </c>
      <c r="K2773">
        <v>33.787813032220498</v>
      </c>
      <c r="L2773">
        <v>28.402758272581899</v>
      </c>
      <c r="M2773">
        <v>45.054801842951797</v>
      </c>
      <c r="N2773">
        <v>0.56096504886507004</v>
      </c>
      <c r="O2773">
        <v>24.4103773584905</v>
      </c>
      <c r="P2773">
        <v>86.373626373626394</v>
      </c>
      <c r="Q2773">
        <v>0.11784006498062601</v>
      </c>
    </row>
    <row r="2774" spans="1:17" hidden="1" x14ac:dyDescent="0.3">
      <c r="A2774" t="s">
        <v>5711</v>
      </c>
      <c r="B2774" t="s">
        <v>5712</v>
      </c>
      <c r="C2774" t="str">
        <f>IFERROR(VLOOKUP(Table1[[#This Row],[Ticker]],[1]!Table1[[Symbol]:[Industry]],2,FALSE),"-")</f>
        <v>-</v>
      </c>
      <c r="D2774" t="s">
        <v>75</v>
      </c>
      <c r="E2774">
        <v>112.03129642</v>
      </c>
      <c r="F2774">
        <v>13.96</v>
      </c>
      <c r="G2774">
        <v>-24.6991614189701</v>
      </c>
      <c r="H2774">
        <v>-24.379810262397299</v>
      </c>
      <c r="I2774">
        <v>-46.095107650026598</v>
      </c>
      <c r="J2774">
        <v>-6.14257118683068</v>
      </c>
      <c r="K2774">
        <v>16.130778873075201</v>
      </c>
      <c r="L2774">
        <v>17.7205227236269</v>
      </c>
      <c r="M2774">
        <v>35.225074068245902</v>
      </c>
      <c r="N2774">
        <v>4.5951467716504704</v>
      </c>
      <c r="O2774">
        <v>122.77936962750699</v>
      </c>
      <c r="P2774">
        <v>13.7734311328443</v>
      </c>
      <c r="Q2774">
        <v>1.3232944022018999E-2</v>
      </c>
    </row>
    <row r="2775" spans="1:17" hidden="1" x14ac:dyDescent="0.3">
      <c r="A2775" t="s">
        <v>5713</v>
      </c>
      <c r="B2775" t="s">
        <v>5714</v>
      </c>
      <c r="C2775" t="str">
        <f>IFERROR(VLOOKUP(Table1[[#This Row],[Ticker]],[1]!Table1[[Symbol]:[Industry]],2,FALSE),"-")</f>
        <v>-</v>
      </c>
      <c r="D2775" t="s">
        <v>103</v>
      </c>
      <c r="E2775">
        <v>111.34</v>
      </c>
      <c r="F2775">
        <v>23.44</v>
      </c>
      <c r="G2775">
        <v>11.363837370816601</v>
      </c>
      <c r="H2775">
        <v>4.3272835591129102</v>
      </c>
      <c r="I2775">
        <v>-23.763890738061299</v>
      </c>
      <c r="J2775">
        <v>-0.40281067789467401</v>
      </c>
      <c r="K2775">
        <v>23.017856916644401</v>
      </c>
      <c r="L2775">
        <v>22.461119531183002</v>
      </c>
      <c r="M2775">
        <v>58.946596267506699</v>
      </c>
      <c r="N2775">
        <v>0.73491017651456203</v>
      </c>
      <c r="O2775">
        <v>56.996587030716697</v>
      </c>
      <c r="P2775">
        <v>50.256410256410199</v>
      </c>
      <c r="Q2775">
        <v>5.9504396279620002E-2</v>
      </c>
    </row>
    <row r="2776" spans="1:17" hidden="1" x14ac:dyDescent="0.3">
      <c r="A2776" t="s">
        <v>5715</v>
      </c>
      <c r="B2776" t="s">
        <v>5716</v>
      </c>
      <c r="C2776" t="str">
        <f>IFERROR(VLOOKUP(Table1[[#This Row],[Ticker]],[1]!Table1[[Symbol]:[Industry]],2,FALSE),"-")</f>
        <v>-</v>
      </c>
      <c r="D2776" t="s">
        <v>668</v>
      </c>
      <c r="E2776">
        <v>111.23341465999999</v>
      </c>
      <c r="F2776">
        <v>103.1</v>
      </c>
      <c r="G2776">
        <v>20.280450625846001</v>
      </c>
      <c r="H2776">
        <v>10.528393530442999</v>
      </c>
      <c r="I2776">
        <v>5.6572592498502496</v>
      </c>
      <c r="J2776">
        <v>4.8201652470040504</v>
      </c>
      <c r="K2776">
        <v>101.203849801272</v>
      </c>
      <c r="L2776">
        <v>98.478931076180004</v>
      </c>
      <c r="M2776">
        <v>48.654391143345698</v>
      </c>
      <c r="N2776">
        <v>1.9692689740803899</v>
      </c>
      <c r="O2776">
        <v>85.509214354995095</v>
      </c>
      <c r="P2776">
        <v>55.740181268882097</v>
      </c>
      <c r="Q2776">
        <v>4.9786377774065999E-2</v>
      </c>
    </row>
    <row r="2777" spans="1:17" hidden="1" x14ac:dyDescent="0.3">
      <c r="A2777" t="s">
        <v>5717</v>
      </c>
      <c r="B2777" t="s">
        <v>5718</v>
      </c>
      <c r="C2777" t="str">
        <f>IFERROR(VLOOKUP(Table1[[#This Row],[Ticker]],[1]!Table1[[Symbol]:[Industry]],2,FALSE),"-")</f>
        <v>-</v>
      </c>
      <c r="D2777" t="s">
        <v>620</v>
      </c>
      <c r="E2777">
        <v>111.06552484300001</v>
      </c>
      <c r="F2777">
        <v>1.49</v>
      </c>
      <c r="G2777">
        <v>-110.471756189865</v>
      </c>
      <c r="H2777">
        <v>-17.747468538522401</v>
      </c>
      <c r="I2777">
        <v>18.690028168569501</v>
      </c>
      <c r="J2777">
        <v>-7.79209477674741</v>
      </c>
      <c r="K2777">
        <v>1.5931732042828699</v>
      </c>
      <c r="L2777">
        <v>2.7423158422535598</v>
      </c>
      <c r="M2777">
        <v>20.972385585111802</v>
      </c>
      <c r="N2777">
        <v>1.0580399163927801</v>
      </c>
      <c r="O2777">
        <v>616.33889479932395</v>
      </c>
      <c r="P2777">
        <v>43.942558746736303</v>
      </c>
      <c r="Q2777">
        <v>7.7048287909628005E-2</v>
      </c>
    </row>
    <row r="2778" spans="1:17" hidden="1" x14ac:dyDescent="0.3">
      <c r="A2778" t="s">
        <v>5719</v>
      </c>
      <c r="B2778" t="s">
        <v>5720</v>
      </c>
      <c r="C2778" t="str">
        <f>IFERROR(VLOOKUP(Table1[[#This Row],[Ticker]],[1]!Table1[[Symbol]:[Industry]],2,FALSE),"-")</f>
        <v>-</v>
      </c>
      <c r="D2778" t="s">
        <v>620</v>
      </c>
      <c r="E2778">
        <v>110.9975038</v>
      </c>
      <c r="F2778">
        <v>122.6</v>
      </c>
      <c r="G2778">
        <v>129.91750538851099</v>
      </c>
      <c r="H2778">
        <v>-0.67104715754983901</v>
      </c>
      <c r="I2778">
        <v>44.290121156254699</v>
      </c>
      <c r="J2778">
        <v>-0.89951203884793696</v>
      </c>
      <c r="K2778">
        <v>119.44122809577</v>
      </c>
      <c r="L2778">
        <v>102.581423411492</v>
      </c>
      <c r="M2778">
        <v>62.328180392299501</v>
      </c>
      <c r="N2778">
        <v>1.2813438691716701</v>
      </c>
      <c r="O2778">
        <v>30.424143556280601</v>
      </c>
      <c r="P2778">
        <v>178.00453514739201</v>
      </c>
      <c r="Q2778">
        <v>0.14730969823648801</v>
      </c>
    </row>
    <row r="2779" spans="1:17" hidden="1" x14ac:dyDescent="0.3">
      <c r="A2779" t="s">
        <v>5721</v>
      </c>
      <c r="B2779" t="s">
        <v>5722</v>
      </c>
      <c r="C2779" t="str">
        <f>IFERROR(VLOOKUP(Table1[[#This Row],[Ticker]],[1]!Table1[[Symbol]:[Industry]],2,FALSE),"-")</f>
        <v>-</v>
      </c>
      <c r="D2779" t="s">
        <v>716</v>
      </c>
      <c r="E2779">
        <v>110.88097019999999</v>
      </c>
      <c r="F2779">
        <v>75.63</v>
      </c>
      <c r="G2779">
        <v>41.944652817398797</v>
      </c>
      <c r="H2779">
        <v>-1.6470119175179101</v>
      </c>
      <c r="I2779">
        <v>23.454603690126099</v>
      </c>
      <c r="J2779">
        <v>-0.11488186003994499</v>
      </c>
      <c r="K2779">
        <v>70.637695991022298</v>
      </c>
      <c r="L2779">
        <v>60.6226402294987</v>
      </c>
      <c r="M2779">
        <v>46.511713315869002</v>
      </c>
      <c r="N2779">
        <v>1.0634520497573801</v>
      </c>
      <c r="O2779">
        <v>5.7781303715456804</v>
      </c>
      <c r="P2779">
        <v>72.277904328018195</v>
      </c>
      <c r="Q2779">
        <v>1.7417697266181999E-2</v>
      </c>
    </row>
    <row r="2780" spans="1:17" hidden="1" x14ac:dyDescent="0.3">
      <c r="A2780" t="s">
        <v>5723</v>
      </c>
      <c r="B2780" t="s">
        <v>5724</v>
      </c>
      <c r="C2780" t="str">
        <f>IFERROR(VLOOKUP(Table1[[#This Row],[Ticker]],[1]!Table1[[Symbol]:[Industry]],2,FALSE),"-")</f>
        <v>-</v>
      </c>
      <c r="E2780">
        <v>110.87300999999999</v>
      </c>
      <c r="F2780">
        <v>58.57</v>
      </c>
      <c r="G2780">
        <v>3.3911407029517999</v>
      </c>
      <c r="H2780">
        <v>-11.5178723185912</v>
      </c>
      <c r="I2780">
        <v>-2.1710295393004602</v>
      </c>
      <c r="J2780">
        <v>-5.7313622546523701</v>
      </c>
      <c r="K2780">
        <v>59.429541434262497</v>
      </c>
      <c r="L2780">
        <v>55.698575833041303</v>
      </c>
      <c r="M2780">
        <v>47.354100586073002</v>
      </c>
      <c r="N2780">
        <v>0.78321334505656903</v>
      </c>
      <c r="O2780">
        <v>22.895680382448301</v>
      </c>
      <c r="P2780">
        <v>62.6944444444444</v>
      </c>
      <c r="Q2780">
        <v>0.14298496009415201</v>
      </c>
    </row>
    <row r="2781" spans="1:17" hidden="1" x14ac:dyDescent="0.3">
      <c r="A2781" t="s">
        <v>5725</v>
      </c>
      <c r="B2781" t="s">
        <v>5726</v>
      </c>
      <c r="C2781" t="str">
        <f>IFERROR(VLOOKUP(Table1[[#This Row],[Ticker]],[1]!Table1[[Symbol]:[Industry]],2,FALSE),"-")</f>
        <v>-</v>
      </c>
      <c r="D2781" t="s">
        <v>237</v>
      </c>
      <c r="E2781">
        <v>110.61313445</v>
      </c>
      <c r="F2781">
        <v>951.65</v>
      </c>
      <c r="G2781">
        <v>-18.1811125746685</v>
      </c>
      <c r="H2781">
        <v>-1.3883009160417401</v>
      </c>
      <c r="I2781">
        <v>-10.934148538766999</v>
      </c>
      <c r="J2781">
        <v>-3.5283233742790499</v>
      </c>
      <c r="K2781">
        <v>924.90527453763798</v>
      </c>
      <c r="L2781">
        <v>915.536827189311</v>
      </c>
      <c r="M2781">
        <v>59.714084622481302</v>
      </c>
      <c r="N2781">
        <v>0.74904174281509195</v>
      </c>
      <c r="O2781">
        <v>14.222665896075201</v>
      </c>
      <c r="P2781">
        <v>27.6440211924082</v>
      </c>
      <c r="Q2781">
        <v>-5.0831577120261998E-2</v>
      </c>
    </row>
    <row r="2782" spans="1:17" hidden="1" x14ac:dyDescent="0.3">
      <c r="A2782" t="s">
        <v>5727</v>
      </c>
      <c r="B2782" t="s">
        <v>5728</v>
      </c>
      <c r="C2782" t="str">
        <f>IFERROR(VLOOKUP(Table1[[#This Row],[Ticker]],[1]!Table1[[Symbol]:[Industry]],2,FALSE),"-")</f>
        <v>-</v>
      </c>
      <c r="E2782">
        <v>110.25</v>
      </c>
      <c r="F2782">
        <v>735</v>
      </c>
      <c r="G2782">
        <v>29.318398243926801</v>
      </c>
      <c r="H2782">
        <v>13.758479322778401</v>
      </c>
      <c r="I2782">
        <v>-14.8893660232324</v>
      </c>
      <c r="J2782">
        <v>8.3499261370966291</v>
      </c>
      <c r="K2782">
        <v>626.83833375647703</v>
      </c>
      <c r="M2782">
        <v>94.183779207942393</v>
      </c>
      <c r="N2782">
        <v>0.57719952083056003</v>
      </c>
      <c r="O2782">
        <v>3.9455782312925098</v>
      </c>
      <c r="P2782">
        <v>55.030584264923</v>
      </c>
    </row>
    <row r="2783" spans="1:17" hidden="1" x14ac:dyDescent="0.3">
      <c r="A2783" t="s">
        <v>5729</v>
      </c>
      <c r="B2783" t="s">
        <v>5730</v>
      </c>
      <c r="C2783" t="str">
        <f>IFERROR(VLOOKUP(Table1[[#This Row],[Ticker]],[1]!Table1[[Symbol]:[Industry]],2,FALSE),"-")</f>
        <v>-</v>
      </c>
      <c r="E2783">
        <v>109.873615656</v>
      </c>
      <c r="F2783">
        <v>23.22</v>
      </c>
      <c r="G2783">
        <v>41.877034663635897</v>
      </c>
      <c r="H2783">
        <v>12.2273932010451</v>
      </c>
      <c r="I2783">
        <v>93.694263870005997</v>
      </c>
      <c r="J2783">
        <v>4.6540199574185896</v>
      </c>
      <c r="K2783">
        <v>19.81244079132</v>
      </c>
      <c r="L2783">
        <v>16.1601333935367</v>
      </c>
      <c r="M2783">
        <v>65.181267293885895</v>
      </c>
      <c r="N2783">
        <v>0.97340267974386296</v>
      </c>
      <c r="O2783">
        <v>5.9000861326442697</v>
      </c>
      <c r="P2783">
        <v>128.094302554027</v>
      </c>
      <c r="Q2783">
        <v>0.10277906155801</v>
      </c>
    </row>
    <row r="2784" spans="1:17" hidden="1" x14ac:dyDescent="0.3">
      <c r="A2784" t="s">
        <v>5731</v>
      </c>
      <c r="B2784" t="s">
        <v>5732</v>
      </c>
      <c r="C2784" t="str">
        <f>IFERROR(VLOOKUP(Table1[[#This Row],[Ticker]],[1]!Table1[[Symbol]:[Industry]],2,FALSE),"-")</f>
        <v>-</v>
      </c>
      <c r="E2784">
        <v>109.526658</v>
      </c>
      <c r="F2784">
        <v>30.83</v>
      </c>
      <c r="G2784">
        <v>32.228387749495496</v>
      </c>
      <c r="H2784">
        <v>-0.14737292480191899</v>
      </c>
      <c r="I2784">
        <v>-17.440449614563601</v>
      </c>
      <c r="J2784">
        <v>-4.3475628803174899</v>
      </c>
      <c r="K2784">
        <v>30.907357152285801</v>
      </c>
      <c r="L2784">
        <v>29.686567144791901</v>
      </c>
      <c r="M2784">
        <v>54.811568270387099</v>
      </c>
      <c r="N2784">
        <v>0.47234633947418803</v>
      </c>
      <c r="O2784">
        <v>45.799545896853701</v>
      </c>
      <c r="P2784">
        <v>78.724637681159393</v>
      </c>
      <c r="Q2784">
        <v>0.193411334214248</v>
      </c>
    </row>
    <row r="2785" spans="1:17" hidden="1" x14ac:dyDescent="0.3">
      <c r="A2785" t="s">
        <v>5733</v>
      </c>
      <c r="B2785" t="s">
        <v>5734</v>
      </c>
      <c r="C2785" t="str">
        <f>IFERROR(VLOOKUP(Table1[[#This Row],[Ticker]],[1]!Table1[[Symbol]:[Industry]],2,FALSE),"-")</f>
        <v>-</v>
      </c>
      <c r="D2785" t="s">
        <v>234</v>
      </c>
      <c r="E2785">
        <v>108.97977483</v>
      </c>
      <c r="F2785">
        <v>1412.7</v>
      </c>
      <c r="G2785">
        <v>73.231624709886702</v>
      </c>
      <c r="H2785">
        <v>4.0863316482188798</v>
      </c>
      <c r="I2785">
        <v>1.0380533316062901</v>
      </c>
      <c r="J2785">
        <v>-1.0573279342961499</v>
      </c>
      <c r="K2785">
        <v>1413.4828996609599</v>
      </c>
      <c r="L2785">
        <v>1290.04546798661</v>
      </c>
      <c r="M2785">
        <v>48.410333448373699</v>
      </c>
      <c r="N2785">
        <v>0.599653488342896</v>
      </c>
      <c r="O2785">
        <v>33.485524173568301</v>
      </c>
      <c r="P2785">
        <v>106.158336373586</v>
      </c>
      <c r="Q2785">
        <v>5.1249937646019997E-2</v>
      </c>
    </row>
    <row r="2786" spans="1:17" hidden="1" x14ac:dyDescent="0.3">
      <c r="A2786" t="s">
        <v>5735</v>
      </c>
      <c r="B2786" t="s">
        <v>5736</v>
      </c>
      <c r="C2786" t="str">
        <f>IFERROR(VLOOKUP(Table1[[#This Row],[Ticker]],[1]!Table1[[Symbol]:[Industry]],2,FALSE),"-")</f>
        <v>-</v>
      </c>
      <c r="D2786" t="s">
        <v>620</v>
      </c>
      <c r="E2786">
        <v>108.90825</v>
      </c>
      <c r="F2786">
        <v>42.79</v>
      </c>
      <c r="G2786">
        <v>8.7738777569452697</v>
      </c>
      <c r="H2786">
        <v>26.835864794810799</v>
      </c>
      <c r="I2786">
        <v>64.718481731604101</v>
      </c>
      <c r="J2786">
        <v>6.3122898228966502</v>
      </c>
      <c r="K2786">
        <v>32.947201939781898</v>
      </c>
      <c r="L2786">
        <v>29.0073600586841</v>
      </c>
      <c r="M2786">
        <v>71.8940702155694</v>
      </c>
      <c r="N2786">
        <v>1.3560914619781499</v>
      </c>
      <c r="O2786">
        <v>7.2446833372283104</v>
      </c>
      <c r="P2786">
        <v>113.249076106023</v>
      </c>
      <c r="Q2786">
        <v>0.20061809664466401</v>
      </c>
    </row>
    <row r="2787" spans="1:17" hidden="1" x14ac:dyDescent="0.3">
      <c r="A2787" t="s">
        <v>5737</v>
      </c>
      <c r="B2787" t="s">
        <v>5738</v>
      </c>
      <c r="C2787" t="str">
        <f>IFERROR(VLOOKUP(Table1[[#This Row],[Ticker]],[1]!Table1[[Symbol]:[Industry]],2,FALSE),"-")</f>
        <v>-</v>
      </c>
      <c r="D2787" t="s">
        <v>620</v>
      </c>
      <c r="E2787">
        <v>108.872387</v>
      </c>
      <c r="F2787">
        <v>34.840000000000003</v>
      </c>
      <c r="G2787">
        <v>7.9767103096051999</v>
      </c>
      <c r="H2787">
        <v>7.1243263332723803</v>
      </c>
      <c r="I2787">
        <v>-13.5070175363592</v>
      </c>
      <c r="J2787">
        <v>4.0714176671888804</v>
      </c>
      <c r="K2787">
        <v>32.348864438621</v>
      </c>
      <c r="L2787">
        <v>31.876072206931699</v>
      </c>
      <c r="M2787">
        <v>72.534028410078506</v>
      </c>
      <c r="N2787">
        <v>1.3142711246976599</v>
      </c>
      <c r="O2787">
        <v>42.6521239954075</v>
      </c>
      <c r="P2787">
        <v>58.390617900954098</v>
      </c>
      <c r="Q2787">
        <v>6.8972918153531002E-2</v>
      </c>
    </row>
    <row r="2788" spans="1:17" hidden="1" x14ac:dyDescent="0.3">
      <c r="A2788" t="s">
        <v>5739</v>
      </c>
      <c r="B2788" t="s">
        <v>5740</v>
      </c>
      <c r="C2788" t="str">
        <f>IFERROR(VLOOKUP(Table1[[#This Row],[Ticker]],[1]!Table1[[Symbol]:[Industry]],2,FALSE),"-")</f>
        <v>-</v>
      </c>
      <c r="D2788" t="s">
        <v>59</v>
      </c>
      <c r="E2788">
        <v>108.8229006</v>
      </c>
      <c r="F2788">
        <v>66.87</v>
      </c>
      <c r="G2788">
        <v>24.9514810206235</v>
      </c>
      <c r="H2788">
        <v>-0.41103202442886999</v>
      </c>
      <c r="I2788">
        <v>2.8026754992589402</v>
      </c>
      <c r="J2788">
        <v>-0.238158948612094</v>
      </c>
      <c r="K2788">
        <v>64.944363053545104</v>
      </c>
      <c r="L2788">
        <v>60.687312242338201</v>
      </c>
      <c r="M2788">
        <v>57.105601206429597</v>
      </c>
      <c r="N2788">
        <v>1.5191783964621499</v>
      </c>
      <c r="O2788">
        <v>18.139673994317299</v>
      </c>
      <c r="P2788">
        <v>51.977272727272698</v>
      </c>
      <c r="Q2788">
        <v>-1.6334006487267998E-2</v>
      </c>
    </row>
    <row r="2789" spans="1:17" hidden="1" x14ac:dyDescent="0.3">
      <c r="A2789" t="s">
        <v>5741</v>
      </c>
      <c r="B2789" t="s">
        <v>5742</v>
      </c>
      <c r="C2789" t="str">
        <f>IFERROR(VLOOKUP(Table1[[#This Row],[Ticker]],[1]!Table1[[Symbol]:[Industry]],2,FALSE),"-")</f>
        <v>-</v>
      </c>
      <c r="D2789" t="s">
        <v>103</v>
      </c>
      <c r="E2789">
        <v>108.808836</v>
      </c>
      <c r="F2789">
        <v>55.7</v>
      </c>
      <c r="G2789">
        <v>116.46172702248199</v>
      </c>
      <c r="H2789">
        <v>-7.4305885872732498</v>
      </c>
      <c r="I2789">
        <v>101.341403207536</v>
      </c>
      <c r="J2789">
        <v>0.25123237802550802</v>
      </c>
      <c r="K2789">
        <v>57.837934139606503</v>
      </c>
      <c r="L2789">
        <v>51.030087760224397</v>
      </c>
      <c r="M2789">
        <v>57.604805933070203</v>
      </c>
      <c r="N2789">
        <v>1.1889397254823899</v>
      </c>
      <c r="O2789">
        <v>52.064631956912002</v>
      </c>
      <c r="P2789">
        <v>174.384236453201</v>
      </c>
    </row>
    <row r="2790" spans="1:17" hidden="1" x14ac:dyDescent="0.3">
      <c r="A2790" t="s">
        <v>5743</v>
      </c>
      <c r="B2790" t="s">
        <v>5744</v>
      </c>
      <c r="C2790" t="str">
        <f>IFERROR(VLOOKUP(Table1[[#This Row],[Ticker]],[1]!Table1[[Symbol]:[Industry]],2,FALSE),"-")</f>
        <v>-</v>
      </c>
      <c r="D2790" t="s">
        <v>59</v>
      </c>
      <c r="E2790">
        <v>108.637648</v>
      </c>
      <c r="F2790">
        <v>63.35</v>
      </c>
      <c r="G2790">
        <v>-65.464920210249602</v>
      </c>
      <c r="H2790">
        <v>-11.5036874439951</v>
      </c>
      <c r="I2790">
        <v>-52.642100212485801</v>
      </c>
      <c r="J2790">
        <v>-3.73650232821312</v>
      </c>
      <c r="K2790">
        <v>66.190685334648293</v>
      </c>
      <c r="M2790">
        <v>48.389339622165998</v>
      </c>
      <c r="N2790">
        <v>0.44521138912855901</v>
      </c>
      <c r="O2790">
        <v>80.741910023677903</v>
      </c>
      <c r="P2790">
        <v>19.981060606060598</v>
      </c>
    </row>
    <row r="2791" spans="1:17" hidden="1" x14ac:dyDescent="0.3">
      <c r="A2791" t="s">
        <v>5745</v>
      </c>
      <c r="B2791" t="s">
        <v>5746</v>
      </c>
      <c r="C2791" t="str">
        <f>IFERROR(VLOOKUP(Table1[[#This Row],[Ticker]],[1]!Table1[[Symbol]:[Industry]],2,FALSE),"-")</f>
        <v>-</v>
      </c>
      <c r="D2791" t="s">
        <v>505</v>
      </c>
      <c r="E2791">
        <v>108.5176165</v>
      </c>
      <c r="F2791">
        <v>107.5</v>
      </c>
      <c r="G2791">
        <v>31.451556669062199</v>
      </c>
      <c r="H2791">
        <v>-4.8398684123793103</v>
      </c>
      <c r="I2791">
        <v>3.2891706675705601</v>
      </c>
      <c r="J2791">
        <v>2.4399224008739502</v>
      </c>
      <c r="K2791">
        <v>101.188687794666</v>
      </c>
      <c r="L2791">
        <v>92.985366853938302</v>
      </c>
      <c r="M2791">
        <v>67.321367563514599</v>
      </c>
      <c r="N2791">
        <v>4.8890056050724402</v>
      </c>
      <c r="O2791">
        <v>11.6279069767441</v>
      </c>
      <c r="P2791">
        <v>57.163742690058399</v>
      </c>
    </row>
    <row r="2792" spans="1:17" hidden="1" x14ac:dyDescent="0.3">
      <c r="A2792" t="s">
        <v>5747</v>
      </c>
      <c r="B2792" t="s">
        <v>5748</v>
      </c>
      <c r="C2792" t="str">
        <f>IFERROR(VLOOKUP(Table1[[#This Row],[Ticker]],[1]!Table1[[Symbol]:[Industry]],2,FALSE),"-")</f>
        <v>-</v>
      </c>
      <c r="D2792" t="s">
        <v>496</v>
      </c>
      <c r="E2792">
        <v>108.41032585799999</v>
      </c>
      <c r="F2792">
        <v>19.170000000000002</v>
      </c>
      <c r="G2792">
        <v>14.214821278273799</v>
      </c>
      <c r="H2792">
        <v>-3.3503054179551</v>
      </c>
      <c r="I2792">
        <v>-5.1927368097492597</v>
      </c>
      <c r="J2792">
        <v>-1.9256442135909599</v>
      </c>
      <c r="K2792">
        <v>18.720200556140401</v>
      </c>
      <c r="L2792">
        <v>18.070710502229701</v>
      </c>
      <c r="M2792">
        <v>56.957024369457102</v>
      </c>
      <c r="N2792">
        <v>0.94379401760765502</v>
      </c>
      <c r="O2792">
        <v>24.934793948878401</v>
      </c>
      <c r="P2792">
        <v>59.75</v>
      </c>
      <c r="Q2792">
        <v>6.2450300656012002E-2</v>
      </c>
    </row>
    <row r="2793" spans="1:17" hidden="1" x14ac:dyDescent="0.3">
      <c r="A2793" t="s">
        <v>5749</v>
      </c>
      <c r="B2793" t="s">
        <v>5750</v>
      </c>
      <c r="C2793" t="str">
        <f>IFERROR(VLOOKUP(Table1[[#This Row],[Ticker]],[1]!Table1[[Symbol]:[Industry]],2,FALSE),"-")</f>
        <v>-</v>
      </c>
      <c r="D2793" t="s">
        <v>380</v>
      </c>
      <c r="E2793">
        <v>108.33</v>
      </c>
      <c r="F2793">
        <v>180.55</v>
      </c>
      <c r="G2793">
        <v>8.6756070567857293</v>
      </c>
      <c r="H2793">
        <v>18.735259142051699</v>
      </c>
      <c r="I2793">
        <v>7.4773006434342504</v>
      </c>
      <c r="J2793">
        <v>-7.9218445450513997</v>
      </c>
      <c r="K2793">
        <v>168.111142705161</v>
      </c>
      <c r="L2793">
        <v>155.14889790268401</v>
      </c>
      <c r="M2793">
        <v>51.309069906333796</v>
      </c>
      <c r="N2793">
        <v>0.51445842248355</v>
      </c>
      <c r="O2793">
        <v>29.022431459429502</v>
      </c>
      <c r="P2793">
        <v>47.447937933850497</v>
      </c>
      <c r="Q2793">
        <v>-4.8202772495211002E-2</v>
      </c>
    </row>
    <row r="2794" spans="1:17" hidden="1" x14ac:dyDescent="0.3">
      <c r="A2794" t="s">
        <v>5751</v>
      </c>
      <c r="B2794" t="s">
        <v>5752</v>
      </c>
      <c r="C2794" t="str">
        <f>IFERROR(VLOOKUP(Table1[[#This Row],[Ticker]],[1]!Table1[[Symbol]:[Industry]],2,FALSE),"-")</f>
        <v>-</v>
      </c>
      <c r="D2794" t="s">
        <v>184</v>
      </c>
      <c r="E2794">
        <v>108.326491605</v>
      </c>
      <c r="F2794">
        <v>55.91</v>
      </c>
      <c r="G2794">
        <v>-61.113688042948802</v>
      </c>
      <c r="H2794">
        <v>25.247700543603099</v>
      </c>
      <c r="I2794">
        <v>-16.906533405206599</v>
      </c>
      <c r="J2794">
        <v>13.1784684182165</v>
      </c>
      <c r="K2794">
        <v>47.916077607063499</v>
      </c>
      <c r="L2794">
        <v>54.691985076823698</v>
      </c>
      <c r="M2794">
        <v>77.296408893766397</v>
      </c>
      <c r="N2794">
        <v>1.8602042448040601</v>
      </c>
      <c r="O2794">
        <v>62.564836344124402</v>
      </c>
      <c r="P2794">
        <v>41.544303797468302</v>
      </c>
      <c r="Q2794">
        <v>6.3247333074787998E-2</v>
      </c>
    </row>
    <row r="2795" spans="1:17" hidden="1" x14ac:dyDescent="0.3">
      <c r="A2795" t="s">
        <v>5753</v>
      </c>
      <c r="B2795" t="s">
        <v>5754</v>
      </c>
      <c r="C2795" t="str">
        <f>IFERROR(VLOOKUP(Table1[[#This Row],[Ticker]],[1]!Table1[[Symbol]:[Industry]],2,FALSE),"-")</f>
        <v>-</v>
      </c>
      <c r="D2795" t="s">
        <v>931</v>
      </c>
      <c r="E2795">
        <v>108.23126916</v>
      </c>
      <c r="F2795">
        <v>135.80000000000001</v>
      </c>
      <c r="G2795">
        <v>-39.297932123446003</v>
      </c>
      <c r="H2795">
        <v>-2.47311243549894</v>
      </c>
      <c r="I2795">
        <v>-21.101599886023799</v>
      </c>
      <c r="J2795">
        <v>-4.2322841054909599</v>
      </c>
      <c r="K2795">
        <v>139.87570190559401</v>
      </c>
      <c r="L2795">
        <v>149.06879511182399</v>
      </c>
      <c r="M2795">
        <v>51.362067879745801</v>
      </c>
      <c r="N2795">
        <v>0.86027971125088898</v>
      </c>
      <c r="O2795">
        <v>109.68335787923399</v>
      </c>
      <c r="P2795">
        <v>12.231404958677601</v>
      </c>
      <c r="Q2795">
        <v>4.8938974356950004E-3</v>
      </c>
    </row>
    <row r="2796" spans="1:17" hidden="1" x14ac:dyDescent="0.3">
      <c r="A2796" t="s">
        <v>5755</v>
      </c>
      <c r="B2796" t="s">
        <v>5756</v>
      </c>
      <c r="C2796" t="str">
        <f>IFERROR(VLOOKUP(Table1[[#This Row],[Ticker]],[1]!Table1[[Symbol]:[Industry]],2,FALSE),"-")</f>
        <v>-</v>
      </c>
      <c r="D2796" t="s">
        <v>541</v>
      </c>
      <c r="E2796">
        <v>108.1417692</v>
      </c>
      <c r="F2796">
        <v>202.85</v>
      </c>
      <c r="G2796">
        <v>69.900157276978703</v>
      </c>
      <c r="H2796">
        <v>31.3623038845029</v>
      </c>
      <c r="I2796">
        <v>19.735674839794701</v>
      </c>
      <c r="J2796">
        <v>-1.7679983912052499</v>
      </c>
      <c r="K2796">
        <v>149.02935770120101</v>
      </c>
      <c r="M2796">
        <v>98.697270297336502</v>
      </c>
      <c r="N2796">
        <v>0.6</v>
      </c>
      <c r="O2796">
        <v>0</v>
      </c>
      <c r="P2796">
        <v>138.64705882352899</v>
      </c>
    </row>
    <row r="2797" spans="1:17" hidden="1" x14ac:dyDescent="0.3">
      <c r="A2797" t="s">
        <v>5757</v>
      </c>
      <c r="B2797" t="s">
        <v>5758</v>
      </c>
      <c r="C2797" t="str">
        <f>IFERROR(VLOOKUP(Table1[[#This Row],[Ticker]],[1]!Table1[[Symbol]:[Industry]],2,FALSE),"-")</f>
        <v>-</v>
      </c>
      <c r="E2797">
        <v>107.95602286499999</v>
      </c>
      <c r="F2797">
        <v>151.94999999999999</v>
      </c>
      <c r="G2797">
        <v>355.90429575396399</v>
      </c>
      <c r="H2797">
        <v>46.870259149567602</v>
      </c>
      <c r="I2797">
        <v>238.92818433564599</v>
      </c>
      <c r="J2797">
        <v>6.3754186504553596</v>
      </c>
      <c r="K2797">
        <v>111.548820195056</v>
      </c>
      <c r="L2797">
        <v>77.064359759559295</v>
      </c>
      <c r="M2797">
        <v>99.054152540970094</v>
      </c>
      <c r="N2797">
        <v>3.21150661478949</v>
      </c>
      <c r="O2797">
        <v>0</v>
      </c>
      <c r="P2797">
        <v>438.82978723404199</v>
      </c>
      <c r="Q2797">
        <v>0.15723249223268801</v>
      </c>
    </row>
    <row r="2798" spans="1:17" hidden="1" x14ac:dyDescent="0.3">
      <c r="A2798" t="s">
        <v>5759</v>
      </c>
      <c r="B2798" t="s">
        <v>5760</v>
      </c>
      <c r="C2798" t="str">
        <f>IFERROR(VLOOKUP(Table1[[#This Row],[Ticker]],[1]!Table1[[Symbol]:[Industry]],2,FALSE),"-")</f>
        <v>-</v>
      </c>
      <c r="E2798">
        <v>107.7858432</v>
      </c>
      <c r="F2798">
        <v>81.760000000000005</v>
      </c>
      <c r="G2798">
        <v>-6.3178936505826897</v>
      </c>
      <c r="H2798">
        <v>3.50971352133518</v>
      </c>
      <c r="I2798">
        <v>-27.2498981275583</v>
      </c>
      <c r="J2798">
        <v>-2.34863590749864</v>
      </c>
      <c r="K2798">
        <v>82.316299777049693</v>
      </c>
      <c r="L2798">
        <v>86.287490825348797</v>
      </c>
      <c r="M2798">
        <v>48.570376500212198</v>
      </c>
      <c r="N2798">
        <v>1.07619947148781</v>
      </c>
      <c r="O2798">
        <v>57.778864970645699</v>
      </c>
      <c r="P2798">
        <v>23.672666767508598</v>
      </c>
      <c r="Q2798">
        <v>7.2218625677590007E-2</v>
      </c>
    </row>
    <row r="2799" spans="1:17" hidden="1" x14ac:dyDescent="0.3">
      <c r="A2799" t="s">
        <v>5761</v>
      </c>
      <c r="B2799" t="s">
        <v>5762</v>
      </c>
      <c r="C2799" t="str">
        <f>IFERROR(VLOOKUP(Table1[[#This Row],[Ticker]],[1]!Table1[[Symbol]:[Industry]],2,FALSE),"-")</f>
        <v>-</v>
      </c>
      <c r="D2799" t="s">
        <v>59</v>
      </c>
      <c r="E2799">
        <v>107.32</v>
      </c>
      <c r="F2799">
        <v>134.15</v>
      </c>
      <c r="G2799">
        <v>7.0658639545060096</v>
      </c>
      <c r="H2799">
        <v>8.3281328360479492</v>
      </c>
      <c r="I2799">
        <v>-22.6741676372203</v>
      </c>
      <c r="J2799">
        <v>-4.57638801082844</v>
      </c>
      <c r="K2799">
        <v>132.32135746620301</v>
      </c>
      <c r="L2799">
        <v>129.09627153467699</v>
      </c>
      <c r="M2799">
        <v>43.676418351894498</v>
      </c>
      <c r="N2799">
        <v>0.42397731453779802</v>
      </c>
      <c r="O2799">
        <v>20.5367126351099</v>
      </c>
      <c r="P2799">
        <v>32.821782178217802</v>
      </c>
      <c r="Q2799">
        <v>-0.13722876873364501</v>
      </c>
    </row>
    <row r="2800" spans="1:17" hidden="1" x14ac:dyDescent="0.3">
      <c r="A2800" t="s">
        <v>5763</v>
      </c>
      <c r="B2800" t="s">
        <v>5764</v>
      </c>
      <c r="C2800" t="str">
        <f>IFERROR(VLOOKUP(Table1[[#This Row],[Ticker]],[1]!Table1[[Symbol]:[Industry]],2,FALSE),"-")</f>
        <v>-</v>
      </c>
      <c r="E2800">
        <v>107.2388</v>
      </c>
      <c r="F2800">
        <v>63.5</v>
      </c>
      <c r="G2800">
        <v>-46.1382511839034</v>
      </c>
      <c r="H2800">
        <v>-6.7218275128814504</v>
      </c>
      <c r="I2800">
        <v>-26.3771044428509</v>
      </c>
      <c r="J2800">
        <v>2.05803169381764</v>
      </c>
      <c r="K2800">
        <v>64.437949260773294</v>
      </c>
      <c r="M2800">
        <v>52.1383556897338</v>
      </c>
      <c r="N2800">
        <v>0.55605381165919199</v>
      </c>
      <c r="O2800">
        <v>52.629921259842497</v>
      </c>
      <c r="P2800">
        <v>37.297297297297199</v>
      </c>
    </row>
    <row r="2801" spans="1:17" hidden="1" x14ac:dyDescent="0.3">
      <c r="A2801" t="s">
        <v>5765</v>
      </c>
      <c r="B2801" t="s">
        <v>5766</v>
      </c>
      <c r="C2801" t="str">
        <f>IFERROR(VLOOKUP(Table1[[#This Row],[Ticker]],[1]!Table1[[Symbol]:[Industry]],2,FALSE),"-")</f>
        <v>-</v>
      </c>
      <c r="D2801" t="s">
        <v>1564</v>
      </c>
      <c r="E2801">
        <v>107.09102799999999</v>
      </c>
      <c r="F2801">
        <v>991.4</v>
      </c>
      <c r="G2801">
        <v>-12.019525470537401</v>
      </c>
      <c r="H2801">
        <v>4.2622144796560102</v>
      </c>
      <c r="I2801">
        <v>-18.371299477327099</v>
      </c>
      <c r="J2801">
        <v>-0.190129538746241</v>
      </c>
      <c r="K2801">
        <v>953.00148560691605</v>
      </c>
      <c r="L2801">
        <v>945.75218151843103</v>
      </c>
      <c r="M2801">
        <v>60.616717838472397</v>
      </c>
      <c r="N2801">
        <v>0.57698370993168602</v>
      </c>
      <c r="O2801">
        <v>18.009885011095399</v>
      </c>
      <c r="P2801">
        <v>27.733041293564298</v>
      </c>
      <c r="Q2801">
        <v>4.3601792173646001E-2</v>
      </c>
    </row>
    <row r="2802" spans="1:17" hidden="1" x14ac:dyDescent="0.3">
      <c r="A2802" t="s">
        <v>5767</v>
      </c>
      <c r="B2802" t="s">
        <v>5768</v>
      </c>
      <c r="C2802" t="str">
        <f>IFERROR(VLOOKUP(Table1[[#This Row],[Ticker]],[1]!Table1[[Symbol]:[Industry]],2,FALSE),"-")</f>
        <v>-</v>
      </c>
      <c r="E2802">
        <v>106.98733199999999</v>
      </c>
      <c r="F2802">
        <v>97.8</v>
      </c>
      <c r="G2802">
        <v>52.722406206699397</v>
      </c>
      <c r="H2802">
        <v>-7.9123257962627296</v>
      </c>
      <c r="I2802">
        <v>38.738540953511702</v>
      </c>
      <c r="J2802">
        <v>-4.77870762539398</v>
      </c>
      <c r="K2802">
        <v>96.316436062750597</v>
      </c>
      <c r="L2802">
        <v>81.123714436882594</v>
      </c>
      <c r="M2802">
        <v>52.980416477374902</v>
      </c>
      <c r="N2802">
        <v>0.70363588940118205</v>
      </c>
      <c r="O2802">
        <v>24.233128834355799</v>
      </c>
      <c r="P2802">
        <v>109.961356805495</v>
      </c>
      <c r="Q2802">
        <v>3.9927378203189E-2</v>
      </c>
    </row>
    <row r="2803" spans="1:17" hidden="1" x14ac:dyDescent="0.3">
      <c r="A2803" t="s">
        <v>5769</v>
      </c>
      <c r="B2803" t="s">
        <v>5770</v>
      </c>
      <c r="C2803" t="str">
        <f>IFERROR(VLOOKUP(Table1[[#This Row],[Ticker]],[1]!Table1[[Symbol]:[Industry]],2,FALSE),"-")</f>
        <v>-</v>
      </c>
      <c r="D2803" t="s">
        <v>130</v>
      </c>
      <c r="E2803">
        <v>106.95196</v>
      </c>
      <c r="F2803">
        <v>96.44</v>
      </c>
      <c r="G2803">
        <v>38.774906370308102</v>
      </c>
      <c r="H2803">
        <v>16.148364794810799</v>
      </c>
      <c r="I2803">
        <v>-3.8313540363501399</v>
      </c>
      <c r="J2803">
        <v>-0.241682601731568</v>
      </c>
      <c r="K2803">
        <v>90.177544669758404</v>
      </c>
      <c r="L2803">
        <v>81.207426885731493</v>
      </c>
      <c r="M2803">
        <v>71.140349797961704</v>
      </c>
      <c r="N2803">
        <v>0.79929388836536597</v>
      </c>
      <c r="O2803">
        <v>31.688096225632499</v>
      </c>
      <c r="P2803">
        <v>85.783086110575994</v>
      </c>
      <c r="Q2803">
        <v>0.117318516514669</v>
      </c>
    </row>
    <row r="2804" spans="1:17" hidden="1" x14ac:dyDescent="0.3">
      <c r="A2804" t="s">
        <v>5771</v>
      </c>
      <c r="B2804" t="s">
        <v>5772</v>
      </c>
      <c r="C2804" t="str">
        <f>IFERROR(VLOOKUP(Table1[[#This Row],[Ticker]],[1]!Table1[[Symbol]:[Industry]],2,FALSE),"-")</f>
        <v>-</v>
      </c>
      <c r="D2804" t="s">
        <v>65</v>
      </c>
      <c r="E2804">
        <v>106.75164959999999</v>
      </c>
      <c r="F2804">
        <v>413.1</v>
      </c>
      <c r="G2804">
        <v>-23.6743942462648</v>
      </c>
      <c r="H2804">
        <v>-2.8516352051891398</v>
      </c>
      <c r="I2804">
        <v>-28.9515421890355</v>
      </c>
      <c r="J2804">
        <v>-5.4717020949089497</v>
      </c>
      <c r="K2804">
        <v>421.89224414655598</v>
      </c>
      <c r="L2804">
        <v>436.46971676266401</v>
      </c>
      <c r="M2804">
        <v>51.2956518597219</v>
      </c>
      <c r="N2804">
        <v>0.99839784096631001</v>
      </c>
      <c r="O2804">
        <v>66.182522391672705</v>
      </c>
      <c r="P2804">
        <v>17.692307692307601</v>
      </c>
      <c r="Q2804">
        <v>2.3643893812162E-2</v>
      </c>
    </row>
    <row r="2805" spans="1:17" hidden="1" x14ac:dyDescent="0.3">
      <c r="A2805" t="s">
        <v>5773</v>
      </c>
      <c r="B2805" t="s">
        <v>5774</v>
      </c>
      <c r="C2805" t="str">
        <f>IFERROR(VLOOKUP(Table1[[#This Row],[Ticker]],[1]!Table1[[Symbol]:[Industry]],2,FALSE),"-")</f>
        <v>-</v>
      </c>
      <c r="D2805" t="s">
        <v>234</v>
      </c>
      <c r="E2805">
        <v>106.420986</v>
      </c>
      <c r="F2805">
        <v>7.14</v>
      </c>
      <c r="G2805">
        <v>129.60696291517399</v>
      </c>
      <c r="H2805">
        <v>13.9707445198967</v>
      </c>
      <c r="I2805">
        <v>136.76098362711701</v>
      </c>
      <c r="J2805">
        <v>-3.33942696263383</v>
      </c>
      <c r="K2805">
        <v>6.0471053676940096</v>
      </c>
      <c r="L2805">
        <v>4.4503205491026696</v>
      </c>
      <c r="M2805">
        <v>60.524932302191502</v>
      </c>
      <c r="N2805">
        <v>0.53586203256401099</v>
      </c>
      <c r="O2805">
        <v>14.285714285714301</v>
      </c>
      <c r="P2805">
        <v>193.82716049382699</v>
      </c>
      <c r="Q2805">
        <v>0.12149987353005499</v>
      </c>
    </row>
    <row r="2806" spans="1:17" hidden="1" x14ac:dyDescent="0.3">
      <c r="A2806" t="s">
        <v>5775</v>
      </c>
      <c r="B2806" t="s">
        <v>5776</v>
      </c>
      <c r="C2806" t="str">
        <f>IFERROR(VLOOKUP(Table1[[#This Row],[Ticker]],[1]!Table1[[Symbol]:[Industry]],2,FALSE),"-")</f>
        <v>-</v>
      </c>
      <c r="D2806" t="s">
        <v>931</v>
      </c>
      <c r="E2806">
        <v>106.1444</v>
      </c>
      <c r="F2806">
        <v>167.95</v>
      </c>
      <c r="G2806">
        <v>-30.286049657359801</v>
      </c>
      <c r="H2806">
        <v>-9.5290777339247796</v>
      </c>
      <c r="I2806">
        <v>-19.583810467676798</v>
      </c>
      <c r="J2806">
        <v>-6.3344723796445601</v>
      </c>
      <c r="K2806">
        <v>176.19577615813</v>
      </c>
      <c r="L2806">
        <v>181.32344459296601</v>
      </c>
      <c r="M2806">
        <v>42.821668230612403</v>
      </c>
      <c r="N2806">
        <v>1.2235946500695201</v>
      </c>
      <c r="O2806">
        <v>38.136350104197597</v>
      </c>
      <c r="P2806">
        <v>16.591461298160301</v>
      </c>
      <c r="Q2806">
        <v>-9.4072250769026006E-2</v>
      </c>
    </row>
    <row r="2807" spans="1:17" hidden="1" x14ac:dyDescent="0.3">
      <c r="A2807" t="s">
        <v>5777</v>
      </c>
      <c r="B2807" t="s">
        <v>5778</v>
      </c>
      <c r="C2807" t="str">
        <f>IFERROR(VLOOKUP(Table1[[#This Row],[Ticker]],[1]!Table1[[Symbol]:[Industry]],2,FALSE),"-")</f>
        <v>-</v>
      </c>
      <c r="D2807" t="s">
        <v>716</v>
      </c>
      <c r="E2807">
        <v>105.953940543</v>
      </c>
      <c r="F2807">
        <v>90.78</v>
      </c>
      <c r="G2807">
        <v>2.1852932072814899</v>
      </c>
      <c r="H2807">
        <v>-6.4176195257466402</v>
      </c>
      <c r="I2807">
        <v>9.2581043750453098</v>
      </c>
      <c r="J2807">
        <v>-0.64440288558727699</v>
      </c>
      <c r="K2807">
        <v>88.121613805618594</v>
      </c>
      <c r="L2807">
        <v>80.045563188977297</v>
      </c>
      <c r="M2807">
        <v>58.050219930369003</v>
      </c>
      <c r="N2807">
        <v>0.87053615063816003</v>
      </c>
      <c r="O2807">
        <v>6.5873540427406896</v>
      </c>
      <c r="P2807">
        <v>33.480370533745003</v>
      </c>
    </row>
    <row r="2808" spans="1:17" hidden="1" x14ac:dyDescent="0.3">
      <c r="A2808" t="s">
        <v>5779</v>
      </c>
      <c r="B2808" t="s">
        <v>5780</v>
      </c>
      <c r="C2808" t="str">
        <f>IFERROR(VLOOKUP(Table1[[#This Row],[Ticker]],[1]!Table1[[Symbol]:[Industry]],2,FALSE),"-")</f>
        <v>-</v>
      </c>
      <c r="D2808" t="s">
        <v>620</v>
      </c>
      <c r="E2808">
        <v>105.92186615999999</v>
      </c>
      <c r="F2808">
        <v>9.81</v>
      </c>
      <c r="G2808">
        <v>6.1426526886812196</v>
      </c>
      <c r="H2808">
        <v>-9.8634659891279597</v>
      </c>
      <c r="I2808">
        <v>-7.2919494462679202</v>
      </c>
      <c r="J2808">
        <v>-4.7120611978784499</v>
      </c>
      <c r="K2808">
        <v>10.0328703545783</v>
      </c>
      <c r="L2808">
        <v>9.5067926518718995</v>
      </c>
      <c r="M2808">
        <v>40.9997807887992</v>
      </c>
      <c r="N2808">
        <v>0.63354403703772399</v>
      </c>
      <c r="O2808">
        <v>30.4791029561671</v>
      </c>
      <c r="P2808">
        <v>44.264705882352899</v>
      </c>
      <c r="Q2808">
        <v>2.0504543276231999E-2</v>
      </c>
    </row>
    <row r="2809" spans="1:17" hidden="1" x14ac:dyDescent="0.3">
      <c r="A2809" t="s">
        <v>5781</v>
      </c>
      <c r="B2809" t="s">
        <v>5782</v>
      </c>
      <c r="C2809" t="str">
        <f>IFERROR(VLOOKUP(Table1[[#This Row],[Ticker]],[1]!Table1[[Symbol]:[Industry]],2,FALSE),"-")</f>
        <v>-</v>
      </c>
      <c r="D2809" t="s">
        <v>140</v>
      </c>
      <c r="E2809">
        <v>105.877373175</v>
      </c>
      <c r="F2809">
        <v>67.83</v>
      </c>
      <c r="G2809">
        <v>2.1242255885024699</v>
      </c>
      <c r="H2809">
        <v>-11.6509773104523</v>
      </c>
      <c r="I2809">
        <v>22.879248868681099</v>
      </c>
      <c r="J2809">
        <v>-3.8513317245385799</v>
      </c>
      <c r="K2809">
        <v>69.151202004928905</v>
      </c>
      <c r="L2809">
        <v>62.355145828346302</v>
      </c>
      <c r="M2809">
        <v>37.984781113891799</v>
      </c>
      <c r="N2809">
        <v>0.85710431887633598</v>
      </c>
      <c r="O2809">
        <v>12.295444493586899</v>
      </c>
      <c r="P2809">
        <v>92.972972972972897</v>
      </c>
      <c r="Q2809">
        <v>0.117944692143063</v>
      </c>
    </row>
    <row r="2810" spans="1:17" hidden="1" x14ac:dyDescent="0.3">
      <c r="A2810" t="s">
        <v>5783</v>
      </c>
      <c r="B2810" t="s">
        <v>5784</v>
      </c>
      <c r="C2810" t="str">
        <f>IFERROR(VLOOKUP(Table1[[#This Row],[Ticker]],[1]!Table1[[Symbol]:[Industry]],2,FALSE),"-")</f>
        <v>-</v>
      </c>
      <c r="D2810" t="s">
        <v>380</v>
      </c>
      <c r="E2810">
        <v>105.83459999999999</v>
      </c>
      <c r="F2810">
        <v>195.99</v>
      </c>
      <c r="G2810">
        <v>19.991517682707499</v>
      </c>
      <c r="H2810">
        <v>-2.8323311214465701</v>
      </c>
      <c r="I2810">
        <v>-14.894366023232401</v>
      </c>
      <c r="J2810">
        <v>-5.4395670186562404</v>
      </c>
      <c r="K2810">
        <v>195.258204364487</v>
      </c>
      <c r="L2810">
        <v>187.526418821806</v>
      </c>
      <c r="M2810">
        <v>49.8356135777601</v>
      </c>
      <c r="N2810">
        <v>1.28231210622867</v>
      </c>
      <c r="O2810">
        <v>28.526965661513302</v>
      </c>
      <c r="P2810">
        <v>46.0976518822213</v>
      </c>
      <c r="Q2810">
        <v>2.6591993517446001E-2</v>
      </c>
    </row>
    <row r="2811" spans="1:17" hidden="1" x14ac:dyDescent="0.3">
      <c r="A2811" t="s">
        <v>5785</v>
      </c>
      <c r="B2811" t="s">
        <v>5786</v>
      </c>
      <c r="C2811" t="str">
        <f>IFERROR(VLOOKUP(Table1[[#This Row],[Ticker]],[1]!Table1[[Symbol]:[Industry]],2,FALSE),"-")</f>
        <v>-</v>
      </c>
      <c r="D2811" t="s">
        <v>127</v>
      </c>
      <c r="E2811">
        <v>105.64812993</v>
      </c>
      <c r="F2811">
        <v>2</v>
      </c>
      <c r="G2811">
        <v>-30.474090782900898</v>
      </c>
      <c r="K2811">
        <v>2.1140989605141698</v>
      </c>
      <c r="L2811">
        <v>3.1857726977597598</v>
      </c>
      <c r="M2811">
        <v>71.039956020089093</v>
      </c>
      <c r="O2811">
        <v>10</v>
      </c>
      <c r="P2811">
        <v>8.1081081081080892</v>
      </c>
      <c r="Q2811">
        <v>-6.9211309357390005E-2</v>
      </c>
    </row>
    <row r="2812" spans="1:17" hidden="1" x14ac:dyDescent="0.3">
      <c r="A2812" t="s">
        <v>5787</v>
      </c>
      <c r="B2812" t="s">
        <v>5788</v>
      </c>
      <c r="C2812" t="str">
        <f>IFERROR(VLOOKUP(Table1[[#This Row],[Ticker]],[1]!Table1[[Symbol]:[Industry]],2,FALSE),"-")</f>
        <v>-</v>
      </c>
      <c r="E2812">
        <v>105.54376000000001</v>
      </c>
      <c r="F2812">
        <v>97.15</v>
      </c>
      <c r="G2812">
        <v>-64.841258702700401</v>
      </c>
      <c r="H2812">
        <v>0.266230091614516</v>
      </c>
      <c r="I2812">
        <v>-22.1373809695191</v>
      </c>
      <c r="J2812">
        <v>7.3986682754614099</v>
      </c>
      <c r="K2812">
        <v>88.726001294264904</v>
      </c>
      <c r="M2812">
        <v>78.371971485171301</v>
      </c>
      <c r="N2812">
        <v>1.3926940639269401</v>
      </c>
      <c r="O2812">
        <v>64.282038085434806</v>
      </c>
      <c r="P2812">
        <v>49.461538461538403</v>
      </c>
    </row>
    <row r="2813" spans="1:17" hidden="1" x14ac:dyDescent="0.3">
      <c r="A2813" t="s">
        <v>5789</v>
      </c>
      <c r="B2813" t="s">
        <v>5790</v>
      </c>
      <c r="C2813" t="str">
        <f>IFERROR(VLOOKUP(Table1[[#This Row],[Ticker]],[1]!Table1[[Symbol]:[Industry]],2,FALSE),"-")</f>
        <v>-</v>
      </c>
      <c r="D2813" t="s">
        <v>1409</v>
      </c>
      <c r="E2813">
        <v>105.518676</v>
      </c>
      <c r="F2813">
        <v>117.2</v>
      </c>
      <c r="G2813">
        <v>51.006752459100298</v>
      </c>
      <c r="H2813">
        <v>-4.5480637766177203</v>
      </c>
      <c r="I2813">
        <v>-27.091415803613</v>
      </c>
      <c r="J2813">
        <v>-5.3455845981018104</v>
      </c>
      <c r="K2813">
        <v>116.773355766352</v>
      </c>
      <c r="L2813">
        <v>110.213004806543</v>
      </c>
      <c r="M2813">
        <v>59.3779142552279</v>
      </c>
      <c r="N2813">
        <v>0.67117766075044205</v>
      </c>
      <c r="O2813">
        <v>31.143344709897502</v>
      </c>
      <c r="P2813">
        <v>82.242264033587304</v>
      </c>
      <c r="Q2813">
        <v>9.6814861678411995E-2</v>
      </c>
    </row>
    <row r="2814" spans="1:17" hidden="1" x14ac:dyDescent="0.3">
      <c r="A2814" t="s">
        <v>5791</v>
      </c>
      <c r="B2814" t="s">
        <v>5792</v>
      </c>
      <c r="C2814" t="str">
        <f>IFERROR(VLOOKUP(Table1[[#This Row],[Ticker]],[1]!Table1[[Symbol]:[Industry]],2,FALSE),"-")</f>
        <v>-</v>
      </c>
      <c r="D2814" t="s">
        <v>931</v>
      </c>
      <c r="E2814">
        <v>105.4683302</v>
      </c>
      <c r="F2814">
        <v>31</v>
      </c>
      <c r="G2814">
        <v>61.034801930811</v>
      </c>
      <c r="H2814">
        <v>20.1338760443086</v>
      </c>
      <c r="I2814">
        <v>13.435002354925601</v>
      </c>
      <c r="J2814">
        <v>-8.1124092673381902</v>
      </c>
      <c r="K2814">
        <v>27.034490088603999</v>
      </c>
      <c r="L2814">
        <v>23.403385972205701</v>
      </c>
      <c r="M2814">
        <v>52.437112792979597</v>
      </c>
      <c r="N2814">
        <v>1.5804330433043301</v>
      </c>
      <c r="O2814">
        <v>17.677419354838701</v>
      </c>
      <c r="P2814">
        <v>134.670704012112</v>
      </c>
      <c r="Q2814">
        <v>0.14359625964939901</v>
      </c>
    </row>
    <row r="2815" spans="1:17" hidden="1" x14ac:dyDescent="0.3">
      <c r="A2815" t="s">
        <v>5793</v>
      </c>
      <c r="B2815" t="s">
        <v>5794</v>
      </c>
      <c r="C2815" t="str">
        <f>IFERROR(VLOOKUP(Table1[[#This Row],[Ticker]],[1]!Table1[[Symbol]:[Industry]],2,FALSE),"-")</f>
        <v>-</v>
      </c>
      <c r="D2815" t="s">
        <v>234</v>
      </c>
      <c r="E2815">
        <v>105.274855575</v>
      </c>
      <c r="F2815">
        <v>18.309999999999999</v>
      </c>
      <c r="G2815">
        <v>-74.566934624348093</v>
      </c>
      <c r="H2815">
        <v>5.2713993860058199</v>
      </c>
      <c r="I2815">
        <v>-61.672582806449199</v>
      </c>
      <c r="J2815">
        <v>12.893408577894</v>
      </c>
      <c r="K2815">
        <v>15.988718515174201</v>
      </c>
      <c r="L2815">
        <v>21.706266335735702</v>
      </c>
      <c r="M2815">
        <v>92.419918610385494</v>
      </c>
      <c r="N2815">
        <v>1.7214570845074</v>
      </c>
      <c r="O2815">
        <v>148.498088476242</v>
      </c>
      <c r="P2815">
        <v>40.846153846153797</v>
      </c>
      <c r="Q2815">
        <v>0.140120417408125</v>
      </c>
    </row>
    <row r="2816" spans="1:17" hidden="1" x14ac:dyDescent="0.3">
      <c r="A2816" t="s">
        <v>5795</v>
      </c>
      <c r="B2816" t="s">
        <v>5796</v>
      </c>
      <c r="C2816" t="str">
        <f>IFERROR(VLOOKUP(Table1[[#This Row],[Ticker]],[1]!Table1[[Symbol]:[Industry]],2,FALSE),"-")</f>
        <v>-</v>
      </c>
      <c r="D2816" t="s">
        <v>620</v>
      </c>
      <c r="E2816">
        <v>105.0291</v>
      </c>
      <c r="F2816">
        <v>154.5</v>
      </c>
      <c r="G2816">
        <v>-32.6959307530852</v>
      </c>
      <c r="H2816">
        <v>-24.863516674515001</v>
      </c>
      <c r="I2816">
        <v>-69.751016169818996</v>
      </c>
      <c r="J2816">
        <v>-2.4926360723646601</v>
      </c>
      <c r="K2816">
        <v>184.68519109814099</v>
      </c>
      <c r="L2816">
        <v>197.37517508088601</v>
      </c>
      <c r="M2816">
        <v>20.669146089775801</v>
      </c>
      <c r="N2816">
        <v>1.3254757148282601</v>
      </c>
      <c r="O2816">
        <v>144.01294498381799</v>
      </c>
      <c r="P2816">
        <v>6.4766839378238503E-2</v>
      </c>
      <c r="Q2816">
        <v>2.0724811287747998E-2</v>
      </c>
    </row>
    <row r="2817" spans="1:17" hidden="1" x14ac:dyDescent="0.3">
      <c r="A2817" t="s">
        <v>5797</v>
      </c>
      <c r="B2817" t="s">
        <v>5798</v>
      </c>
      <c r="C2817" t="str">
        <f>IFERROR(VLOOKUP(Table1[[#This Row],[Ticker]],[1]!Table1[[Symbol]:[Industry]],2,FALSE),"-")</f>
        <v>-</v>
      </c>
      <c r="D2817" t="s">
        <v>505</v>
      </c>
      <c r="E2817">
        <v>104.994885</v>
      </c>
      <c r="F2817">
        <v>56.15</v>
      </c>
      <c r="G2817">
        <v>12.588306589841199</v>
      </c>
      <c r="H2817">
        <v>8.1984774074234608</v>
      </c>
      <c r="I2817">
        <v>-2.1398591198793699</v>
      </c>
      <c r="J2817">
        <v>-2.2655108290162</v>
      </c>
      <c r="K2817">
        <v>47.522155127792097</v>
      </c>
      <c r="M2817">
        <v>73.553421568357393</v>
      </c>
      <c r="N2817">
        <v>2.7950859950859899</v>
      </c>
      <c r="O2817">
        <v>17.186108637577899</v>
      </c>
      <c r="P2817">
        <v>51.5519568151147</v>
      </c>
    </row>
    <row r="2818" spans="1:17" hidden="1" x14ac:dyDescent="0.3">
      <c r="A2818" t="s">
        <v>5799</v>
      </c>
      <c r="B2818" t="s">
        <v>5800</v>
      </c>
      <c r="C2818" t="str">
        <f>IFERROR(VLOOKUP(Table1[[#This Row],[Ticker]],[1]!Table1[[Symbol]:[Industry]],2,FALSE),"-")</f>
        <v>-</v>
      </c>
      <c r="E2818">
        <v>104.80005</v>
      </c>
      <c r="F2818">
        <v>125.75</v>
      </c>
      <c r="G2818">
        <v>35.712717701725197</v>
      </c>
      <c r="H2818">
        <v>-18.845374593983699</v>
      </c>
      <c r="I2818">
        <v>48.535537699488998</v>
      </c>
      <c r="J2818">
        <v>2.40728064972074</v>
      </c>
      <c r="K2818">
        <v>131.18659445867999</v>
      </c>
      <c r="M2818">
        <v>49.285362789682097</v>
      </c>
      <c r="N2818">
        <v>0.75112697220135205</v>
      </c>
      <c r="O2818">
        <v>32.007952286282297</v>
      </c>
      <c r="P2818">
        <v>72.024623803009504</v>
      </c>
    </row>
    <row r="2819" spans="1:17" hidden="1" x14ac:dyDescent="0.3">
      <c r="A2819" t="s">
        <v>5801</v>
      </c>
      <c r="B2819" t="s">
        <v>5802</v>
      </c>
      <c r="C2819" t="str">
        <f>IFERROR(VLOOKUP(Table1[[#This Row],[Ticker]],[1]!Table1[[Symbol]:[Industry]],2,FALSE),"-")</f>
        <v>-</v>
      </c>
      <c r="D2819" t="s">
        <v>124</v>
      </c>
      <c r="E2819">
        <v>104.792416629999</v>
      </c>
      <c r="F2819">
        <v>7.81</v>
      </c>
      <c r="G2819">
        <v>-1.74393205274223</v>
      </c>
      <c r="H2819">
        <v>-5.5391352051891403</v>
      </c>
      <c r="I2819">
        <v>7.2644801306137303</v>
      </c>
      <c r="J2819">
        <v>-4.1136774035509198</v>
      </c>
      <c r="K2819">
        <v>8.3136422497503499</v>
      </c>
      <c r="L2819">
        <v>8.5608991150703293</v>
      </c>
      <c r="M2819">
        <v>41.931478329096599</v>
      </c>
      <c r="N2819">
        <v>1.00328255111291</v>
      </c>
      <c r="O2819">
        <v>124.071702944942</v>
      </c>
      <c r="P2819">
        <v>34.655172413793103</v>
      </c>
      <c r="Q2819">
        <v>1.782404300189E-3</v>
      </c>
    </row>
    <row r="2820" spans="1:17" hidden="1" x14ac:dyDescent="0.3">
      <c r="A2820" t="s">
        <v>5803</v>
      </c>
      <c r="B2820" t="s">
        <v>5804</v>
      </c>
      <c r="C2820" t="str">
        <f>IFERROR(VLOOKUP(Table1[[#This Row],[Ticker]],[1]!Table1[[Symbol]:[Industry]],2,FALSE),"-")</f>
        <v>-</v>
      </c>
      <c r="D2820" t="s">
        <v>46</v>
      </c>
      <c r="E2820">
        <v>104.7427</v>
      </c>
      <c r="F2820">
        <v>24.19</v>
      </c>
      <c r="G2820">
        <v>237.50102719221599</v>
      </c>
      <c r="H2820">
        <v>67.844397837657596</v>
      </c>
      <c r="I2820">
        <v>214.00252586865901</v>
      </c>
      <c r="J2820">
        <v>-1.72582209428413</v>
      </c>
      <c r="K2820">
        <v>16.903835656964699</v>
      </c>
      <c r="L2820">
        <v>11.3236465910477</v>
      </c>
      <c r="M2820">
        <v>70.207697545825596</v>
      </c>
      <c r="N2820">
        <v>2.4151656475137999</v>
      </c>
      <c r="O2820">
        <v>12.277800744109101</v>
      </c>
      <c r="P2820">
        <v>342.23034734917701</v>
      </c>
      <c r="Q2820">
        <v>5.6880414199826999E-2</v>
      </c>
    </row>
    <row r="2821" spans="1:17" hidden="1" x14ac:dyDescent="0.3">
      <c r="A2821" t="s">
        <v>5805</v>
      </c>
      <c r="B2821" t="s">
        <v>5806</v>
      </c>
      <c r="C2821" t="str">
        <f>IFERROR(VLOOKUP(Table1[[#This Row],[Ticker]],[1]!Table1[[Symbol]:[Industry]],2,FALSE),"-")</f>
        <v>-</v>
      </c>
      <c r="E2821">
        <v>104.584</v>
      </c>
      <c r="F2821">
        <v>76.900000000000006</v>
      </c>
      <c r="G2821">
        <v>-35.770665553159901</v>
      </c>
      <c r="H2821">
        <v>-5.3850089915968899</v>
      </c>
      <c r="I2821">
        <v>-22.9478455553961</v>
      </c>
      <c r="J2821">
        <v>-2.9444689794405399</v>
      </c>
      <c r="M2821">
        <v>65.602308608205604</v>
      </c>
      <c r="O2821">
        <v>17.035110533159902</v>
      </c>
      <c r="P2821">
        <v>22.063492063491999</v>
      </c>
    </row>
    <row r="2822" spans="1:17" hidden="1" x14ac:dyDescent="0.3">
      <c r="A2822" t="s">
        <v>5807</v>
      </c>
      <c r="B2822" t="s">
        <v>5808</v>
      </c>
      <c r="C2822" t="str">
        <f>IFERROR(VLOOKUP(Table1[[#This Row],[Ticker]],[1]!Table1[[Symbol]:[Industry]],2,FALSE),"-")</f>
        <v>-</v>
      </c>
      <c r="D2822" t="s">
        <v>1409</v>
      </c>
      <c r="E2822">
        <v>104.5</v>
      </c>
      <c r="F2822">
        <v>104.5</v>
      </c>
      <c r="G2822">
        <v>35.553246077769202</v>
      </c>
      <c r="H2822">
        <v>12.224520256995699</v>
      </c>
      <c r="I2822">
        <v>10.925799853544801</v>
      </c>
      <c r="J2822">
        <v>-10.372037021582701</v>
      </c>
      <c r="K2822">
        <v>98.966010986595506</v>
      </c>
      <c r="L2822">
        <v>88.326101618277207</v>
      </c>
      <c r="M2822">
        <v>46.330711506796099</v>
      </c>
      <c r="N2822">
        <v>1.0346316941876901</v>
      </c>
      <c r="O2822">
        <v>25.550239234449698</v>
      </c>
      <c r="P2822">
        <v>71.311475409836007</v>
      </c>
      <c r="Q2822">
        <v>1.4368719558100001E-2</v>
      </c>
    </row>
    <row r="2823" spans="1:17" hidden="1" x14ac:dyDescent="0.3">
      <c r="A2823" t="s">
        <v>5809</v>
      </c>
      <c r="B2823" t="s">
        <v>5810</v>
      </c>
      <c r="C2823" t="str">
        <f>IFERROR(VLOOKUP(Table1[[#This Row],[Ticker]],[1]!Table1[[Symbol]:[Industry]],2,FALSE),"-")</f>
        <v>-</v>
      </c>
      <c r="D2823" t="s">
        <v>1203</v>
      </c>
      <c r="E2823">
        <v>104.494395</v>
      </c>
      <c r="F2823">
        <v>145</v>
      </c>
      <c r="G2823">
        <v>62.721862062174601</v>
      </c>
      <c r="H2823">
        <v>-22.437391019142598</v>
      </c>
      <c r="I2823">
        <v>-32.333810467676798</v>
      </c>
      <c r="J2823">
        <v>-1.05371267691954</v>
      </c>
      <c r="K2823">
        <v>166.71124221625001</v>
      </c>
      <c r="L2823">
        <v>131.16271786705599</v>
      </c>
      <c r="M2823">
        <v>38.137868167488698</v>
      </c>
      <c r="N2823">
        <v>1.1735294117646999</v>
      </c>
      <c r="O2823">
        <v>52.931034482758598</v>
      </c>
      <c r="P2823">
        <v>101.10957004160799</v>
      </c>
    </row>
    <row r="2824" spans="1:17" hidden="1" x14ac:dyDescent="0.3">
      <c r="A2824" t="s">
        <v>5811</v>
      </c>
      <c r="B2824" t="s">
        <v>5812</v>
      </c>
      <c r="C2824" t="str">
        <f>IFERROR(VLOOKUP(Table1[[#This Row],[Ticker]],[1]!Table1[[Symbol]:[Industry]],2,FALSE),"-")</f>
        <v>-</v>
      </c>
      <c r="D2824" t="s">
        <v>257</v>
      </c>
      <c r="E2824">
        <v>104.347876454999</v>
      </c>
      <c r="F2824">
        <v>50.85</v>
      </c>
      <c r="G2824">
        <v>-34.321100471032103</v>
      </c>
      <c r="H2824">
        <v>20.0983308525743</v>
      </c>
      <c r="I2824">
        <v>-29.0061591608107</v>
      </c>
      <c r="J2824">
        <v>-13.431746202063399</v>
      </c>
      <c r="K2824">
        <v>47.927890882223203</v>
      </c>
      <c r="L2824">
        <v>50.520110445132303</v>
      </c>
      <c r="M2824">
        <v>44.498922339659501</v>
      </c>
      <c r="N2824">
        <v>2.36194759076418</v>
      </c>
      <c r="O2824">
        <v>30.383480825958699</v>
      </c>
      <c r="P2824">
        <v>44.871794871794798</v>
      </c>
      <c r="Q2824">
        <v>4.6571399783699998E-3</v>
      </c>
    </row>
    <row r="2825" spans="1:17" hidden="1" x14ac:dyDescent="0.3">
      <c r="A2825" t="s">
        <v>5813</v>
      </c>
      <c r="B2825" t="s">
        <v>5814</v>
      </c>
      <c r="C2825" t="str">
        <f>IFERROR(VLOOKUP(Table1[[#This Row],[Ticker]],[1]!Table1[[Symbol]:[Industry]],2,FALSE),"-")</f>
        <v>-</v>
      </c>
      <c r="D2825" t="s">
        <v>552</v>
      </c>
      <c r="E2825">
        <v>104.10120000000001</v>
      </c>
      <c r="F2825">
        <v>8.16</v>
      </c>
      <c r="G2825">
        <v>50.911190602380401</v>
      </c>
      <c r="H2825">
        <v>13.5556864683362</v>
      </c>
      <c r="I2825">
        <v>-14.8124429463093</v>
      </c>
      <c r="J2825">
        <v>30.539693916487</v>
      </c>
      <c r="K2825">
        <v>6.6763814879036003</v>
      </c>
      <c r="L2825">
        <v>6.5829138940193701</v>
      </c>
      <c r="M2825">
        <v>63.455073667576499</v>
      </c>
      <c r="N2825">
        <v>2.6275650040845702</v>
      </c>
      <c r="O2825">
        <v>40.563725490195999</v>
      </c>
      <c r="P2825">
        <v>98.540145985401395</v>
      </c>
      <c r="Q2825">
        <v>1.3058499631624001E-2</v>
      </c>
    </row>
    <row r="2826" spans="1:17" hidden="1" x14ac:dyDescent="0.3">
      <c r="A2826" t="s">
        <v>5815</v>
      </c>
      <c r="B2826" t="s">
        <v>5816</v>
      </c>
      <c r="C2826" t="str">
        <f>IFERROR(VLOOKUP(Table1[[#This Row],[Ticker]],[1]!Table1[[Symbol]:[Industry]],2,FALSE),"-")</f>
        <v>-</v>
      </c>
      <c r="D2826" t="s">
        <v>80</v>
      </c>
      <c r="E2826">
        <v>104.06737095</v>
      </c>
      <c r="F2826">
        <v>51.11</v>
      </c>
      <c r="G2826">
        <v>12.6473158739686</v>
      </c>
      <c r="H2826">
        <v>2.6858647948108398</v>
      </c>
      <c r="I2826">
        <v>-0.92879647230141704</v>
      </c>
      <c r="J2826">
        <v>4.5875130288543096</v>
      </c>
      <c r="K2826">
        <v>52.870783153123099</v>
      </c>
      <c r="L2826">
        <v>50.650388401925198</v>
      </c>
      <c r="M2826">
        <v>49.929058036889401</v>
      </c>
      <c r="N2826">
        <v>0.466923553687912</v>
      </c>
      <c r="O2826">
        <v>119.135198591273</v>
      </c>
      <c r="P2826">
        <v>72.668918918918905</v>
      </c>
      <c r="Q2826">
        <v>5.3208953823787E-2</v>
      </c>
    </row>
    <row r="2827" spans="1:17" hidden="1" x14ac:dyDescent="0.3">
      <c r="A2827" t="s">
        <v>5817</v>
      </c>
      <c r="B2827" t="s">
        <v>5818</v>
      </c>
      <c r="C2827" t="str">
        <f>IFERROR(VLOOKUP(Table1[[#This Row],[Ticker]],[1]!Table1[[Symbol]:[Industry]],2,FALSE),"-")</f>
        <v>-</v>
      </c>
      <c r="D2827" t="s">
        <v>659</v>
      </c>
      <c r="E2827">
        <v>103.918392396</v>
      </c>
      <c r="F2827">
        <v>10.53</v>
      </c>
      <c r="G2827">
        <v>-46.240487907788598</v>
      </c>
      <c r="H2827">
        <v>-8.5071584610030904</v>
      </c>
      <c r="I2827">
        <v>-19.2893660232324</v>
      </c>
      <c r="J2827">
        <v>-3.2020328080312601</v>
      </c>
      <c r="K2827">
        <v>10.669536573254099</v>
      </c>
      <c r="L2827">
        <v>11.751776392408599</v>
      </c>
      <c r="M2827">
        <v>53.054361894846103</v>
      </c>
      <c r="N2827">
        <v>2.2258110749820799</v>
      </c>
      <c r="O2827">
        <v>48.622981956315201</v>
      </c>
      <c r="P2827">
        <v>57.164179104477597</v>
      </c>
      <c r="Q2827">
        <v>-0.121723515608854</v>
      </c>
    </row>
    <row r="2828" spans="1:17" hidden="1" x14ac:dyDescent="0.3">
      <c r="A2828" t="s">
        <v>5819</v>
      </c>
      <c r="B2828" t="s">
        <v>5820</v>
      </c>
      <c r="C2828" t="str">
        <f>IFERROR(VLOOKUP(Table1[[#This Row],[Ticker]],[1]!Table1[[Symbol]:[Industry]],2,FALSE),"-")</f>
        <v>-</v>
      </c>
      <c r="D2828" t="s">
        <v>387</v>
      </c>
      <c r="E2828">
        <v>103.90964</v>
      </c>
      <c r="F2828">
        <v>10.46</v>
      </c>
      <c r="G2828">
        <v>97.315532529110399</v>
      </c>
      <c r="H2828">
        <v>-17.369600792233602</v>
      </c>
      <c r="I2828">
        <v>32.186916917128201</v>
      </c>
      <c r="J2828">
        <v>-4.2180891353068803</v>
      </c>
      <c r="K2828">
        <v>10.622452471299701</v>
      </c>
      <c r="L2828">
        <v>8.3158796651372207</v>
      </c>
      <c r="M2828">
        <v>23.8428158706026</v>
      </c>
      <c r="N2828">
        <v>0.59185272852054704</v>
      </c>
      <c r="O2828">
        <v>19.885277246653899</v>
      </c>
      <c r="P2828">
        <v>146.69811320754701</v>
      </c>
      <c r="Q2828">
        <v>6.3412077371781006E-2</v>
      </c>
    </row>
    <row r="2829" spans="1:17" hidden="1" x14ac:dyDescent="0.3">
      <c r="A2829" t="s">
        <v>5821</v>
      </c>
      <c r="B2829" t="s">
        <v>5822</v>
      </c>
      <c r="C2829" t="str">
        <f>IFERROR(VLOOKUP(Table1[[#This Row],[Ticker]],[1]!Table1[[Symbol]:[Industry]],2,FALSE),"-")</f>
        <v>-</v>
      </c>
      <c r="E2829">
        <v>103.849971525</v>
      </c>
      <c r="F2829">
        <v>954.75</v>
      </c>
      <c r="G2829">
        <v>107.437997129186</v>
      </c>
      <c r="H2829">
        <v>26.0799243935903</v>
      </c>
      <c r="I2829">
        <v>78.596795228271802</v>
      </c>
      <c r="J2829">
        <v>-0.25284687605374001</v>
      </c>
      <c r="K2829">
        <v>871.96999675718303</v>
      </c>
      <c r="L2829">
        <v>659.95183241163204</v>
      </c>
      <c r="M2829">
        <v>42.844343361893301</v>
      </c>
      <c r="N2829">
        <v>1.7610254088375701</v>
      </c>
      <c r="O2829">
        <v>23.1683686829012</v>
      </c>
      <c r="P2829">
        <v>159.266802443991</v>
      </c>
      <c r="Q2829">
        <v>0.105762729759439</v>
      </c>
    </row>
    <row r="2830" spans="1:17" hidden="1" x14ac:dyDescent="0.3">
      <c r="A2830" t="s">
        <v>5823</v>
      </c>
      <c r="B2830" t="s">
        <v>5824</v>
      </c>
      <c r="C2830" t="str">
        <f>IFERROR(VLOOKUP(Table1[[#This Row],[Ticker]],[1]!Table1[[Symbol]:[Industry]],2,FALSE),"-")</f>
        <v>-</v>
      </c>
      <c r="D2830" t="s">
        <v>387</v>
      </c>
      <c r="E2830">
        <v>103.8420955</v>
      </c>
      <c r="F2830">
        <v>28.6</v>
      </c>
      <c r="G2830">
        <v>77.124693411627902</v>
      </c>
      <c r="H2830">
        <v>-2.7186452085801198</v>
      </c>
      <c r="I2830">
        <v>63.327516293465003</v>
      </c>
      <c r="J2830">
        <v>-0.96127570212962998</v>
      </c>
      <c r="K2830">
        <v>28.375968857454598</v>
      </c>
      <c r="L2830">
        <v>22.145294996445099</v>
      </c>
      <c r="M2830">
        <v>38.927512142923902</v>
      </c>
      <c r="N2830">
        <v>0.29786006973950402</v>
      </c>
      <c r="O2830">
        <v>27.6573426573426</v>
      </c>
      <c r="P2830">
        <v>117.82178217821701</v>
      </c>
      <c r="Q2830">
        <v>0.111597480430389</v>
      </c>
    </row>
    <row r="2831" spans="1:17" hidden="1" x14ac:dyDescent="0.3">
      <c r="A2831" t="s">
        <v>5825</v>
      </c>
      <c r="B2831" t="s">
        <v>5826</v>
      </c>
      <c r="C2831" t="str">
        <f>IFERROR(VLOOKUP(Table1[[#This Row],[Ticker]],[1]!Table1[[Symbol]:[Industry]],2,FALSE),"-")</f>
        <v>-</v>
      </c>
      <c r="D2831" t="s">
        <v>234</v>
      </c>
      <c r="E2831">
        <v>103.82351616</v>
      </c>
      <c r="F2831">
        <v>95.68</v>
      </c>
      <c r="G2831">
        <v>-7.2230219343088802</v>
      </c>
      <c r="H2831">
        <v>-3.37020755661033</v>
      </c>
      <c r="I2831">
        <v>-24.419648038951301</v>
      </c>
      <c r="J2831">
        <v>-1.30555876526752</v>
      </c>
      <c r="K2831">
        <v>98.152799237628301</v>
      </c>
      <c r="L2831">
        <v>94.788952476609097</v>
      </c>
      <c r="M2831">
        <v>38.550271342652003</v>
      </c>
      <c r="N2831">
        <v>0.73073632635548003</v>
      </c>
      <c r="O2831">
        <v>38.743729096989902</v>
      </c>
      <c r="P2831">
        <v>25.399737876802099</v>
      </c>
      <c r="Q2831">
        <v>4.1297069199273E-2</v>
      </c>
    </row>
    <row r="2832" spans="1:17" hidden="1" x14ac:dyDescent="0.3">
      <c r="A2832" t="s">
        <v>5827</v>
      </c>
      <c r="B2832" t="s">
        <v>5828</v>
      </c>
      <c r="C2832" t="str">
        <f>IFERROR(VLOOKUP(Table1[[#This Row],[Ticker]],[1]!Table1[[Symbol]:[Industry]],2,FALSE),"-")</f>
        <v>-</v>
      </c>
      <c r="D2832" t="s">
        <v>234</v>
      </c>
      <c r="E2832">
        <v>103.74196000000001</v>
      </c>
      <c r="F2832">
        <v>126.7</v>
      </c>
      <c r="G2832">
        <v>48.242316090432702</v>
      </c>
      <c r="H2832">
        <v>7.0404102493562997</v>
      </c>
      <c r="I2832">
        <v>47.938255200428401</v>
      </c>
      <c r="J2832">
        <v>18.546034974839799</v>
      </c>
      <c r="K2832">
        <v>108.438868880212</v>
      </c>
      <c r="L2832">
        <v>94.7700228679725</v>
      </c>
      <c r="M2832">
        <v>81.029811991173105</v>
      </c>
      <c r="N2832">
        <v>1.4751289725993999</v>
      </c>
      <c r="O2832">
        <v>6.4719810576164098</v>
      </c>
      <c r="P2832">
        <v>118.448275862068</v>
      </c>
      <c r="Q2832">
        <v>0.12816112473240401</v>
      </c>
    </row>
    <row r="2833" spans="1:17" hidden="1" x14ac:dyDescent="0.3">
      <c r="A2833" t="s">
        <v>5829</v>
      </c>
      <c r="B2833" t="s">
        <v>5830</v>
      </c>
      <c r="C2833" t="str">
        <f>IFERROR(VLOOKUP(Table1[[#This Row],[Ticker]],[1]!Table1[[Symbol]:[Industry]],2,FALSE),"-")</f>
        <v>-</v>
      </c>
      <c r="E2833">
        <v>103.7171652</v>
      </c>
      <c r="F2833">
        <v>41.46</v>
      </c>
      <c r="G2833">
        <v>120.85586131628099</v>
      </c>
      <c r="H2833">
        <v>-13.230425202951499</v>
      </c>
      <c r="I2833">
        <v>51.569182171928198</v>
      </c>
      <c r="J2833">
        <v>-5.4323009916780602</v>
      </c>
      <c r="K2833">
        <v>39.854853312269</v>
      </c>
      <c r="L2833">
        <v>32.202668927821897</v>
      </c>
      <c r="M2833">
        <v>44.405313390480799</v>
      </c>
      <c r="N2833">
        <v>0.56580325850153501</v>
      </c>
      <c r="O2833">
        <v>13.0969609261939</v>
      </c>
      <c r="P2833">
        <v>159.125</v>
      </c>
      <c r="Q2833">
        <v>5.5701479320854001E-2</v>
      </c>
    </row>
    <row r="2834" spans="1:17" hidden="1" x14ac:dyDescent="0.3">
      <c r="A2834" t="s">
        <v>5831</v>
      </c>
      <c r="B2834" t="s">
        <v>5832</v>
      </c>
      <c r="C2834" t="str">
        <f>IFERROR(VLOOKUP(Table1[[#This Row],[Ticker]],[1]!Table1[[Symbol]:[Industry]],2,FALSE),"-")</f>
        <v>-</v>
      </c>
      <c r="E2834">
        <v>103.54946536</v>
      </c>
      <c r="F2834">
        <v>335.95</v>
      </c>
      <c r="G2834">
        <v>31.899824300373702</v>
      </c>
      <c r="H2834">
        <v>-6.7163950921947899</v>
      </c>
      <c r="I2834">
        <v>-6.2554983831752899</v>
      </c>
      <c r="J2834">
        <v>-2.24281853509014</v>
      </c>
      <c r="K2834">
        <v>383.93206592494602</v>
      </c>
      <c r="L2834">
        <v>367.57543352491399</v>
      </c>
      <c r="M2834">
        <v>41.716030119723797</v>
      </c>
      <c r="N2834">
        <v>0.89681035193274505</v>
      </c>
      <c r="O2834">
        <v>95.788063699955302</v>
      </c>
      <c r="P2834">
        <v>65.492610837438406</v>
      </c>
    </row>
    <row r="2835" spans="1:17" hidden="1" x14ac:dyDescent="0.3">
      <c r="A2835" t="s">
        <v>5833</v>
      </c>
      <c r="B2835" t="s">
        <v>5834</v>
      </c>
      <c r="C2835" t="str">
        <f>IFERROR(VLOOKUP(Table1[[#This Row],[Ticker]],[1]!Table1[[Symbol]:[Industry]],2,FALSE),"-")</f>
        <v>-</v>
      </c>
      <c r="D2835" t="s">
        <v>257</v>
      </c>
      <c r="E2835">
        <v>103.443156</v>
      </c>
      <c r="F2835">
        <v>334.8</v>
      </c>
      <c r="G2835">
        <v>-53.087457170670802</v>
      </c>
      <c r="H2835">
        <v>-12.244323884434399</v>
      </c>
      <c r="I2835">
        <v>-25.0844879744519</v>
      </c>
      <c r="J2835">
        <v>-3.4923840788040401</v>
      </c>
      <c r="K2835">
        <v>352.75764664767502</v>
      </c>
      <c r="L2835">
        <v>382.80238086697602</v>
      </c>
      <c r="M2835">
        <v>38.220542723385101</v>
      </c>
      <c r="N2835">
        <v>1.02371515374086</v>
      </c>
      <c r="O2835">
        <v>59.378733572281902</v>
      </c>
      <c r="P2835">
        <v>4.6250000000000098</v>
      </c>
      <c r="Q2835">
        <v>2.2639468811937999E-2</v>
      </c>
    </row>
    <row r="2836" spans="1:17" hidden="1" x14ac:dyDescent="0.3">
      <c r="A2836" t="s">
        <v>5835</v>
      </c>
      <c r="B2836" t="s">
        <v>5836</v>
      </c>
      <c r="C2836" t="str">
        <f>IFERROR(VLOOKUP(Table1[[#This Row],[Ticker]],[1]!Table1[[Symbol]:[Industry]],2,FALSE),"-")</f>
        <v>-</v>
      </c>
      <c r="D2836" t="s">
        <v>390</v>
      </c>
      <c r="E2836">
        <v>103.16345295000001</v>
      </c>
      <c r="F2836">
        <v>98.5</v>
      </c>
      <c r="G2836">
        <v>42.347871989582202</v>
      </c>
      <c r="H2836">
        <v>-15.270475869672</v>
      </c>
      <c r="I2836">
        <v>8.7305870573948194</v>
      </c>
      <c r="J2836">
        <v>-8.3856454500287807</v>
      </c>
      <c r="K2836">
        <v>101.939175203563</v>
      </c>
      <c r="L2836">
        <v>89.770548446257195</v>
      </c>
      <c r="M2836">
        <v>46.988882924821802</v>
      </c>
      <c r="N2836">
        <v>1.2744106793674901</v>
      </c>
      <c r="O2836">
        <v>34.010152284263903</v>
      </c>
      <c r="P2836">
        <v>121.149528513695</v>
      </c>
      <c r="Q2836">
        <v>0.13868837614705101</v>
      </c>
    </row>
    <row r="2837" spans="1:17" hidden="1" x14ac:dyDescent="0.3">
      <c r="A2837" t="s">
        <v>5837</v>
      </c>
      <c r="B2837" t="s">
        <v>5838</v>
      </c>
      <c r="C2837" t="str">
        <f>IFERROR(VLOOKUP(Table1[[#This Row],[Ticker]],[1]!Table1[[Symbol]:[Industry]],2,FALSE),"-")</f>
        <v>-</v>
      </c>
      <c r="E2837">
        <v>103.12142665</v>
      </c>
      <c r="F2837">
        <v>34.21</v>
      </c>
      <c r="G2837">
        <v>19.986280759242302</v>
      </c>
      <c r="H2837">
        <v>-11.178841087542001</v>
      </c>
      <c r="I2837">
        <v>32.623181828745402</v>
      </c>
      <c r="J2837">
        <v>1.4893305990227499</v>
      </c>
      <c r="K2837">
        <v>31.676017614668801</v>
      </c>
      <c r="L2837">
        <v>28.665573305546701</v>
      </c>
      <c r="M2837">
        <v>75.057582350526602</v>
      </c>
      <c r="N2837">
        <v>1.3000784530370599</v>
      </c>
      <c r="O2837">
        <v>15.346389944460601</v>
      </c>
      <c r="P2837">
        <v>89.529085872576104</v>
      </c>
      <c r="Q2837">
        <v>5.0753464164746999E-2</v>
      </c>
    </row>
    <row r="2838" spans="1:17" hidden="1" x14ac:dyDescent="0.3">
      <c r="A2838" t="s">
        <v>5839</v>
      </c>
      <c r="B2838" t="s">
        <v>5840</v>
      </c>
      <c r="C2838" t="str">
        <f>IFERROR(VLOOKUP(Table1[[#This Row],[Ticker]],[1]!Table1[[Symbol]:[Industry]],2,FALSE),"-")</f>
        <v>-</v>
      </c>
      <c r="D2838" t="s">
        <v>275</v>
      </c>
      <c r="E2838">
        <v>103.106396283</v>
      </c>
      <c r="F2838">
        <v>42.13</v>
      </c>
      <c r="G2838">
        <v>145.105260827606</v>
      </c>
      <c r="H2838">
        <v>12.030309239255301</v>
      </c>
      <c r="I2838">
        <v>-10.1697564904405</v>
      </c>
      <c r="J2838">
        <v>-2.85341604104008</v>
      </c>
      <c r="K2838">
        <v>41.012262091792103</v>
      </c>
      <c r="L2838">
        <v>37.315306766270503</v>
      </c>
      <c r="M2838">
        <v>54.065241436966701</v>
      </c>
      <c r="N2838">
        <v>1.2740273854374</v>
      </c>
      <c r="O2838">
        <v>37.194398291003999</v>
      </c>
      <c r="P2838">
        <v>243.04915189712699</v>
      </c>
      <c r="Q2838">
        <v>7.7797559921049003E-2</v>
      </c>
    </row>
    <row r="2839" spans="1:17" hidden="1" x14ac:dyDescent="0.3">
      <c r="A2839" t="s">
        <v>5841</v>
      </c>
      <c r="B2839" t="s">
        <v>5842</v>
      </c>
      <c r="C2839" t="str">
        <f>IFERROR(VLOOKUP(Table1[[#This Row],[Ticker]],[1]!Table1[[Symbol]:[Industry]],2,FALSE),"-")</f>
        <v>-</v>
      </c>
      <c r="E2839">
        <v>103.005</v>
      </c>
      <c r="F2839">
        <v>76.3</v>
      </c>
      <c r="G2839">
        <v>-64.672186020996193</v>
      </c>
      <c r="H2839">
        <v>-2.21998626901894</v>
      </c>
      <c r="I2839">
        <v>-23.586931566303502</v>
      </c>
      <c r="J2839">
        <v>-4.4895173785470304</v>
      </c>
      <c r="K2839">
        <v>79.563613514445606</v>
      </c>
      <c r="L2839">
        <v>84.5468613260213</v>
      </c>
      <c r="M2839">
        <v>35.222117495400298</v>
      </c>
      <c r="N2839">
        <v>1.31445687274769</v>
      </c>
      <c r="O2839">
        <v>71.690694626474397</v>
      </c>
      <c r="P2839">
        <v>21.1111111111111</v>
      </c>
      <c r="Q2839">
        <v>-3.5076860118165E-2</v>
      </c>
    </row>
    <row r="2840" spans="1:17" hidden="1" x14ac:dyDescent="0.3">
      <c r="A2840" t="s">
        <v>5843</v>
      </c>
      <c r="B2840" t="s">
        <v>5844</v>
      </c>
      <c r="C2840" t="str">
        <f>IFERROR(VLOOKUP(Table1[[#This Row],[Ticker]],[1]!Table1[[Symbol]:[Industry]],2,FALSE),"-")</f>
        <v>-</v>
      </c>
      <c r="D2840" t="s">
        <v>620</v>
      </c>
      <c r="E2840">
        <v>102.995762856</v>
      </c>
      <c r="F2840">
        <v>3.43</v>
      </c>
      <c r="G2840">
        <v>-0.71897028151180098</v>
      </c>
      <c r="H2840">
        <v>9.3563565980895493</v>
      </c>
      <c r="I2840">
        <v>-9.4999159671156796</v>
      </c>
      <c r="J2840">
        <v>2.4362058129989501</v>
      </c>
      <c r="K2840">
        <v>3.24680363019985</v>
      </c>
      <c r="L2840">
        <v>3.3851856417617001</v>
      </c>
      <c r="M2840">
        <v>64.926147142818394</v>
      </c>
      <c r="N2840">
        <v>1.27891915327498</v>
      </c>
      <c r="O2840">
        <v>43.291359096830199</v>
      </c>
      <c r="P2840">
        <v>82.055335968379396</v>
      </c>
      <c r="Q2840">
        <v>-8.1661871862458005E-2</v>
      </c>
    </row>
    <row r="2841" spans="1:17" hidden="1" x14ac:dyDescent="0.3">
      <c r="A2841" t="s">
        <v>5845</v>
      </c>
      <c r="B2841" t="s">
        <v>5846</v>
      </c>
      <c r="C2841" t="str">
        <f>IFERROR(VLOOKUP(Table1[[#This Row],[Ticker]],[1]!Table1[[Symbol]:[Industry]],2,FALSE),"-")</f>
        <v>-</v>
      </c>
      <c r="D2841" t="s">
        <v>140</v>
      </c>
      <c r="E2841">
        <v>102.93385575000001</v>
      </c>
      <c r="F2841">
        <v>25.59</v>
      </c>
      <c r="G2841">
        <v>103.794540436402</v>
      </c>
      <c r="H2841">
        <v>-13.0781322929212</v>
      </c>
      <c r="I2841">
        <v>67.068439883940499</v>
      </c>
      <c r="J2841">
        <v>-9.5253513323817192</v>
      </c>
      <c r="K2841">
        <v>24.595221849909102</v>
      </c>
      <c r="L2841">
        <v>18.544111978778201</v>
      </c>
      <c r="M2841">
        <v>33.265508076204299</v>
      </c>
      <c r="N2841">
        <v>0.492804022624939</v>
      </c>
      <c r="O2841">
        <v>23.485736615865498</v>
      </c>
      <c r="P2841">
        <v>219.875</v>
      </c>
      <c r="Q2841">
        <v>5.0246471095306999E-2</v>
      </c>
    </row>
    <row r="2842" spans="1:17" hidden="1" x14ac:dyDescent="0.3">
      <c r="A2842" t="s">
        <v>5847</v>
      </c>
      <c r="B2842" t="s">
        <v>5848</v>
      </c>
      <c r="C2842" t="str">
        <f>IFERROR(VLOOKUP(Table1[[#This Row],[Ticker]],[1]!Table1[[Symbol]:[Industry]],2,FALSE),"-")</f>
        <v>-</v>
      </c>
      <c r="D2842" t="s">
        <v>218</v>
      </c>
      <c r="E2842">
        <v>102.82607081499999</v>
      </c>
      <c r="F2842">
        <v>24.05</v>
      </c>
      <c r="G2842">
        <v>-0.62146544038447904</v>
      </c>
      <c r="H2842">
        <v>-8.4368724155083505</v>
      </c>
      <c r="I2842">
        <v>-20.743772153500601</v>
      </c>
      <c r="J2842">
        <v>-7.0742969244235399</v>
      </c>
      <c r="K2842">
        <v>22.645443754790701</v>
      </c>
      <c r="L2842">
        <v>22.286741435021501</v>
      </c>
      <c r="M2842">
        <v>72.976819732954198</v>
      </c>
      <c r="N2842">
        <v>1.64777809258428</v>
      </c>
      <c r="O2842">
        <v>25.987525987525899</v>
      </c>
      <c r="P2842">
        <v>39.988358556461002</v>
      </c>
      <c r="Q2842">
        <v>9.3704710101777E-2</v>
      </c>
    </row>
    <row r="2843" spans="1:17" hidden="1" x14ac:dyDescent="0.3">
      <c r="A2843" t="s">
        <v>5849</v>
      </c>
      <c r="B2843" t="s">
        <v>5850</v>
      </c>
      <c r="C2843" t="str">
        <f>IFERROR(VLOOKUP(Table1[[#This Row],[Ticker]],[1]!Table1[[Symbol]:[Industry]],2,FALSE),"-")</f>
        <v>-</v>
      </c>
      <c r="D2843" t="s">
        <v>1136</v>
      </c>
      <c r="E2843">
        <v>102.58154435</v>
      </c>
      <c r="F2843">
        <v>17.86</v>
      </c>
      <c r="G2843">
        <v>4.1787230699128903</v>
      </c>
      <c r="H2843">
        <v>-5.7877615788155197</v>
      </c>
      <c r="I2843">
        <v>-10.245687862312799</v>
      </c>
      <c r="J2843">
        <v>-2.0457761689830298</v>
      </c>
      <c r="K2843">
        <v>18.688133283340601</v>
      </c>
      <c r="L2843">
        <v>18.0820549320533</v>
      </c>
      <c r="M2843">
        <v>35.150643267925297</v>
      </c>
      <c r="N2843">
        <v>0.42616456633053101</v>
      </c>
      <c r="O2843">
        <v>41.3773796192609</v>
      </c>
      <c r="P2843">
        <v>39.531249999999901</v>
      </c>
      <c r="Q2843">
        <v>1.1513096144633E-2</v>
      </c>
    </row>
    <row r="2844" spans="1:17" hidden="1" x14ac:dyDescent="0.3">
      <c r="A2844" t="s">
        <v>5851</v>
      </c>
      <c r="B2844" t="s">
        <v>5852</v>
      </c>
      <c r="C2844" t="str">
        <f>IFERROR(VLOOKUP(Table1[[#This Row],[Ticker]],[1]!Table1[[Symbol]:[Industry]],2,FALSE),"-")</f>
        <v>-</v>
      </c>
      <c r="D2844" t="s">
        <v>620</v>
      </c>
      <c r="E2844">
        <v>102.354256839999</v>
      </c>
      <c r="F2844">
        <v>4.4000000000000004</v>
      </c>
      <c r="G2844">
        <v>-44.230704539514697</v>
      </c>
      <c r="H2844">
        <v>-7.4576134660587003</v>
      </c>
      <c r="I2844">
        <v>-5.5722928525006896</v>
      </c>
      <c r="J2844">
        <v>5.84856270595863E-2</v>
      </c>
      <c r="K2844">
        <v>4.3623377814297699</v>
      </c>
      <c r="L2844">
        <v>4.5980448314234099</v>
      </c>
      <c r="M2844">
        <v>52.307148077883497</v>
      </c>
      <c r="N2844">
        <v>0.69730937914091196</v>
      </c>
      <c r="O2844">
        <v>28.409090909090899</v>
      </c>
      <c r="P2844">
        <v>79.5918367346938</v>
      </c>
      <c r="Q2844">
        <v>0.133966573318719</v>
      </c>
    </row>
    <row r="2845" spans="1:17" hidden="1" x14ac:dyDescent="0.3">
      <c r="A2845" t="s">
        <v>5853</v>
      </c>
      <c r="B2845" t="s">
        <v>5854</v>
      </c>
      <c r="C2845" t="str">
        <f>IFERROR(VLOOKUP(Table1[[#This Row],[Ticker]],[1]!Table1[[Symbol]:[Industry]],2,FALSE),"-")</f>
        <v>-</v>
      </c>
      <c r="D2845" t="s">
        <v>931</v>
      </c>
      <c r="E2845">
        <v>102.045</v>
      </c>
      <c r="F2845">
        <v>68.03</v>
      </c>
      <c r="G2845">
        <v>0.949515710524934</v>
      </c>
      <c r="H2845">
        <v>-8.6607105476548902</v>
      </c>
      <c r="I2845">
        <v>-20.844987725302399</v>
      </c>
      <c r="J2845">
        <v>-1.4090608463380601</v>
      </c>
      <c r="K2845">
        <v>73.592189784187596</v>
      </c>
      <c r="L2845">
        <v>72.805066211886</v>
      </c>
      <c r="M2845">
        <v>32.821205398509598</v>
      </c>
      <c r="N2845">
        <v>1.1135346133179</v>
      </c>
      <c r="O2845">
        <v>54.3436719094517</v>
      </c>
      <c r="P2845">
        <v>34.712871287128699</v>
      </c>
      <c r="Q2845">
        <v>-3.0617362299553998E-2</v>
      </c>
    </row>
    <row r="2846" spans="1:17" hidden="1" x14ac:dyDescent="0.3">
      <c r="A2846" t="s">
        <v>5855</v>
      </c>
      <c r="B2846" t="s">
        <v>5856</v>
      </c>
      <c r="C2846" t="str">
        <f>IFERROR(VLOOKUP(Table1[[#This Row],[Ticker]],[1]!Table1[[Symbol]:[Industry]],2,FALSE),"-")</f>
        <v>-</v>
      </c>
      <c r="D2846" t="s">
        <v>109</v>
      </c>
      <c r="E2846">
        <v>101.72925322499999</v>
      </c>
      <c r="F2846">
        <v>6.09</v>
      </c>
      <c r="G2846">
        <v>-0.145175711717836</v>
      </c>
      <c r="H2846">
        <v>0.501119032098989</v>
      </c>
      <c r="I2846">
        <v>-6.0472607600745203</v>
      </c>
      <c r="J2846">
        <v>-8.5451068249401807</v>
      </c>
      <c r="K2846">
        <v>5.5722604790606303</v>
      </c>
      <c r="L2846">
        <v>5.6406409818931902</v>
      </c>
      <c r="M2846">
        <v>47.887425104037902</v>
      </c>
      <c r="N2846">
        <v>1.8902667354082401</v>
      </c>
      <c r="O2846">
        <v>12.479474548440001</v>
      </c>
      <c r="P2846">
        <v>48.536585365853597</v>
      </c>
      <c r="Q2846">
        <v>-2.9348977013354999E-2</v>
      </c>
    </row>
    <row r="2847" spans="1:17" hidden="1" x14ac:dyDescent="0.3">
      <c r="A2847" t="s">
        <v>5857</v>
      </c>
      <c r="B2847" t="s">
        <v>5858</v>
      </c>
      <c r="C2847" t="str">
        <f>IFERROR(VLOOKUP(Table1[[#This Row],[Ticker]],[1]!Table1[[Symbol]:[Industry]],2,FALSE),"-")</f>
        <v>-</v>
      </c>
      <c r="D2847" t="s">
        <v>124</v>
      </c>
      <c r="E2847">
        <v>101.40882060499899</v>
      </c>
      <c r="F2847">
        <v>98.83</v>
      </c>
      <c r="G2847">
        <v>3.81589201749577</v>
      </c>
      <c r="H2847">
        <v>-8.2005429721794396</v>
      </c>
      <c r="I2847">
        <v>-10.0592755019547</v>
      </c>
      <c r="J2847">
        <v>-1.3627299008303899</v>
      </c>
      <c r="K2847">
        <v>99.675528919788704</v>
      </c>
      <c r="L2847">
        <v>93.480968005081095</v>
      </c>
      <c r="M2847">
        <v>35.647002118858801</v>
      </c>
      <c r="N2847">
        <v>0.85306645551889304</v>
      </c>
      <c r="O2847">
        <v>19.892745117879102</v>
      </c>
      <c r="P2847">
        <v>43.190379600115897</v>
      </c>
      <c r="Q2847">
        <v>5.0440036028155999E-2</v>
      </c>
    </row>
    <row r="2848" spans="1:17" hidden="1" x14ac:dyDescent="0.3">
      <c r="A2848" t="s">
        <v>5859</v>
      </c>
      <c r="B2848" t="s">
        <v>5860</v>
      </c>
      <c r="C2848" t="str">
        <f>IFERROR(VLOOKUP(Table1[[#This Row],[Ticker]],[1]!Table1[[Symbol]:[Industry]],2,FALSE),"-")</f>
        <v>-</v>
      </c>
      <c r="D2848" t="s">
        <v>124</v>
      </c>
      <c r="E2848">
        <v>101.4</v>
      </c>
      <c r="F2848">
        <v>33.799999999999997</v>
      </c>
      <c r="G2848">
        <v>35.2401949313847</v>
      </c>
      <c r="H2848">
        <v>1.0661797554407799</v>
      </c>
      <c r="I2848">
        <v>1.2998231659567501</v>
      </c>
      <c r="J2848">
        <v>-1.19742782063467</v>
      </c>
      <c r="K2848">
        <v>33.938119001731003</v>
      </c>
      <c r="L2848">
        <v>32.019603908451401</v>
      </c>
      <c r="M2848">
        <v>55.762880203880002</v>
      </c>
      <c r="N2848">
        <v>0.87179728098641895</v>
      </c>
      <c r="O2848">
        <v>85.059171597633096</v>
      </c>
      <c r="P2848">
        <v>76.501305483028702</v>
      </c>
      <c r="Q2848">
        <v>7.6191944089706004E-2</v>
      </c>
    </row>
    <row r="2849" spans="1:17" hidden="1" x14ac:dyDescent="0.3">
      <c r="A2849" t="s">
        <v>5861</v>
      </c>
      <c r="B2849" t="s">
        <v>5862</v>
      </c>
      <c r="C2849" t="str">
        <f>IFERROR(VLOOKUP(Table1[[#This Row],[Ticker]],[1]!Table1[[Symbol]:[Industry]],2,FALSE),"-")</f>
        <v>-</v>
      </c>
      <c r="D2849" t="s">
        <v>620</v>
      </c>
      <c r="E2849">
        <v>101.3265</v>
      </c>
      <c r="F2849">
        <v>8.01</v>
      </c>
      <c r="G2849">
        <v>-49.426471735281901</v>
      </c>
      <c r="H2849">
        <v>16.047403256349298</v>
      </c>
      <c r="I2849">
        <v>-29.451866023232402</v>
      </c>
      <c r="J2849">
        <v>-7.8831063048743104</v>
      </c>
      <c r="K2849">
        <v>7.0082846274729098</v>
      </c>
      <c r="L2849">
        <v>9.0383951748808808</v>
      </c>
      <c r="M2849">
        <v>67.037977771045504</v>
      </c>
      <c r="N2849">
        <v>2.4892671145917298</v>
      </c>
      <c r="O2849">
        <v>36.079900124843903</v>
      </c>
      <c r="P2849">
        <v>38.103448275862</v>
      </c>
      <c r="Q2849">
        <v>-0.18003876836587901</v>
      </c>
    </row>
    <row r="2850" spans="1:17" hidden="1" x14ac:dyDescent="0.3">
      <c r="A2850" t="s">
        <v>5863</v>
      </c>
      <c r="B2850" t="s">
        <v>5864</v>
      </c>
      <c r="C2850" t="str">
        <f>IFERROR(VLOOKUP(Table1[[#This Row],[Ticker]],[1]!Table1[[Symbol]:[Industry]],2,FALSE),"-")</f>
        <v>-</v>
      </c>
      <c r="E2850">
        <v>101.11115390000001</v>
      </c>
      <c r="F2850">
        <v>244.55</v>
      </c>
      <c r="G2850">
        <v>0.50264773859459599</v>
      </c>
      <c r="H2850">
        <v>1.3636425725886301</v>
      </c>
      <c r="I2850">
        <v>4.9660556635145703</v>
      </c>
      <c r="J2850">
        <v>-15.2225438457507</v>
      </c>
      <c r="K2850">
        <v>223.11895631063899</v>
      </c>
      <c r="L2850">
        <v>198.789843810604</v>
      </c>
      <c r="M2850">
        <v>55.968008615228797</v>
      </c>
      <c r="N2850">
        <v>2.6095558407244899</v>
      </c>
      <c r="O2850">
        <v>15.1093845839296</v>
      </c>
      <c r="P2850">
        <v>72.765807135287801</v>
      </c>
      <c r="Q2850">
        <v>0.17306217716656</v>
      </c>
    </row>
    <row r="2851" spans="1:17" hidden="1" x14ac:dyDescent="0.3">
      <c r="A2851" t="s">
        <v>5865</v>
      </c>
      <c r="B2851" t="s">
        <v>5866</v>
      </c>
      <c r="C2851" t="str">
        <f>IFERROR(VLOOKUP(Table1[[#This Row],[Ticker]],[1]!Table1[[Symbol]:[Industry]],2,FALSE),"-")</f>
        <v>-</v>
      </c>
      <c r="D2851" t="s">
        <v>124</v>
      </c>
      <c r="E2851">
        <v>100.96544143</v>
      </c>
      <c r="F2851">
        <v>40.9</v>
      </c>
      <c r="G2851">
        <v>-71.896396547311895</v>
      </c>
      <c r="H2851">
        <v>-4.1641352051891403</v>
      </c>
      <c r="I2851">
        <v>-34.007977402210201</v>
      </c>
      <c r="J2851">
        <v>-6.2918079150147701</v>
      </c>
      <c r="K2851">
        <v>41.139309610528301</v>
      </c>
      <c r="M2851">
        <v>53.788906027641701</v>
      </c>
      <c r="N2851">
        <v>1.2947537044453299</v>
      </c>
      <c r="O2851">
        <v>95.599022004889903</v>
      </c>
      <c r="P2851">
        <v>25.652841781873999</v>
      </c>
    </row>
    <row r="2852" spans="1:17" hidden="1" x14ac:dyDescent="0.3">
      <c r="A2852" t="s">
        <v>5867</v>
      </c>
      <c r="B2852" t="s">
        <v>5868</v>
      </c>
      <c r="C2852" t="str">
        <f>IFERROR(VLOOKUP(Table1[[#This Row],[Ticker]],[1]!Table1[[Symbol]:[Industry]],2,FALSE),"-")</f>
        <v>-</v>
      </c>
      <c r="D2852" t="s">
        <v>371</v>
      </c>
      <c r="E2852">
        <v>100.951774454999</v>
      </c>
      <c r="F2852">
        <v>105.35</v>
      </c>
      <c r="G2852">
        <v>-37.286260095070197</v>
      </c>
      <c r="H2852">
        <v>7.5764520233914601</v>
      </c>
      <c r="I2852">
        <v>-32.408082600772502</v>
      </c>
      <c r="J2852">
        <v>3.8828593282700301</v>
      </c>
      <c r="K2852">
        <v>102.311797273862</v>
      </c>
      <c r="L2852">
        <v>112.11448464018601</v>
      </c>
      <c r="M2852">
        <v>63.2715974057989</v>
      </c>
      <c r="N2852">
        <v>2.5463135926821101</v>
      </c>
      <c r="O2852">
        <v>37.636449928808702</v>
      </c>
      <c r="P2852">
        <v>18.370786516853901</v>
      </c>
      <c r="Q2852">
        <v>-2.5038172475446999E-2</v>
      </c>
    </row>
    <row r="2853" spans="1:17" hidden="1" x14ac:dyDescent="0.3">
      <c r="A2853" t="s">
        <v>5869</v>
      </c>
      <c r="B2853" t="s">
        <v>5870</v>
      </c>
      <c r="C2853" t="str">
        <f>IFERROR(VLOOKUP(Table1[[#This Row],[Ticker]],[1]!Table1[[Symbol]:[Industry]],2,FALSE),"-")</f>
        <v>-</v>
      </c>
      <c r="E2853">
        <v>100.7925448</v>
      </c>
      <c r="F2853">
        <v>12.2</v>
      </c>
      <c r="G2853">
        <v>-10.465973899784</v>
      </c>
      <c r="H2853">
        <v>9.5290264289138698</v>
      </c>
      <c r="I2853">
        <v>-44.770996397325099</v>
      </c>
      <c r="J2853">
        <v>5.23783980729349</v>
      </c>
      <c r="K2853">
        <v>11.4655287143673</v>
      </c>
      <c r="L2853">
        <v>11.8791832219136</v>
      </c>
      <c r="M2853">
        <v>60.490547274058301</v>
      </c>
      <c r="N2853">
        <v>1.3671457854490301</v>
      </c>
      <c r="O2853">
        <v>61.8032786885245</v>
      </c>
      <c r="P2853">
        <v>28.964059196617299</v>
      </c>
      <c r="Q2853">
        <v>0.16436780194460199</v>
      </c>
    </row>
    <row r="2854" spans="1:17" hidden="1" x14ac:dyDescent="0.3">
      <c r="A2854" t="s">
        <v>5871</v>
      </c>
      <c r="B2854" t="s">
        <v>5872</v>
      </c>
      <c r="C2854" t="str">
        <f>IFERROR(VLOOKUP(Table1[[#This Row],[Ticker]],[1]!Table1[[Symbol]:[Industry]],2,FALSE),"-")</f>
        <v>-</v>
      </c>
      <c r="D2854" t="s">
        <v>140</v>
      </c>
      <c r="E2854">
        <v>100.4076</v>
      </c>
      <c r="F2854">
        <v>92.97</v>
      </c>
      <c r="G2854">
        <v>-30.504812749106801</v>
      </c>
      <c r="H2854">
        <v>5.0920376343170197</v>
      </c>
      <c r="I2854">
        <v>10.642390553966599</v>
      </c>
      <c r="J2854">
        <v>-16.463132070758999</v>
      </c>
      <c r="K2854">
        <v>85.925390335742506</v>
      </c>
      <c r="L2854">
        <v>82.514549351748698</v>
      </c>
      <c r="M2854">
        <v>56.130391637564202</v>
      </c>
      <c r="N2854">
        <v>2.2227349144644899</v>
      </c>
      <c r="O2854">
        <v>17.4034634828439</v>
      </c>
      <c r="P2854">
        <v>83.517568101065905</v>
      </c>
      <c r="Q2854">
        <v>0.147797145631787</v>
      </c>
    </row>
    <row r="2855" spans="1:17" hidden="1" x14ac:dyDescent="0.3">
      <c r="A2855" t="s">
        <v>5873</v>
      </c>
      <c r="B2855" t="s">
        <v>5874</v>
      </c>
      <c r="C2855" t="str">
        <f>IFERROR(VLOOKUP(Table1[[#This Row],[Ticker]],[1]!Table1[[Symbol]:[Industry]],2,FALSE),"-")</f>
        <v>-</v>
      </c>
      <c r="D2855" t="s">
        <v>124</v>
      </c>
      <c r="E2855">
        <v>100.2253824</v>
      </c>
      <c r="F2855">
        <v>91.26</v>
      </c>
      <c r="G2855">
        <v>88.563465540403101</v>
      </c>
      <c r="H2855">
        <v>-12.4541352051891</v>
      </c>
      <c r="I2855">
        <v>-2.92430999238531</v>
      </c>
      <c r="J2855">
        <v>2.8508867054955198</v>
      </c>
      <c r="K2855">
        <v>90.307602927955202</v>
      </c>
      <c r="L2855">
        <v>75.875233194983394</v>
      </c>
      <c r="M2855">
        <v>54.409035163480297</v>
      </c>
      <c r="N2855">
        <v>0.464026413835603</v>
      </c>
      <c r="O2855">
        <v>25.904010519395101</v>
      </c>
      <c r="P2855">
        <v>152.09944751381201</v>
      </c>
      <c r="Q2855">
        <v>8.7600955515339002E-2</v>
      </c>
    </row>
    <row r="2856" spans="1:17" hidden="1" x14ac:dyDescent="0.3">
      <c r="A2856" t="s">
        <v>5875</v>
      </c>
      <c r="B2856" t="s">
        <v>5876</v>
      </c>
      <c r="C2856" t="str">
        <f>IFERROR(VLOOKUP(Table1[[#This Row],[Ticker]],[1]!Table1[[Symbol]:[Industry]],2,FALSE),"-")</f>
        <v>-</v>
      </c>
      <c r="D2856" t="s">
        <v>21</v>
      </c>
      <c r="E2856">
        <v>100.19509499999999</v>
      </c>
      <c r="F2856">
        <v>80.08</v>
      </c>
      <c r="G2856">
        <v>38.892130525766298</v>
      </c>
      <c r="H2856">
        <v>22.330962834026501</v>
      </c>
      <c r="I2856">
        <v>17.9603071793819</v>
      </c>
      <c r="J2856">
        <v>-9.1074479324896593</v>
      </c>
      <c r="K2856">
        <v>68.695909289354404</v>
      </c>
      <c r="L2856">
        <v>57.416612127201901</v>
      </c>
      <c r="M2856">
        <v>48.6011161754288</v>
      </c>
      <c r="N2856">
        <v>2.2901273923763399</v>
      </c>
      <c r="O2856">
        <v>27.997002997003001</v>
      </c>
      <c r="P2856">
        <v>101.967213114754</v>
      </c>
      <c r="Q2856">
        <v>3.8572991084629998E-2</v>
      </c>
    </row>
    <row r="2857" spans="1:17" hidden="1" x14ac:dyDescent="0.3">
      <c r="A2857" t="s">
        <v>5877</v>
      </c>
      <c r="B2857" t="s">
        <v>5878</v>
      </c>
      <c r="C2857" t="str">
        <f>IFERROR(VLOOKUP(Table1[[#This Row],[Ticker]],[1]!Table1[[Symbol]:[Industry]],2,FALSE),"-")</f>
        <v>-</v>
      </c>
      <c r="D2857" t="s">
        <v>46</v>
      </c>
      <c r="E2857">
        <v>100.13973358</v>
      </c>
      <c r="F2857">
        <v>13.57</v>
      </c>
      <c r="G2857">
        <v>123.278639667077</v>
      </c>
      <c r="H2857">
        <v>37.673776882722898</v>
      </c>
      <c r="I2857">
        <v>73.0010449356717</v>
      </c>
      <c r="J2857">
        <v>15.777456154249199</v>
      </c>
      <c r="K2857">
        <v>10.258116097930101</v>
      </c>
      <c r="L2857">
        <v>8.6345283405726398</v>
      </c>
      <c r="M2857">
        <v>85.498806478574494</v>
      </c>
      <c r="N2857">
        <v>1.9738708204117901</v>
      </c>
      <c r="O2857">
        <v>0</v>
      </c>
      <c r="Q2857">
        <v>6.4646181823876006E-2</v>
      </c>
    </row>
    <row r="2858" spans="1:17" hidden="1" x14ac:dyDescent="0.3">
      <c r="A2858" t="s">
        <v>5879</v>
      </c>
      <c r="B2858" t="s">
        <v>5880</v>
      </c>
      <c r="C2858" t="str">
        <f>IFERROR(VLOOKUP(Table1[[#This Row],[Ticker]],[1]!Table1[[Symbol]:[Industry]],2,FALSE),"-")</f>
        <v>-</v>
      </c>
      <c r="E2858">
        <v>100.0893432</v>
      </c>
      <c r="F2858">
        <v>154</v>
      </c>
      <c r="G2858">
        <v>407.34423488589198</v>
      </c>
      <c r="H2858">
        <v>-11.860622995360901</v>
      </c>
      <c r="I2858">
        <v>54.4655568196278</v>
      </c>
      <c r="J2858">
        <v>-8.8221915489406495</v>
      </c>
      <c r="K2858">
        <v>166.41725939565299</v>
      </c>
      <c r="L2858">
        <v>128.16026386135599</v>
      </c>
      <c r="M2858">
        <v>32.358700413740102</v>
      </c>
      <c r="N2858">
        <v>0.32217883998763103</v>
      </c>
      <c r="O2858">
        <v>62.370129870129801</v>
      </c>
      <c r="P2858">
        <v>459.79643765903302</v>
      </c>
      <c r="Q2858">
        <v>0.16055332527451299</v>
      </c>
    </row>
    <row r="2859" spans="1:17" hidden="1" x14ac:dyDescent="0.3">
      <c r="A2859" t="s">
        <v>5881</v>
      </c>
      <c r="B2859" t="s">
        <v>5882</v>
      </c>
      <c r="C2859" t="str">
        <f>IFERROR(VLOOKUP(Table1[[#This Row],[Ticker]],[1]!Table1[[Symbol]:[Industry]],2,FALSE),"-")</f>
        <v>-</v>
      </c>
      <c r="E2859">
        <v>99.863642299999995</v>
      </c>
      <c r="F2859">
        <v>62.05</v>
      </c>
      <c r="G2859">
        <v>-31.9527875247555</v>
      </c>
      <c r="H2859">
        <v>2.0013434098821299</v>
      </c>
      <c r="I2859">
        <v>-19.5810953465406</v>
      </c>
      <c r="J2859">
        <v>-9.5756737330667399</v>
      </c>
      <c r="K2859">
        <v>58.896424539747301</v>
      </c>
      <c r="M2859">
        <v>52.244195005111997</v>
      </c>
      <c r="N2859">
        <v>0.83205916569719096</v>
      </c>
      <c r="O2859">
        <v>23.706688154713898</v>
      </c>
      <c r="P2859">
        <v>59.102564102564003</v>
      </c>
    </row>
    <row r="2860" spans="1:17" hidden="1" x14ac:dyDescent="0.3">
      <c r="A2860" t="s">
        <v>5883</v>
      </c>
      <c r="B2860" t="s">
        <v>5884</v>
      </c>
      <c r="C2860" t="str">
        <f>IFERROR(VLOOKUP(Table1[[#This Row],[Ticker]],[1]!Table1[[Symbol]:[Industry]],2,FALSE),"-")</f>
        <v>-</v>
      </c>
      <c r="E2860">
        <v>99.751284999999996</v>
      </c>
      <c r="F2860">
        <v>107</v>
      </c>
      <c r="G2860">
        <v>41.475313979003801</v>
      </c>
      <c r="H2860">
        <v>-18.6417774816119</v>
      </c>
      <c r="I2860">
        <v>51.019947702257703</v>
      </c>
      <c r="J2860">
        <v>1.56207016902981</v>
      </c>
      <c r="K2860">
        <v>113.877882398742</v>
      </c>
      <c r="L2860">
        <v>94.849417112305503</v>
      </c>
      <c r="M2860">
        <v>33.809789925620102</v>
      </c>
      <c r="N2860">
        <v>1.00921356647745</v>
      </c>
      <c r="O2860">
        <v>20.700934579439199</v>
      </c>
      <c r="P2860">
        <v>96.258253851797406</v>
      </c>
      <c r="Q2860">
        <v>4.9569528910183999E-2</v>
      </c>
    </row>
    <row r="2861" spans="1:17" hidden="1" x14ac:dyDescent="0.3">
      <c r="A2861" t="s">
        <v>5885</v>
      </c>
      <c r="B2861" t="s">
        <v>5886</v>
      </c>
      <c r="C2861" t="str">
        <f>IFERROR(VLOOKUP(Table1[[#This Row],[Ticker]],[1]!Table1[[Symbol]:[Industry]],2,FALSE),"-")</f>
        <v>-</v>
      </c>
      <c r="D2861" t="s">
        <v>390</v>
      </c>
      <c r="E2861">
        <v>99.2785248</v>
      </c>
      <c r="F2861">
        <v>65.52</v>
      </c>
      <c r="G2861">
        <v>61.487813979003697</v>
      </c>
      <c r="H2861">
        <v>27.1982393082302</v>
      </c>
      <c r="I2861">
        <v>50.828774906302698</v>
      </c>
      <c r="J2861">
        <v>6.4347976337231501</v>
      </c>
      <c r="K2861">
        <v>52.725315688185297</v>
      </c>
      <c r="L2861">
        <v>46.396598637987601</v>
      </c>
      <c r="M2861">
        <v>95.245865767049906</v>
      </c>
      <c r="N2861">
        <v>1.21449665578516</v>
      </c>
      <c r="O2861">
        <v>0</v>
      </c>
      <c r="P2861">
        <v>116.595041322314</v>
      </c>
      <c r="Q2861">
        <v>5.9965661155166002E-2</v>
      </c>
    </row>
    <row r="2862" spans="1:17" hidden="1" x14ac:dyDescent="0.3">
      <c r="A2862" t="s">
        <v>5887</v>
      </c>
      <c r="B2862" t="s">
        <v>5888</v>
      </c>
      <c r="C2862" t="str">
        <f>IFERROR(VLOOKUP(Table1[[#This Row],[Ticker]],[1]!Table1[[Symbol]:[Industry]],2,FALSE),"-")</f>
        <v>-</v>
      </c>
      <c r="D2862" t="s">
        <v>620</v>
      </c>
      <c r="E2862">
        <v>99.056250000000006</v>
      </c>
      <c r="F2862">
        <v>168.75</v>
      </c>
      <c r="G2862">
        <v>-20.898521424722901</v>
      </c>
      <c r="H2862">
        <v>8.5809548111774596</v>
      </c>
      <c r="I2862">
        <v>-7.4206160232324097</v>
      </c>
      <c r="J2862">
        <v>0.97009684688997899</v>
      </c>
      <c r="K2862">
        <v>166.18941743405301</v>
      </c>
      <c r="L2862">
        <v>163.158682559803</v>
      </c>
      <c r="M2862">
        <v>47.996557390968597</v>
      </c>
      <c r="N2862">
        <v>0.86769322301597795</v>
      </c>
      <c r="O2862">
        <v>27.1111111111111</v>
      </c>
      <c r="P2862">
        <v>26.404494382022399</v>
      </c>
      <c r="Q2862">
        <v>8.8140004172272995E-2</v>
      </c>
    </row>
    <row r="2863" spans="1:17" hidden="1" x14ac:dyDescent="0.3">
      <c r="A2863" t="s">
        <v>5889</v>
      </c>
      <c r="B2863" t="s">
        <v>5890</v>
      </c>
      <c r="C2863" t="str">
        <f>IFERROR(VLOOKUP(Table1[[#This Row],[Ticker]],[1]!Table1[[Symbol]:[Industry]],2,FALSE),"-")</f>
        <v>-</v>
      </c>
      <c r="D2863" t="s">
        <v>234</v>
      </c>
      <c r="E2863">
        <v>98.962500000000006</v>
      </c>
      <c r="F2863">
        <v>131.94999999999999</v>
      </c>
      <c r="G2863">
        <v>212.621147312337</v>
      </c>
      <c r="H2863">
        <v>40.585864794810803</v>
      </c>
      <c r="I2863">
        <v>145.83612417284601</v>
      </c>
      <c r="J2863">
        <v>2.6228243936048501</v>
      </c>
      <c r="K2863">
        <v>86.729232854036894</v>
      </c>
      <c r="L2863">
        <v>63.513965269071903</v>
      </c>
      <c r="M2863">
        <v>73.678724144263299</v>
      </c>
      <c r="N2863">
        <v>1.6525311423270601</v>
      </c>
      <c r="O2863">
        <v>5.8734369079196602</v>
      </c>
      <c r="P2863">
        <v>256.62162162162099</v>
      </c>
    </row>
    <row r="2864" spans="1:17" hidden="1" x14ac:dyDescent="0.3">
      <c r="A2864" t="s">
        <v>5891</v>
      </c>
      <c r="B2864" t="s">
        <v>5892</v>
      </c>
      <c r="C2864" t="str">
        <f>IFERROR(VLOOKUP(Table1[[#This Row],[Ticker]],[1]!Table1[[Symbol]:[Industry]],2,FALSE),"-")</f>
        <v>-</v>
      </c>
      <c r="D2864" t="s">
        <v>5372</v>
      </c>
      <c r="E2864">
        <v>98.772649200000004</v>
      </c>
      <c r="F2864">
        <v>36.39</v>
      </c>
      <c r="G2864">
        <v>3.7895933384344</v>
      </c>
      <c r="H2864">
        <v>-13.658249207667399</v>
      </c>
      <c r="I2864">
        <v>-16.2359795690491</v>
      </c>
      <c r="J2864">
        <v>-2.9552622875895098</v>
      </c>
      <c r="K2864">
        <v>37.730293026096099</v>
      </c>
      <c r="L2864">
        <v>35.866002806843298</v>
      </c>
      <c r="M2864">
        <v>34.7402259202875</v>
      </c>
      <c r="N2864">
        <v>0.93889176783849204</v>
      </c>
      <c r="O2864">
        <v>39.873591646056497</v>
      </c>
      <c r="P2864">
        <v>39.425287356321803</v>
      </c>
      <c r="Q2864">
        <v>-5.4832302416612001E-2</v>
      </c>
    </row>
    <row r="2865" spans="1:17" hidden="1" x14ac:dyDescent="0.3">
      <c r="A2865" t="s">
        <v>5893</v>
      </c>
      <c r="B2865" t="s">
        <v>5894</v>
      </c>
      <c r="C2865" t="str">
        <f>IFERROR(VLOOKUP(Table1[[#This Row],[Ticker]],[1]!Table1[[Symbol]:[Industry]],2,FALSE),"-")</f>
        <v>-</v>
      </c>
      <c r="D2865" t="s">
        <v>46</v>
      </c>
      <c r="E2865">
        <v>98.748653849999997</v>
      </c>
      <c r="F2865">
        <v>0.69</v>
      </c>
      <c r="G2865">
        <v>46.787813979003701</v>
      </c>
      <c r="H2865">
        <v>-22.0611940287185</v>
      </c>
      <c r="I2865">
        <v>40.443967310100803</v>
      </c>
      <c r="J2865">
        <v>-0.31872302888641302</v>
      </c>
      <c r="K2865">
        <v>0.67556387599678203</v>
      </c>
      <c r="L2865">
        <v>0.57380253907348999</v>
      </c>
      <c r="M2865">
        <v>38.083174008114902</v>
      </c>
      <c r="N2865">
        <v>0.32521678826190797</v>
      </c>
      <c r="O2865">
        <v>37.681159420289802</v>
      </c>
      <c r="P2865">
        <v>129.99999999999901</v>
      </c>
      <c r="Q2865">
        <v>8.1726579262523996E-2</v>
      </c>
    </row>
    <row r="2866" spans="1:17" hidden="1" x14ac:dyDescent="0.3">
      <c r="A2866" t="s">
        <v>5895</v>
      </c>
      <c r="B2866" t="s">
        <v>5896</v>
      </c>
      <c r="C2866" t="str">
        <f>IFERROR(VLOOKUP(Table1[[#This Row],[Ticker]],[1]!Table1[[Symbol]:[Industry]],2,FALSE),"-")</f>
        <v>-</v>
      </c>
      <c r="D2866" t="s">
        <v>821</v>
      </c>
      <c r="E2866">
        <v>98.438507999999999</v>
      </c>
      <c r="F2866">
        <v>90</v>
      </c>
      <c r="G2866">
        <v>127.80894073956701</v>
      </c>
      <c r="H2866">
        <v>17.311188954641398</v>
      </c>
      <c r="I2866">
        <v>119.069396863365</v>
      </c>
      <c r="J2866">
        <v>0.17105978053989601</v>
      </c>
      <c r="K2866">
        <v>78.245005704154096</v>
      </c>
      <c r="L2866">
        <v>57.275855883701098</v>
      </c>
      <c r="M2866">
        <v>44.706622637496203</v>
      </c>
      <c r="N2866">
        <v>0.77361601016752402</v>
      </c>
      <c r="O2866">
        <v>16.5</v>
      </c>
      <c r="P2866">
        <v>188.461538461538</v>
      </c>
      <c r="Q2866">
        <v>0.12235721280741001</v>
      </c>
    </row>
    <row r="2867" spans="1:17" hidden="1" x14ac:dyDescent="0.3">
      <c r="A2867" t="s">
        <v>5897</v>
      </c>
      <c r="B2867" t="s">
        <v>5898</v>
      </c>
      <c r="C2867" t="str">
        <f>IFERROR(VLOOKUP(Table1[[#This Row],[Ticker]],[1]!Table1[[Symbol]:[Industry]],2,FALSE),"-")</f>
        <v>-</v>
      </c>
      <c r="D2867" t="s">
        <v>21</v>
      </c>
      <c r="E2867">
        <v>98.389296999999999</v>
      </c>
      <c r="F2867">
        <v>82.91</v>
      </c>
      <c r="G2867">
        <v>-87.758420857343097</v>
      </c>
      <c r="H2867">
        <v>-13.850628944008401</v>
      </c>
      <c r="I2867">
        <v>-53.112869988625299</v>
      </c>
      <c r="J2867">
        <v>-7.58195187957734</v>
      </c>
      <c r="K2867">
        <v>92.310961845237202</v>
      </c>
      <c r="L2867">
        <v>127.999222435517</v>
      </c>
      <c r="M2867">
        <v>33.633385299015998</v>
      </c>
      <c r="N2867">
        <v>0.661778567364118</v>
      </c>
      <c r="O2867">
        <v>189.470510191774</v>
      </c>
      <c r="P2867">
        <v>3.6375000000000002</v>
      </c>
      <c r="Q2867">
        <v>-4.8699645500242E-2</v>
      </c>
    </row>
    <row r="2868" spans="1:17" hidden="1" x14ac:dyDescent="0.3">
      <c r="A2868" t="s">
        <v>5899</v>
      </c>
      <c r="B2868" t="s">
        <v>5900</v>
      </c>
      <c r="C2868" t="str">
        <f>IFERROR(VLOOKUP(Table1[[#This Row],[Ticker]],[1]!Table1[[Symbol]:[Industry]],2,FALSE),"-")</f>
        <v>-</v>
      </c>
      <c r="D2868" t="s">
        <v>5901</v>
      </c>
      <c r="E2868">
        <v>98.255849999999995</v>
      </c>
      <c r="F2868">
        <v>82.5</v>
      </c>
      <c r="G2868">
        <v>-77.291133389417197</v>
      </c>
      <c r="H2868">
        <v>-7.9585861058283003</v>
      </c>
      <c r="I2868">
        <v>-59.439414614097302</v>
      </c>
      <c r="J2868">
        <v>-4.1783452459965504</v>
      </c>
      <c r="K2868">
        <v>87.182493896728005</v>
      </c>
      <c r="M2868">
        <v>43.699016535173001</v>
      </c>
      <c r="N2868">
        <v>1.33214788471512</v>
      </c>
      <c r="O2868">
        <v>124.24242424242399</v>
      </c>
      <c r="P2868">
        <v>8.5526315789473593</v>
      </c>
    </row>
    <row r="2869" spans="1:17" hidden="1" x14ac:dyDescent="0.3">
      <c r="A2869" t="s">
        <v>5902</v>
      </c>
      <c r="B2869" t="s">
        <v>5903</v>
      </c>
      <c r="C2869" t="str">
        <f>IFERROR(VLOOKUP(Table1[[#This Row],[Ticker]],[1]!Table1[[Symbol]:[Industry]],2,FALSE),"-")</f>
        <v>-</v>
      </c>
      <c r="E2869">
        <v>97.800599399999996</v>
      </c>
      <c r="F2869">
        <v>63.88</v>
      </c>
      <c r="G2869">
        <v>67.699720899523498</v>
      </c>
      <c r="H2869">
        <v>-2.1777134799495301</v>
      </c>
      <c r="I2869">
        <v>-10.237911740732001</v>
      </c>
      <c r="J2869">
        <v>-4.7983014215082802</v>
      </c>
      <c r="K2869">
        <v>63.468508413869003</v>
      </c>
      <c r="L2869">
        <v>58.761752355799999</v>
      </c>
      <c r="M2869">
        <v>48.489691354346</v>
      </c>
      <c r="N2869">
        <v>1.1105566253349299</v>
      </c>
      <c r="O2869">
        <v>27.629931120851499</v>
      </c>
      <c r="P2869">
        <v>116.54237288135501</v>
      </c>
      <c r="Q2869">
        <v>0.108590768073768</v>
      </c>
    </row>
    <row r="2870" spans="1:17" hidden="1" x14ac:dyDescent="0.3">
      <c r="A2870" t="s">
        <v>5904</v>
      </c>
      <c r="B2870" t="s">
        <v>5905</v>
      </c>
      <c r="C2870" t="str">
        <f>IFERROR(VLOOKUP(Table1[[#This Row],[Ticker]],[1]!Table1[[Symbol]:[Industry]],2,FALSE),"-")</f>
        <v>-</v>
      </c>
      <c r="D2870" t="s">
        <v>234</v>
      </c>
      <c r="E2870">
        <v>97.751070999999996</v>
      </c>
      <c r="F2870">
        <v>158.94999999999999</v>
      </c>
      <c r="G2870">
        <v>23.960405185738999</v>
      </c>
      <c r="H2870">
        <v>-0.251502097735118</v>
      </c>
      <c r="I2870">
        <v>-32.469431796063098</v>
      </c>
      <c r="J2870">
        <v>-3.9498165730234298</v>
      </c>
      <c r="K2870">
        <v>162.212234043395</v>
      </c>
      <c r="L2870">
        <v>154.99210061234601</v>
      </c>
      <c r="M2870">
        <v>44.784261323874297</v>
      </c>
      <c r="N2870">
        <v>0.64813941646685902</v>
      </c>
      <c r="O2870">
        <v>30.858760616546</v>
      </c>
      <c r="P2870">
        <v>56.987654320987602</v>
      </c>
      <c r="Q2870">
        <v>2.3872344782680001E-2</v>
      </c>
    </row>
    <row r="2871" spans="1:17" hidden="1" x14ac:dyDescent="0.3">
      <c r="A2871" t="s">
        <v>5906</v>
      </c>
      <c r="B2871" t="s">
        <v>5907</v>
      </c>
      <c r="C2871" t="str">
        <f>IFERROR(VLOOKUP(Table1[[#This Row],[Ticker]],[1]!Table1[[Symbol]:[Industry]],2,FALSE),"-")</f>
        <v>-</v>
      </c>
      <c r="D2871" t="s">
        <v>46</v>
      </c>
      <c r="E2871">
        <v>97.534118976999906</v>
      </c>
      <c r="F2871">
        <v>4.6100000000000003</v>
      </c>
      <c r="G2871">
        <v>-20.939458748268901</v>
      </c>
      <c r="H2871">
        <v>-14.0367767146231</v>
      </c>
      <c r="I2871">
        <v>-41.9662891001554</v>
      </c>
      <c r="J2871">
        <v>-5.7760144232693804</v>
      </c>
      <c r="K2871">
        <v>4.6724131750734799</v>
      </c>
      <c r="L2871">
        <v>4.78293944008891</v>
      </c>
      <c r="M2871">
        <v>43.450743841311798</v>
      </c>
      <c r="N2871">
        <v>0.69222123290261195</v>
      </c>
      <c r="O2871">
        <v>54.0130151843817</v>
      </c>
      <c r="P2871">
        <v>58.965517241379303</v>
      </c>
      <c r="Q2871">
        <v>-1.6989360877745E-2</v>
      </c>
    </row>
    <row r="2872" spans="1:17" hidden="1" x14ac:dyDescent="0.3">
      <c r="A2872" t="s">
        <v>5908</v>
      </c>
      <c r="B2872" t="s">
        <v>5909</v>
      </c>
      <c r="C2872" t="str">
        <f>IFERROR(VLOOKUP(Table1[[#This Row],[Ticker]],[1]!Table1[[Symbol]:[Industry]],2,FALSE),"-")</f>
        <v>-</v>
      </c>
      <c r="E2872">
        <v>97.415999999999997</v>
      </c>
      <c r="F2872">
        <v>82</v>
      </c>
      <c r="G2872">
        <v>102.318959696467</v>
      </c>
      <c r="H2872">
        <v>34.761830460046802</v>
      </c>
      <c r="I2872">
        <v>31.0207778869115</v>
      </c>
      <c r="J2872">
        <v>-1.0599238570437699</v>
      </c>
      <c r="K2872">
        <v>69.760984353629198</v>
      </c>
      <c r="L2872">
        <v>60.854783034098503</v>
      </c>
      <c r="M2872">
        <v>79.424234483808405</v>
      </c>
      <c r="N2872">
        <v>1.0297844852676501</v>
      </c>
      <c r="O2872">
        <v>11.0365853658536</v>
      </c>
      <c r="P2872">
        <v>164.51612903225799</v>
      </c>
    </row>
    <row r="2873" spans="1:17" hidden="1" x14ac:dyDescent="0.3">
      <c r="A2873" t="s">
        <v>5910</v>
      </c>
      <c r="B2873" t="s">
        <v>5911</v>
      </c>
      <c r="C2873" t="str">
        <f>IFERROR(VLOOKUP(Table1[[#This Row],[Ticker]],[1]!Table1[[Symbol]:[Industry]],2,FALSE),"-")</f>
        <v>-</v>
      </c>
      <c r="D2873" t="s">
        <v>293</v>
      </c>
      <c r="E2873">
        <v>96.896799999999999</v>
      </c>
      <c r="F2873">
        <v>143</v>
      </c>
      <c r="G2873">
        <v>-33.125588416593402</v>
      </c>
      <c r="H2873">
        <v>-5.2788878859224502</v>
      </c>
      <c r="I2873">
        <v>1.51063397676758</v>
      </c>
      <c r="J2873">
        <v>9.4897655839500192</v>
      </c>
      <c r="K2873">
        <v>143.95088317030701</v>
      </c>
      <c r="M2873">
        <v>71.496748614418905</v>
      </c>
      <c r="N2873">
        <v>0.57349643221202795</v>
      </c>
      <c r="O2873">
        <v>60.454545454545404</v>
      </c>
      <c r="P2873">
        <v>25.548726953467899</v>
      </c>
    </row>
    <row r="2874" spans="1:17" hidden="1" x14ac:dyDescent="0.3">
      <c r="A2874" t="s">
        <v>5912</v>
      </c>
      <c r="B2874" t="s">
        <v>5913</v>
      </c>
      <c r="C2874" t="str">
        <f>IFERROR(VLOOKUP(Table1[[#This Row],[Ticker]],[1]!Table1[[Symbol]:[Industry]],2,FALSE),"-")</f>
        <v>-</v>
      </c>
      <c r="D2874" t="s">
        <v>234</v>
      </c>
      <c r="E2874">
        <v>96.895339199999995</v>
      </c>
      <c r="F2874">
        <v>99</v>
      </c>
      <c r="G2874">
        <v>61.787813979003801</v>
      </c>
      <c r="H2874">
        <v>-0.61205187185580701</v>
      </c>
      <c r="I2874">
        <v>-12.023344627409699</v>
      </c>
      <c r="J2874">
        <v>-0.65181371337673299</v>
      </c>
      <c r="K2874">
        <v>99.231258723284299</v>
      </c>
      <c r="L2874">
        <v>93.251174283557305</v>
      </c>
      <c r="M2874">
        <v>49.109953239635999</v>
      </c>
      <c r="N2874">
        <v>2.8217329545454501</v>
      </c>
      <c r="O2874">
        <v>25.151515151515099</v>
      </c>
      <c r="P2874">
        <v>97.211155378485998</v>
      </c>
    </row>
    <row r="2875" spans="1:17" hidden="1" x14ac:dyDescent="0.3">
      <c r="A2875" t="s">
        <v>5914</v>
      </c>
      <c r="B2875" t="s">
        <v>5915</v>
      </c>
      <c r="C2875" t="str">
        <f>IFERROR(VLOOKUP(Table1[[#This Row],[Ticker]],[1]!Table1[[Symbol]:[Industry]],2,FALSE),"-")</f>
        <v>-</v>
      </c>
      <c r="D2875" t="s">
        <v>287</v>
      </c>
      <c r="E2875">
        <v>96.882962925000001</v>
      </c>
      <c r="F2875">
        <v>128.44999999999999</v>
      </c>
      <c r="G2875">
        <v>14.486460562719101</v>
      </c>
      <c r="H2875">
        <v>-10.3620905955237</v>
      </c>
      <c r="I2875">
        <v>-20.1791531037087</v>
      </c>
      <c r="J2875">
        <v>-4.4603060835129398</v>
      </c>
      <c r="K2875">
        <v>137.01934721668499</v>
      </c>
      <c r="L2875">
        <v>131.04843522148599</v>
      </c>
      <c r="M2875">
        <v>40.212092817346601</v>
      </c>
      <c r="N2875">
        <v>0.99099517781512403</v>
      </c>
      <c r="O2875">
        <v>31.646555079797501</v>
      </c>
      <c r="P2875">
        <v>59.248698239523897</v>
      </c>
      <c r="Q2875">
        <v>7.7925234282412006E-2</v>
      </c>
    </row>
    <row r="2876" spans="1:17" hidden="1" x14ac:dyDescent="0.3">
      <c r="A2876" t="s">
        <v>5916</v>
      </c>
      <c r="B2876" t="s">
        <v>5917</v>
      </c>
      <c r="C2876" t="str">
        <f>IFERROR(VLOOKUP(Table1[[#This Row],[Ticker]],[1]!Table1[[Symbol]:[Industry]],2,FALSE),"-")</f>
        <v>-</v>
      </c>
      <c r="D2876" t="s">
        <v>994</v>
      </c>
      <c r="E2876">
        <v>96.501320000000007</v>
      </c>
      <c r="F2876">
        <v>38.65</v>
      </c>
      <c r="G2876">
        <v>-21.8143365586306</v>
      </c>
      <c r="H2876">
        <v>-8.4141352051891491</v>
      </c>
      <c r="I2876">
        <v>-34.965978926458199</v>
      </c>
      <c r="J2876">
        <v>-3.30645992966679</v>
      </c>
      <c r="K2876">
        <v>40.698815706107801</v>
      </c>
      <c r="L2876">
        <v>42.397449736821997</v>
      </c>
      <c r="M2876">
        <v>47.193519140431697</v>
      </c>
      <c r="N2876">
        <v>0.95592727272727196</v>
      </c>
      <c r="O2876">
        <v>49.805950840879603</v>
      </c>
      <c r="P2876">
        <v>20.217729393468101</v>
      </c>
    </row>
    <row r="2877" spans="1:17" hidden="1" x14ac:dyDescent="0.3">
      <c r="A2877" t="s">
        <v>5918</v>
      </c>
      <c r="B2877" t="s">
        <v>5919</v>
      </c>
      <c r="C2877" t="str">
        <f>IFERROR(VLOOKUP(Table1[[#This Row],[Ticker]],[1]!Table1[[Symbol]:[Industry]],2,FALSE),"-")</f>
        <v>-</v>
      </c>
      <c r="D2877" t="s">
        <v>1300</v>
      </c>
      <c r="E2877">
        <v>96.080539380000005</v>
      </c>
      <c r="F2877">
        <v>25.85</v>
      </c>
      <c r="G2877">
        <v>-17.098740642844898</v>
      </c>
      <c r="H2877">
        <v>-3.63592508845763</v>
      </c>
      <c r="I2877">
        <v>-8.0637374749761204</v>
      </c>
      <c r="J2877">
        <v>0.68453325436435397</v>
      </c>
      <c r="K2877">
        <v>25.389135552038599</v>
      </c>
      <c r="L2877">
        <v>24.768120589690501</v>
      </c>
      <c r="M2877">
        <v>53.842876406836702</v>
      </c>
      <c r="N2877">
        <v>1.1768768860169101</v>
      </c>
      <c r="O2877">
        <v>8.2011605415860593</v>
      </c>
      <c r="P2877">
        <v>11.9047619047619</v>
      </c>
      <c r="Q2877">
        <v>-6.9436672557021004E-2</v>
      </c>
    </row>
    <row r="2878" spans="1:17" hidden="1" x14ac:dyDescent="0.3">
      <c r="A2878" t="s">
        <v>5920</v>
      </c>
      <c r="B2878" t="s">
        <v>5921</v>
      </c>
      <c r="C2878" t="str">
        <f>IFERROR(VLOOKUP(Table1[[#This Row],[Ticker]],[1]!Table1[[Symbol]:[Industry]],2,FALSE),"-")</f>
        <v>-</v>
      </c>
      <c r="D2878" t="s">
        <v>390</v>
      </c>
      <c r="E2878">
        <v>95.849874999999997</v>
      </c>
      <c r="F2878">
        <v>137.5</v>
      </c>
      <c r="G2878">
        <v>-25.420428180004201</v>
      </c>
      <c r="H2878">
        <v>6.1816264901327296</v>
      </c>
      <c r="I2878">
        <v>-1.23690966919263</v>
      </c>
      <c r="J2878">
        <v>-2.59266673111201</v>
      </c>
      <c r="K2878">
        <v>137.19622575740701</v>
      </c>
      <c r="L2878">
        <v>130.01153187528399</v>
      </c>
      <c r="M2878">
        <v>49.740451215156703</v>
      </c>
      <c r="N2878">
        <v>0.65389094054629504</v>
      </c>
      <c r="O2878">
        <v>25.054545454545401</v>
      </c>
      <c r="P2878">
        <v>37.5</v>
      </c>
      <c r="Q2878">
        <v>-1.5564818910944999E-2</v>
      </c>
    </row>
    <row r="2879" spans="1:17" hidden="1" x14ac:dyDescent="0.3">
      <c r="A2879" t="s">
        <v>5922</v>
      </c>
      <c r="B2879" t="s">
        <v>5923</v>
      </c>
      <c r="C2879" t="str">
        <f>IFERROR(VLOOKUP(Table1[[#This Row],[Ticker]],[1]!Table1[[Symbol]:[Industry]],2,FALSE),"-")</f>
        <v>-</v>
      </c>
      <c r="D2879" t="s">
        <v>184</v>
      </c>
      <c r="E2879">
        <v>95.827810805999903</v>
      </c>
      <c r="F2879">
        <v>91.91</v>
      </c>
      <c r="G2879">
        <v>115.25166940069001</v>
      </c>
      <c r="H2879">
        <v>5.6415234218980599</v>
      </c>
      <c r="I2879">
        <v>21.6787159679828</v>
      </c>
      <c r="J2879">
        <v>-10.599965604319999</v>
      </c>
      <c r="K2879">
        <v>84.847318772993503</v>
      </c>
      <c r="L2879">
        <v>72.980440279567603</v>
      </c>
      <c r="M2879">
        <v>58.649767973952301</v>
      </c>
      <c r="N2879">
        <v>1.0447496339212701</v>
      </c>
      <c r="O2879">
        <v>8.5844848221085801</v>
      </c>
      <c r="P2879">
        <v>155.305555555555</v>
      </c>
      <c r="Q2879">
        <v>0.13554560769242099</v>
      </c>
    </row>
    <row r="2880" spans="1:17" hidden="1" x14ac:dyDescent="0.3">
      <c r="A2880" t="s">
        <v>5924</v>
      </c>
      <c r="B2880" t="s">
        <v>5925</v>
      </c>
      <c r="C2880" t="str">
        <f>IFERROR(VLOOKUP(Table1[[#This Row],[Ticker]],[1]!Table1[[Symbol]:[Industry]],2,FALSE),"-")</f>
        <v>-</v>
      </c>
      <c r="D2880" t="s">
        <v>552</v>
      </c>
      <c r="E2880">
        <v>95.49342</v>
      </c>
      <c r="F2880">
        <v>140.25</v>
      </c>
      <c r="G2880">
        <v>100.278790453383</v>
      </c>
      <c r="H2880">
        <v>10.6587983442435</v>
      </c>
      <c r="I2880">
        <v>71.674392366029295</v>
      </c>
      <c r="J2880">
        <v>-11.437209587133999</v>
      </c>
      <c r="K2880">
        <v>128.781935539925</v>
      </c>
      <c r="L2880">
        <v>101.657893688052</v>
      </c>
      <c r="M2880">
        <v>52.101282476039799</v>
      </c>
      <c r="N2880">
        <v>1.71057816548643</v>
      </c>
      <c r="O2880">
        <v>21.283422459893</v>
      </c>
      <c r="P2880">
        <v>144.76439790575901</v>
      </c>
      <c r="Q2880">
        <v>0.11458955223715001</v>
      </c>
    </row>
    <row r="2881" spans="1:17" hidden="1" x14ac:dyDescent="0.3">
      <c r="A2881" t="s">
        <v>5926</v>
      </c>
      <c r="B2881" t="s">
        <v>5927</v>
      </c>
      <c r="C2881" t="str">
        <f>IFERROR(VLOOKUP(Table1[[#This Row],[Ticker]],[1]!Table1[[Symbol]:[Industry]],2,FALSE),"-")</f>
        <v>-</v>
      </c>
      <c r="D2881" t="s">
        <v>1635</v>
      </c>
      <c r="E2881">
        <v>95.118487040000005</v>
      </c>
      <c r="F2881">
        <v>6580.55</v>
      </c>
      <c r="G2881">
        <v>-2.01066149893667</v>
      </c>
      <c r="H2881">
        <v>-5.0179322324168201</v>
      </c>
      <c r="I2881">
        <v>0.96984446893392595</v>
      </c>
      <c r="J2881">
        <v>-1.7649495410028899</v>
      </c>
      <c r="K2881">
        <v>6523.3820369192699</v>
      </c>
      <c r="L2881">
        <v>6065.6425011553101</v>
      </c>
      <c r="M2881">
        <v>55.282251015972101</v>
      </c>
      <c r="N2881">
        <v>0.83461204081714402</v>
      </c>
      <c r="O2881">
        <v>6.1453829847049199</v>
      </c>
      <c r="P2881">
        <v>28.752690275875501</v>
      </c>
      <c r="Q2881">
        <v>-2.1659899071474999E-2</v>
      </c>
    </row>
    <row r="2882" spans="1:17" hidden="1" x14ac:dyDescent="0.3">
      <c r="A2882" t="s">
        <v>5928</v>
      </c>
      <c r="B2882" t="s">
        <v>5929</v>
      </c>
      <c r="C2882" t="str">
        <f>IFERROR(VLOOKUP(Table1[[#This Row],[Ticker]],[1]!Table1[[Symbol]:[Industry]],2,FALSE),"-")</f>
        <v>-</v>
      </c>
      <c r="D2882" t="s">
        <v>496</v>
      </c>
      <c r="E2882">
        <v>95.106399999999994</v>
      </c>
      <c r="F2882">
        <v>312.85000000000002</v>
      </c>
      <c r="G2882">
        <v>61.175508124762402</v>
      </c>
      <c r="H2882">
        <v>-5.0829250141063502</v>
      </c>
      <c r="I2882">
        <v>1.66574199580822</v>
      </c>
      <c r="J2882">
        <v>-5.71009879157483</v>
      </c>
      <c r="K2882">
        <v>296.39094476607801</v>
      </c>
      <c r="L2882">
        <v>262.85832920288601</v>
      </c>
      <c r="M2882">
        <v>48.883878152110903</v>
      </c>
      <c r="N2882">
        <v>0.28254378607578001</v>
      </c>
      <c r="O2882">
        <v>18.091737254275198</v>
      </c>
      <c r="P2882">
        <v>90.704053642182203</v>
      </c>
      <c r="Q2882">
        <v>7.1247354587934006E-2</v>
      </c>
    </row>
    <row r="2883" spans="1:17" hidden="1" x14ac:dyDescent="0.3">
      <c r="A2883" t="s">
        <v>5930</v>
      </c>
      <c r="B2883" t="s">
        <v>5931</v>
      </c>
      <c r="C2883" t="str">
        <f>IFERROR(VLOOKUP(Table1[[#This Row],[Ticker]],[1]!Table1[[Symbol]:[Industry]],2,FALSE),"-")</f>
        <v>-</v>
      </c>
      <c r="E2883">
        <v>95.102948499999997</v>
      </c>
      <c r="F2883">
        <v>40.99</v>
      </c>
      <c r="G2883">
        <v>695.73069975054602</v>
      </c>
      <c r="H2883">
        <v>46.732912557127499</v>
      </c>
      <c r="I2883">
        <v>598.74257842121199</v>
      </c>
      <c r="J2883">
        <v>6.4150433315403603</v>
      </c>
      <c r="K2883">
        <v>27.524840344793599</v>
      </c>
      <c r="M2883">
        <v>99.996610177458393</v>
      </c>
      <c r="N2883">
        <v>2.3604546435456899</v>
      </c>
      <c r="O2883">
        <v>0</v>
      </c>
      <c r="P2883">
        <v>721.44288577154305</v>
      </c>
    </row>
    <row r="2884" spans="1:17" hidden="1" x14ac:dyDescent="0.3">
      <c r="A2884" t="s">
        <v>5932</v>
      </c>
      <c r="B2884" t="s">
        <v>5933</v>
      </c>
      <c r="C2884" t="str">
        <f>IFERROR(VLOOKUP(Table1[[#This Row],[Ticker]],[1]!Table1[[Symbol]:[Industry]],2,FALSE),"-")</f>
        <v>-</v>
      </c>
      <c r="D2884" t="s">
        <v>1136</v>
      </c>
      <c r="E2884">
        <v>94.90352</v>
      </c>
      <c r="F2884">
        <v>65.599999999999994</v>
      </c>
      <c r="G2884">
        <v>55.035736416676897</v>
      </c>
      <c r="H2884">
        <v>-0.58968379453084196</v>
      </c>
      <c r="I2884">
        <v>12.901621512721499</v>
      </c>
      <c r="J2884">
        <v>-2.6804890419157998</v>
      </c>
      <c r="K2884">
        <v>62.6871016141057</v>
      </c>
      <c r="L2884">
        <v>55.027112145090399</v>
      </c>
      <c r="M2884">
        <v>52.320345579872402</v>
      </c>
      <c r="N2884">
        <v>1.62477137646564</v>
      </c>
      <c r="O2884">
        <v>11.875</v>
      </c>
      <c r="P2884">
        <v>87.428571428571402</v>
      </c>
      <c r="Q2884">
        <v>3.5769559833376999E-2</v>
      </c>
    </row>
    <row r="2885" spans="1:17" hidden="1" x14ac:dyDescent="0.3">
      <c r="A2885" t="s">
        <v>5934</v>
      </c>
      <c r="B2885" t="s">
        <v>5935</v>
      </c>
      <c r="C2885" t="str">
        <f>IFERROR(VLOOKUP(Table1[[#This Row],[Ticker]],[1]!Table1[[Symbol]:[Industry]],2,FALSE),"-")</f>
        <v>-</v>
      </c>
      <c r="D2885" t="s">
        <v>552</v>
      </c>
      <c r="E2885">
        <v>94.893138109999995</v>
      </c>
      <c r="F2885">
        <v>17.95</v>
      </c>
      <c r="G2885">
        <v>-32.2226026876628</v>
      </c>
      <c r="H2885">
        <v>-10.763341554395399</v>
      </c>
      <c r="I2885">
        <v>-33.111588245454598</v>
      </c>
      <c r="J2885">
        <v>-4.2473372341804501</v>
      </c>
      <c r="K2885">
        <v>20.467847691439399</v>
      </c>
      <c r="L2885">
        <v>24.7260762624467</v>
      </c>
      <c r="M2885">
        <v>44.144749469279702</v>
      </c>
      <c r="N2885">
        <v>0.48061537127523202</v>
      </c>
      <c r="O2885">
        <v>192.75766016713001</v>
      </c>
      <c r="P2885">
        <v>9.1185410334346493</v>
      </c>
      <c r="Q2885">
        <v>6.1055301293191998E-2</v>
      </c>
    </row>
    <row r="2886" spans="1:17" hidden="1" x14ac:dyDescent="0.3">
      <c r="A2886" t="s">
        <v>5936</v>
      </c>
      <c r="B2886" t="s">
        <v>5937</v>
      </c>
      <c r="C2886" t="str">
        <f>IFERROR(VLOOKUP(Table1[[#This Row],[Ticker]],[1]!Table1[[Symbol]:[Industry]],2,FALSE),"-")</f>
        <v>-</v>
      </c>
      <c r="D2886" t="s">
        <v>80</v>
      </c>
      <c r="E2886">
        <v>94.862495817999999</v>
      </c>
      <c r="F2886">
        <v>29.09</v>
      </c>
      <c r="G2886">
        <v>-56.974000765797697</v>
      </c>
      <c r="H2886">
        <v>10.885290553629501</v>
      </c>
      <c r="I2886">
        <v>15.8274481360596</v>
      </c>
      <c r="J2886">
        <v>15.6505479747095</v>
      </c>
      <c r="K2886">
        <v>24.9009454532688</v>
      </c>
      <c r="L2886">
        <v>31.041425598843599</v>
      </c>
      <c r="M2886">
        <v>83.821419757433304</v>
      </c>
      <c r="N2886">
        <v>2.0744370552223601</v>
      </c>
      <c r="O2886">
        <v>48.642145067033297</v>
      </c>
      <c r="P2886">
        <v>38.523809523809497</v>
      </c>
      <c r="Q2886">
        <v>7.2921212268347996E-2</v>
      </c>
    </row>
    <row r="2887" spans="1:17" hidden="1" x14ac:dyDescent="0.3">
      <c r="A2887" t="s">
        <v>5938</v>
      </c>
      <c r="B2887" t="s">
        <v>5939</v>
      </c>
      <c r="C2887" t="str">
        <f>IFERROR(VLOOKUP(Table1[[#This Row],[Ticker]],[1]!Table1[[Symbol]:[Industry]],2,FALSE),"-")</f>
        <v>-</v>
      </c>
      <c r="D2887" t="s">
        <v>1409</v>
      </c>
      <c r="E2887">
        <v>94.637500000000003</v>
      </c>
      <c r="F2887">
        <v>167.5</v>
      </c>
      <c r="G2887">
        <v>-45.778995851585499</v>
      </c>
      <c r="H2887">
        <v>10.590866462033199</v>
      </c>
      <c r="I2887">
        <v>-14.3599542585265</v>
      </c>
      <c r="J2887">
        <v>1.7744813446098</v>
      </c>
      <c r="K2887">
        <v>159.588536173573</v>
      </c>
      <c r="L2887">
        <v>163.56854093485299</v>
      </c>
      <c r="M2887">
        <v>53.485073871194302</v>
      </c>
      <c r="N2887">
        <v>0.81201848998459103</v>
      </c>
      <c r="O2887">
        <v>31.343283582089501</v>
      </c>
      <c r="P2887">
        <v>17.791842475386701</v>
      </c>
      <c r="Q2887">
        <v>0.13921231177131899</v>
      </c>
    </row>
    <row r="2888" spans="1:17" hidden="1" x14ac:dyDescent="0.3">
      <c r="A2888" t="s">
        <v>5940</v>
      </c>
      <c r="B2888" t="s">
        <v>5941</v>
      </c>
      <c r="C2888" t="str">
        <f>IFERROR(VLOOKUP(Table1[[#This Row],[Ticker]],[1]!Table1[[Symbol]:[Industry]],2,FALSE),"-")</f>
        <v>-</v>
      </c>
      <c r="D2888" t="s">
        <v>552</v>
      </c>
      <c r="E2888">
        <v>94.577183120000001</v>
      </c>
      <c r="F2888">
        <v>8.74</v>
      </c>
      <c r="G2888">
        <v>-36.437415847349598</v>
      </c>
      <c r="H2888">
        <v>-6.4052856476670197</v>
      </c>
      <c r="I2888">
        <v>-18.9108713995765</v>
      </c>
      <c r="J2888">
        <v>-0.51085553406240403</v>
      </c>
      <c r="K2888">
        <v>9.1384095021833005</v>
      </c>
      <c r="L2888">
        <v>9.4998919695289903</v>
      </c>
      <c r="M2888">
        <v>46.687920125273301</v>
      </c>
      <c r="N2888">
        <v>1.1015489873147399</v>
      </c>
      <c r="O2888">
        <v>64.416475972539999</v>
      </c>
      <c r="P2888">
        <v>14.8488830486202</v>
      </c>
      <c r="Q2888">
        <v>0.20445254797387599</v>
      </c>
    </row>
    <row r="2889" spans="1:17" hidden="1" x14ac:dyDescent="0.3">
      <c r="A2889" t="s">
        <v>5942</v>
      </c>
      <c r="B2889" t="s">
        <v>5943</v>
      </c>
      <c r="C2889" t="str">
        <f>IFERROR(VLOOKUP(Table1[[#This Row],[Ticker]],[1]!Table1[[Symbol]:[Industry]],2,FALSE),"-")</f>
        <v>-</v>
      </c>
      <c r="D2889" t="s">
        <v>95</v>
      </c>
      <c r="E2889">
        <v>94.542299999999997</v>
      </c>
      <c r="F2889">
        <v>220</v>
      </c>
      <c r="G2889">
        <v>-39.098012792649698</v>
      </c>
      <c r="H2889">
        <v>-4.8666238929719503</v>
      </c>
      <c r="I2889">
        <v>-15.328390413476299</v>
      </c>
      <c r="J2889">
        <v>-0.85056719854470497</v>
      </c>
      <c r="K2889">
        <v>222.039038392104</v>
      </c>
      <c r="L2889">
        <v>222.05129098150701</v>
      </c>
      <c r="M2889">
        <v>25.790151365916099</v>
      </c>
      <c r="N2889">
        <v>1.19191919191919</v>
      </c>
      <c r="O2889">
        <v>15.4545454545454</v>
      </c>
      <c r="P2889">
        <v>2.32558139534884</v>
      </c>
    </row>
    <row r="2890" spans="1:17" hidden="1" x14ac:dyDescent="0.3">
      <c r="A2890" t="s">
        <v>5944</v>
      </c>
      <c r="B2890" t="s">
        <v>5945</v>
      </c>
      <c r="C2890" t="str">
        <f>IFERROR(VLOOKUP(Table1[[#This Row],[Ticker]],[1]!Table1[[Symbol]:[Industry]],2,FALSE),"-")</f>
        <v>-</v>
      </c>
      <c r="E2890">
        <v>94.523385000000005</v>
      </c>
      <c r="F2890">
        <v>114.95</v>
      </c>
      <c r="G2890">
        <v>194.83996121826701</v>
      </c>
      <c r="H2890">
        <v>7.3205586723618703</v>
      </c>
      <c r="I2890">
        <v>96.072640884602507</v>
      </c>
      <c r="J2890">
        <v>-7.3714466670673202</v>
      </c>
      <c r="K2890">
        <v>101.10849985378999</v>
      </c>
      <c r="L2890">
        <v>76.186753576074196</v>
      </c>
      <c r="M2890">
        <v>60.034317883089003</v>
      </c>
      <c r="N2890">
        <v>0.84931506849314997</v>
      </c>
      <c r="O2890">
        <v>12.222705524140901</v>
      </c>
      <c r="P2890">
        <v>220.55214723926301</v>
      </c>
      <c r="Q2890">
        <v>0.15184214214373001</v>
      </c>
    </row>
    <row r="2891" spans="1:17" hidden="1" x14ac:dyDescent="0.3">
      <c r="A2891" t="s">
        <v>5946</v>
      </c>
      <c r="B2891" t="s">
        <v>5947</v>
      </c>
      <c r="C2891" t="str">
        <f>IFERROR(VLOOKUP(Table1[[#This Row],[Ticker]],[1]!Table1[[Symbol]:[Industry]],2,FALSE),"-")</f>
        <v>-</v>
      </c>
      <c r="D2891" t="s">
        <v>49</v>
      </c>
      <c r="E2891">
        <v>94.5</v>
      </c>
      <c r="F2891">
        <v>56.22</v>
      </c>
      <c r="G2891">
        <v>52.368270108240402</v>
      </c>
      <c r="H2891">
        <v>6.2051620186508796</v>
      </c>
      <c r="I2891">
        <v>5.4187147848483797</v>
      </c>
      <c r="J2891">
        <v>-6.9751186706928596</v>
      </c>
      <c r="K2891">
        <v>56.1647127836914</v>
      </c>
      <c r="L2891">
        <v>53.521063027309999</v>
      </c>
      <c r="M2891">
        <v>84.278181043154405</v>
      </c>
      <c r="N2891">
        <v>2.6371061575470001</v>
      </c>
      <c r="O2891">
        <v>84.542867307008194</v>
      </c>
      <c r="P2891">
        <v>93.862068965517196</v>
      </c>
      <c r="Q2891">
        <v>4.6517478921412003E-2</v>
      </c>
    </row>
    <row r="2892" spans="1:17" hidden="1" x14ac:dyDescent="0.3">
      <c r="A2892" t="s">
        <v>5948</v>
      </c>
      <c r="B2892" t="s">
        <v>5949</v>
      </c>
      <c r="C2892" t="str">
        <f>IFERROR(VLOOKUP(Table1[[#This Row],[Ticker]],[1]!Table1[[Symbol]:[Industry]],2,FALSE),"-")</f>
        <v>-</v>
      </c>
      <c r="D2892" t="s">
        <v>371</v>
      </c>
      <c r="E2892">
        <v>94.497650014999905</v>
      </c>
      <c r="F2892">
        <v>46.61</v>
      </c>
      <c r="G2892">
        <v>6.2251359163257396</v>
      </c>
      <c r="H2892">
        <v>0.85983739755058497</v>
      </c>
      <c r="I2892">
        <v>-14.0346470412599</v>
      </c>
      <c r="J2892">
        <v>-5.0810619265375996</v>
      </c>
      <c r="K2892">
        <v>45.166942708552597</v>
      </c>
      <c r="L2892">
        <v>42.977567319732103</v>
      </c>
      <c r="M2892">
        <v>52.971180186744597</v>
      </c>
      <c r="N2892">
        <v>1.64431152112352</v>
      </c>
      <c r="O2892">
        <v>41.064149324179297</v>
      </c>
      <c r="P2892">
        <v>41.671732522796297</v>
      </c>
      <c r="Q2892">
        <v>7.8821876488375006E-2</v>
      </c>
    </row>
    <row r="2893" spans="1:17" hidden="1" x14ac:dyDescent="0.3">
      <c r="A2893" t="s">
        <v>5950</v>
      </c>
      <c r="B2893" t="s">
        <v>5951</v>
      </c>
      <c r="C2893" t="str">
        <f>IFERROR(VLOOKUP(Table1[[#This Row],[Ticker]],[1]!Table1[[Symbol]:[Industry]],2,FALSE),"-")</f>
        <v>-</v>
      </c>
      <c r="D2893" t="s">
        <v>156</v>
      </c>
      <c r="E2893">
        <v>94.026641740000002</v>
      </c>
      <c r="F2893">
        <v>1473.4</v>
      </c>
      <c r="G2893">
        <v>45.196061282100899</v>
      </c>
      <c r="H2893">
        <v>9.7612220756142491</v>
      </c>
      <c r="I2893">
        <v>-14.6626993565657</v>
      </c>
      <c r="J2893">
        <v>-1.1553367165966699</v>
      </c>
      <c r="K2893">
        <v>1418.14577173724</v>
      </c>
      <c r="L2893">
        <v>1337.9867037992101</v>
      </c>
      <c r="M2893">
        <v>62.949159398419198</v>
      </c>
      <c r="N2893">
        <v>1.0664431104596299</v>
      </c>
      <c r="O2893">
        <v>26.364191665535401</v>
      </c>
      <c r="P2893">
        <v>96.584389593061999</v>
      </c>
      <c r="Q2893">
        <v>9.7538545901181994E-2</v>
      </c>
    </row>
    <row r="2894" spans="1:17" hidden="1" x14ac:dyDescent="0.3">
      <c r="A2894" t="s">
        <v>5952</v>
      </c>
      <c r="B2894" t="s">
        <v>5953</v>
      </c>
      <c r="C2894" t="str">
        <f>IFERROR(VLOOKUP(Table1[[#This Row],[Ticker]],[1]!Table1[[Symbol]:[Industry]],2,FALSE),"-")</f>
        <v>-</v>
      </c>
      <c r="D2894" t="s">
        <v>218</v>
      </c>
      <c r="E2894">
        <v>93.512100000000004</v>
      </c>
      <c r="F2894">
        <v>65.900000000000006</v>
      </c>
      <c r="G2894">
        <v>99.202489746921898</v>
      </c>
      <c r="H2894">
        <v>0.849022689547696</v>
      </c>
      <c r="I2894">
        <v>-32.923342482399903</v>
      </c>
      <c r="J2894">
        <v>-3.2943400947995398</v>
      </c>
      <c r="K2894">
        <v>59.725327688986297</v>
      </c>
      <c r="L2894">
        <v>56.8416780685641</v>
      </c>
      <c r="M2894">
        <v>68.816120987698994</v>
      </c>
      <c r="N2894">
        <v>0.23455487327482999</v>
      </c>
      <c r="O2894">
        <v>59.180576631259399</v>
      </c>
      <c r="P2894">
        <v>159.96055226824399</v>
      </c>
      <c r="Q2894">
        <v>0.13220840551964999</v>
      </c>
    </row>
    <row r="2895" spans="1:17" hidden="1" x14ac:dyDescent="0.3">
      <c r="A2895" t="s">
        <v>5954</v>
      </c>
      <c r="B2895" t="s">
        <v>5955</v>
      </c>
      <c r="C2895" t="str">
        <f>IFERROR(VLOOKUP(Table1[[#This Row],[Ticker]],[1]!Table1[[Symbol]:[Industry]],2,FALSE),"-")</f>
        <v>-</v>
      </c>
      <c r="D2895" t="s">
        <v>80</v>
      </c>
      <c r="E2895">
        <v>93.394997700000005</v>
      </c>
      <c r="F2895">
        <v>116.5</v>
      </c>
      <c r="G2895">
        <v>-38.544209964131198</v>
      </c>
      <c r="H2895">
        <v>8.6272960565810894</v>
      </c>
      <c r="I2895">
        <v>-24.831920822930002</v>
      </c>
      <c r="J2895">
        <v>-4.1266807824212002</v>
      </c>
      <c r="K2895">
        <v>120.229587356802</v>
      </c>
      <c r="L2895">
        <v>126.91946822499</v>
      </c>
      <c r="M2895">
        <v>42.898679244514099</v>
      </c>
      <c r="N2895">
        <v>0.72353673723536704</v>
      </c>
      <c r="O2895">
        <v>30.4721030042918</v>
      </c>
      <c r="P2895">
        <v>13.1067961165048</v>
      </c>
      <c r="Q2895">
        <v>-5.0937586439927997E-2</v>
      </c>
    </row>
    <row r="2896" spans="1:17" hidden="1" x14ac:dyDescent="0.3">
      <c r="A2896" t="s">
        <v>5956</v>
      </c>
      <c r="B2896" t="s">
        <v>5957</v>
      </c>
      <c r="C2896" t="str">
        <f>IFERROR(VLOOKUP(Table1[[#This Row],[Ticker]],[1]!Table1[[Symbol]:[Industry]],2,FALSE),"-")</f>
        <v>-</v>
      </c>
      <c r="D2896" t="s">
        <v>140</v>
      </c>
      <c r="E2896">
        <v>93.323999999999998</v>
      </c>
      <c r="F2896">
        <v>84.84</v>
      </c>
      <c r="G2896">
        <v>55.569865261055099</v>
      </c>
      <c r="H2896">
        <v>-19.147803546897599</v>
      </c>
      <c r="I2896">
        <v>44.221745087878702</v>
      </c>
      <c r="J2896">
        <v>-6.7623992870619096</v>
      </c>
      <c r="K2896">
        <v>89.177469197603401</v>
      </c>
      <c r="L2896">
        <v>70.769976000591498</v>
      </c>
      <c r="M2896">
        <v>22.478954345516101</v>
      </c>
      <c r="N2896">
        <v>0.37012987012986998</v>
      </c>
      <c r="O2896">
        <v>20.851013672795801</v>
      </c>
      <c r="P2896">
        <v>81.282051282051299</v>
      </c>
    </row>
    <row r="2897" spans="1:17" hidden="1" x14ac:dyDescent="0.3">
      <c r="A2897" t="s">
        <v>5958</v>
      </c>
      <c r="B2897" t="s">
        <v>5959</v>
      </c>
      <c r="C2897" t="str">
        <f>IFERROR(VLOOKUP(Table1[[#This Row],[Ticker]],[1]!Table1[[Symbol]:[Industry]],2,FALSE),"-")</f>
        <v>-</v>
      </c>
      <c r="D2897" t="s">
        <v>46</v>
      </c>
      <c r="E2897">
        <v>93.24</v>
      </c>
      <c r="F2897">
        <v>42</v>
      </c>
      <c r="G2897">
        <v>67.213858995080898</v>
      </c>
      <c r="H2897">
        <v>-6.7977901427600802</v>
      </c>
      <c r="I2897">
        <v>-37.768636279000603</v>
      </c>
      <c r="J2897">
        <v>-2.1156229566745401</v>
      </c>
      <c r="K2897">
        <v>45.490088421060697</v>
      </c>
      <c r="L2897">
        <v>41.523130755664603</v>
      </c>
      <c r="M2897">
        <v>41.333075744466598</v>
      </c>
      <c r="N2897">
        <v>0.86647458707082603</v>
      </c>
      <c r="O2897">
        <v>49.952380952380899</v>
      </c>
      <c r="P2897">
        <v>100.477326968973</v>
      </c>
      <c r="Q2897">
        <v>-2.4115164029754999E-2</v>
      </c>
    </row>
    <row r="2898" spans="1:17" hidden="1" x14ac:dyDescent="0.3">
      <c r="A2898" t="s">
        <v>5960</v>
      </c>
      <c r="B2898" t="s">
        <v>5961</v>
      </c>
      <c r="C2898" t="str">
        <f>IFERROR(VLOOKUP(Table1[[#This Row],[Ticker]],[1]!Table1[[Symbol]:[Industry]],2,FALSE),"-")</f>
        <v>-</v>
      </c>
      <c r="D2898" t="s">
        <v>59</v>
      </c>
      <c r="E2898">
        <v>92.579882999999995</v>
      </c>
      <c r="F2898">
        <v>90.28</v>
      </c>
      <c r="G2898">
        <v>29.621606133167599</v>
      </c>
      <c r="H2898">
        <v>9.7121645665582506</v>
      </c>
      <c r="I2898">
        <v>32.092166014667001</v>
      </c>
      <c r="J2898">
        <v>4.1143545499712104</v>
      </c>
      <c r="K2898">
        <v>80.359109343232504</v>
      </c>
      <c r="L2898">
        <v>70.8122619304946</v>
      </c>
      <c r="M2898">
        <v>84.111767565066202</v>
      </c>
      <c r="N2898">
        <v>0.41156339409187198</v>
      </c>
      <c r="O2898">
        <v>11.7634027470093</v>
      </c>
      <c r="P2898">
        <v>97.765607886089796</v>
      </c>
      <c r="Q2898">
        <v>8.6304992339394995E-2</v>
      </c>
    </row>
    <row r="2899" spans="1:17" hidden="1" x14ac:dyDescent="0.3">
      <c r="A2899" t="s">
        <v>5962</v>
      </c>
      <c r="B2899" t="s">
        <v>5963</v>
      </c>
      <c r="C2899" t="str">
        <f>IFERROR(VLOOKUP(Table1[[#This Row],[Ticker]],[1]!Table1[[Symbol]:[Industry]],2,FALSE),"-")</f>
        <v>-</v>
      </c>
      <c r="D2899" t="s">
        <v>410</v>
      </c>
      <c r="E2899">
        <v>92.349146344000005</v>
      </c>
      <c r="F2899">
        <v>71.89</v>
      </c>
      <c r="G2899">
        <v>-59.999206130685401</v>
      </c>
      <c r="H2899">
        <v>-13.8016352051891</v>
      </c>
      <c r="I2899">
        <v>-45.004569044950998</v>
      </c>
      <c r="J2899">
        <v>-2.6702540303030098</v>
      </c>
      <c r="K2899">
        <v>76.664978354223805</v>
      </c>
      <c r="L2899">
        <v>92.140290664604294</v>
      </c>
      <c r="M2899">
        <v>50.0582252416865</v>
      </c>
      <c r="N2899">
        <v>1.94002912035053</v>
      </c>
      <c r="O2899">
        <v>105.591876477952</v>
      </c>
      <c r="P2899">
        <v>5.5653450807635796</v>
      </c>
      <c r="Q2899">
        <v>0.22598929609541299</v>
      </c>
    </row>
    <row r="2900" spans="1:17" hidden="1" x14ac:dyDescent="0.3">
      <c r="A2900" t="s">
        <v>5964</v>
      </c>
      <c r="B2900" t="s">
        <v>5965</v>
      </c>
      <c r="C2900" t="str">
        <f>IFERROR(VLOOKUP(Table1[[#This Row],[Ticker]],[1]!Table1[[Symbol]:[Industry]],2,FALSE),"-")</f>
        <v>-</v>
      </c>
      <c r="D2900" t="s">
        <v>221</v>
      </c>
      <c r="E2900">
        <v>92.214836099999999</v>
      </c>
      <c r="F2900">
        <v>72.849999999999994</v>
      </c>
      <c r="G2900">
        <v>40.422363579915903</v>
      </c>
      <c r="H2900">
        <v>-4.8999089734056502</v>
      </c>
      <c r="I2900">
        <v>19.806444541430501</v>
      </c>
      <c r="J2900">
        <v>-7.1145330446705897</v>
      </c>
      <c r="K2900">
        <v>74.697569549849007</v>
      </c>
      <c r="L2900">
        <v>64.565822782623897</v>
      </c>
      <c r="M2900">
        <v>31.36227425101</v>
      </c>
      <c r="N2900">
        <v>0.58736324103460202</v>
      </c>
      <c r="O2900">
        <v>18.572409059711699</v>
      </c>
      <c r="P2900">
        <v>100.965517241379</v>
      </c>
      <c r="Q2900">
        <v>4.1799215778350003E-2</v>
      </c>
    </row>
    <row r="2901" spans="1:17" hidden="1" x14ac:dyDescent="0.3">
      <c r="A2901" t="s">
        <v>5966</v>
      </c>
      <c r="B2901" t="s">
        <v>5967</v>
      </c>
      <c r="C2901" t="str">
        <f>IFERROR(VLOOKUP(Table1[[#This Row],[Ticker]],[1]!Table1[[Symbol]:[Industry]],2,FALSE),"-")</f>
        <v>-</v>
      </c>
      <c r="D2901" t="s">
        <v>80</v>
      </c>
      <c r="E2901">
        <v>92.066944047000007</v>
      </c>
      <c r="F2901">
        <v>10.69</v>
      </c>
      <c r="G2901">
        <v>114.512533080127</v>
      </c>
      <c r="H2901">
        <v>57.3318965408425</v>
      </c>
      <c r="I2901">
        <v>49.0803309464645</v>
      </c>
      <c r="J2901">
        <v>58.957553659267901</v>
      </c>
      <c r="K2901">
        <v>6.9861963651977996</v>
      </c>
      <c r="L2901">
        <v>6.4026410259921098</v>
      </c>
      <c r="M2901">
        <v>83.188527510806693</v>
      </c>
      <c r="N2901">
        <v>3.3918898187099802</v>
      </c>
      <c r="O2901">
        <v>0.93545369504208697</v>
      </c>
      <c r="P2901">
        <v>157.590361445783</v>
      </c>
      <c r="Q2901">
        <v>0.10330783070616401</v>
      </c>
    </row>
    <row r="2902" spans="1:17" hidden="1" x14ac:dyDescent="0.3">
      <c r="A2902" t="s">
        <v>5968</v>
      </c>
      <c r="B2902" t="s">
        <v>5969</v>
      </c>
      <c r="C2902" t="str">
        <f>IFERROR(VLOOKUP(Table1[[#This Row],[Ticker]],[1]!Table1[[Symbol]:[Industry]],2,FALSE),"-")</f>
        <v>-</v>
      </c>
      <c r="D2902" t="s">
        <v>21</v>
      </c>
      <c r="E2902">
        <v>92.057280000000006</v>
      </c>
      <c r="F2902">
        <v>168</v>
      </c>
      <c r="G2902">
        <v>18.803943011261801</v>
      </c>
      <c r="H2902">
        <v>34.288880077751699</v>
      </c>
      <c r="I2902">
        <v>-30.089957447579302</v>
      </c>
      <c r="J2902">
        <v>7.2579756347687701</v>
      </c>
      <c r="K2902">
        <v>145.33731206741601</v>
      </c>
      <c r="L2902">
        <v>153.882898808075</v>
      </c>
      <c r="M2902">
        <v>81.332563144077298</v>
      </c>
      <c r="N2902">
        <v>0.83468834688346805</v>
      </c>
      <c r="O2902">
        <v>42.797619047619001</v>
      </c>
      <c r="P2902">
        <v>63.106796116504803</v>
      </c>
    </row>
    <row r="2903" spans="1:17" hidden="1" x14ac:dyDescent="0.3">
      <c r="A2903" t="s">
        <v>5970</v>
      </c>
      <c r="B2903" t="s">
        <v>5971</v>
      </c>
      <c r="C2903" t="str">
        <f>IFERROR(VLOOKUP(Table1[[#This Row],[Ticker]],[1]!Table1[[Symbol]:[Industry]],2,FALSE),"-")</f>
        <v>-</v>
      </c>
      <c r="D2903" t="s">
        <v>620</v>
      </c>
      <c r="E2903">
        <v>91.873167359999997</v>
      </c>
      <c r="F2903">
        <v>85.28</v>
      </c>
      <c r="G2903">
        <v>-24.549671193000901</v>
      </c>
      <c r="H2903">
        <v>-4.3434971077085596</v>
      </c>
      <c r="I2903">
        <v>-19.819410768403198</v>
      </c>
      <c r="J2903">
        <v>-1.7679983912052499</v>
      </c>
      <c r="K2903">
        <v>85.005447042707203</v>
      </c>
      <c r="L2903">
        <v>85.762189143499995</v>
      </c>
      <c r="M2903">
        <v>53.549738773751798</v>
      </c>
      <c r="N2903">
        <v>0.98442741577426696</v>
      </c>
      <c r="O2903">
        <v>22.7720450281425</v>
      </c>
      <c r="P2903">
        <v>10.7532467532467</v>
      </c>
      <c r="Q2903">
        <v>-7.6051799117979005E-2</v>
      </c>
    </row>
    <row r="2904" spans="1:17" hidden="1" x14ac:dyDescent="0.3">
      <c r="A2904" t="s">
        <v>5972</v>
      </c>
      <c r="B2904" t="s">
        <v>5973</v>
      </c>
      <c r="C2904" t="str">
        <f>IFERROR(VLOOKUP(Table1[[#This Row],[Ticker]],[1]!Table1[[Symbol]:[Industry]],2,FALSE),"-")</f>
        <v>-</v>
      </c>
      <c r="E2904">
        <v>91.548381805999995</v>
      </c>
      <c r="F2904">
        <v>10.220000000000001</v>
      </c>
      <c r="G2904">
        <v>-46.205915194355697</v>
      </c>
      <c r="H2904">
        <v>-19.069307618982201</v>
      </c>
      <c r="I2904">
        <v>-38.072825614701401</v>
      </c>
      <c r="J2904">
        <v>-2.0701131948306202</v>
      </c>
      <c r="K2904">
        <v>11.405715095352001</v>
      </c>
      <c r="L2904">
        <v>12.6466911605911</v>
      </c>
      <c r="M2904">
        <v>48.646269537717501</v>
      </c>
      <c r="N2904">
        <v>1.5752029208888101</v>
      </c>
      <c r="O2904">
        <v>84.206564884286493</v>
      </c>
      <c r="P2904">
        <v>10.3671706263499</v>
      </c>
      <c r="Q2904">
        <v>6.6664327132547996E-2</v>
      </c>
    </row>
    <row r="2905" spans="1:17" hidden="1" x14ac:dyDescent="0.3">
      <c r="A2905" t="s">
        <v>5974</v>
      </c>
      <c r="B2905" t="s">
        <v>5975</v>
      </c>
      <c r="C2905" t="str">
        <f>IFERROR(VLOOKUP(Table1[[#This Row],[Ticker]],[1]!Table1[[Symbol]:[Industry]],2,FALSE),"-")</f>
        <v>-</v>
      </c>
      <c r="D2905" t="s">
        <v>234</v>
      </c>
      <c r="E2905">
        <v>91.373781149999999</v>
      </c>
      <c r="F2905">
        <v>37.71</v>
      </c>
      <c r="G2905">
        <v>34.755899085386702</v>
      </c>
      <c r="H2905">
        <v>4.1118763555044797</v>
      </c>
      <c r="I2905">
        <v>-31.617814299094398</v>
      </c>
      <c r="J2905">
        <v>-0.28151190471877602</v>
      </c>
      <c r="K2905">
        <v>35.351726460909603</v>
      </c>
      <c r="L2905">
        <v>33.569097951189001</v>
      </c>
      <c r="M2905">
        <v>74.786822868544604</v>
      </c>
      <c r="N2905">
        <v>1.7105035724025199</v>
      </c>
      <c r="O2905">
        <v>35.242641209228303</v>
      </c>
      <c r="P2905">
        <v>86.683168316831697</v>
      </c>
      <c r="Q2905">
        <v>5.6501824757117999E-2</v>
      </c>
    </row>
    <row r="2906" spans="1:17" hidden="1" x14ac:dyDescent="0.3">
      <c r="A2906" t="s">
        <v>5976</v>
      </c>
      <c r="B2906" t="s">
        <v>5977</v>
      </c>
      <c r="C2906" t="str">
        <f>IFERROR(VLOOKUP(Table1[[#This Row],[Ticker]],[1]!Table1[[Symbol]:[Industry]],2,FALSE),"-")</f>
        <v>-</v>
      </c>
      <c r="E2906">
        <v>91.304550000000006</v>
      </c>
      <c r="F2906">
        <v>126.9</v>
      </c>
      <c r="G2906">
        <v>27.179380244063999</v>
      </c>
      <c r="H2906">
        <v>-9.6017731742840695</v>
      </c>
      <c r="I2906">
        <v>-47.206136209567802</v>
      </c>
      <c r="J2906">
        <v>-0.59014208967404203</v>
      </c>
      <c r="K2906">
        <v>144.69523632001301</v>
      </c>
      <c r="L2906">
        <v>158.042268130644</v>
      </c>
      <c r="M2906">
        <v>50.7932154657491</v>
      </c>
      <c r="N2906">
        <v>0.93401279571492302</v>
      </c>
      <c r="O2906">
        <v>105.634357762017</v>
      </c>
      <c r="P2906">
        <v>81.156316916488194</v>
      </c>
      <c r="Q2906">
        <v>0.109489493449228</v>
      </c>
    </row>
    <row r="2907" spans="1:17" hidden="1" x14ac:dyDescent="0.3">
      <c r="A2907" t="s">
        <v>5978</v>
      </c>
      <c r="B2907" t="s">
        <v>5979</v>
      </c>
      <c r="C2907" t="str">
        <f>IFERROR(VLOOKUP(Table1[[#This Row],[Ticker]],[1]!Table1[[Symbol]:[Industry]],2,FALSE),"-")</f>
        <v>-</v>
      </c>
      <c r="D2907" t="s">
        <v>337</v>
      </c>
      <c r="E2907">
        <v>91.126874999999998</v>
      </c>
      <c r="F2907">
        <v>393</v>
      </c>
      <c r="G2907">
        <v>24.087699627946002</v>
      </c>
      <c r="H2907">
        <v>-11.1379243281214</v>
      </c>
      <c r="I2907">
        <v>71.617676230288694</v>
      </c>
      <c r="J2907">
        <v>-3.7929983912052601</v>
      </c>
      <c r="K2907">
        <v>391.22555991522501</v>
      </c>
      <c r="L2907">
        <v>280.18531592039801</v>
      </c>
      <c r="M2907">
        <v>40.909957931608602</v>
      </c>
      <c r="N2907">
        <v>0.60204932681996803</v>
      </c>
      <c r="O2907">
        <v>33.422391857506298</v>
      </c>
      <c r="P2907">
        <v>162</v>
      </c>
    </row>
    <row r="2908" spans="1:17" hidden="1" x14ac:dyDescent="0.3">
      <c r="A2908" t="s">
        <v>5980</v>
      </c>
      <c r="B2908" t="s">
        <v>5981</v>
      </c>
      <c r="C2908" t="str">
        <f>IFERROR(VLOOKUP(Table1[[#This Row],[Ticker]],[1]!Table1[[Symbol]:[Industry]],2,FALSE),"-")</f>
        <v>-</v>
      </c>
      <c r="E2908">
        <v>90.941125</v>
      </c>
      <c r="F2908">
        <v>280.25</v>
      </c>
      <c r="G2908">
        <v>919.99676920288402</v>
      </c>
      <c r="H2908">
        <v>9.0443937462975494</v>
      </c>
      <c r="I2908">
        <v>465.90039027581702</v>
      </c>
      <c r="J2908">
        <v>-8.8043824271084397</v>
      </c>
      <c r="K2908">
        <v>259.43446508731103</v>
      </c>
      <c r="L2908">
        <v>157.74649503442501</v>
      </c>
      <c r="M2908">
        <v>39.757563071644299</v>
      </c>
      <c r="N2908">
        <v>1.3835056936313801</v>
      </c>
      <c r="O2908">
        <v>12.024977698483401</v>
      </c>
      <c r="P2908">
        <v>1227.5698720985299</v>
      </c>
      <c r="Q2908">
        <v>0.181541787422588</v>
      </c>
    </row>
    <row r="2909" spans="1:17" hidden="1" x14ac:dyDescent="0.3">
      <c r="A2909" t="s">
        <v>5982</v>
      </c>
      <c r="B2909" t="s">
        <v>5983</v>
      </c>
      <c r="C2909" t="str">
        <f>IFERROR(VLOOKUP(Table1[[#This Row],[Ticker]],[1]!Table1[[Symbol]:[Industry]],2,FALSE),"-")</f>
        <v>-</v>
      </c>
      <c r="E2909">
        <v>90.916008199999993</v>
      </c>
      <c r="F2909">
        <v>7.72</v>
      </c>
      <c r="G2909">
        <v>118.59161144735801</v>
      </c>
      <c r="H2909">
        <v>49.899590285006902</v>
      </c>
      <c r="I2909">
        <v>56.780963647097202</v>
      </c>
      <c r="J2909">
        <v>-2.8986516575369099</v>
      </c>
      <c r="K2909">
        <v>5.8479669894872801</v>
      </c>
      <c r="L2909">
        <v>4.6877222062124799</v>
      </c>
      <c r="M2909">
        <v>67.134443893794895</v>
      </c>
      <c r="N2909">
        <v>1.95215730295898</v>
      </c>
      <c r="O2909">
        <v>8.1606217616580299</v>
      </c>
      <c r="P2909">
        <v>162.585034013605</v>
      </c>
      <c r="Q2909">
        <v>5.9975291961151998E-2</v>
      </c>
    </row>
    <row r="2910" spans="1:17" hidden="1" x14ac:dyDescent="0.3">
      <c r="A2910" t="s">
        <v>5984</v>
      </c>
      <c r="B2910" t="s">
        <v>5985</v>
      </c>
      <c r="C2910" t="str">
        <f>IFERROR(VLOOKUP(Table1[[#This Row],[Ticker]],[1]!Table1[[Symbol]:[Industry]],2,FALSE),"-")</f>
        <v>-</v>
      </c>
      <c r="D2910" t="s">
        <v>716</v>
      </c>
      <c r="E2910">
        <v>90.884969691999999</v>
      </c>
      <c r="F2910">
        <v>43.87</v>
      </c>
      <c r="G2910">
        <v>11.3896253468988</v>
      </c>
      <c r="H2910">
        <v>-3.5619933350832098</v>
      </c>
      <c r="I2910">
        <v>13.4643206127122</v>
      </c>
      <c r="J2910">
        <v>-1.60788860163526</v>
      </c>
      <c r="K2910">
        <v>43.010468330524901</v>
      </c>
      <c r="L2910">
        <v>38.600032981496298</v>
      </c>
      <c r="M2910">
        <v>59.271834326705303</v>
      </c>
      <c r="N2910">
        <v>0.50242235377243105</v>
      </c>
      <c r="O2910">
        <v>6.90677000227946</v>
      </c>
      <c r="P2910">
        <v>42.620286085825697</v>
      </c>
    </row>
    <row r="2911" spans="1:17" hidden="1" x14ac:dyDescent="0.3">
      <c r="A2911" t="s">
        <v>5986</v>
      </c>
      <c r="B2911" t="s">
        <v>5987</v>
      </c>
      <c r="C2911" t="str">
        <f>IFERROR(VLOOKUP(Table1[[#This Row],[Ticker]],[1]!Table1[[Symbol]:[Industry]],2,FALSE),"-")</f>
        <v>-</v>
      </c>
      <c r="D2911" t="s">
        <v>4476</v>
      </c>
      <c r="E2911">
        <v>90.850719999999995</v>
      </c>
      <c r="F2911">
        <v>215.9</v>
      </c>
      <c r="G2911">
        <v>50.030589721779499</v>
      </c>
      <c r="H2911">
        <v>21.495092327122201</v>
      </c>
      <c r="I2911">
        <v>45.802291455635597</v>
      </c>
      <c r="J2911">
        <v>-0.43756781549166002</v>
      </c>
      <c r="K2911">
        <v>159.637732472218</v>
      </c>
      <c r="M2911">
        <v>77.124754481017106</v>
      </c>
      <c r="N2911">
        <v>1.2551094890510901</v>
      </c>
      <c r="O2911">
        <v>1.8527095877721</v>
      </c>
      <c r="P2911">
        <v>118.080808080808</v>
      </c>
    </row>
    <row r="2912" spans="1:17" hidden="1" x14ac:dyDescent="0.3">
      <c r="A2912" t="s">
        <v>5988</v>
      </c>
      <c r="B2912" t="s">
        <v>5989</v>
      </c>
      <c r="C2912" t="str">
        <f>IFERROR(VLOOKUP(Table1[[#This Row],[Ticker]],[1]!Table1[[Symbol]:[Industry]],2,FALSE),"-")</f>
        <v>-</v>
      </c>
      <c r="D2912" t="s">
        <v>257</v>
      </c>
      <c r="E2912">
        <v>90.521499820000003</v>
      </c>
      <c r="F2912">
        <v>37.85</v>
      </c>
      <c r="G2912">
        <v>-63.764559179752297</v>
      </c>
      <c r="H2912">
        <v>3.7319322105411801</v>
      </c>
      <c r="I2912">
        <v>-33.952973948154202</v>
      </c>
      <c r="J2912">
        <v>-5.5179983912052499</v>
      </c>
      <c r="K2912">
        <v>38.831761583603097</v>
      </c>
      <c r="M2912">
        <v>46.938459594089203</v>
      </c>
      <c r="N2912">
        <v>1.2548868971404099</v>
      </c>
      <c r="O2912">
        <v>66.446499339498004</v>
      </c>
      <c r="P2912">
        <v>21.704180064308598</v>
      </c>
    </row>
    <row r="2913" spans="1:17" hidden="1" x14ac:dyDescent="0.3">
      <c r="A2913" t="s">
        <v>5990</v>
      </c>
      <c r="B2913" t="s">
        <v>5991</v>
      </c>
      <c r="C2913" t="str">
        <f>IFERROR(VLOOKUP(Table1[[#This Row],[Ticker]],[1]!Table1[[Symbol]:[Industry]],2,FALSE),"-")</f>
        <v>-</v>
      </c>
      <c r="D2913" t="s">
        <v>257</v>
      </c>
      <c r="E2913">
        <v>90.458060000000003</v>
      </c>
      <c r="F2913">
        <v>83.05</v>
      </c>
      <c r="G2913">
        <v>-16.794153234110901</v>
      </c>
      <c r="H2913">
        <v>-8.87947010530665</v>
      </c>
      <c r="I2913">
        <v>-26.2435652929246</v>
      </c>
      <c r="J2913">
        <v>-4.9246392488586199</v>
      </c>
      <c r="K2913">
        <v>85.971887179553406</v>
      </c>
      <c r="M2913">
        <v>50.1055572208816</v>
      </c>
      <c r="N2913">
        <v>0.89533399517798895</v>
      </c>
      <c r="O2913">
        <v>50.090307043949402</v>
      </c>
      <c r="P2913">
        <v>18.3891660727013</v>
      </c>
    </row>
    <row r="2914" spans="1:17" hidden="1" x14ac:dyDescent="0.3">
      <c r="A2914" t="s">
        <v>5992</v>
      </c>
      <c r="B2914" t="s">
        <v>5993</v>
      </c>
      <c r="C2914" t="str">
        <f>IFERROR(VLOOKUP(Table1[[#This Row],[Ticker]],[1]!Table1[[Symbol]:[Industry]],2,FALSE),"-")</f>
        <v>-</v>
      </c>
      <c r="D2914" t="s">
        <v>410</v>
      </c>
      <c r="E2914">
        <v>90.417550513999998</v>
      </c>
      <c r="F2914">
        <v>29.09</v>
      </c>
      <c r="G2914">
        <v>17.206405176906699</v>
      </c>
      <c r="H2914">
        <v>5.5742951843210697</v>
      </c>
      <c r="I2914">
        <v>8.4499329393435705</v>
      </c>
      <c r="J2914">
        <v>6.34420782562567</v>
      </c>
      <c r="K2914">
        <v>27.9809003648882</v>
      </c>
      <c r="L2914">
        <v>26.219365125284</v>
      </c>
      <c r="M2914">
        <v>72.961732299473596</v>
      </c>
      <c r="N2914">
        <v>0.40706540400360403</v>
      </c>
      <c r="O2914">
        <v>45.926435201099999</v>
      </c>
      <c r="P2914">
        <v>67.798306829420497</v>
      </c>
      <c r="Q2914">
        <v>0.14504335293503701</v>
      </c>
    </row>
    <row r="2915" spans="1:17" hidden="1" x14ac:dyDescent="0.3">
      <c r="A2915" t="s">
        <v>5994</v>
      </c>
      <c r="B2915" t="s">
        <v>5995</v>
      </c>
      <c r="C2915" t="str">
        <f>IFERROR(VLOOKUP(Table1[[#This Row],[Ticker]],[1]!Table1[[Symbol]:[Industry]],2,FALSE),"-")</f>
        <v>-</v>
      </c>
      <c r="D2915" t="s">
        <v>1303</v>
      </c>
      <c r="E2915">
        <v>90.392399999999995</v>
      </c>
      <c r="F2915">
        <v>59.08</v>
      </c>
      <c r="G2915">
        <v>12.003431694621501</v>
      </c>
      <c r="H2915">
        <v>9.9758744009587907</v>
      </c>
      <c r="I2915">
        <v>-5.5687484028872696</v>
      </c>
      <c r="J2915">
        <v>0.90487624235224895</v>
      </c>
      <c r="K2915">
        <v>54.895033566226203</v>
      </c>
      <c r="L2915">
        <v>52.573270611741897</v>
      </c>
      <c r="M2915">
        <v>58.208070643569798</v>
      </c>
      <c r="N2915">
        <v>1.45520386266094</v>
      </c>
      <c r="O2915">
        <v>17.298578199052098</v>
      </c>
      <c r="P2915">
        <v>49.569620253164501</v>
      </c>
      <c r="Q2915">
        <v>-4.4633959184348003E-2</v>
      </c>
    </row>
    <row r="2916" spans="1:17" hidden="1" x14ac:dyDescent="0.3">
      <c r="A2916" t="s">
        <v>5996</v>
      </c>
      <c r="B2916" t="s">
        <v>5997</v>
      </c>
      <c r="C2916" t="str">
        <f>IFERROR(VLOOKUP(Table1[[#This Row],[Ticker]],[1]!Table1[[Symbol]:[Industry]],2,FALSE),"-")</f>
        <v>-</v>
      </c>
      <c r="D2916" t="s">
        <v>140</v>
      </c>
      <c r="E2916">
        <v>90.378238319999994</v>
      </c>
      <c r="F2916">
        <v>122.4</v>
      </c>
      <c r="G2916">
        <v>40.051627630141397</v>
      </c>
      <c r="H2916">
        <v>-2.3239712707629101</v>
      </c>
      <c r="I2916">
        <v>16.8266153247964</v>
      </c>
      <c r="J2916">
        <v>-2.3665618389307101</v>
      </c>
      <c r="K2916">
        <v>130.94149391562101</v>
      </c>
      <c r="L2916">
        <v>123.103352843783</v>
      </c>
      <c r="M2916">
        <v>43.468997268409197</v>
      </c>
      <c r="N2916">
        <v>0.442910950582101</v>
      </c>
      <c r="O2916">
        <v>56.658496732026101</v>
      </c>
      <c r="P2916">
        <v>83.645911477869404</v>
      </c>
      <c r="Q2916">
        <v>4.6567281097583998E-2</v>
      </c>
    </row>
    <row r="2917" spans="1:17" hidden="1" x14ac:dyDescent="0.3">
      <c r="A2917" t="s">
        <v>5998</v>
      </c>
      <c r="B2917" t="s">
        <v>5999</v>
      </c>
      <c r="C2917" t="str">
        <f>IFERROR(VLOOKUP(Table1[[#This Row],[Ticker]],[1]!Table1[[Symbol]:[Industry]],2,FALSE),"-")</f>
        <v>-</v>
      </c>
      <c r="D2917" t="s">
        <v>260</v>
      </c>
      <c r="E2917">
        <v>89.826800000000006</v>
      </c>
      <c r="F2917">
        <v>98</v>
      </c>
      <c r="G2917">
        <v>-47.593413601705599</v>
      </c>
      <c r="H2917">
        <v>-5.2238518043794198</v>
      </c>
      <c r="I2917">
        <v>8.0982882977552304</v>
      </c>
      <c r="J2917">
        <v>-1.37873389622472</v>
      </c>
      <c r="K2917">
        <v>117.968339432438</v>
      </c>
      <c r="L2917">
        <v>131.731524498775</v>
      </c>
      <c r="M2917">
        <v>46.209467977506499</v>
      </c>
      <c r="N2917">
        <v>2.3812438209123798</v>
      </c>
      <c r="O2917">
        <v>118.928571428571</v>
      </c>
      <c r="P2917">
        <v>36.1111111111111</v>
      </c>
    </row>
    <row r="2918" spans="1:17" hidden="1" x14ac:dyDescent="0.3">
      <c r="A2918" t="s">
        <v>6000</v>
      </c>
      <c r="B2918" t="s">
        <v>6001</v>
      </c>
      <c r="C2918" t="str">
        <f>IFERROR(VLOOKUP(Table1[[#This Row],[Ticker]],[1]!Table1[[Symbol]:[Industry]],2,FALSE),"-")</f>
        <v>-</v>
      </c>
      <c r="D2918" t="s">
        <v>1409</v>
      </c>
      <c r="E2918">
        <v>89.686623522000005</v>
      </c>
      <c r="F2918">
        <v>29.21</v>
      </c>
      <c r="G2918">
        <v>-21.7620080850531</v>
      </c>
      <c r="H2918">
        <v>-9.35866769330325</v>
      </c>
      <c r="I2918">
        <v>-57.514958440294002</v>
      </c>
      <c r="J2918">
        <v>1.61014707587505</v>
      </c>
      <c r="K2918">
        <v>32.882434669387898</v>
      </c>
      <c r="L2918">
        <v>37.381726116524497</v>
      </c>
      <c r="M2918">
        <v>24.622415849484899</v>
      </c>
      <c r="N2918">
        <v>0.40779807941229701</v>
      </c>
      <c r="O2918">
        <v>93.426908592947598</v>
      </c>
      <c r="P2918">
        <v>20.952380952380899</v>
      </c>
      <c r="Q2918">
        <v>2.5511075289637999E-2</v>
      </c>
    </row>
    <row r="2919" spans="1:17" hidden="1" x14ac:dyDescent="0.3">
      <c r="A2919" t="s">
        <v>6002</v>
      </c>
      <c r="B2919" t="s">
        <v>6003</v>
      </c>
      <c r="C2919" t="str">
        <f>IFERROR(VLOOKUP(Table1[[#This Row],[Ticker]],[1]!Table1[[Symbol]:[Industry]],2,FALSE),"-")</f>
        <v>-</v>
      </c>
      <c r="D2919" t="s">
        <v>46</v>
      </c>
      <c r="E2919">
        <v>89.595500000000001</v>
      </c>
      <c r="F2919">
        <v>290</v>
      </c>
      <c r="G2919">
        <v>26.160031837081799</v>
      </c>
      <c r="H2919">
        <v>1.0404102493563001</v>
      </c>
      <c r="I2919">
        <v>29.128263751498199</v>
      </c>
      <c r="J2919">
        <v>-6.6860311780905004</v>
      </c>
      <c r="K2919">
        <v>266.51992712475499</v>
      </c>
      <c r="L2919">
        <v>210.07012576639801</v>
      </c>
      <c r="M2919">
        <v>45.237934861594297</v>
      </c>
      <c r="N2919">
        <v>0.361179361179361</v>
      </c>
      <c r="O2919">
        <v>11.2068965517241</v>
      </c>
      <c r="P2919">
        <v>69.392523364485996</v>
      </c>
      <c r="Q2919">
        <v>0.13259468553904599</v>
      </c>
    </row>
    <row r="2920" spans="1:17" hidden="1" x14ac:dyDescent="0.3">
      <c r="A2920" t="s">
        <v>6004</v>
      </c>
      <c r="B2920" t="s">
        <v>6005</v>
      </c>
      <c r="C2920" t="str">
        <f>IFERROR(VLOOKUP(Table1[[#This Row],[Ticker]],[1]!Table1[[Symbol]:[Industry]],2,FALSE),"-")</f>
        <v>-</v>
      </c>
      <c r="D2920" t="s">
        <v>187</v>
      </c>
      <c r="E2920">
        <v>89.436000000000007</v>
      </c>
      <c r="F2920">
        <v>116</v>
      </c>
      <c r="G2920">
        <v>-31.785060514923298</v>
      </c>
      <c r="H2920">
        <v>-3.48493166536614</v>
      </c>
      <c r="I2920">
        <v>-16.222699356565698</v>
      </c>
      <c r="J2920">
        <v>-3.8289687647561399</v>
      </c>
      <c r="K2920">
        <v>118.229039753184</v>
      </c>
      <c r="L2920">
        <v>122.27631335533</v>
      </c>
      <c r="M2920">
        <v>51.435035287175097</v>
      </c>
      <c r="N2920">
        <v>1.23939899833055</v>
      </c>
      <c r="O2920">
        <v>43.7068965517241</v>
      </c>
      <c r="P2920">
        <v>15.2508693492299</v>
      </c>
    </row>
    <row r="2921" spans="1:17" hidden="1" x14ac:dyDescent="0.3">
      <c r="A2921" t="s">
        <v>6006</v>
      </c>
      <c r="B2921" t="s">
        <v>6007</v>
      </c>
      <c r="C2921" t="str">
        <f>IFERROR(VLOOKUP(Table1[[#This Row],[Ticker]],[1]!Table1[[Symbol]:[Industry]],2,FALSE),"-")</f>
        <v>-</v>
      </c>
      <c r="D2921" t="s">
        <v>257</v>
      </c>
      <c r="E2921">
        <v>89.065719999999999</v>
      </c>
      <c r="F2921">
        <v>38.590000000000003</v>
      </c>
      <c r="G2921">
        <v>1303.5470732382601</v>
      </c>
      <c r="H2921">
        <v>44.620917965350401</v>
      </c>
      <c r="I2921">
        <v>894.68243554334697</v>
      </c>
      <c r="J2921">
        <v>6.4081022377255801</v>
      </c>
      <c r="K2921">
        <v>26.269002714020399</v>
      </c>
      <c r="L2921">
        <v>13.9178202678938</v>
      </c>
      <c r="M2921">
        <v>99.999908586878504</v>
      </c>
      <c r="N2921">
        <v>0.265730285512147</v>
      </c>
      <c r="O2921">
        <v>0</v>
      </c>
      <c r="P2921">
        <v>1475.1020408163199</v>
      </c>
      <c r="Q2921">
        <v>0.195464907211363</v>
      </c>
    </row>
    <row r="2922" spans="1:17" hidden="1" x14ac:dyDescent="0.3">
      <c r="A2922" t="s">
        <v>6008</v>
      </c>
      <c r="B2922" t="s">
        <v>6009</v>
      </c>
      <c r="C2922" t="str">
        <f>IFERROR(VLOOKUP(Table1[[#This Row],[Ticker]],[1]!Table1[[Symbol]:[Industry]],2,FALSE),"-")</f>
        <v>-</v>
      </c>
      <c r="E2922">
        <v>88.784261999999998</v>
      </c>
      <c r="F2922">
        <v>94.5</v>
      </c>
      <c r="G2922">
        <v>260.00209969328898</v>
      </c>
      <c r="H2922">
        <v>28.520484884521299</v>
      </c>
      <c r="I2922">
        <v>224.61063397676699</v>
      </c>
      <c r="J2922">
        <v>13.2908251382065</v>
      </c>
      <c r="K2922">
        <v>68.099802977895393</v>
      </c>
      <c r="L2922">
        <v>43.375525157161299</v>
      </c>
      <c r="M2922">
        <v>71.694784477165399</v>
      </c>
      <c r="N2922">
        <v>0.284273492383668</v>
      </c>
      <c r="O2922">
        <v>6.8783068783068799</v>
      </c>
      <c r="P2922">
        <v>313.02447552447501</v>
      </c>
    </row>
    <row r="2923" spans="1:17" hidden="1" x14ac:dyDescent="0.3">
      <c r="A2923" t="s">
        <v>6010</v>
      </c>
      <c r="B2923" t="s">
        <v>6011</v>
      </c>
      <c r="C2923" t="str">
        <f>IFERROR(VLOOKUP(Table1[[#This Row],[Ticker]],[1]!Table1[[Symbol]:[Industry]],2,FALSE),"-")</f>
        <v>-</v>
      </c>
      <c r="D2923" t="s">
        <v>130</v>
      </c>
      <c r="E2923">
        <v>88.742366884999996</v>
      </c>
      <c r="F2923">
        <v>161.05000000000001</v>
      </c>
      <c r="G2923">
        <v>124.016454078244</v>
      </c>
      <c r="H2923">
        <v>-1.06095438412992</v>
      </c>
      <c r="I2923">
        <v>50.696210411506001</v>
      </c>
      <c r="J2923">
        <v>0.97343463060160096</v>
      </c>
      <c r="K2923">
        <v>155.25351739270999</v>
      </c>
      <c r="L2923">
        <v>123.96975526001501</v>
      </c>
      <c r="M2923">
        <v>44.005169212613403</v>
      </c>
      <c r="N2923">
        <v>0.47027921768784903</v>
      </c>
      <c r="O2923">
        <v>12.9773362309841</v>
      </c>
      <c r="P2923">
        <v>169.08939014202099</v>
      </c>
      <c r="Q2923">
        <v>7.0469727398411994E-2</v>
      </c>
    </row>
    <row r="2924" spans="1:17" hidden="1" x14ac:dyDescent="0.3">
      <c r="A2924" t="s">
        <v>6012</v>
      </c>
      <c r="B2924" t="s">
        <v>6013</v>
      </c>
      <c r="C2924" t="str">
        <f>IFERROR(VLOOKUP(Table1[[#This Row],[Ticker]],[1]!Table1[[Symbol]:[Industry]],2,FALSE),"-")</f>
        <v>-</v>
      </c>
      <c r="D2924" t="s">
        <v>496</v>
      </c>
      <c r="E2924">
        <v>88.718586799999997</v>
      </c>
      <c r="F2924">
        <v>180.2</v>
      </c>
      <c r="G2924">
        <v>-43.988830011925899</v>
      </c>
      <c r="H2924">
        <v>14.5262621458042</v>
      </c>
      <c r="I2924">
        <v>-17.469720802157401</v>
      </c>
      <c r="J2924">
        <v>7.0804864572795898</v>
      </c>
      <c r="K2924">
        <v>159.81478717191601</v>
      </c>
      <c r="L2924">
        <v>173.57949633895501</v>
      </c>
      <c r="M2924">
        <v>69.682467297310595</v>
      </c>
      <c r="N2924">
        <v>0.88471146167688697</v>
      </c>
      <c r="O2924">
        <v>35.627081021087598</v>
      </c>
      <c r="P2924">
        <v>38.615384615384599</v>
      </c>
      <c r="Q2924">
        <v>0.122012201354416</v>
      </c>
    </row>
    <row r="2925" spans="1:17" hidden="1" x14ac:dyDescent="0.3">
      <c r="A2925" t="s">
        <v>6014</v>
      </c>
      <c r="B2925" t="s">
        <v>6015</v>
      </c>
      <c r="C2925" t="str">
        <f>IFERROR(VLOOKUP(Table1[[#This Row],[Ticker]],[1]!Table1[[Symbol]:[Industry]],2,FALSE),"-")</f>
        <v>-</v>
      </c>
      <c r="D2925" t="s">
        <v>260</v>
      </c>
      <c r="E2925">
        <v>88.653400000000005</v>
      </c>
      <c r="F2925">
        <v>13.66</v>
      </c>
      <c r="G2925">
        <v>10.7332358102712</v>
      </c>
      <c r="H2925">
        <v>17.127020661711001</v>
      </c>
      <c r="I2925">
        <v>63.073534917125599</v>
      </c>
      <c r="J2925">
        <v>-2.5542743025705099</v>
      </c>
      <c r="K2925">
        <v>11.743288747087</v>
      </c>
      <c r="L2925">
        <v>9.2188451736829595</v>
      </c>
      <c r="M2925">
        <v>63.020489467945701</v>
      </c>
      <c r="N2925">
        <v>0.91479627081637904</v>
      </c>
      <c r="O2925">
        <v>5.4172767203513903</v>
      </c>
      <c r="P2925">
        <v>124.70801118605</v>
      </c>
    </row>
    <row r="2926" spans="1:17" hidden="1" x14ac:dyDescent="0.3">
      <c r="A2926" t="s">
        <v>6016</v>
      </c>
      <c r="B2926" t="s">
        <v>6017</v>
      </c>
      <c r="C2926" t="str">
        <f>IFERROR(VLOOKUP(Table1[[#This Row],[Ticker]],[1]!Table1[[Symbol]:[Industry]],2,FALSE),"-")</f>
        <v>-</v>
      </c>
      <c r="D2926" t="s">
        <v>65</v>
      </c>
      <c r="E2926">
        <v>88.631812335999996</v>
      </c>
      <c r="F2926">
        <v>17.239999999999998</v>
      </c>
      <c r="G2926">
        <v>14.5644616600453</v>
      </c>
      <c r="H2926">
        <v>12.556791096365901</v>
      </c>
      <c r="I2926">
        <v>10.341513176195701</v>
      </c>
      <c r="J2926">
        <v>4.0423991623115496</v>
      </c>
      <c r="K2926">
        <v>15.402598294682701</v>
      </c>
      <c r="L2926">
        <v>14.458010313597599</v>
      </c>
      <c r="M2926">
        <v>64.300256082660994</v>
      </c>
      <c r="N2926">
        <v>4.6065935909575799</v>
      </c>
      <c r="O2926">
        <v>13.283062645011601</v>
      </c>
      <c r="P2926">
        <v>72.399999999999906</v>
      </c>
      <c r="Q2926">
        <v>8.5966113172799993E-2</v>
      </c>
    </row>
    <row r="2927" spans="1:17" hidden="1" x14ac:dyDescent="0.3">
      <c r="A2927" t="s">
        <v>6018</v>
      </c>
      <c r="B2927" t="s">
        <v>6019</v>
      </c>
      <c r="C2927" t="str">
        <f>IFERROR(VLOOKUP(Table1[[#This Row],[Ticker]],[1]!Table1[[Symbol]:[Industry]],2,FALSE),"-")</f>
        <v>-</v>
      </c>
      <c r="E2927">
        <v>88.620311999999998</v>
      </c>
      <c r="F2927">
        <v>40.26</v>
      </c>
      <c r="G2927">
        <v>488.94430252862202</v>
      </c>
      <c r="H2927">
        <v>107.087965635147</v>
      </c>
      <c r="I2927">
        <v>681.19347421345299</v>
      </c>
      <c r="J2927">
        <v>22.139693916487001</v>
      </c>
      <c r="K2927">
        <v>21.687927908802799</v>
      </c>
      <c r="L2927">
        <v>11.021755960502601</v>
      </c>
      <c r="M2927">
        <v>93.952029458012802</v>
      </c>
      <c r="N2927">
        <v>1.0988229035046799</v>
      </c>
      <c r="O2927">
        <v>5.0173869846001002</v>
      </c>
      <c r="P2927">
        <v>1060.2305475504299</v>
      </c>
    </row>
    <row r="2928" spans="1:17" hidden="1" x14ac:dyDescent="0.3">
      <c r="A2928" t="s">
        <v>6020</v>
      </c>
      <c r="B2928" t="s">
        <v>6021</v>
      </c>
      <c r="C2928" t="str">
        <f>IFERROR(VLOOKUP(Table1[[#This Row],[Ticker]],[1]!Table1[[Symbol]:[Industry]],2,FALSE),"-")</f>
        <v>-</v>
      </c>
      <c r="E2928">
        <v>88.609499999999997</v>
      </c>
      <c r="F2928">
        <v>43.5</v>
      </c>
      <c r="G2928">
        <v>54.4120375814882</v>
      </c>
      <c r="H2928">
        <v>-8.0504988415527805</v>
      </c>
      <c r="I2928">
        <v>3.8982886424893302E-2</v>
      </c>
      <c r="J2928">
        <v>-11.459159200576901</v>
      </c>
      <c r="K2928">
        <v>44.904702958889501</v>
      </c>
      <c r="L2928">
        <v>39.597997648798803</v>
      </c>
      <c r="M2928">
        <v>39.2929131682533</v>
      </c>
      <c r="N2928">
        <v>1.7163636363636301</v>
      </c>
      <c r="O2928">
        <v>20.229885057471201</v>
      </c>
      <c r="P2928">
        <v>81.628392484342399</v>
      </c>
    </row>
    <row r="2929" spans="1:17" hidden="1" x14ac:dyDescent="0.3">
      <c r="A2929" t="s">
        <v>6022</v>
      </c>
      <c r="B2929" t="s">
        <v>6023</v>
      </c>
      <c r="C2929" t="str">
        <f>IFERROR(VLOOKUP(Table1[[#This Row],[Ticker]],[1]!Table1[[Symbol]:[Industry]],2,FALSE),"-")</f>
        <v>-</v>
      </c>
      <c r="D2929" t="s">
        <v>21</v>
      </c>
      <c r="E2929">
        <v>88.573599999999999</v>
      </c>
      <c r="F2929">
        <v>104.45</v>
      </c>
      <c r="G2929">
        <v>-79.515812734839599</v>
      </c>
      <c r="H2929">
        <v>-9.1760399670938995</v>
      </c>
      <c r="I2929">
        <v>-34.7667033455959</v>
      </c>
      <c r="J2929">
        <v>-5.9933505038813104</v>
      </c>
      <c r="K2929">
        <v>109.335226636565</v>
      </c>
      <c r="L2929">
        <v>125.91849673391199</v>
      </c>
      <c r="M2929">
        <v>57.152135445238699</v>
      </c>
      <c r="N2929">
        <v>1.4781389209701301</v>
      </c>
      <c r="O2929">
        <v>127.860220201053</v>
      </c>
      <c r="P2929">
        <v>7.6804123711340102</v>
      </c>
    </row>
    <row r="2930" spans="1:17" hidden="1" x14ac:dyDescent="0.3">
      <c r="A2930" t="s">
        <v>6024</v>
      </c>
      <c r="B2930" t="s">
        <v>6025</v>
      </c>
      <c r="C2930" t="str">
        <f>IFERROR(VLOOKUP(Table1[[#This Row],[Ticker]],[1]!Table1[[Symbol]:[Industry]],2,FALSE),"-")</f>
        <v>-</v>
      </c>
      <c r="D2930" t="s">
        <v>390</v>
      </c>
      <c r="E2930">
        <v>88.399465000000006</v>
      </c>
      <c r="F2930">
        <v>7.7</v>
      </c>
      <c r="G2930">
        <v>213.49486243715299</v>
      </c>
      <c r="H2930">
        <v>1.23862387960223</v>
      </c>
      <c r="I2930">
        <v>207.94396731010099</v>
      </c>
      <c r="J2930">
        <v>-9.30627872100502</v>
      </c>
      <c r="K2930">
        <v>7.2097532967968601</v>
      </c>
      <c r="L2930">
        <v>4.7212538942161899</v>
      </c>
      <c r="M2930">
        <v>21.912276430664701</v>
      </c>
      <c r="N2930">
        <v>0.81424144258335696</v>
      </c>
      <c r="O2930">
        <v>21.2987012987012</v>
      </c>
      <c r="P2930">
        <v>305.26315789473603</v>
      </c>
      <c r="Q2930">
        <v>0.107698355723734</v>
      </c>
    </row>
    <row r="2931" spans="1:17" hidden="1" x14ac:dyDescent="0.3">
      <c r="A2931" t="s">
        <v>6026</v>
      </c>
      <c r="B2931" t="s">
        <v>6027</v>
      </c>
      <c r="C2931" t="str">
        <f>IFERROR(VLOOKUP(Table1[[#This Row],[Ticker]],[1]!Table1[[Symbol]:[Industry]],2,FALSE),"-")</f>
        <v>-</v>
      </c>
      <c r="D2931" t="s">
        <v>716</v>
      </c>
      <c r="E2931">
        <v>88.390709483999998</v>
      </c>
      <c r="F2931">
        <v>97.08</v>
      </c>
      <c r="G2931">
        <v>28.6857780318111</v>
      </c>
      <c r="H2931">
        <v>-4.2163627476061203</v>
      </c>
      <c r="I2931">
        <v>23.843028342964701</v>
      </c>
      <c r="J2931">
        <v>0.51656222934517004</v>
      </c>
      <c r="K2931">
        <v>93.830901065069298</v>
      </c>
      <c r="L2931">
        <v>81.612693379675406</v>
      </c>
      <c r="M2931">
        <v>50.698257281001702</v>
      </c>
      <c r="N2931">
        <v>1.0615219100054001</v>
      </c>
      <c r="O2931">
        <v>2.7915121549237898</v>
      </c>
      <c r="P2931">
        <v>64.542372881355902</v>
      </c>
    </row>
    <row r="2932" spans="1:17" hidden="1" x14ac:dyDescent="0.3">
      <c r="A2932" t="s">
        <v>6028</v>
      </c>
      <c r="B2932" t="s">
        <v>6029</v>
      </c>
      <c r="C2932" t="str">
        <f>IFERROR(VLOOKUP(Table1[[#This Row],[Ticker]],[1]!Table1[[Symbol]:[Industry]],2,FALSE),"-")</f>
        <v>-</v>
      </c>
      <c r="E2932">
        <v>88.390361999999996</v>
      </c>
      <c r="F2932">
        <v>43.71</v>
      </c>
      <c r="G2932">
        <v>-29.940932734405401</v>
      </c>
      <c r="H2932">
        <v>1.5838486657786</v>
      </c>
      <c r="I2932">
        <v>-9.8726325799140007</v>
      </c>
      <c r="J2932">
        <v>-8.3013317245385796</v>
      </c>
      <c r="K2932">
        <v>43.225807193014703</v>
      </c>
      <c r="L2932">
        <v>45.6455358422321</v>
      </c>
      <c r="M2932">
        <v>51.408590118125801</v>
      </c>
      <c r="N2932">
        <v>4.5831258879673502</v>
      </c>
      <c r="O2932">
        <v>56.691832532601197</v>
      </c>
      <c r="P2932">
        <v>24.885714285714201</v>
      </c>
      <c r="Q2932">
        <v>0.12612657804913699</v>
      </c>
    </row>
    <row r="2933" spans="1:17" hidden="1" x14ac:dyDescent="0.3">
      <c r="A2933" t="s">
        <v>6030</v>
      </c>
      <c r="B2933" t="s">
        <v>6031</v>
      </c>
      <c r="C2933" t="str">
        <f>IFERROR(VLOOKUP(Table1[[#This Row],[Ticker]],[1]!Table1[[Symbol]:[Industry]],2,FALSE),"-")</f>
        <v>-</v>
      </c>
      <c r="D2933" t="s">
        <v>140</v>
      </c>
      <c r="E2933">
        <v>88.270244099999999</v>
      </c>
      <c r="F2933">
        <v>17.79</v>
      </c>
      <c r="G2933">
        <v>61.5509718737406</v>
      </c>
      <c r="H2933">
        <v>2.61760094913567</v>
      </c>
      <c r="I2933">
        <v>5.6316199860946901</v>
      </c>
      <c r="J2933">
        <v>2.1594940559246401</v>
      </c>
      <c r="K2933">
        <v>16.178436607165601</v>
      </c>
      <c r="L2933">
        <v>14.582022881975099</v>
      </c>
      <c r="M2933">
        <v>75.647958379713899</v>
      </c>
      <c r="N2933">
        <v>1.5800220359805</v>
      </c>
      <c r="O2933">
        <v>10.4553119730185</v>
      </c>
      <c r="P2933">
        <v>97.6666666666666</v>
      </c>
      <c r="Q2933">
        <v>7.0265710477277005E-2</v>
      </c>
    </row>
    <row r="2934" spans="1:17" hidden="1" x14ac:dyDescent="0.3">
      <c r="A2934" t="s">
        <v>6032</v>
      </c>
      <c r="B2934" t="s">
        <v>6033</v>
      </c>
      <c r="C2934" t="str">
        <f>IFERROR(VLOOKUP(Table1[[#This Row],[Ticker]],[1]!Table1[[Symbol]:[Industry]],2,FALSE),"-")</f>
        <v>-</v>
      </c>
      <c r="D2934" t="s">
        <v>931</v>
      </c>
      <c r="E2934">
        <v>88.244208215</v>
      </c>
      <c r="F2934">
        <v>54.05</v>
      </c>
      <c r="G2934">
        <v>-50.8506901761208</v>
      </c>
      <c r="H2934">
        <v>-2.0993203903743298</v>
      </c>
      <c r="I2934">
        <v>-31.427421788115598</v>
      </c>
      <c r="J2934">
        <v>3.2700244224829502</v>
      </c>
      <c r="K2934">
        <v>54.623478629535398</v>
      </c>
      <c r="M2934">
        <v>56.518796910519399</v>
      </c>
      <c r="N2934">
        <v>1.35440976933514</v>
      </c>
      <c r="O2934">
        <v>49.3061979648473</v>
      </c>
      <c r="P2934">
        <v>12.1369294605808</v>
      </c>
    </row>
    <row r="2935" spans="1:17" hidden="1" x14ac:dyDescent="0.3">
      <c r="A2935" t="s">
        <v>6034</v>
      </c>
      <c r="B2935" t="s">
        <v>6035</v>
      </c>
      <c r="C2935" t="str">
        <f>IFERROR(VLOOKUP(Table1[[#This Row],[Ticker]],[1]!Table1[[Symbol]:[Industry]],2,FALSE),"-")</f>
        <v>-</v>
      </c>
      <c r="D2935" t="s">
        <v>390</v>
      </c>
      <c r="E2935">
        <v>88.173199999999994</v>
      </c>
      <c r="F2935">
        <v>34.25</v>
      </c>
      <c r="G2935">
        <v>-6.4157736211355196</v>
      </c>
      <c r="H2935">
        <v>-1.0604766686037701</v>
      </c>
      <c r="I2935">
        <v>-20.521512733049001</v>
      </c>
      <c r="J2935">
        <v>-6.2750406447263796</v>
      </c>
      <c r="K2935">
        <v>35.626346105763801</v>
      </c>
      <c r="L2935">
        <v>36.494710279433797</v>
      </c>
      <c r="M2935">
        <v>55.436502939400299</v>
      </c>
      <c r="N2935">
        <v>1.26981557457358</v>
      </c>
      <c r="O2935">
        <v>123.299270072992</v>
      </c>
      <c r="P2935">
        <v>55.611085870059</v>
      </c>
      <c r="Q2935">
        <v>6.6226518008439997E-2</v>
      </c>
    </row>
    <row r="2936" spans="1:17" hidden="1" x14ac:dyDescent="0.3">
      <c r="A2936" t="s">
        <v>6036</v>
      </c>
      <c r="B2936" t="s">
        <v>6037</v>
      </c>
      <c r="C2936" t="str">
        <f>IFERROR(VLOOKUP(Table1[[#This Row],[Ticker]],[1]!Table1[[Symbol]:[Industry]],2,FALSE),"-")</f>
        <v>-</v>
      </c>
      <c r="E2936">
        <v>88.16</v>
      </c>
      <c r="F2936">
        <v>190</v>
      </c>
      <c r="G2936">
        <v>159.873264151858</v>
      </c>
      <c r="H2936">
        <v>8.93242189313899</v>
      </c>
      <c r="I2936">
        <v>28.901678752886902</v>
      </c>
      <c r="J2936">
        <v>-8.3100544659716107</v>
      </c>
      <c r="K2936">
        <v>191.73868840270001</v>
      </c>
      <c r="L2936">
        <v>179.046356775379</v>
      </c>
      <c r="M2936">
        <v>45.082134534209303</v>
      </c>
      <c r="N2936">
        <v>1.47822083306297</v>
      </c>
      <c r="O2936">
        <v>44.368421052631497</v>
      </c>
      <c r="P2936">
        <v>215.56219897027</v>
      </c>
      <c r="Q2936">
        <v>0.130019294391127</v>
      </c>
    </row>
    <row r="2937" spans="1:17" hidden="1" x14ac:dyDescent="0.3">
      <c r="A2937" t="s">
        <v>6038</v>
      </c>
      <c r="B2937" t="s">
        <v>6039</v>
      </c>
      <c r="C2937" t="str">
        <f>IFERROR(VLOOKUP(Table1[[#This Row],[Ticker]],[1]!Table1[[Symbol]:[Industry]],2,FALSE),"-")</f>
        <v>-</v>
      </c>
      <c r="E2937">
        <v>87.972576000000004</v>
      </c>
      <c r="F2937">
        <v>276.8</v>
      </c>
      <c r="G2937">
        <v>58.330367170493098</v>
      </c>
      <c r="H2937">
        <v>4.2995577408689396</v>
      </c>
      <c r="I2937">
        <v>27.868325306541202</v>
      </c>
      <c r="J2937">
        <v>3.0320016087947401</v>
      </c>
      <c r="K2937">
        <v>226.976209606525</v>
      </c>
      <c r="L2937">
        <v>206.31090971704401</v>
      </c>
      <c r="M2937">
        <v>79.453226913520794</v>
      </c>
      <c r="N2937">
        <v>1.3785071784623799</v>
      </c>
      <c r="O2937">
        <v>2.9624277456647299</v>
      </c>
      <c r="P2937">
        <v>109.855951478392</v>
      </c>
      <c r="Q2937">
        <v>7.5389484528192996E-2</v>
      </c>
    </row>
    <row r="2938" spans="1:17" hidden="1" x14ac:dyDescent="0.3">
      <c r="A2938" t="s">
        <v>6040</v>
      </c>
      <c r="B2938" t="s">
        <v>6041</v>
      </c>
      <c r="C2938" t="str">
        <f>IFERROR(VLOOKUP(Table1[[#This Row],[Ticker]],[1]!Table1[[Symbol]:[Industry]],2,FALSE),"-")</f>
        <v>-</v>
      </c>
      <c r="D2938" t="s">
        <v>21</v>
      </c>
      <c r="E2938">
        <v>87.922418149999999</v>
      </c>
      <c r="F2938">
        <v>5.3</v>
      </c>
      <c r="G2938">
        <v>153.235182400056</v>
      </c>
      <c r="H2938">
        <v>-6.2659870570410003</v>
      </c>
      <c r="I2938">
        <v>83.406930273063793</v>
      </c>
      <c r="J2938">
        <v>-6.7859195381586597</v>
      </c>
      <c r="K2938">
        <v>4.4695989700445402</v>
      </c>
      <c r="L2938">
        <v>3.6243354653050002</v>
      </c>
      <c r="M2938">
        <v>58.939888837138803</v>
      </c>
      <c r="N2938">
        <v>0.93893069997898804</v>
      </c>
      <c r="O2938">
        <v>35.849056603773597</v>
      </c>
      <c r="P2938">
        <v>221.21212121212099</v>
      </c>
      <c r="Q2938">
        <v>-4.2395656402049002E-2</v>
      </c>
    </row>
    <row r="2939" spans="1:17" hidden="1" x14ac:dyDescent="0.3">
      <c r="A2939" t="s">
        <v>6042</v>
      </c>
      <c r="B2939" t="s">
        <v>6043</v>
      </c>
      <c r="C2939" t="str">
        <f>IFERROR(VLOOKUP(Table1[[#This Row],[Ticker]],[1]!Table1[[Symbol]:[Industry]],2,FALSE),"-")</f>
        <v>-</v>
      </c>
      <c r="D2939" t="s">
        <v>705</v>
      </c>
      <c r="E2939">
        <v>87.728695779999995</v>
      </c>
      <c r="F2939">
        <v>43.45</v>
      </c>
      <c r="G2939">
        <v>-41.831877140687297</v>
      </c>
      <c r="H2939">
        <v>-3.41055097579846</v>
      </c>
      <c r="I2939">
        <v>-9.4369850708514509</v>
      </c>
      <c r="J2939">
        <v>-15.326280599794201</v>
      </c>
      <c r="K2939">
        <v>41.421399997953799</v>
      </c>
      <c r="L2939">
        <v>42.797654285364501</v>
      </c>
      <c r="M2939">
        <v>56.935418190430298</v>
      </c>
      <c r="N2939">
        <v>1.5934566269093799</v>
      </c>
      <c r="O2939">
        <v>36.708860759493597</v>
      </c>
      <c r="P2939">
        <v>37.717908082408798</v>
      </c>
      <c r="Q2939">
        <v>9.7883517992696997E-2</v>
      </c>
    </row>
    <row r="2940" spans="1:17" hidden="1" x14ac:dyDescent="0.3">
      <c r="A2940" t="s">
        <v>6044</v>
      </c>
      <c r="B2940" t="s">
        <v>6045</v>
      </c>
      <c r="C2940" t="str">
        <f>IFERROR(VLOOKUP(Table1[[#This Row],[Ticker]],[1]!Table1[[Symbol]:[Industry]],2,FALSE),"-")</f>
        <v>-</v>
      </c>
      <c r="E2940">
        <v>87.423749999999998</v>
      </c>
      <c r="F2940">
        <v>102.25</v>
      </c>
      <c r="G2940">
        <v>60.298365188754502</v>
      </c>
      <c r="H2940">
        <v>19.0092882182342</v>
      </c>
      <c r="I2940">
        <v>29.659079536505399</v>
      </c>
      <c r="J2940">
        <v>-7.5019433453336903</v>
      </c>
      <c r="K2940">
        <v>93.1653847770543</v>
      </c>
      <c r="L2940">
        <v>76.883932568591206</v>
      </c>
      <c r="M2940">
        <v>50.7578076776025</v>
      </c>
      <c r="N2940">
        <v>0.35471711069969097</v>
      </c>
      <c r="O2940">
        <v>23.716381418092901</v>
      </c>
      <c r="P2940">
        <v>119.420600858369</v>
      </c>
      <c r="Q2940">
        <v>0.14120744690022199</v>
      </c>
    </row>
    <row r="2941" spans="1:17" hidden="1" x14ac:dyDescent="0.3">
      <c r="A2941" t="s">
        <v>6046</v>
      </c>
      <c r="B2941" t="s">
        <v>6047</v>
      </c>
      <c r="C2941" t="str">
        <f>IFERROR(VLOOKUP(Table1[[#This Row],[Ticker]],[1]!Table1[[Symbol]:[Industry]],2,FALSE),"-")</f>
        <v>-</v>
      </c>
      <c r="D2941" t="s">
        <v>137</v>
      </c>
      <c r="E2941">
        <v>87.400252499999993</v>
      </c>
      <c r="F2941">
        <v>404.35</v>
      </c>
      <c r="G2941">
        <v>202.29109401180401</v>
      </c>
      <c r="H2941">
        <v>28.785329319576501</v>
      </c>
      <c r="I2941">
        <v>81.509672438305998</v>
      </c>
      <c r="J2941">
        <v>8.1767529900102094</v>
      </c>
      <c r="K2941">
        <v>338.28574470014598</v>
      </c>
      <c r="L2941">
        <v>271.77070801537002</v>
      </c>
      <c r="M2941">
        <v>71.787945298827296</v>
      </c>
      <c r="N2941">
        <v>1.5925566548369501</v>
      </c>
      <c r="O2941">
        <v>8.1736119698280998</v>
      </c>
      <c r="P2941">
        <v>249.78373702422101</v>
      </c>
      <c r="Q2941">
        <v>0.13242982246649901</v>
      </c>
    </row>
    <row r="2942" spans="1:17" hidden="1" x14ac:dyDescent="0.3">
      <c r="A2942" t="s">
        <v>6048</v>
      </c>
      <c r="B2942" t="s">
        <v>6049</v>
      </c>
      <c r="C2942" t="str">
        <f>IFERROR(VLOOKUP(Table1[[#This Row],[Ticker]],[1]!Table1[[Symbol]:[Industry]],2,FALSE),"-")</f>
        <v>-</v>
      </c>
      <c r="D2942" t="s">
        <v>410</v>
      </c>
      <c r="E2942">
        <v>87.235861258</v>
      </c>
      <c r="F2942">
        <v>18.829999999999998</v>
      </c>
      <c r="G2942">
        <v>-8.0981947655308808</v>
      </c>
      <c r="H2942">
        <v>-2.51196129214566</v>
      </c>
      <c r="I2942">
        <v>-34.5941477280141</v>
      </c>
      <c r="J2942">
        <v>-3.0837878648894601</v>
      </c>
      <c r="K2942">
        <v>18.377308050881801</v>
      </c>
      <c r="L2942">
        <v>18.885104005288401</v>
      </c>
      <c r="M2942">
        <v>55.201737567942402</v>
      </c>
      <c r="N2942">
        <v>1.67596975175595</v>
      </c>
      <c r="O2942">
        <v>34.360063728093401</v>
      </c>
      <c r="P2942">
        <v>21.719457013574601</v>
      </c>
      <c r="Q2942">
        <v>7.6869900583196996E-2</v>
      </c>
    </row>
    <row r="2943" spans="1:17" hidden="1" x14ac:dyDescent="0.3">
      <c r="A2943" t="s">
        <v>6050</v>
      </c>
      <c r="B2943" t="s">
        <v>6051</v>
      </c>
      <c r="C2943" t="str">
        <f>IFERROR(VLOOKUP(Table1[[#This Row],[Ticker]],[1]!Table1[[Symbol]:[Industry]],2,FALSE),"-")</f>
        <v>-</v>
      </c>
      <c r="E2943">
        <v>87.083600000000004</v>
      </c>
      <c r="F2943">
        <v>166</v>
      </c>
      <c r="G2943">
        <v>-32.453759054704001</v>
      </c>
      <c r="H2943">
        <v>18.5488277577738</v>
      </c>
      <c r="I2943">
        <v>-7.1568819467992899</v>
      </c>
      <c r="J2943">
        <v>11.1571716768219</v>
      </c>
      <c r="K2943">
        <v>144.47681684219299</v>
      </c>
      <c r="L2943">
        <v>146.95782387155899</v>
      </c>
      <c r="M2943">
        <v>89.114488212020404</v>
      </c>
      <c r="N2943">
        <v>1.1234643734643699</v>
      </c>
      <c r="O2943">
        <v>21.6867469879518</v>
      </c>
      <c r="P2943">
        <v>58.095238095238003</v>
      </c>
    </row>
    <row r="2944" spans="1:17" hidden="1" x14ac:dyDescent="0.3">
      <c r="A2944" t="s">
        <v>6052</v>
      </c>
      <c r="B2944" t="s">
        <v>6053</v>
      </c>
      <c r="C2944" t="str">
        <f>IFERROR(VLOOKUP(Table1[[#This Row],[Ticker]],[1]!Table1[[Symbol]:[Industry]],2,FALSE),"-")</f>
        <v>-</v>
      </c>
      <c r="D2944" t="s">
        <v>46</v>
      </c>
      <c r="E2944">
        <v>87.010365455999903</v>
      </c>
      <c r="F2944">
        <v>52.92</v>
      </c>
      <c r="G2944">
        <v>42.507052367733699</v>
      </c>
      <c r="H2944">
        <v>-6.8531595954330502</v>
      </c>
      <c r="I2944">
        <v>32.583245790920799</v>
      </c>
      <c r="J2944">
        <v>-9.2864090779666792</v>
      </c>
      <c r="K2944">
        <v>53.846279458563401</v>
      </c>
      <c r="L2944">
        <v>43.747828203277898</v>
      </c>
      <c r="M2944">
        <v>32.139003813457599</v>
      </c>
      <c r="N2944">
        <v>0.532889604602515</v>
      </c>
      <c r="O2944">
        <v>56.3114134542706</v>
      </c>
      <c r="P2944">
        <v>108.171307506053</v>
      </c>
      <c r="Q2944">
        <v>0.17182650649925199</v>
      </c>
    </row>
    <row r="2945" spans="1:17" hidden="1" x14ac:dyDescent="0.3">
      <c r="A2945" t="s">
        <v>6054</v>
      </c>
      <c r="B2945" t="s">
        <v>6055</v>
      </c>
      <c r="C2945" t="str">
        <f>IFERROR(VLOOKUP(Table1[[#This Row],[Ticker]],[1]!Table1[[Symbol]:[Industry]],2,FALSE),"-")</f>
        <v>-</v>
      </c>
      <c r="E2945">
        <v>87</v>
      </c>
      <c r="F2945">
        <v>174</v>
      </c>
      <c r="G2945">
        <v>122.859242550432</v>
      </c>
      <c r="H2945">
        <v>-1.4729587346009101</v>
      </c>
      <c r="I2945">
        <v>49.879576914092098</v>
      </c>
      <c r="J2945">
        <v>-3.4533916496322199</v>
      </c>
      <c r="K2945">
        <v>160.41793098137001</v>
      </c>
      <c r="L2945">
        <v>124.483375082634</v>
      </c>
      <c r="M2945">
        <v>47.602297916807302</v>
      </c>
      <c r="N2945">
        <v>0.44874454100699201</v>
      </c>
      <c r="O2945">
        <v>18.247126436781599</v>
      </c>
      <c r="P2945">
        <v>174.18846517491301</v>
      </c>
      <c r="Q2945">
        <v>0.14998830601197699</v>
      </c>
    </row>
    <row r="2946" spans="1:17" hidden="1" x14ac:dyDescent="0.3">
      <c r="A2946" t="s">
        <v>6056</v>
      </c>
      <c r="B2946" t="s">
        <v>6057</v>
      </c>
      <c r="C2946" t="str">
        <f>IFERROR(VLOOKUP(Table1[[#This Row],[Ticker]],[1]!Table1[[Symbol]:[Industry]],2,FALSE),"-")</f>
        <v>-</v>
      </c>
      <c r="D2946" t="s">
        <v>716</v>
      </c>
      <c r="E2946">
        <v>86.967899709999998</v>
      </c>
      <c r="F2946">
        <v>53.79</v>
      </c>
      <c r="G2946">
        <v>-7.42621994917421</v>
      </c>
      <c r="H2946">
        <v>2.2821132821041101</v>
      </c>
      <c r="I2946">
        <v>-1.0830887420019</v>
      </c>
      <c r="J2946">
        <v>-2.88949371830806</v>
      </c>
      <c r="K2946">
        <v>50.560429571106198</v>
      </c>
      <c r="L2946">
        <v>47.681584678758803</v>
      </c>
      <c r="M2946">
        <v>73.635405148885695</v>
      </c>
      <c r="N2946">
        <v>0.378463795427875</v>
      </c>
      <c r="O2946">
        <v>2.34244283324036</v>
      </c>
      <c r="P2946">
        <v>34.508627156789103</v>
      </c>
      <c r="Q2946">
        <v>-4.1911912161719999E-3</v>
      </c>
    </row>
    <row r="2947" spans="1:17" hidden="1" x14ac:dyDescent="0.3">
      <c r="A2947" t="s">
        <v>6058</v>
      </c>
      <c r="B2947" t="s">
        <v>6059</v>
      </c>
      <c r="C2947" t="str">
        <f>IFERROR(VLOOKUP(Table1[[#This Row],[Ticker]],[1]!Table1[[Symbol]:[Industry]],2,FALSE),"-")</f>
        <v>-</v>
      </c>
      <c r="D2947" t="s">
        <v>716</v>
      </c>
      <c r="E2947">
        <v>86.396236028999994</v>
      </c>
      <c r="F2947">
        <v>999.99</v>
      </c>
      <c r="G2947">
        <v>-25.711186000995699</v>
      </c>
      <c r="H2947">
        <v>-4.4141352051891403</v>
      </c>
      <c r="I2947">
        <v>-12.8893660232324</v>
      </c>
      <c r="J2947">
        <v>-1.7679983912052499</v>
      </c>
      <c r="K2947">
        <v>999.98669949376699</v>
      </c>
      <c r="L2947">
        <v>999.98370746026706</v>
      </c>
      <c r="M2947">
        <v>51.871899376974604</v>
      </c>
      <c r="N2947">
        <v>1.1367675935636301</v>
      </c>
      <c r="O2947">
        <v>3.10103101031009</v>
      </c>
      <c r="P2947">
        <v>3.09175257731959</v>
      </c>
      <c r="Q2947">
        <v>-0.10191571481775601</v>
      </c>
    </row>
    <row r="2948" spans="1:17" hidden="1" x14ac:dyDescent="0.3">
      <c r="A2948" t="s">
        <v>6060</v>
      </c>
      <c r="B2948" t="s">
        <v>6061</v>
      </c>
      <c r="C2948" t="str">
        <f>IFERROR(VLOOKUP(Table1[[#This Row],[Ticker]],[1]!Table1[[Symbol]:[Industry]],2,FALSE),"-")</f>
        <v>-</v>
      </c>
      <c r="E2948">
        <v>86.355673499999995</v>
      </c>
      <c r="F2948">
        <v>576.29999999999995</v>
      </c>
      <c r="G2948">
        <v>61.221837264902902</v>
      </c>
      <c r="H2948">
        <v>20.954530944051299</v>
      </c>
      <c r="I2948">
        <v>-9.0515281853945808</v>
      </c>
      <c r="J2948">
        <v>-0.63204132501562704</v>
      </c>
      <c r="K2948">
        <v>493.31891665369102</v>
      </c>
      <c r="L2948">
        <v>470.91081595346799</v>
      </c>
      <c r="M2948">
        <v>89.573679126067006</v>
      </c>
      <c r="N2948">
        <v>1.20201065881069</v>
      </c>
      <c r="O2948">
        <v>13.6387298282144</v>
      </c>
      <c r="P2948">
        <v>107.82545979084</v>
      </c>
      <c r="Q2948">
        <v>8.5353580941012003E-2</v>
      </c>
    </row>
    <row r="2949" spans="1:17" hidden="1" x14ac:dyDescent="0.3">
      <c r="A2949" t="s">
        <v>6062</v>
      </c>
      <c r="B2949" t="s">
        <v>6063</v>
      </c>
      <c r="C2949" t="str">
        <f>IFERROR(VLOOKUP(Table1[[#This Row],[Ticker]],[1]!Table1[[Symbol]:[Industry]],2,FALSE),"-")</f>
        <v>-</v>
      </c>
      <c r="D2949" t="s">
        <v>869</v>
      </c>
      <c r="E2949">
        <v>86.332778004999994</v>
      </c>
      <c r="F2949">
        <v>163.85</v>
      </c>
      <c r="G2949">
        <v>19.714101723231099</v>
      </c>
      <c r="H2949">
        <v>74.375338479021295</v>
      </c>
      <c r="I2949">
        <v>32.625731667708898</v>
      </c>
      <c r="J2949">
        <v>-2.44051301108829</v>
      </c>
      <c r="M2949">
        <v>79.1711686659403</v>
      </c>
      <c r="O2949">
        <v>8.0256332010985698</v>
      </c>
      <c r="P2949">
        <v>104.17445482866</v>
      </c>
    </row>
    <row r="2950" spans="1:17" hidden="1" x14ac:dyDescent="0.3">
      <c r="A2950" t="s">
        <v>6064</v>
      </c>
      <c r="B2950" t="s">
        <v>6065</v>
      </c>
      <c r="C2950" t="str">
        <f>IFERROR(VLOOKUP(Table1[[#This Row],[Ticker]],[1]!Table1[[Symbol]:[Industry]],2,FALSE),"-")</f>
        <v>-</v>
      </c>
      <c r="D2950" t="s">
        <v>95</v>
      </c>
      <c r="E2950">
        <v>86.178048329999996</v>
      </c>
      <c r="F2950">
        <v>16.059999999999999</v>
      </c>
      <c r="G2950">
        <v>18.431958123147901</v>
      </c>
      <c r="H2950">
        <v>6.75643335668377</v>
      </c>
      <c r="I2950">
        <v>-0.18761163726751301</v>
      </c>
      <c r="J2950">
        <v>12.852691263967101</v>
      </c>
      <c r="K2950">
        <v>15.678688833376</v>
      </c>
      <c r="L2950">
        <v>16.120338909016201</v>
      </c>
      <c r="M2950">
        <v>68.338988295402899</v>
      </c>
      <c r="N2950">
        <v>1.2292761922303499</v>
      </c>
      <c r="O2950">
        <v>83.374844333748399</v>
      </c>
      <c r="P2950">
        <v>51.509433962264097</v>
      </c>
      <c r="Q2950">
        <v>-2.1902160747678999E-2</v>
      </c>
    </row>
    <row r="2951" spans="1:17" hidden="1" x14ac:dyDescent="0.3">
      <c r="A2951" t="s">
        <v>6066</v>
      </c>
      <c r="B2951" t="s">
        <v>6067</v>
      </c>
      <c r="C2951" t="str">
        <f>IFERROR(VLOOKUP(Table1[[#This Row],[Ticker]],[1]!Table1[[Symbol]:[Industry]],2,FALSE),"-")</f>
        <v>-</v>
      </c>
      <c r="D2951" t="s">
        <v>2826</v>
      </c>
      <c r="E2951">
        <v>86.1646851</v>
      </c>
      <c r="F2951">
        <v>122.25</v>
      </c>
      <c r="G2951">
        <v>-28.803743690437301</v>
      </c>
      <c r="H2951">
        <v>-1.7386966086979201</v>
      </c>
      <c r="I2951">
        <v>-15.9809236926735</v>
      </c>
      <c r="J2951">
        <v>-8.1279983912052494</v>
      </c>
      <c r="K2951">
        <v>121.189191080802</v>
      </c>
      <c r="M2951">
        <v>51.016880109550797</v>
      </c>
      <c r="O2951">
        <v>19.959100204498899</v>
      </c>
      <c r="P2951">
        <v>16.428571428571399</v>
      </c>
    </row>
    <row r="2952" spans="1:17" hidden="1" x14ac:dyDescent="0.3">
      <c r="A2952" t="s">
        <v>6068</v>
      </c>
      <c r="B2952" t="s">
        <v>6069</v>
      </c>
      <c r="C2952" t="str">
        <f>IFERROR(VLOOKUP(Table1[[#This Row],[Ticker]],[1]!Table1[[Symbol]:[Industry]],2,FALSE),"-")</f>
        <v>-</v>
      </c>
      <c r="D2952" t="s">
        <v>218</v>
      </c>
      <c r="E2952">
        <v>86.159000000000006</v>
      </c>
      <c r="F2952">
        <v>29</v>
      </c>
      <c r="G2952">
        <v>46.701607082452</v>
      </c>
      <c r="H2952">
        <v>1.28745679777271</v>
      </c>
      <c r="I2952">
        <v>-21.522006224870701</v>
      </c>
      <c r="J2952">
        <v>2.05018342697656</v>
      </c>
      <c r="K2952">
        <v>27.913120975490401</v>
      </c>
      <c r="L2952">
        <v>25.793048505456401</v>
      </c>
      <c r="M2952">
        <v>61.467181797072897</v>
      </c>
      <c r="N2952">
        <v>0.25292523575558401</v>
      </c>
      <c r="O2952">
        <v>25.379310344827498</v>
      </c>
      <c r="P2952">
        <v>101.24913254684201</v>
      </c>
      <c r="Q2952">
        <v>-1.8032328006008E-2</v>
      </c>
    </row>
    <row r="2953" spans="1:17" hidden="1" x14ac:dyDescent="0.3">
      <c r="A2953" t="s">
        <v>6070</v>
      </c>
      <c r="B2953" t="s">
        <v>6071</v>
      </c>
      <c r="C2953" t="str">
        <f>IFERROR(VLOOKUP(Table1[[#This Row],[Ticker]],[1]!Table1[[Symbol]:[Industry]],2,FALSE),"-")</f>
        <v>-</v>
      </c>
      <c r="D2953" t="s">
        <v>124</v>
      </c>
      <c r="E2953">
        <v>86.120399903999996</v>
      </c>
      <c r="F2953">
        <v>23.83</v>
      </c>
      <c r="G2953">
        <v>40.350531749038602</v>
      </c>
      <c r="H2953">
        <v>-10.703197705189099</v>
      </c>
      <c r="I2953">
        <v>-16.0981393782283</v>
      </c>
      <c r="J2953">
        <v>-6.3803244349428301</v>
      </c>
      <c r="K2953">
        <v>25.399216163268999</v>
      </c>
      <c r="L2953">
        <v>23.691851797003501</v>
      </c>
      <c r="M2953">
        <v>43.2191280693661</v>
      </c>
      <c r="N2953">
        <v>1.50656653109391</v>
      </c>
      <c r="O2953">
        <v>66.554762903902599</v>
      </c>
      <c r="P2953">
        <v>66.643356643356597</v>
      </c>
      <c r="Q2953">
        <v>-8.3513951676909993E-3</v>
      </c>
    </row>
    <row r="2954" spans="1:17" hidden="1" x14ac:dyDescent="0.3">
      <c r="A2954" t="s">
        <v>6072</v>
      </c>
      <c r="B2954" t="s">
        <v>6073</v>
      </c>
      <c r="C2954" t="str">
        <f>IFERROR(VLOOKUP(Table1[[#This Row],[Ticker]],[1]!Table1[[Symbol]:[Industry]],2,FALSE),"-")</f>
        <v>-</v>
      </c>
      <c r="D2954" t="s">
        <v>46</v>
      </c>
      <c r="E2954">
        <v>86.104775700000005</v>
      </c>
      <c r="F2954">
        <v>111</v>
      </c>
      <c r="G2954">
        <v>41.330703369522901</v>
      </c>
      <c r="H2954">
        <v>19.262745017652001</v>
      </c>
      <c r="I2954">
        <v>92.666189532323102</v>
      </c>
      <c r="J2954">
        <v>0.96221910069664396</v>
      </c>
      <c r="K2954">
        <v>93.146658844841596</v>
      </c>
      <c r="M2954">
        <v>63.490568903612001</v>
      </c>
      <c r="N2954">
        <v>1.1978905072827699</v>
      </c>
      <c r="O2954">
        <v>2.7027027027026902</v>
      </c>
      <c r="P2954">
        <v>146.666666666666</v>
      </c>
    </row>
    <row r="2955" spans="1:17" hidden="1" x14ac:dyDescent="0.3">
      <c r="A2955" t="s">
        <v>6074</v>
      </c>
      <c r="B2955" t="s">
        <v>6075</v>
      </c>
      <c r="C2955" t="str">
        <f>IFERROR(VLOOKUP(Table1[[#This Row],[Ticker]],[1]!Table1[[Symbol]:[Industry]],2,FALSE),"-")</f>
        <v>-</v>
      </c>
      <c r="E2955">
        <v>86.065112041999996</v>
      </c>
      <c r="F2955">
        <v>73.55</v>
      </c>
      <c r="G2955">
        <v>8.0150867062765307</v>
      </c>
      <c r="H2955">
        <v>-9.4128435492862792</v>
      </c>
      <c r="I2955">
        <v>25.103129286335999</v>
      </c>
      <c r="J2955">
        <v>-1.7679983912052499</v>
      </c>
      <c r="K2955">
        <v>76.450395430235304</v>
      </c>
      <c r="L2955">
        <v>68.432085069110798</v>
      </c>
      <c r="M2955">
        <v>15.902738295976899</v>
      </c>
      <c r="N2955">
        <v>0</v>
      </c>
      <c r="O2955">
        <v>18.966689326988401</v>
      </c>
      <c r="P2955">
        <v>60.554464090809802</v>
      </c>
    </row>
    <row r="2956" spans="1:17" hidden="1" x14ac:dyDescent="0.3">
      <c r="A2956" t="s">
        <v>6076</v>
      </c>
      <c r="B2956" t="s">
        <v>6077</v>
      </c>
      <c r="C2956" t="str">
        <f>IFERROR(VLOOKUP(Table1[[#This Row],[Ticker]],[1]!Table1[[Symbol]:[Industry]],2,FALSE),"-")</f>
        <v>-</v>
      </c>
      <c r="D2956" t="s">
        <v>1539</v>
      </c>
      <c r="E2956">
        <v>85.999877999999995</v>
      </c>
      <c r="F2956">
        <v>4.5</v>
      </c>
      <c r="G2956">
        <v>12.7493524405422</v>
      </c>
      <c r="H2956">
        <v>-17.498247354721801</v>
      </c>
      <c r="I2956">
        <v>2.4952493613829598</v>
      </c>
      <c r="J2956">
        <v>-4.8929983912052402</v>
      </c>
      <c r="K2956">
        <v>4.9749131532152804</v>
      </c>
      <c r="L2956">
        <v>4.6090670182987203</v>
      </c>
      <c r="M2956">
        <v>20.963640555362801</v>
      </c>
      <c r="N2956">
        <v>1.4796329371985599</v>
      </c>
      <c r="O2956">
        <v>43.3333333333333</v>
      </c>
      <c r="P2956">
        <v>69.811320754716903</v>
      </c>
      <c r="Q2956">
        <v>1.6416512315929999E-2</v>
      </c>
    </row>
    <row r="2957" spans="1:17" hidden="1" x14ac:dyDescent="0.3">
      <c r="A2957" t="s">
        <v>6078</v>
      </c>
      <c r="B2957" t="s">
        <v>6079</v>
      </c>
      <c r="C2957" t="str">
        <f>IFERROR(VLOOKUP(Table1[[#This Row],[Ticker]],[1]!Table1[[Symbol]:[Industry]],2,FALSE),"-")</f>
        <v>-</v>
      </c>
      <c r="E2957">
        <v>85.969750292000001</v>
      </c>
      <c r="F2957">
        <v>96.28</v>
      </c>
      <c r="G2957">
        <v>29.328071627957101</v>
      </c>
      <c r="H2957">
        <v>-2.3088720472944</v>
      </c>
      <c r="I2957">
        <v>-10.4638341083388</v>
      </c>
      <c r="J2957">
        <v>-5.4900827584509102</v>
      </c>
      <c r="K2957">
        <v>103.238279999073</v>
      </c>
      <c r="L2957">
        <v>93.427296617678493</v>
      </c>
      <c r="M2957">
        <v>44.324650247082602</v>
      </c>
      <c r="N2957">
        <v>0.56618099733223803</v>
      </c>
      <c r="O2957">
        <v>42.179061071873598</v>
      </c>
      <c r="P2957">
        <v>75.054545454545405</v>
      </c>
    </row>
    <row r="2958" spans="1:17" hidden="1" x14ac:dyDescent="0.3">
      <c r="A2958" t="s">
        <v>6080</v>
      </c>
      <c r="B2958" t="s">
        <v>6081</v>
      </c>
      <c r="C2958" t="str">
        <f>IFERROR(VLOOKUP(Table1[[#This Row],[Ticker]],[1]!Table1[[Symbol]:[Industry]],2,FALSE),"-")</f>
        <v>-</v>
      </c>
      <c r="E2958">
        <v>85.784350000000003</v>
      </c>
      <c r="F2958">
        <v>50.5</v>
      </c>
      <c r="G2958">
        <v>-19.172101632810499</v>
      </c>
      <c r="H2958">
        <v>-6.03029682135075</v>
      </c>
      <c r="I2958">
        <v>-6.3492816350467596</v>
      </c>
      <c r="J2958">
        <v>-1.8705624937693499</v>
      </c>
      <c r="M2958">
        <v>58.344161597482099</v>
      </c>
      <c r="O2958">
        <v>18.554455445544502</v>
      </c>
      <c r="P2958">
        <v>11.973392461197299</v>
      </c>
    </row>
    <row r="2959" spans="1:17" hidden="1" x14ac:dyDescent="0.3">
      <c r="A2959" t="s">
        <v>6082</v>
      </c>
      <c r="B2959" t="s">
        <v>6083</v>
      </c>
      <c r="C2959" t="str">
        <f>IFERROR(VLOOKUP(Table1[[#This Row],[Ticker]],[1]!Table1[[Symbol]:[Industry]],2,FALSE),"-")</f>
        <v>-</v>
      </c>
      <c r="E2959">
        <v>85.536000000000001</v>
      </c>
      <c r="F2959">
        <v>264</v>
      </c>
      <c r="G2959">
        <v>283.590139560399</v>
      </c>
      <c r="H2959">
        <v>8.1390562841725504</v>
      </c>
      <c r="I2959">
        <v>140.22664548204</v>
      </c>
      <c r="J2959">
        <v>-3.8050354282422898</v>
      </c>
      <c r="K2959">
        <v>222.88094695334101</v>
      </c>
      <c r="L2959">
        <v>148.73411483549901</v>
      </c>
      <c r="M2959">
        <v>62.398411096323201</v>
      </c>
      <c r="N2959">
        <v>0.82400437141844896</v>
      </c>
      <c r="O2959">
        <v>6.8181818181818103</v>
      </c>
      <c r="P2959">
        <v>353.60824742267999</v>
      </c>
      <c r="Q2959">
        <v>0.132928807023623</v>
      </c>
    </row>
    <row r="2960" spans="1:17" hidden="1" x14ac:dyDescent="0.3">
      <c r="A2960" t="s">
        <v>6084</v>
      </c>
      <c r="B2960" t="s">
        <v>6085</v>
      </c>
      <c r="C2960" t="str">
        <f>IFERROR(VLOOKUP(Table1[[#This Row],[Ticker]],[1]!Table1[[Symbol]:[Industry]],2,FALSE),"-")</f>
        <v>-</v>
      </c>
      <c r="D2960" t="s">
        <v>496</v>
      </c>
      <c r="E2960">
        <v>85.406229999999994</v>
      </c>
      <c r="F2960">
        <v>51.73</v>
      </c>
      <c r="G2960">
        <v>145.55157905503901</v>
      </c>
      <c r="H2960">
        <v>46.835864794810803</v>
      </c>
      <c r="I2960">
        <v>37.0961370211282</v>
      </c>
      <c r="J2960">
        <v>19.501489359351499</v>
      </c>
      <c r="K2960">
        <v>39.718483714133001</v>
      </c>
      <c r="L2960">
        <v>34.389682891201801</v>
      </c>
      <c r="M2960">
        <v>74.401730705983297</v>
      </c>
      <c r="N2960">
        <v>2.6751072261235</v>
      </c>
      <c r="O2960">
        <v>10.6127972163154</v>
      </c>
      <c r="P2960">
        <v>216.97303921568599</v>
      </c>
      <c r="Q2960">
        <v>0.25935272917639701</v>
      </c>
    </row>
    <row r="2961" spans="1:17" hidden="1" x14ac:dyDescent="0.3">
      <c r="A2961" t="s">
        <v>6086</v>
      </c>
      <c r="B2961" t="s">
        <v>6087</v>
      </c>
      <c r="C2961" t="str">
        <f>IFERROR(VLOOKUP(Table1[[#This Row],[Ticker]],[1]!Table1[[Symbol]:[Industry]],2,FALSE),"-")</f>
        <v>-</v>
      </c>
      <c r="D2961" t="s">
        <v>257</v>
      </c>
      <c r="E2961">
        <v>85.345530874999994</v>
      </c>
      <c r="F2961">
        <v>150.25</v>
      </c>
      <c r="G2961">
        <v>-32.850628542627803</v>
      </c>
      <c r="H2961">
        <v>-5.0808018718558099</v>
      </c>
      <c r="I2961">
        <v>-14.5903800893102</v>
      </c>
      <c r="J2961">
        <v>-2.43466505787192</v>
      </c>
      <c r="K2961">
        <v>152.18512493206401</v>
      </c>
      <c r="L2961">
        <v>158.35490953308701</v>
      </c>
      <c r="M2961">
        <v>54.755187431524099</v>
      </c>
      <c r="N2961">
        <v>0.64262646889854003</v>
      </c>
      <c r="O2961">
        <v>32.978369384359397</v>
      </c>
      <c r="P2961">
        <v>12.336448598130801</v>
      </c>
      <c r="Q2961">
        <v>-4.1293039318096997E-2</v>
      </c>
    </row>
    <row r="2962" spans="1:17" hidden="1" x14ac:dyDescent="0.3">
      <c r="A2962" t="s">
        <v>6088</v>
      </c>
      <c r="B2962" t="s">
        <v>6089</v>
      </c>
      <c r="C2962" t="str">
        <f>IFERROR(VLOOKUP(Table1[[#This Row],[Ticker]],[1]!Table1[[Symbol]:[Industry]],2,FALSE),"-")</f>
        <v>-</v>
      </c>
      <c r="E2962">
        <v>85.228769415000002</v>
      </c>
      <c r="F2962">
        <v>16.23</v>
      </c>
      <c r="G2962">
        <v>-36.926628034125301</v>
      </c>
      <c r="H2962">
        <v>-10.143301871855799</v>
      </c>
      <c r="I2962">
        <v>-34.179375722553402</v>
      </c>
      <c r="J2962">
        <v>-5.3774658468265502</v>
      </c>
      <c r="K2962">
        <v>17.455275407022</v>
      </c>
      <c r="L2962">
        <v>18.493456136905799</v>
      </c>
      <c r="M2962">
        <v>31.131406409348699</v>
      </c>
      <c r="N2962">
        <v>0.76084386602425202</v>
      </c>
      <c r="O2962">
        <v>71.903881700554507</v>
      </c>
      <c r="P2962">
        <v>6.0784313725490202</v>
      </c>
      <c r="Q2962">
        <v>6.9792383863789997E-2</v>
      </c>
    </row>
    <row r="2963" spans="1:17" hidden="1" x14ac:dyDescent="0.3">
      <c r="A2963" t="s">
        <v>6090</v>
      </c>
      <c r="B2963" t="s">
        <v>6091</v>
      </c>
      <c r="C2963" t="str">
        <f>IFERROR(VLOOKUP(Table1[[#This Row],[Ticker]],[1]!Table1[[Symbol]:[Industry]],2,FALSE),"-")</f>
        <v>-</v>
      </c>
      <c r="D2963" t="s">
        <v>6092</v>
      </c>
      <c r="E2963">
        <v>85.206191399999994</v>
      </c>
      <c r="F2963">
        <v>110.55</v>
      </c>
      <c r="G2963">
        <v>-50.508104388343099</v>
      </c>
      <c r="H2963">
        <v>-1.04920629523654</v>
      </c>
      <c r="I2963">
        <v>-41.335967964979901</v>
      </c>
      <c r="J2963">
        <v>1.10936009936077</v>
      </c>
      <c r="K2963">
        <v>117.56548142783799</v>
      </c>
      <c r="M2963">
        <v>57.4752229215851</v>
      </c>
      <c r="N2963">
        <v>0.54085702497200205</v>
      </c>
      <c r="O2963">
        <v>89.959294436906305</v>
      </c>
      <c r="P2963">
        <v>22.628951747088099</v>
      </c>
    </row>
    <row r="2964" spans="1:17" hidden="1" x14ac:dyDescent="0.3">
      <c r="A2964" t="s">
        <v>6093</v>
      </c>
      <c r="B2964" t="s">
        <v>6094</v>
      </c>
      <c r="C2964" t="str">
        <f>IFERROR(VLOOKUP(Table1[[#This Row],[Ticker]],[1]!Table1[[Symbol]:[Industry]],2,FALSE),"-")</f>
        <v>-</v>
      </c>
      <c r="D2964" t="s">
        <v>257</v>
      </c>
      <c r="E2964">
        <v>85.136393600000005</v>
      </c>
      <c r="F2964">
        <v>207.95</v>
      </c>
      <c r="G2964">
        <v>-38.098956612949003</v>
      </c>
      <c r="H2964">
        <v>2.2268904358364798</v>
      </c>
      <c r="I2964">
        <v>-24.774959243571399</v>
      </c>
      <c r="J2964">
        <v>-0.32897400096135798</v>
      </c>
      <c r="K2964">
        <v>211.23278763068001</v>
      </c>
      <c r="L2964">
        <v>221.332081778564</v>
      </c>
      <c r="M2964">
        <v>54.3188532329997</v>
      </c>
      <c r="N2964">
        <v>1.0601123595505599</v>
      </c>
      <c r="O2964">
        <v>62.322673719644101</v>
      </c>
      <c r="P2964">
        <v>11.203208556149701</v>
      </c>
      <c r="Q2964">
        <v>0.13029216227714599</v>
      </c>
    </row>
    <row r="2965" spans="1:17" hidden="1" x14ac:dyDescent="0.3">
      <c r="A2965" t="s">
        <v>6095</v>
      </c>
      <c r="B2965" t="s">
        <v>6096</v>
      </c>
      <c r="C2965" t="str">
        <f>IFERROR(VLOOKUP(Table1[[#This Row],[Ticker]],[1]!Table1[[Symbol]:[Industry]],2,FALSE),"-")</f>
        <v>-</v>
      </c>
      <c r="D2965" t="s">
        <v>124</v>
      </c>
      <c r="E2965">
        <v>85.040174399999998</v>
      </c>
      <c r="F2965">
        <v>102</v>
      </c>
      <c r="G2965">
        <v>-77.071270427290898</v>
      </c>
      <c r="H2965">
        <v>-3.5141352051891399</v>
      </c>
      <c r="I2965">
        <v>-64.248450429527097</v>
      </c>
      <c r="J2965">
        <v>-4.2800756858912399</v>
      </c>
      <c r="K2965">
        <v>103.868182859678</v>
      </c>
      <c r="M2965">
        <v>66.642395283051698</v>
      </c>
      <c r="N2965">
        <v>0.765021459227467</v>
      </c>
      <c r="O2965">
        <v>105.88235294117599</v>
      </c>
      <c r="P2965">
        <v>23.636363636363601</v>
      </c>
    </row>
    <row r="2966" spans="1:17" hidden="1" x14ac:dyDescent="0.3">
      <c r="A2966" t="s">
        <v>6097</v>
      </c>
      <c r="B2966" t="s">
        <v>6098</v>
      </c>
      <c r="C2966" t="str">
        <f>IFERROR(VLOOKUP(Table1[[#This Row],[Ticker]],[1]!Table1[[Symbol]:[Industry]],2,FALSE),"-")</f>
        <v>-</v>
      </c>
      <c r="E2966">
        <v>84.77248032</v>
      </c>
      <c r="F2966">
        <v>5.28</v>
      </c>
      <c r="G2966">
        <v>-93.238275646533296</v>
      </c>
      <c r="H2966">
        <v>-12.253856459544499</v>
      </c>
      <c r="I2966">
        <v>-89.922858846198906</v>
      </c>
      <c r="J2966">
        <v>-0.42700222262287402</v>
      </c>
      <c r="K2966">
        <v>6.14814394371228</v>
      </c>
      <c r="L2966">
        <v>11.000817809505699</v>
      </c>
      <c r="M2966">
        <v>47.005915535150102</v>
      </c>
      <c r="N2966">
        <v>0.86304947487015904</v>
      </c>
      <c r="O2966">
        <v>346.969696969697</v>
      </c>
      <c r="P2966">
        <v>5.6</v>
      </c>
      <c r="Q2966">
        <v>0.14827560009055099</v>
      </c>
    </row>
    <row r="2967" spans="1:17" hidden="1" x14ac:dyDescent="0.3">
      <c r="A2967" t="s">
        <v>6099</v>
      </c>
      <c r="B2967" t="s">
        <v>6100</v>
      </c>
      <c r="C2967" t="str">
        <f>IFERROR(VLOOKUP(Table1[[#This Row],[Ticker]],[1]!Table1[[Symbol]:[Industry]],2,FALSE),"-")</f>
        <v>-</v>
      </c>
      <c r="D2967" t="s">
        <v>156</v>
      </c>
      <c r="E2967">
        <v>84.734555999999998</v>
      </c>
      <c r="F2967">
        <v>69.45</v>
      </c>
      <c r="G2967">
        <v>-20.084809595140602</v>
      </c>
      <c r="H2967">
        <v>-6.4974685385224697</v>
      </c>
      <c r="I2967">
        <v>-18.3352475753086</v>
      </c>
      <c r="J2967">
        <v>1.75623068368462</v>
      </c>
      <c r="K2967">
        <v>74.061637064329901</v>
      </c>
      <c r="L2967">
        <v>75.781487209067095</v>
      </c>
      <c r="M2967">
        <v>52.851233197252803</v>
      </c>
      <c r="N2967">
        <v>1.0535315346279399</v>
      </c>
      <c r="O2967">
        <v>69.906407487400998</v>
      </c>
      <c r="P2967">
        <v>25.929283771532099</v>
      </c>
    </row>
    <row r="2968" spans="1:17" hidden="1" x14ac:dyDescent="0.3">
      <c r="A2968" t="s">
        <v>6101</v>
      </c>
      <c r="B2968" t="s">
        <v>6102</v>
      </c>
      <c r="C2968" t="str">
        <f>IFERROR(VLOOKUP(Table1[[#This Row],[Ticker]],[1]!Table1[[Symbol]:[Industry]],2,FALSE),"-")</f>
        <v>-</v>
      </c>
      <c r="D2968" t="s">
        <v>668</v>
      </c>
      <c r="E2968">
        <v>84.675251967999998</v>
      </c>
      <c r="F2968">
        <v>26.24</v>
      </c>
      <c r="G2968">
        <v>5.0128704935948596</v>
      </c>
      <c r="H2968">
        <v>-5.1731484879216003</v>
      </c>
      <c r="I2968">
        <v>-7.1719498548787302</v>
      </c>
      <c r="J2968">
        <v>-2.9395781342135701</v>
      </c>
      <c r="K2968">
        <v>25.390302562819201</v>
      </c>
      <c r="L2968">
        <v>24.598597405057301</v>
      </c>
      <c r="M2968">
        <v>58.761559954731098</v>
      </c>
      <c r="N2968">
        <v>1.01856284101866</v>
      </c>
      <c r="O2968">
        <v>49.133579730937903</v>
      </c>
      <c r="P2968">
        <v>51.810209617755802</v>
      </c>
      <c r="Q2968">
        <v>6.6337412493764E-2</v>
      </c>
    </row>
    <row r="2969" spans="1:17" hidden="1" x14ac:dyDescent="0.3">
      <c r="A2969" t="s">
        <v>6103</v>
      </c>
      <c r="B2969" t="s">
        <v>6104</v>
      </c>
      <c r="C2969" t="str">
        <f>IFERROR(VLOOKUP(Table1[[#This Row],[Ticker]],[1]!Table1[[Symbol]:[Industry]],2,FALSE),"-")</f>
        <v>-</v>
      </c>
      <c r="D2969" t="s">
        <v>541</v>
      </c>
      <c r="E2969">
        <v>84.66</v>
      </c>
      <c r="F2969">
        <v>141.1</v>
      </c>
      <c r="G2969">
        <v>445.080694237903</v>
      </c>
      <c r="H2969">
        <v>40.335460917589501</v>
      </c>
      <c r="I2969">
        <v>72.768528713609598</v>
      </c>
      <c r="J2969">
        <v>25.6253665377047</v>
      </c>
      <c r="K2969">
        <v>106.183070661627</v>
      </c>
      <c r="L2969">
        <v>85.262623397017407</v>
      </c>
      <c r="M2969">
        <v>90.916443513640701</v>
      </c>
      <c r="N2969">
        <v>1.9953272601321901</v>
      </c>
      <c r="O2969">
        <v>0</v>
      </c>
      <c r="P2969">
        <v>563.68767638758197</v>
      </c>
      <c r="Q2969">
        <v>0.121226536882223</v>
      </c>
    </row>
    <row r="2970" spans="1:17" hidden="1" x14ac:dyDescent="0.3">
      <c r="A2970" t="s">
        <v>6105</v>
      </c>
      <c r="B2970" t="s">
        <v>6106</v>
      </c>
      <c r="C2970" t="str">
        <f>IFERROR(VLOOKUP(Table1[[#This Row],[Ticker]],[1]!Table1[[Symbol]:[Industry]],2,FALSE),"-")</f>
        <v>-</v>
      </c>
      <c r="D2970" t="s">
        <v>629</v>
      </c>
      <c r="E2970">
        <v>84.597803339999999</v>
      </c>
      <c r="F2970">
        <v>70.36</v>
      </c>
      <c r="G2970">
        <v>93.136958613529401</v>
      </c>
      <c r="H2970">
        <v>24.276773885719901</v>
      </c>
      <c r="I2970">
        <v>30.819784303564902</v>
      </c>
      <c r="J2970">
        <v>-2.0638147033618801</v>
      </c>
      <c r="K2970">
        <v>59.646269675912997</v>
      </c>
      <c r="L2970">
        <v>50.3840764869406</v>
      </c>
      <c r="M2970">
        <v>63.708146174664797</v>
      </c>
      <c r="N2970">
        <v>1.42730830221299</v>
      </c>
      <c r="O2970">
        <v>10.005685048322899</v>
      </c>
      <c r="P2970">
        <v>160.49611255090699</v>
      </c>
      <c r="Q2970">
        <v>4.6770353926191999E-2</v>
      </c>
    </row>
    <row r="2971" spans="1:17" hidden="1" x14ac:dyDescent="0.3">
      <c r="A2971" t="s">
        <v>6107</v>
      </c>
      <c r="B2971" t="s">
        <v>6108</v>
      </c>
      <c r="C2971" t="str">
        <f>IFERROR(VLOOKUP(Table1[[#This Row],[Ticker]],[1]!Table1[[Symbol]:[Industry]],2,FALSE),"-")</f>
        <v>-</v>
      </c>
      <c r="D2971" t="s">
        <v>620</v>
      </c>
      <c r="E2971">
        <v>84.269555100000005</v>
      </c>
      <c r="F2971">
        <v>87.3</v>
      </c>
      <c r="G2971">
        <v>37.404405907254898</v>
      </c>
      <c r="H2971">
        <v>11.8334992906205</v>
      </c>
      <c r="I2971">
        <v>-5.9957698434846503</v>
      </c>
      <c r="J2971">
        <v>8.5025491148852694</v>
      </c>
      <c r="K2971">
        <v>78.317805556217493</v>
      </c>
      <c r="L2971">
        <v>72.257818835514598</v>
      </c>
      <c r="M2971">
        <v>72.583852783530304</v>
      </c>
      <c r="N2971">
        <v>1.4102434658855001</v>
      </c>
      <c r="O2971">
        <v>8.7056128293241795</v>
      </c>
      <c r="P2971">
        <v>86.538461538461505</v>
      </c>
      <c r="Q2971">
        <v>2.9798220507609999E-2</v>
      </c>
    </row>
    <row r="2972" spans="1:17" hidden="1" x14ac:dyDescent="0.3">
      <c r="A2972" t="s">
        <v>6109</v>
      </c>
      <c r="B2972" t="s">
        <v>6110</v>
      </c>
      <c r="C2972" t="str">
        <f>IFERROR(VLOOKUP(Table1[[#This Row],[Ticker]],[1]!Table1[[Symbol]:[Industry]],2,FALSE),"-")</f>
        <v>-</v>
      </c>
      <c r="E2972">
        <v>84.257800724999996</v>
      </c>
      <c r="F2972">
        <v>67.25</v>
      </c>
      <c r="G2972">
        <v>798.05155024273995</v>
      </c>
      <c r="H2972">
        <v>-6.5531726383442299</v>
      </c>
      <c r="I2972">
        <v>242.93073979687301</v>
      </c>
      <c r="J2972">
        <v>4.11727190140508</v>
      </c>
      <c r="K2972">
        <v>58.816466432386598</v>
      </c>
      <c r="L2972">
        <v>37.751657493751999</v>
      </c>
      <c r="M2972">
        <v>67.043879987199702</v>
      </c>
      <c r="N2972">
        <v>2.1431219413126001</v>
      </c>
      <c r="O2972">
        <v>5.4572490706319599</v>
      </c>
      <c r="P2972">
        <v>911.27819548872105</v>
      </c>
      <c r="Q2972">
        <v>0.20161104508546701</v>
      </c>
    </row>
    <row r="2973" spans="1:17" hidden="1" x14ac:dyDescent="0.3">
      <c r="A2973" t="s">
        <v>6111</v>
      </c>
      <c r="B2973" t="s">
        <v>6112</v>
      </c>
      <c r="C2973" t="str">
        <f>IFERROR(VLOOKUP(Table1[[#This Row],[Ticker]],[1]!Table1[[Symbol]:[Industry]],2,FALSE),"-")</f>
        <v>-</v>
      </c>
      <c r="D2973" t="s">
        <v>1564</v>
      </c>
      <c r="E2973">
        <v>84.247320000000002</v>
      </c>
      <c r="F2973">
        <v>24.94</v>
      </c>
      <c r="G2973">
        <v>-32.947807542332001</v>
      </c>
      <c r="H2973">
        <v>-5.9495682760552704</v>
      </c>
      <c r="I2973">
        <v>-26.4422256419499</v>
      </c>
      <c r="J2973">
        <v>-11.771596807901901</v>
      </c>
      <c r="K2973">
        <v>27.316433575451899</v>
      </c>
      <c r="L2973">
        <v>28.376887987839201</v>
      </c>
      <c r="M2973">
        <v>35.066553597574803</v>
      </c>
      <c r="N2973">
        <v>2.1526327670785199</v>
      </c>
      <c r="O2973">
        <v>70.408981555733703</v>
      </c>
      <c r="P2973">
        <v>13.363636363636299</v>
      </c>
      <c r="Q2973">
        <v>8.7151349375390007E-3</v>
      </c>
    </row>
    <row r="2974" spans="1:17" hidden="1" x14ac:dyDescent="0.3">
      <c r="A2974" t="s">
        <v>6113</v>
      </c>
      <c r="B2974" t="s">
        <v>6114</v>
      </c>
      <c r="C2974" t="str">
        <f>IFERROR(VLOOKUP(Table1[[#This Row],[Ticker]],[1]!Table1[[Symbol]:[Industry]],2,FALSE),"-")</f>
        <v>-</v>
      </c>
      <c r="E2974">
        <v>84.127499999999998</v>
      </c>
      <c r="F2974">
        <v>50</v>
      </c>
      <c r="G2974">
        <v>-17.252316172840001</v>
      </c>
      <c r="H2974">
        <v>0.34178350421794101</v>
      </c>
      <c r="I2974">
        <v>-18.798285857632099</v>
      </c>
      <c r="J2974">
        <v>-1.7679983912052499</v>
      </c>
      <c r="K2974">
        <v>50.676194374050702</v>
      </c>
      <c r="L2974">
        <v>49.465380480721699</v>
      </c>
      <c r="M2974">
        <v>45.434158809611802</v>
      </c>
      <c r="N2974">
        <v>4.8253502769631798</v>
      </c>
      <c r="O2974">
        <v>21.58</v>
      </c>
      <c r="P2974">
        <v>24.285359184688001</v>
      </c>
    </row>
    <row r="2975" spans="1:17" hidden="1" x14ac:dyDescent="0.3">
      <c r="A2975" t="s">
        <v>6115</v>
      </c>
      <c r="B2975" t="s">
        <v>6116</v>
      </c>
      <c r="C2975" t="str">
        <f>IFERROR(VLOOKUP(Table1[[#This Row],[Ticker]],[1]!Table1[[Symbol]:[Industry]],2,FALSE),"-")</f>
        <v>-</v>
      </c>
      <c r="D2975" t="s">
        <v>287</v>
      </c>
      <c r="E2975">
        <v>84.105000000000004</v>
      </c>
      <c r="F2975">
        <v>135</v>
      </c>
      <c r="G2975">
        <v>-23.050589062821199</v>
      </c>
      <c r="H2975">
        <v>7.2454392628959496</v>
      </c>
      <c r="I2975">
        <v>-54.574031250014201</v>
      </c>
      <c r="J2975">
        <v>4.0384532216979601</v>
      </c>
      <c r="K2975">
        <v>142.971386817362</v>
      </c>
      <c r="L2975">
        <v>168.943660941384</v>
      </c>
      <c r="M2975">
        <v>68.136827457848597</v>
      </c>
      <c r="N2975">
        <v>0.88413547237076595</v>
      </c>
      <c r="O2975">
        <v>102.962962962962</v>
      </c>
      <c r="P2975">
        <v>28.571428571428498</v>
      </c>
    </row>
    <row r="2976" spans="1:17" hidden="1" x14ac:dyDescent="0.3">
      <c r="A2976" t="s">
        <v>6117</v>
      </c>
      <c r="B2976" t="s">
        <v>6118</v>
      </c>
      <c r="C2976" t="str">
        <f>IFERROR(VLOOKUP(Table1[[#This Row],[Ticker]],[1]!Table1[[Symbol]:[Industry]],2,FALSE),"-")</f>
        <v>-</v>
      </c>
      <c r="D2976" t="s">
        <v>306</v>
      </c>
      <c r="E2976">
        <v>84.088527999999997</v>
      </c>
      <c r="F2976">
        <v>42.4</v>
      </c>
      <c r="G2976">
        <v>-16.714756715083599</v>
      </c>
      <c r="H2976">
        <v>-2.8815681553807102</v>
      </c>
      <c r="I2976">
        <v>28.9166540436572</v>
      </c>
      <c r="J2976">
        <v>2.8975162965261698</v>
      </c>
      <c r="K2976">
        <v>41.946681967344702</v>
      </c>
      <c r="L2976">
        <v>38.5886432210769</v>
      </c>
      <c r="M2976">
        <v>62.1662923678075</v>
      </c>
      <c r="N2976">
        <v>0.59314208645812505</v>
      </c>
      <c r="O2976">
        <v>20.2830188679245</v>
      </c>
      <c r="P2976">
        <v>51.428571428571402</v>
      </c>
      <c r="Q2976">
        <v>3.8516812014465003E-2</v>
      </c>
    </row>
    <row r="2977" spans="1:17" hidden="1" x14ac:dyDescent="0.3">
      <c r="A2977" t="s">
        <v>6119</v>
      </c>
      <c r="B2977" t="s">
        <v>6120</v>
      </c>
      <c r="C2977" t="str">
        <f>IFERROR(VLOOKUP(Table1[[#This Row],[Ticker]],[1]!Table1[[Symbol]:[Industry]],2,FALSE),"-")</f>
        <v>-</v>
      </c>
      <c r="D2977" t="s">
        <v>620</v>
      </c>
      <c r="E2977">
        <v>84.044430000000006</v>
      </c>
      <c r="F2977">
        <v>48.9</v>
      </c>
      <c r="G2977">
        <v>-26.9243072331174</v>
      </c>
      <c r="H2977">
        <v>4.1251906375074698</v>
      </c>
      <c r="I2977">
        <v>-14.1014872353536</v>
      </c>
      <c r="J2977">
        <v>23.361535287551199</v>
      </c>
      <c r="K2977">
        <v>44.090346183831301</v>
      </c>
      <c r="M2977">
        <v>78.362016938078597</v>
      </c>
      <c r="N2977">
        <v>0.981564019448946</v>
      </c>
      <c r="O2977">
        <v>19.427402862985598</v>
      </c>
      <c r="P2977">
        <v>37.746478873239397</v>
      </c>
    </row>
    <row r="2978" spans="1:17" hidden="1" x14ac:dyDescent="0.3">
      <c r="A2978" t="s">
        <v>6121</v>
      </c>
      <c r="B2978" t="s">
        <v>6122</v>
      </c>
      <c r="C2978" t="str">
        <f>IFERROR(VLOOKUP(Table1[[#This Row],[Ticker]],[1]!Table1[[Symbol]:[Industry]],2,FALSE),"-")</f>
        <v>-</v>
      </c>
      <c r="D2978" t="s">
        <v>931</v>
      </c>
      <c r="E2978">
        <v>83.863749999999996</v>
      </c>
      <c r="F2978">
        <v>145.85</v>
      </c>
      <c r="G2978">
        <v>-61.3192500386562</v>
      </c>
      <c r="H2978">
        <v>-3.0348248603615602</v>
      </c>
      <c r="I2978">
        <v>-31.816547790881099</v>
      </c>
      <c r="J2978">
        <v>-3.7894584976881598E-2</v>
      </c>
      <c r="K2978">
        <v>150.50857670082601</v>
      </c>
      <c r="L2978">
        <v>175.15010436231299</v>
      </c>
      <c r="M2978">
        <v>51.1820899171843</v>
      </c>
      <c r="N2978">
        <v>0.62441437338515804</v>
      </c>
      <c r="O2978">
        <v>56.324991429550899</v>
      </c>
      <c r="P2978">
        <v>6.4598540145985401</v>
      </c>
      <c r="Q2978">
        <v>0.20898825015491801</v>
      </c>
    </row>
    <row r="2979" spans="1:17" hidden="1" x14ac:dyDescent="0.3">
      <c r="A2979" t="s">
        <v>6123</v>
      </c>
      <c r="B2979" t="s">
        <v>6124</v>
      </c>
      <c r="C2979" t="str">
        <f>IFERROR(VLOOKUP(Table1[[#This Row],[Ticker]],[1]!Table1[[Symbol]:[Industry]],2,FALSE),"-")</f>
        <v>-</v>
      </c>
      <c r="D2979" t="s">
        <v>140</v>
      </c>
      <c r="E2979">
        <v>83.839921669999995</v>
      </c>
      <c r="F2979">
        <v>75.61</v>
      </c>
      <c r="G2979">
        <v>20.027983601208799</v>
      </c>
      <c r="H2979">
        <v>-12.6699491586775</v>
      </c>
      <c r="I2979">
        <v>-18.139992589648401</v>
      </c>
      <c r="J2979">
        <v>3.4320016087947498</v>
      </c>
      <c r="K2979">
        <v>83.484546757356597</v>
      </c>
      <c r="L2979">
        <v>79.124829890089202</v>
      </c>
      <c r="M2979">
        <v>39.071869343128199</v>
      </c>
      <c r="N2979">
        <v>1.39240361962722</v>
      </c>
      <c r="O2979">
        <v>67.107525459595195</v>
      </c>
      <c r="P2979">
        <v>66.175824175824104</v>
      </c>
      <c r="Q2979">
        <v>0.110149749470348</v>
      </c>
    </row>
    <row r="2980" spans="1:17" hidden="1" x14ac:dyDescent="0.3">
      <c r="A2980" t="s">
        <v>6125</v>
      </c>
      <c r="B2980" t="s">
        <v>6126</v>
      </c>
      <c r="C2980" t="str">
        <f>IFERROR(VLOOKUP(Table1[[#This Row],[Ticker]],[1]!Table1[[Symbol]:[Industry]],2,FALSE),"-")</f>
        <v>-</v>
      </c>
      <c r="D2980" t="s">
        <v>620</v>
      </c>
      <c r="E2980">
        <v>83.665295999999998</v>
      </c>
      <c r="F2980">
        <v>149.6</v>
      </c>
      <c r="G2980">
        <v>179.656256518297</v>
      </c>
      <c r="H2980">
        <v>91.735082604678396</v>
      </c>
      <c r="I2980">
        <v>72.098886728096801</v>
      </c>
      <c r="J2980">
        <v>23.3172676388083</v>
      </c>
      <c r="K2980">
        <v>99.667770585291393</v>
      </c>
      <c r="L2980">
        <v>78.276135732773</v>
      </c>
      <c r="M2980">
        <v>87.637784571777502</v>
      </c>
      <c r="N2980">
        <v>2.4106055112384901</v>
      </c>
      <c r="O2980">
        <v>0</v>
      </c>
      <c r="P2980">
        <v>264.87804878048701</v>
      </c>
      <c r="Q2980">
        <v>7.7377927459971005E-2</v>
      </c>
    </row>
    <row r="2981" spans="1:17" hidden="1" x14ac:dyDescent="0.3">
      <c r="A2981" t="s">
        <v>6127</v>
      </c>
      <c r="B2981" t="s">
        <v>6128</v>
      </c>
      <c r="C2981" t="str">
        <f>IFERROR(VLOOKUP(Table1[[#This Row],[Ticker]],[1]!Table1[[Symbol]:[Industry]],2,FALSE),"-")</f>
        <v>-</v>
      </c>
      <c r="D2981" t="s">
        <v>306</v>
      </c>
      <c r="E2981">
        <v>83.44</v>
      </c>
      <c r="F2981">
        <v>119.2</v>
      </c>
      <c r="G2981">
        <v>162.34967961457599</v>
      </c>
      <c r="H2981">
        <v>15.0944643034103</v>
      </c>
      <c r="I2981">
        <v>110.918369613267</v>
      </c>
      <c r="J2981">
        <v>-2.2182644575171699</v>
      </c>
      <c r="K2981">
        <v>105.160784580655</v>
      </c>
      <c r="L2981">
        <v>78.344575143843002</v>
      </c>
      <c r="M2981">
        <v>55.5487878917424</v>
      </c>
      <c r="N2981">
        <v>0.456902980706411</v>
      </c>
      <c r="O2981">
        <v>19.1275167785234</v>
      </c>
      <c r="P2981">
        <v>198.07451862965701</v>
      </c>
      <c r="Q2981">
        <v>0.10253106663436801</v>
      </c>
    </row>
    <row r="2982" spans="1:17" hidden="1" x14ac:dyDescent="0.3">
      <c r="A2982" t="s">
        <v>6129</v>
      </c>
      <c r="B2982" t="s">
        <v>6130</v>
      </c>
      <c r="C2982" t="str">
        <f>IFERROR(VLOOKUP(Table1[[#This Row],[Ticker]],[1]!Table1[[Symbol]:[Industry]],2,FALSE),"-")</f>
        <v>-</v>
      </c>
      <c r="E2982">
        <v>83.402820000000006</v>
      </c>
      <c r="F2982">
        <v>28.15</v>
      </c>
      <c r="G2982">
        <v>-97.148005402020999</v>
      </c>
      <c r="H2982">
        <v>-2.6783930868753001</v>
      </c>
      <c r="I2982">
        <v>-79.4133284444477</v>
      </c>
      <c r="J2982">
        <v>-5.9708002591172002</v>
      </c>
      <c r="K2982">
        <v>33.287936045906001</v>
      </c>
      <c r="L2982">
        <v>56.637339261759102</v>
      </c>
      <c r="M2982">
        <v>49.581888913681397</v>
      </c>
      <c r="N2982">
        <v>0.74468927623425496</v>
      </c>
      <c r="O2982">
        <v>287.21136767317898</v>
      </c>
      <c r="P2982">
        <v>25</v>
      </c>
      <c r="Q2982">
        <v>-4.1062680987145002E-2</v>
      </c>
    </row>
    <row r="2983" spans="1:17" hidden="1" x14ac:dyDescent="0.3">
      <c r="A2983" t="s">
        <v>6131</v>
      </c>
      <c r="B2983" t="s">
        <v>6132</v>
      </c>
      <c r="C2983" t="str">
        <f>IFERROR(VLOOKUP(Table1[[#This Row],[Ticker]],[1]!Table1[[Symbol]:[Industry]],2,FALSE),"-")</f>
        <v>-</v>
      </c>
      <c r="D2983" t="s">
        <v>563</v>
      </c>
      <c r="E2983">
        <v>83.242638479999997</v>
      </c>
      <c r="F2983">
        <v>49.58</v>
      </c>
      <c r="G2983">
        <v>76.243007461692102</v>
      </c>
      <c r="H2983">
        <v>7.22143010765389</v>
      </c>
      <c r="I2983">
        <v>14.7625392290847</v>
      </c>
      <c r="J2983">
        <v>13.0434714665504</v>
      </c>
      <c r="K2983">
        <v>44.050951533205598</v>
      </c>
      <c r="L2983">
        <v>37.705390545729102</v>
      </c>
      <c r="M2983">
        <v>72.294677660382305</v>
      </c>
      <c r="N2983">
        <v>0.68198386906806496</v>
      </c>
      <c r="O2983">
        <v>8.3098023396530998</v>
      </c>
      <c r="P2983">
        <v>104.36933223413</v>
      </c>
      <c r="Q2983">
        <v>8.5742194403871999E-2</v>
      </c>
    </row>
    <row r="2984" spans="1:17" hidden="1" x14ac:dyDescent="0.3">
      <c r="A2984" t="s">
        <v>6133</v>
      </c>
      <c r="B2984" t="s">
        <v>6134</v>
      </c>
      <c r="C2984" t="str">
        <f>IFERROR(VLOOKUP(Table1[[#This Row],[Ticker]],[1]!Table1[[Symbol]:[Industry]],2,FALSE),"-")</f>
        <v>-</v>
      </c>
      <c r="E2984">
        <v>83.134110125000007</v>
      </c>
      <c r="F2984">
        <v>11899.25</v>
      </c>
      <c r="G2984">
        <v>209.49767313393301</v>
      </c>
      <c r="H2984">
        <v>9.2927518361010097</v>
      </c>
      <c r="I2984">
        <v>167.09298691794399</v>
      </c>
      <c r="J2984">
        <v>-9.14054741081309</v>
      </c>
      <c r="K2984">
        <v>9804.2046569553495</v>
      </c>
      <c r="L2984">
        <v>6867.2484556837699</v>
      </c>
      <c r="M2984">
        <v>66.132012834386401</v>
      </c>
      <c r="N2984">
        <v>0.68143946108845899</v>
      </c>
      <c r="O2984">
        <v>2.86362585877262</v>
      </c>
      <c r="P2984">
        <v>239.978571428571</v>
      </c>
      <c r="Q2984">
        <v>0.17004716780878501</v>
      </c>
    </row>
    <row r="2985" spans="1:17" hidden="1" x14ac:dyDescent="0.3">
      <c r="A2985" t="s">
        <v>6135</v>
      </c>
      <c r="B2985" t="s">
        <v>6136</v>
      </c>
      <c r="C2985" t="str">
        <f>IFERROR(VLOOKUP(Table1[[#This Row],[Ticker]],[1]!Table1[[Symbol]:[Industry]],2,FALSE),"-")</f>
        <v>-</v>
      </c>
      <c r="D2985" t="s">
        <v>95</v>
      </c>
      <c r="E2985">
        <v>83.09471345</v>
      </c>
      <c r="F2985">
        <v>4.33</v>
      </c>
      <c r="G2985">
        <v>143.23191335788499</v>
      </c>
      <c r="H2985">
        <v>-7.3821717348695</v>
      </c>
      <c r="I2985">
        <v>-14.703424980148499</v>
      </c>
      <c r="J2985">
        <v>0.64164016301160298</v>
      </c>
      <c r="K2985">
        <v>4.5316865646704798</v>
      </c>
      <c r="L2985">
        <v>4.4328778096806296</v>
      </c>
      <c r="M2985">
        <v>54.979346971024903</v>
      </c>
      <c r="N2985">
        <v>2.20392556767341</v>
      </c>
      <c r="O2985">
        <v>50.808314087759797</v>
      </c>
      <c r="P2985">
        <v>168.94409937888199</v>
      </c>
    </row>
    <row r="2986" spans="1:17" hidden="1" x14ac:dyDescent="0.3">
      <c r="A2986" t="s">
        <v>6137</v>
      </c>
      <c r="B2986" t="s">
        <v>6138</v>
      </c>
      <c r="C2986" t="str">
        <f>IFERROR(VLOOKUP(Table1[[#This Row],[Ticker]],[1]!Table1[[Symbol]:[Industry]],2,FALSE),"-")</f>
        <v>-</v>
      </c>
      <c r="E2986">
        <v>82.993913000000006</v>
      </c>
      <c r="F2986">
        <v>26.66</v>
      </c>
      <c r="G2986">
        <v>54.179851765778402</v>
      </c>
      <c r="H2986">
        <v>-10.753890021301199</v>
      </c>
      <c r="I2986">
        <v>1.3841016150016201</v>
      </c>
      <c r="J2986">
        <v>-9.3379949345858293</v>
      </c>
      <c r="K2986">
        <v>27.298494002150701</v>
      </c>
      <c r="L2986">
        <v>24.2253018149414</v>
      </c>
      <c r="M2986">
        <v>33.8281789964064</v>
      </c>
      <c r="N2986">
        <v>1.38893673164817</v>
      </c>
      <c r="O2986">
        <v>23.405851462865702</v>
      </c>
      <c r="P2986">
        <v>94.598540145985396</v>
      </c>
      <c r="Q2986">
        <v>0.115392635027127</v>
      </c>
    </row>
    <row r="2987" spans="1:17" hidden="1" x14ac:dyDescent="0.3">
      <c r="A2987" t="s">
        <v>6139</v>
      </c>
      <c r="B2987" t="s">
        <v>6140</v>
      </c>
      <c r="C2987" t="str">
        <f>IFERROR(VLOOKUP(Table1[[#This Row],[Ticker]],[1]!Table1[[Symbol]:[Industry]],2,FALSE),"-")</f>
        <v>-</v>
      </c>
      <c r="D2987" t="s">
        <v>620</v>
      </c>
      <c r="E2987">
        <v>82.844700000000003</v>
      </c>
      <c r="F2987">
        <v>30.57</v>
      </c>
      <c r="G2987">
        <v>50.585391833674997</v>
      </c>
      <c r="H2987">
        <v>-21.747468538522401</v>
      </c>
      <c r="I2987">
        <v>-14.149055945713</v>
      </c>
      <c r="J2987">
        <v>-4.5283497086456501</v>
      </c>
      <c r="K2987">
        <v>32.269084791689203</v>
      </c>
      <c r="L2987">
        <v>29.555981308321499</v>
      </c>
      <c r="M2987">
        <v>41.146957568144202</v>
      </c>
      <c r="N2987">
        <v>0.71737097085903101</v>
      </c>
      <c r="O2987">
        <v>30.8472358521426</v>
      </c>
      <c r="P2987">
        <v>89.405204460966502</v>
      </c>
      <c r="Q2987">
        <v>2.6839516287010999E-2</v>
      </c>
    </row>
    <row r="2988" spans="1:17" hidden="1" x14ac:dyDescent="0.3">
      <c r="A2988" t="s">
        <v>6141</v>
      </c>
      <c r="B2988" t="s">
        <v>6142</v>
      </c>
      <c r="C2988" t="str">
        <f>IFERROR(VLOOKUP(Table1[[#This Row],[Ticker]],[1]!Table1[[Symbol]:[Industry]],2,FALSE),"-")</f>
        <v>-</v>
      </c>
      <c r="D2988" t="s">
        <v>924</v>
      </c>
      <c r="E2988">
        <v>82.837130844000001</v>
      </c>
      <c r="F2988">
        <v>65.77</v>
      </c>
      <c r="G2988">
        <v>1.87268303816966</v>
      </c>
      <c r="H2988">
        <v>2.10725301111431</v>
      </c>
      <c r="I2988">
        <v>-30.932979730397498</v>
      </c>
      <c r="J2988">
        <v>0.94017281502041705</v>
      </c>
      <c r="K2988">
        <v>63.836265760194202</v>
      </c>
      <c r="L2988">
        <v>62.096544315109597</v>
      </c>
      <c r="M2988">
        <v>59.448639664317099</v>
      </c>
      <c r="N2988">
        <v>0.39122489448426001</v>
      </c>
      <c r="O2988">
        <v>48.091835183214201</v>
      </c>
      <c r="P2988">
        <v>47.797752808988697</v>
      </c>
      <c r="Q2988">
        <v>1.8408051557863001E-2</v>
      </c>
    </row>
    <row r="2989" spans="1:17" hidden="1" x14ac:dyDescent="0.3">
      <c r="A2989" t="s">
        <v>6143</v>
      </c>
      <c r="B2989" t="s">
        <v>6144</v>
      </c>
      <c r="C2989" t="str">
        <f>IFERROR(VLOOKUP(Table1[[#This Row],[Ticker]],[1]!Table1[[Symbol]:[Industry]],2,FALSE),"-")</f>
        <v>-</v>
      </c>
      <c r="D2989" t="s">
        <v>659</v>
      </c>
      <c r="E2989">
        <v>82.4572</v>
      </c>
      <c r="F2989">
        <v>300.5</v>
      </c>
      <c r="G2989">
        <v>180.88918118643099</v>
      </c>
      <c r="H2989">
        <v>-5.0494178245082502</v>
      </c>
      <c r="I2989">
        <v>49.543066409200001</v>
      </c>
      <c r="J2989">
        <v>-3.3809016170117001</v>
      </c>
      <c r="K2989">
        <v>294.620030054989</v>
      </c>
      <c r="L2989">
        <v>229.90333548687499</v>
      </c>
      <c r="M2989">
        <v>45.723540976471099</v>
      </c>
      <c r="N2989">
        <v>0.67235044747998096</v>
      </c>
      <c r="O2989">
        <v>33.477537437603999</v>
      </c>
      <c r="P2989">
        <v>209.85770261909599</v>
      </c>
      <c r="Q2989">
        <v>0.12500626996141401</v>
      </c>
    </row>
    <row r="2990" spans="1:17" hidden="1" x14ac:dyDescent="0.3">
      <c r="A2990" t="s">
        <v>6145</v>
      </c>
      <c r="B2990" t="s">
        <v>6146</v>
      </c>
      <c r="C2990" t="str">
        <f>IFERROR(VLOOKUP(Table1[[#This Row],[Ticker]],[1]!Table1[[Symbol]:[Industry]],2,FALSE),"-")</f>
        <v>-</v>
      </c>
      <c r="E2990">
        <v>82.376374499999997</v>
      </c>
      <c r="F2990">
        <v>241.5</v>
      </c>
      <c r="G2990">
        <v>629.68349743224098</v>
      </c>
      <c r="H2990">
        <v>-5.8919677175044098</v>
      </c>
      <c r="I2990">
        <v>217.344464142226</v>
      </c>
      <c r="J2990">
        <v>-10.243923580222299</v>
      </c>
      <c r="K2990">
        <v>229.306239636518</v>
      </c>
      <c r="L2990">
        <v>152.03630139515599</v>
      </c>
      <c r="M2990">
        <v>59.058981453828501</v>
      </c>
      <c r="N2990">
        <v>0.91690344908793897</v>
      </c>
      <c r="O2990">
        <v>10.103519668737</v>
      </c>
      <c r="P2990">
        <v>655.39568345323698</v>
      </c>
      <c r="Q2990">
        <v>0.30450227362849702</v>
      </c>
    </row>
    <row r="2991" spans="1:17" hidden="1" x14ac:dyDescent="0.3">
      <c r="A2991" t="s">
        <v>6147</v>
      </c>
      <c r="B2991" t="s">
        <v>6148</v>
      </c>
      <c r="C2991" t="str">
        <f>IFERROR(VLOOKUP(Table1[[#This Row],[Ticker]],[1]!Table1[[Symbol]:[Industry]],2,FALSE),"-")</f>
        <v>-</v>
      </c>
      <c r="E2991">
        <v>82.369781759999995</v>
      </c>
      <c r="F2991">
        <v>326.39999999999998</v>
      </c>
      <c r="G2991">
        <v>312.11477574962697</v>
      </c>
      <c r="H2991">
        <v>-20.398691189745101</v>
      </c>
      <c r="I2991">
        <v>324.93759574739101</v>
      </c>
      <c r="J2991">
        <v>-2.2861331062311701</v>
      </c>
      <c r="K2991">
        <v>253.568369691003</v>
      </c>
      <c r="M2991">
        <v>55.207270927037101</v>
      </c>
      <c r="N2991">
        <v>0.62626262626262597</v>
      </c>
      <c r="O2991">
        <v>19.025735294117599</v>
      </c>
      <c r="P2991">
        <v>359.71830985915398</v>
      </c>
    </row>
    <row r="2992" spans="1:17" hidden="1" x14ac:dyDescent="0.3">
      <c r="A2992" t="s">
        <v>6149</v>
      </c>
      <c r="B2992" t="s">
        <v>6150</v>
      </c>
      <c r="C2992" t="str">
        <f>IFERROR(VLOOKUP(Table1[[#This Row],[Ticker]],[1]!Table1[[Symbol]:[Industry]],2,FALSE),"-")</f>
        <v>-</v>
      </c>
      <c r="D2992" t="s">
        <v>812</v>
      </c>
      <c r="E2992">
        <v>82.152867499999999</v>
      </c>
      <c r="F2992">
        <v>44.95</v>
      </c>
      <c r="G2992">
        <v>-83.286513533974002</v>
      </c>
      <c r="H2992">
        <v>1.39981828318294</v>
      </c>
      <c r="I2992">
        <v>-45.999485070851399</v>
      </c>
      <c r="J2992">
        <v>1.7587365348470601</v>
      </c>
      <c r="K2992">
        <v>46.205033175726598</v>
      </c>
      <c r="M2992">
        <v>62.181853138890503</v>
      </c>
      <c r="N2992">
        <v>0.98618896742221096</v>
      </c>
      <c r="O2992">
        <v>149.16573971078901</v>
      </c>
      <c r="P2992">
        <v>19.547872340425499</v>
      </c>
    </row>
    <row r="2993" spans="1:17" hidden="1" x14ac:dyDescent="0.3">
      <c r="A2993" t="s">
        <v>6151</v>
      </c>
      <c r="B2993" t="s">
        <v>6152</v>
      </c>
      <c r="C2993" t="str">
        <f>IFERROR(VLOOKUP(Table1[[#This Row],[Ticker]],[1]!Table1[[Symbol]:[Industry]],2,FALSE),"-")</f>
        <v>-</v>
      </c>
      <c r="D2993" t="s">
        <v>148</v>
      </c>
      <c r="E2993">
        <v>82.053833714999996</v>
      </c>
      <c r="F2993">
        <v>89.67</v>
      </c>
      <c r="G2993">
        <v>117.427727211107</v>
      </c>
      <c r="H2993">
        <v>1.3662116156201001</v>
      </c>
      <c r="I2993">
        <v>-8.8759105076309694</v>
      </c>
      <c r="J2993">
        <v>3.61032707234421</v>
      </c>
      <c r="K2993">
        <v>94.985845808659505</v>
      </c>
      <c r="L2993">
        <v>83.894613674247495</v>
      </c>
      <c r="M2993">
        <v>41.0963414577039</v>
      </c>
      <c r="N2993">
        <v>0.74103013199826995</v>
      </c>
      <c r="O2993">
        <v>40.916694546671103</v>
      </c>
      <c r="P2993">
        <v>170.090361445783</v>
      </c>
      <c r="Q2993">
        <v>0.16391774125947001</v>
      </c>
    </row>
    <row r="2994" spans="1:17" hidden="1" x14ac:dyDescent="0.3">
      <c r="A2994" t="s">
        <v>6153</v>
      </c>
      <c r="B2994" t="s">
        <v>6154</v>
      </c>
      <c r="C2994" t="str">
        <f>IFERROR(VLOOKUP(Table1[[#This Row],[Ticker]],[1]!Table1[[Symbol]:[Industry]],2,FALSE),"-")</f>
        <v>-</v>
      </c>
      <c r="D2994" t="s">
        <v>931</v>
      </c>
      <c r="E2994">
        <v>82.019549999999995</v>
      </c>
      <c r="F2994">
        <v>52.95</v>
      </c>
      <c r="G2994">
        <v>-61.878551301285498</v>
      </c>
      <c r="H2994">
        <v>-3.3843869214362901</v>
      </c>
      <c r="I2994">
        <v>-49.055731303521704</v>
      </c>
      <c r="J2994">
        <v>-1.42708930029616</v>
      </c>
      <c r="K2994">
        <v>46.3061598089295</v>
      </c>
      <c r="M2994">
        <v>86.176188064794005</v>
      </c>
      <c r="N2994">
        <v>1.3057314087954699</v>
      </c>
      <c r="O2994">
        <v>64.305949008498501</v>
      </c>
      <c r="P2994">
        <v>47.0833333333333</v>
      </c>
    </row>
    <row r="2995" spans="1:17" hidden="1" x14ac:dyDescent="0.3">
      <c r="A2995" t="s">
        <v>6155</v>
      </c>
      <c r="B2995" t="s">
        <v>6156</v>
      </c>
      <c r="C2995" t="str">
        <f>IFERROR(VLOOKUP(Table1[[#This Row],[Ticker]],[1]!Table1[[Symbol]:[Industry]],2,FALSE),"-")</f>
        <v>-</v>
      </c>
      <c r="E2995">
        <v>81.75</v>
      </c>
      <c r="F2995">
        <v>54.5</v>
      </c>
      <c r="G2995">
        <v>-61.707488428512299</v>
      </c>
      <c r="H2995">
        <v>-7.99211685656529</v>
      </c>
      <c r="I2995">
        <v>-36.6655897994561</v>
      </c>
      <c r="J2995">
        <v>-9.5750159350649096</v>
      </c>
      <c r="K2995">
        <v>56.920340675495602</v>
      </c>
      <c r="L2995">
        <v>64.978455114520202</v>
      </c>
      <c r="M2995">
        <v>48.909023662198003</v>
      </c>
      <c r="N2995">
        <v>2.8993409767987699</v>
      </c>
      <c r="O2995">
        <v>74.678899082568805</v>
      </c>
      <c r="P2995">
        <v>15.9574468085106</v>
      </c>
      <c r="Q2995">
        <v>2.2072696803290999E-2</v>
      </c>
    </row>
    <row r="2996" spans="1:17" hidden="1" x14ac:dyDescent="0.3">
      <c r="A2996" t="s">
        <v>6157</v>
      </c>
      <c r="B2996" t="s">
        <v>6158</v>
      </c>
      <c r="C2996" t="str">
        <f>IFERROR(VLOOKUP(Table1[[#This Row],[Ticker]],[1]!Table1[[Symbol]:[Industry]],2,FALSE),"-")</f>
        <v>-</v>
      </c>
      <c r="E2996">
        <v>81.536145000000005</v>
      </c>
      <c r="F2996">
        <v>30</v>
      </c>
      <c r="G2996">
        <v>27.349038468799701</v>
      </c>
      <c r="H2996">
        <v>-11.5525967436506</v>
      </c>
      <c r="I2996">
        <v>4.1609656193738997</v>
      </c>
      <c r="J2996">
        <v>-5.6227291971944204</v>
      </c>
      <c r="K2996">
        <v>30.351650001764401</v>
      </c>
      <c r="L2996">
        <v>27.552833821291401</v>
      </c>
      <c r="M2996">
        <v>39.374765585913103</v>
      </c>
      <c r="N2996">
        <v>1.06428309329419</v>
      </c>
      <c r="O2996">
        <v>21.6666666666666</v>
      </c>
      <c r="P2996">
        <v>76.366843033509696</v>
      </c>
      <c r="Q2996">
        <v>1.7673635321939999E-3</v>
      </c>
    </row>
    <row r="2997" spans="1:17" hidden="1" x14ac:dyDescent="0.3">
      <c r="A2997" t="s">
        <v>6159</v>
      </c>
      <c r="B2997" t="s">
        <v>6160</v>
      </c>
      <c r="C2997" t="str">
        <f>IFERROR(VLOOKUP(Table1[[#This Row],[Ticker]],[1]!Table1[[Symbol]:[Industry]],2,FALSE),"-")</f>
        <v>-</v>
      </c>
      <c r="D2997" t="s">
        <v>931</v>
      </c>
      <c r="E2997">
        <v>81.474000000000004</v>
      </c>
      <c r="F2997">
        <v>220.2</v>
      </c>
      <c r="G2997">
        <v>-34.229011945383398</v>
      </c>
      <c r="H2997">
        <v>-4.3684731047325203</v>
      </c>
      <c r="I2997">
        <v>-28.392052132211699</v>
      </c>
      <c r="J2997">
        <v>-0.82351555314951497</v>
      </c>
      <c r="K2997">
        <v>221.25520287481601</v>
      </c>
      <c r="L2997">
        <v>234.30105905230999</v>
      </c>
      <c r="M2997">
        <v>51.1523426822787</v>
      </c>
      <c r="N2997">
        <v>1.7567760899376099</v>
      </c>
      <c r="O2997">
        <v>38.033605812897299</v>
      </c>
      <c r="P2997">
        <v>5.30846484935436</v>
      </c>
      <c r="Q2997">
        <v>-2.5933637739911999E-2</v>
      </c>
    </row>
    <row r="2998" spans="1:17" hidden="1" x14ac:dyDescent="0.3">
      <c r="A2998" t="s">
        <v>6161</v>
      </c>
      <c r="B2998" t="s">
        <v>6162</v>
      </c>
      <c r="C2998" t="str">
        <f>IFERROR(VLOOKUP(Table1[[#This Row],[Ticker]],[1]!Table1[[Symbol]:[Industry]],2,FALSE),"-")</f>
        <v>-</v>
      </c>
      <c r="D2998" t="s">
        <v>668</v>
      </c>
      <c r="E2998">
        <v>81.396000000000001</v>
      </c>
      <c r="F2998">
        <v>1.33</v>
      </c>
      <c r="G2998">
        <v>7.2878139790038103</v>
      </c>
      <c r="H2998">
        <v>29.270075321126601</v>
      </c>
      <c r="I2998">
        <v>-10.5816737155401</v>
      </c>
      <c r="J2998">
        <v>29.159836660341099</v>
      </c>
      <c r="K2998">
        <v>0.99819562475663304</v>
      </c>
      <c r="L2998">
        <v>1.0601571651917301</v>
      </c>
      <c r="M2998">
        <v>94.721164634946007</v>
      </c>
      <c r="N2998">
        <v>2.0483819063222799</v>
      </c>
      <c r="O2998">
        <v>27.819548872180398</v>
      </c>
      <c r="P2998">
        <v>56.470588235294102</v>
      </c>
      <c r="Q2998">
        <v>-1.1504719737838001E-2</v>
      </c>
    </row>
    <row r="2999" spans="1:17" hidden="1" x14ac:dyDescent="0.3">
      <c r="A2999" t="s">
        <v>6163</v>
      </c>
      <c r="B2999" t="s">
        <v>6164</v>
      </c>
      <c r="C2999" t="str">
        <f>IFERROR(VLOOKUP(Table1[[#This Row],[Ticker]],[1]!Table1[[Symbol]:[Industry]],2,FALSE),"-")</f>
        <v>-</v>
      </c>
      <c r="D2999" t="s">
        <v>390</v>
      </c>
      <c r="E2999">
        <v>81.169752549999998</v>
      </c>
      <c r="F2999">
        <v>63.95</v>
      </c>
      <c r="G2999">
        <v>233.55747690035199</v>
      </c>
      <c r="H2999">
        <v>11.0301957447597</v>
      </c>
      <c r="I2999">
        <v>88.021724143277098</v>
      </c>
      <c r="J2999">
        <v>2.8801497569428798</v>
      </c>
      <c r="K2999">
        <v>50.074285094073097</v>
      </c>
      <c r="L2999">
        <v>40.9128374930646</v>
      </c>
      <c r="M2999">
        <v>89.045825738944998</v>
      </c>
      <c r="N2999">
        <v>1.32392331130637</v>
      </c>
      <c r="O2999">
        <v>0</v>
      </c>
      <c r="P2999">
        <v>315.25974025974</v>
      </c>
      <c r="Q2999">
        <v>0.13831270496027101</v>
      </c>
    </row>
    <row r="3000" spans="1:17" hidden="1" x14ac:dyDescent="0.3">
      <c r="A3000" t="s">
        <v>6165</v>
      </c>
      <c r="B3000" t="s">
        <v>6166</v>
      </c>
      <c r="C3000" t="str">
        <f>IFERROR(VLOOKUP(Table1[[#This Row],[Ticker]],[1]!Table1[[Symbol]:[Industry]],2,FALSE),"-")</f>
        <v>-</v>
      </c>
      <c r="E3000">
        <v>80.881627199999997</v>
      </c>
      <c r="F3000">
        <v>35.479999999999997</v>
      </c>
      <c r="G3000">
        <v>184.244523935713</v>
      </c>
      <c r="H3000">
        <v>29.081010425878802</v>
      </c>
      <c r="I3000">
        <v>94.111800837911005</v>
      </c>
      <c r="J3000">
        <v>-3.8496198647741302</v>
      </c>
      <c r="K3000">
        <v>30.884627828319498</v>
      </c>
      <c r="L3000">
        <v>23.415251142898398</v>
      </c>
      <c r="M3000">
        <v>60.758819896148502</v>
      </c>
      <c r="N3000">
        <v>0.48587961011751402</v>
      </c>
      <c r="O3000">
        <v>7.2998872604284202</v>
      </c>
      <c r="P3000">
        <v>254.79999999999899</v>
      </c>
      <c r="Q3000">
        <v>0.13205153037001</v>
      </c>
    </row>
    <row r="3001" spans="1:17" hidden="1" x14ac:dyDescent="0.3">
      <c r="A3001" t="s">
        <v>6167</v>
      </c>
      <c r="B3001" t="s">
        <v>6168</v>
      </c>
      <c r="C3001" t="str">
        <f>IFERROR(VLOOKUP(Table1[[#This Row],[Ticker]],[1]!Table1[[Symbol]:[Industry]],2,FALSE),"-")</f>
        <v>-</v>
      </c>
      <c r="D3001" t="s">
        <v>390</v>
      </c>
      <c r="E3001">
        <v>80.871659989999998</v>
      </c>
      <c r="F3001">
        <v>75.13</v>
      </c>
      <c r="G3001">
        <v>76.849151266682298</v>
      </c>
      <c r="H3001">
        <v>7.0568900548405598</v>
      </c>
      <c r="I3001">
        <v>-4.0683926744491199</v>
      </c>
      <c r="J3001">
        <v>-6.8059730747495601</v>
      </c>
      <c r="K3001">
        <v>71.901524389429497</v>
      </c>
      <c r="L3001">
        <v>66.612145458362804</v>
      </c>
      <c r="M3001">
        <v>56.197953631267801</v>
      </c>
      <c r="N3001">
        <v>1.56328774332736</v>
      </c>
      <c r="O3001">
        <v>30.440569679222602</v>
      </c>
      <c r="P3001">
        <v>114.595829762924</v>
      </c>
      <c r="Q3001">
        <v>7.4352049575640997E-2</v>
      </c>
    </row>
    <row r="3002" spans="1:17" hidden="1" x14ac:dyDescent="0.3">
      <c r="A3002" t="s">
        <v>6169</v>
      </c>
      <c r="B3002" t="s">
        <v>6170</v>
      </c>
      <c r="C3002" t="str">
        <f>IFERROR(VLOOKUP(Table1[[#This Row],[Ticker]],[1]!Table1[[Symbol]:[Industry]],2,FALSE),"-")</f>
        <v>-</v>
      </c>
      <c r="D3002" t="s">
        <v>49</v>
      </c>
      <c r="E3002">
        <v>80.755036976</v>
      </c>
      <c r="F3002">
        <v>90.82</v>
      </c>
      <c r="G3002">
        <v>201.21365991132899</v>
      </c>
      <c r="H3002">
        <v>-15.9404961547553</v>
      </c>
      <c r="I3002">
        <v>-28.5625322256465</v>
      </c>
      <c r="J3002">
        <v>-12.4943091175159</v>
      </c>
      <c r="K3002">
        <v>98.492014574575606</v>
      </c>
      <c r="L3002">
        <v>87.532423602303993</v>
      </c>
      <c r="M3002">
        <v>40.531493451593299</v>
      </c>
      <c r="N3002">
        <v>0.37805965923594897</v>
      </c>
      <c r="O3002">
        <v>30.8632459810614</v>
      </c>
      <c r="P3002">
        <v>226.92584593232499</v>
      </c>
    </row>
    <row r="3003" spans="1:17" hidden="1" x14ac:dyDescent="0.3">
      <c r="A3003" t="s">
        <v>6171</v>
      </c>
      <c r="B3003" t="s">
        <v>6172</v>
      </c>
      <c r="C3003" t="str">
        <f>IFERROR(VLOOKUP(Table1[[#This Row],[Ticker]],[1]!Table1[[Symbol]:[Industry]],2,FALSE),"-")</f>
        <v>-</v>
      </c>
      <c r="E3003">
        <v>80.746470000000002</v>
      </c>
      <c r="F3003">
        <v>126.9</v>
      </c>
      <c r="G3003">
        <v>-4.8550431638533302</v>
      </c>
      <c r="H3003">
        <v>1.62753146147752</v>
      </c>
      <c r="I3003">
        <v>2.2126747930941102</v>
      </c>
      <c r="J3003">
        <v>-3.5054501286569901</v>
      </c>
      <c r="K3003">
        <v>123.74424858693899</v>
      </c>
      <c r="M3003">
        <v>51.726555608113401</v>
      </c>
      <c r="N3003">
        <v>0.74458874458874402</v>
      </c>
      <c r="O3003">
        <v>19.936958234830499</v>
      </c>
      <c r="P3003">
        <v>31.502590673575099</v>
      </c>
    </row>
    <row r="3004" spans="1:17" hidden="1" x14ac:dyDescent="0.3">
      <c r="A3004" t="s">
        <v>6173</v>
      </c>
      <c r="B3004" t="s">
        <v>6174</v>
      </c>
      <c r="C3004" t="str">
        <f>IFERROR(VLOOKUP(Table1[[#This Row],[Ticker]],[1]!Table1[[Symbol]:[Industry]],2,FALSE),"-")</f>
        <v>-</v>
      </c>
      <c r="D3004" t="s">
        <v>620</v>
      </c>
      <c r="E3004">
        <v>80.377456207999998</v>
      </c>
      <c r="F3004">
        <v>93.01</v>
      </c>
      <c r="G3004">
        <v>0.66009658769947399</v>
      </c>
      <c r="H3004">
        <v>-5.4425229930841503</v>
      </c>
      <c r="I3004">
        <v>-15.547660110097899</v>
      </c>
      <c r="J3004">
        <v>-4.2072803341830802</v>
      </c>
      <c r="K3004">
        <v>93.315505306625298</v>
      </c>
      <c r="L3004">
        <v>90.885746004946597</v>
      </c>
      <c r="M3004">
        <v>53.010195282665698</v>
      </c>
      <c r="N3004">
        <v>0.41187803417812102</v>
      </c>
      <c r="O3004">
        <v>28.3195355338135</v>
      </c>
      <c r="P3004">
        <v>36.378299120234601</v>
      </c>
      <c r="Q3004">
        <v>9.2003547520539998E-3</v>
      </c>
    </row>
    <row r="3005" spans="1:17" hidden="1" x14ac:dyDescent="0.3">
      <c r="A3005" t="s">
        <v>6175</v>
      </c>
      <c r="B3005" t="s">
        <v>6176</v>
      </c>
      <c r="C3005" t="str">
        <f>IFERROR(VLOOKUP(Table1[[#This Row],[Ticker]],[1]!Table1[[Symbol]:[Industry]],2,FALSE),"-")</f>
        <v>-</v>
      </c>
      <c r="E3005">
        <v>80.270168999999996</v>
      </c>
      <c r="F3005">
        <v>1.23</v>
      </c>
      <c r="G3005">
        <v>-0.459660768470943</v>
      </c>
      <c r="H3005">
        <v>-12.6108565166645</v>
      </c>
      <c r="I3005">
        <v>-26.2696477133732</v>
      </c>
      <c r="J3005">
        <v>-2.6529541434176198</v>
      </c>
      <c r="K3005">
        <v>1.1349365182128099</v>
      </c>
      <c r="L3005">
        <v>1.0906991757868501</v>
      </c>
      <c r="M3005">
        <v>80.814236433139698</v>
      </c>
      <c r="N3005">
        <v>1.7898687083881899</v>
      </c>
      <c r="O3005">
        <v>50.4065040650406</v>
      </c>
      <c r="P3005">
        <v>80.882352941176407</v>
      </c>
      <c r="Q3005">
        <v>6.7649625004046005E-2</v>
      </c>
    </row>
    <row r="3006" spans="1:17" hidden="1" x14ac:dyDescent="0.3">
      <c r="A3006" t="s">
        <v>6177</v>
      </c>
      <c r="B3006" t="s">
        <v>6178</v>
      </c>
      <c r="C3006" t="str">
        <f>IFERROR(VLOOKUP(Table1[[#This Row],[Ticker]],[1]!Table1[[Symbol]:[Industry]],2,FALSE),"-")</f>
        <v>-</v>
      </c>
      <c r="D3006" t="s">
        <v>1139</v>
      </c>
      <c r="E3006">
        <v>80.183663999999993</v>
      </c>
      <c r="F3006">
        <v>68.099999999999994</v>
      </c>
      <c r="G3006">
        <v>65.445708715845896</v>
      </c>
      <c r="H3006">
        <v>4.96086479481085</v>
      </c>
      <c r="I3006">
        <v>-20.4250075710939</v>
      </c>
      <c r="J3006">
        <v>4.4535494084912397</v>
      </c>
      <c r="K3006">
        <v>69.466527221517893</v>
      </c>
      <c r="L3006">
        <v>66.538306998400699</v>
      </c>
      <c r="M3006">
        <v>53.959797783927598</v>
      </c>
      <c r="N3006">
        <v>0.362417130229368</v>
      </c>
      <c r="O3006">
        <v>44.933920704845796</v>
      </c>
      <c r="P3006">
        <v>119.38255033557</v>
      </c>
    </row>
    <row r="3007" spans="1:17" hidden="1" x14ac:dyDescent="0.3">
      <c r="A3007" t="s">
        <v>6179</v>
      </c>
      <c r="B3007" t="s">
        <v>6180</v>
      </c>
      <c r="C3007" t="str">
        <f>IFERROR(VLOOKUP(Table1[[#This Row],[Ticker]],[1]!Table1[[Symbol]:[Industry]],2,FALSE),"-")</f>
        <v>-</v>
      </c>
      <c r="D3007" t="s">
        <v>207</v>
      </c>
      <c r="E3007">
        <v>79.862429184999996</v>
      </c>
      <c r="F3007">
        <v>51.59</v>
      </c>
      <c r="G3007">
        <v>-12.897840952113601</v>
      </c>
      <c r="H3007">
        <v>-2.4850013469214201</v>
      </c>
      <c r="I3007">
        <v>-26.459478269839799</v>
      </c>
      <c r="J3007">
        <v>-2.5725960923546798</v>
      </c>
      <c r="K3007">
        <v>51.623655338037601</v>
      </c>
      <c r="L3007">
        <v>54.266516978097599</v>
      </c>
      <c r="M3007">
        <v>44.414307430115798</v>
      </c>
      <c r="N3007">
        <v>0.94626329342153204</v>
      </c>
      <c r="O3007">
        <v>37.5072688505524</v>
      </c>
      <c r="P3007">
        <v>22.3671726755218</v>
      </c>
      <c r="Q3007">
        <v>-4.7019497755479998E-2</v>
      </c>
    </row>
    <row r="3008" spans="1:17" hidden="1" x14ac:dyDescent="0.3">
      <c r="A3008" t="s">
        <v>6181</v>
      </c>
      <c r="B3008" t="s">
        <v>6182</v>
      </c>
      <c r="C3008" t="str">
        <f>IFERROR(VLOOKUP(Table1[[#This Row],[Ticker]],[1]!Table1[[Symbol]:[Industry]],2,FALSE),"-")</f>
        <v>-</v>
      </c>
      <c r="E3008">
        <v>79.839247499999999</v>
      </c>
      <c r="F3008">
        <v>160.94999999999999</v>
      </c>
      <c r="G3008">
        <v>110.978990449592</v>
      </c>
      <c r="H3008">
        <v>20.830962834026501</v>
      </c>
      <c r="I3008">
        <v>149.244184465366</v>
      </c>
      <c r="J3008">
        <v>24.4048411149675</v>
      </c>
      <c r="K3008">
        <v>121.489345217235</v>
      </c>
      <c r="L3008">
        <v>95.017203104453102</v>
      </c>
      <c r="M3008">
        <v>94.6948309274228</v>
      </c>
      <c r="N3008">
        <v>1.36836573830793</v>
      </c>
      <c r="O3008">
        <v>0</v>
      </c>
      <c r="P3008">
        <v>209.51923076923001</v>
      </c>
    </row>
    <row r="3009" spans="1:17" hidden="1" x14ac:dyDescent="0.3">
      <c r="A3009" t="s">
        <v>6183</v>
      </c>
      <c r="B3009" t="s">
        <v>6184</v>
      </c>
      <c r="C3009" t="str">
        <f>IFERROR(VLOOKUP(Table1[[#This Row],[Ticker]],[1]!Table1[[Symbol]:[Industry]],2,FALSE),"-")</f>
        <v>-</v>
      </c>
      <c r="D3009" t="s">
        <v>169</v>
      </c>
      <c r="E3009">
        <v>79.750718729999903</v>
      </c>
      <c r="F3009">
        <v>49.05</v>
      </c>
      <c r="G3009">
        <v>2.5231080966508501</v>
      </c>
      <c r="H3009">
        <v>4.2333149056755897</v>
      </c>
      <c r="I3009">
        <v>3.8963482624818599</v>
      </c>
      <c r="J3009">
        <v>0.315334942128078</v>
      </c>
      <c r="K3009">
        <v>48.258134647106502</v>
      </c>
      <c r="L3009">
        <v>45.790888251270196</v>
      </c>
      <c r="M3009">
        <v>48.659076011699398</v>
      </c>
      <c r="N3009">
        <v>2.04485488126649</v>
      </c>
      <c r="O3009">
        <v>41.284403669724703</v>
      </c>
      <c r="P3009">
        <v>46.1997019374068</v>
      </c>
      <c r="Q3009">
        <v>-1.4670400033754E-2</v>
      </c>
    </row>
    <row r="3010" spans="1:17" hidden="1" x14ac:dyDescent="0.3">
      <c r="A3010" t="s">
        <v>6185</v>
      </c>
      <c r="B3010" t="s">
        <v>6186</v>
      </c>
      <c r="C3010" t="str">
        <f>IFERROR(VLOOKUP(Table1[[#This Row],[Ticker]],[1]!Table1[[Symbol]:[Industry]],2,FALSE),"-")</f>
        <v>-</v>
      </c>
      <c r="D3010" t="s">
        <v>234</v>
      </c>
      <c r="E3010">
        <v>79.624230999999995</v>
      </c>
      <c r="F3010">
        <v>228.95</v>
      </c>
      <c r="G3010">
        <v>-10.0224437269082</v>
      </c>
      <c r="H3010">
        <v>-5.9339589937353896</v>
      </c>
      <c r="I3010">
        <v>3.2994185492111101</v>
      </c>
      <c r="J3010">
        <v>-3.1139825041796501</v>
      </c>
      <c r="K3010">
        <v>213.102939925155</v>
      </c>
      <c r="L3010">
        <v>195.63338859873599</v>
      </c>
      <c r="M3010">
        <v>63.0129339196301</v>
      </c>
      <c r="N3010">
        <v>1.52093170385179</v>
      </c>
      <c r="O3010">
        <v>16.968770473902602</v>
      </c>
      <c r="P3010">
        <v>56.120013637913303</v>
      </c>
      <c r="Q3010">
        <v>0.107765938272692</v>
      </c>
    </row>
    <row r="3011" spans="1:17" hidden="1" x14ac:dyDescent="0.3">
      <c r="A3011" t="s">
        <v>6187</v>
      </c>
      <c r="B3011" t="s">
        <v>6188</v>
      </c>
      <c r="C3011" t="str">
        <f>IFERROR(VLOOKUP(Table1[[#This Row],[Ticker]],[1]!Table1[[Symbol]:[Industry]],2,FALSE),"-")</f>
        <v>-</v>
      </c>
      <c r="D3011" t="s">
        <v>124</v>
      </c>
      <c r="E3011">
        <v>79.564135051999997</v>
      </c>
      <c r="F3011">
        <v>27.98</v>
      </c>
      <c r="G3011">
        <v>-7.6032793093034998</v>
      </c>
      <c r="H3011">
        <v>-8.3921873313894206</v>
      </c>
      <c r="I3011">
        <v>-31.858378476171801</v>
      </c>
      <c r="J3011">
        <v>-8.0911834029148597</v>
      </c>
      <c r="K3011">
        <v>29.925428286357601</v>
      </c>
      <c r="L3011">
        <v>30.310409851183898</v>
      </c>
      <c r="M3011">
        <v>41.164597818974997</v>
      </c>
      <c r="N3011">
        <v>1.3693031191906799</v>
      </c>
      <c r="O3011">
        <v>56.147248034310202</v>
      </c>
      <c r="P3011">
        <v>26.036036036035998</v>
      </c>
      <c r="Q3011">
        <v>2.1093817110695998E-2</v>
      </c>
    </row>
    <row r="3012" spans="1:17" hidden="1" x14ac:dyDescent="0.3">
      <c r="A3012" t="s">
        <v>6189</v>
      </c>
      <c r="B3012" t="s">
        <v>6190</v>
      </c>
      <c r="C3012" t="str">
        <f>IFERROR(VLOOKUP(Table1[[#This Row],[Ticker]],[1]!Table1[[Symbol]:[Industry]],2,FALSE),"-")</f>
        <v>-</v>
      </c>
      <c r="D3012" t="s">
        <v>187</v>
      </c>
      <c r="E3012">
        <v>79.541898399999994</v>
      </c>
      <c r="F3012">
        <v>69.709999999999994</v>
      </c>
      <c r="G3012">
        <v>-55.169785697175101</v>
      </c>
      <c r="H3012">
        <v>-12.512163974501799</v>
      </c>
      <c r="I3012">
        <v>-35.853229433553999</v>
      </c>
      <c r="J3012">
        <v>-0.38686409793461501</v>
      </c>
      <c r="K3012">
        <v>72.763730637280901</v>
      </c>
      <c r="L3012">
        <v>79.715989234841004</v>
      </c>
      <c r="M3012">
        <v>45.6744994467401</v>
      </c>
      <c r="N3012">
        <v>0.87637962108953604</v>
      </c>
      <c r="O3012">
        <v>61.813226222923497</v>
      </c>
      <c r="P3012">
        <v>6.9171779141104102</v>
      </c>
      <c r="Q3012">
        <v>7.9502857624469001E-2</v>
      </c>
    </row>
    <row r="3013" spans="1:17" hidden="1" x14ac:dyDescent="0.3">
      <c r="A3013" t="s">
        <v>6191</v>
      </c>
      <c r="B3013" t="s">
        <v>6192</v>
      </c>
      <c r="C3013" t="str">
        <f>IFERROR(VLOOKUP(Table1[[#This Row],[Ticker]],[1]!Table1[[Symbol]:[Industry]],2,FALSE),"-")</f>
        <v>-</v>
      </c>
      <c r="D3013" t="s">
        <v>306</v>
      </c>
      <c r="E3013">
        <v>79.518877424999999</v>
      </c>
      <c r="F3013">
        <v>209.95</v>
      </c>
      <c r="G3013">
        <v>9.3038911494217995</v>
      </c>
      <c r="H3013">
        <v>-1.5015138459658399</v>
      </c>
      <c r="I3013">
        <v>15.914314958362599</v>
      </c>
      <c r="J3013">
        <v>4.2320016087947403</v>
      </c>
      <c r="K3013">
        <v>199.720903619457</v>
      </c>
      <c r="L3013">
        <v>182.14888953952899</v>
      </c>
      <c r="M3013">
        <v>62.683442051786997</v>
      </c>
      <c r="N3013">
        <v>1.2910389828695401</v>
      </c>
      <c r="O3013">
        <v>13.788997380328601</v>
      </c>
      <c r="P3013">
        <v>43.702943189596098</v>
      </c>
      <c r="Q3013">
        <v>-2.9007458248155E-2</v>
      </c>
    </row>
    <row r="3014" spans="1:17" hidden="1" x14ac:dyDescent="0.3">
      <c r="A3014" t="s">
        <v>6193</v>
      </c>
      <c r="B3014" t="s">
        <v>6194</v>
      </c>
      <c r="C3014" t="str">
        <f>IFERROR(VLOOKUP(Table1[[#This Row],[Ticker]],[1]!Table1[[Symbol]:[Industry]],2,FALSE),"-")</f>
        <v>-</v>
      </c>
      <c r="D3014" t="s">
        <v>1409</v>
      </c>
      <c r="E3014">
        <v>79.439456030000002</v>
      </c>
      <c r="F3014">
        <v>18.489999999999998</v>
      </c>
      <c r="G3014">
        <v>325.26342373510101</v>
      </c>
      <c r="H3014">
        <v>-10.5735554950442</v>
      </c>
      <c r="I3014">
        <v>338.086243732865</v>
      </c>
      <c r="J3014">
        <v>-3.9266600209947899</v>
      </c>
      <c r="K3014">
        <v>17.860441891845699</v>
      </c>
      <c r="M3014">
        <v>49.330812729276602</v>
      </c>
      <c r="N3014">
        <v>0.210863349954998</v>
      </c>
      <c r="O3014">
        <v>16.170903190914</v>
      </c>
      <c r="P3014">
        <v>350.97560975609701</v>
      </c>
    </row>
    <row r="3015" spans="1:17" hidden="1" x14ac:dyDescent="0.3">
      <c r="A3015" t="s">
        <v>6195</v>
      </c>
      <c r="B3015" t="s">
        <v>6196</v>
      </c>
      <c r="C3015" t="str">
        <f>IFERROR(VLOOKUP(Table1[[#This Row],[Ticker]],[1]!Table1[[Symbol]:[Industry]],2,FALSE),"-")</f>
        <v>-</v>
      </c>
      <c r="D3015" t="s">
        <v>915</v>
      </c>
      <c r="E3015">
        <v>79.366650000000007</v>
      </c>
      <c r="F3015">
        <v>46.7</v>
      </c>
      <c r="G3015">
        <v>59.238309028508702</v>
      </c>
      <c r="H3015">
        <v>43.015383866120899</v>
      </c>
      <c r="I3015">
        <v>34.895444103349803</v>
      </c>
      <c r="J3015">
        <v>-0.85993936736869303</v>
      </c>
      <c r="K3015">
        <v>37.279565845463502</v>
      </c>
      <c r="L3015">
        <v>31.984284303611499</v>
      </c>
      <c r="M3015">
        <v>96.827926323744194</v>
      </c>
      <c r="N3015">
        <v>1.33308823529411</v>
      </c>
      <c r="O3015">
        <v>3.53319057815846</v>
      </c>
      <c r="P3015">
        <v>111.791383219954</v>
      </c>
      <c r="Q3015">
        <v>0.13860391148305801</v>
      </c>
    </row>
    <row r="3016" spans="1:17" hidden="1" x14ac:dyDescent="0.3">
      <c r="A3016" t="s">
        <v>6197</v>
      </c>
      <c r="B3016" t="s">
        <v>6198</v>
      </c>
      <c r="C3016" t="str">
        <f>IFERROR(VLOOKUP(Table1[[#This Row],[Ticker]],[1]!Table1[[Symbol]:[Industry]],2,FALSE),"-")</f>
        <v>-</v>
      </c>
      <c r="D3016" t="s">
        <v>387</v>
      </c>
      <c r="E3016">
        <v>79.363214400000004</v>
      </c>
      <c r="F3016">
        <v>128.9</v>
      </c>
      <c r="G3016">
        <v>-63.169730902121799</v>
      </c>
      <c r="H3016">
        <v>-18.362280922287901</v>
      </c>
      <c r="I3016">
        <v>-3.0001929627038502</v>
      </c>
      <c r="J3016">
        <v>-2.7124638237704199</v>
      </c>
      <c r="K3016">
        <v>134.92586968940199</v>
      </c>
      <c r="L3016">
        <v>141.86685202974999</v>
      </c>
      <c r="M3016">
        <v>37.728303047598402</v>
      </c>
      <c r="N3016">
        <v>0.60015080189928804</v>
      </c>
      <c r="O3016">
        <v>82.001551590380103</v>
      </c>
      <c r="P3016">
        <v>74.189189189189193</v>
      </c>
      <c r="Q3016">
        <v>0.124299987557373</v>
      </c>
    </row>
    <row r="3017" spans="1:17" hidden="1" x14ac:dyDescent="0.3">
      <c r="A3017" t="s">
        <v>6199</v>
      </c>
      <c r="B3017" t="s">
        <v>6200</v>
      </c>
      <c r="C3017" t="str">
        <f>IFERROR(VLOOKUP(Table1[[#This Row],[Ticker]],[1]!Table1[[Symbol]:[Industry]],2,FALSE),"-")</f>
        <v>-</v>
      </c>
      <c r="D3017" t="s">
        <v>931</v>
      </c>
      <c r="E3017">
        <v>79.358199999999997</v>
      </c>
      <c r="F3017">
        <v>46.3</v>
      </c>
      <c r="G3017">
        <v>-38.600238702087402</v>
      </c>
      <c r="H3017">
        <v>3.1882039760973999</v>
      </c>
      <c r="I3017">
        <v>-18.687941811635199</v>
      </c>
      <c r="J3017">
        <v>-0.110539827669343</v>
      </c>
      <c r="K3017">
        <v>42.903355875219297</v>
      </c>
      <c r="L3017">
        <v>43.415801066232703</v>
      </c>
      <c r="M3017">
        <v>61.633673526806902</v>
      </c>
      <c r="N3017">
        <v>2.0967793114389899</v>
      </c>
      <c r="O3017">
        <v>20.842332613390901</v>
      </c>
      <c r="P3017">
        <v>26.849315068493102</v>
      </c>
    </row>
    <row r="3018" spans="1:17" hidden="1" x14ac:dyDescent="0.3">
      <c r="A3018" t="s">
        <v>6201</v>
      </c>
      <c r="B3018" t="s">
        <v>6202</v>
      </c>
      <c r="C3018" t="str">
        <f>IFERROR(VLOOKUP(Table1[[#This Row],[Ticker]],[1]!Table1[[Symbol]:[Industry]],2,FALSE),"-")</f>
        <v>-</v>
      </c>
      <c r="E3018">
        <v>79.202434499999995</v>
      </c>
      <c r="F3018">
        <v>157.5</v>
      </c>
      <c r="G3018">
        <v>268.03781397900298</v>
      </c>
      <c r="H3018">
        <v>180.161846581948</v>
      </c>
      <c r="I3018">
        <v>211.51846095925899</v>
      </c>
      <c r="J3018">
        <v>31.5297888655262</v>
      </c>
      <c r="K3018">
        <v>84.1788558796502</v>
      </c>
      <c r="L3018">
        <v>60.3690231622707</v>
      </c>
      <c r="M3018">
        <v>98.638800764793302</v>
      </c>
      <c r="N3018">
        <v>1.8735207606539399</v>
      </c>
      <c r="O3018">
        <v>0</v>
      </c>
      <c r="P3018">
        <v>324.52830188679201</v>
      </c>
    </row>
    <row r="3019" spans="1:17" hidden="1" x14ac:dyDescent="0.3">
      <c r="A3019" t="s">
        <v>6203</v>
      </c>
      <c r="B3019" t="s">
        <v>6204</v>
      </c>
      <c r="C3019" t="str">
        <f>IFERROR(VLOOKUP(Table1[[#This Row],[Ticker]],[1]!Table1[[Symbol]:[Industry]],2,FALSE),"-")</f>
        <v>-</v>
      </c>
      <c r="D3019" t="s">
        <v>541</v>
      </c>
      <c r="E3019">
        <v>79.191059999999993</v>
      </c>
      <c r="F3019">
        <v>97.5</v>
      </c>
      <c r="G3019">
        <v>-9.5024124810677097</v>
      </c>
      <c r="H3019">
        <v>-16.6158461462067</v>
      </c>
      <c r="I3019">
        <v>-15.7778122383718</v>
      </c>
      <c r="J3019">
        <v>-8.9108555340623994</v>
      </c>
      <c r="K3019">
        <v>118.327424976893</v>
      </c>
      <c r="L3019">
        <v>109.233128661877</v>
      </c>
      <c r="M3019">
        <v>10.229692565295499</v>
      </c>
      <c r="N3019">
        <v>1.7488789237668101</v>
      </c>
      <c r="O3019">
        <v>63.435897435897402</v>
      </c>
      <c r="P3019">
        <v>23.106060606060499</v>
      </c>
      <c r="Q3019">
        <v>-1.759559203776E-2</v>
      </c>
    </row>
    <row r="3020" spans="1:17" hidden="1" x14ac:dyDescent="0.3">
      <c r="A3020" t="s">
        <v>6205</v>
      </c>
      <c r="B3020" t="s">
        <v>6206</v>
      </c>
      <c r="C3020" t="str">
        <f>IFERROR(VLOOKUP(Table1[[#This Row],[Ticker]],[1]!Table1[[Symbol]:[Industry]],2,FALSE),"-")</f>
        <v>-</v>
      </c>
      <c r="D3020" t="s">
        <v>1303</v>
      </c>
      <c r="E3020">
        <v>78.79303951</v>
      </c>
      <c r="F3020">
        <v>76.73</v>
      </c>
      <c r="G3020">
        <v>-10.363418732962501</v>
      </c>
      <c r="H3020">
        <v>-0.91420329724962102</v>
      </c>
      <c r="I3020">
        <v>-7.3605529301227897</v>
      </c>
      <c r="J3020">
        <v>-5.4435370477325096</v>
      </c>
      <c r="K3020">
        <v>75.835312522365498</v>
      </c>
      <c r="L3020">
        <v>75.578045489767504</v>
      </c>
      <c r="M3020">
        <v>51.365918855569603</v>
      </c>
      <c r="N3020">
        <v>3.3329194816482901</v>
      </c>
      <c r="O3020">
        <v>28.111560015639199</v>
      </c>
      <c r="P3020">
        <v>27.352697095435602</v>
      </c>
      <c r="Q3020">
        <v>3.7819636718639999E-3</v>
      </c>
    </row>
    <row r="3021" spans="1:17" hidden="1" x14ac:dyDescent="0.3">
      <c r="A3021" t="s">
        <v>6207</v>
      </c>
      <c r="B3021" t="s">
        <v>6208</v>
      </c>
      <c r="C3021" t="str">
        <f>IFERROR(VLOOKUP(Table1[[#This Row],[Ticker]],[1]!Table1[[Symbol]:[Industry]],2,FALSE),"-")</f>
        <v>-</v>
      </c>
      <c r="D3021" t="s">
        <v>924</v>
      </c>
      <c r="E3021">
        <v>78.768072000000004</v>
      </c>
      <c r="F3021">
        <v>79.06</v>
      </c>
      <c r="G3021">
        <v>53.969632160821902</v>
      </c>
      <c r="H3021">
        <v>2.8450235465069098</v>
      </c>
      <c r="I3021">
        <v>-18.6581383712657</v>
      </c>
      <c r="J3021">
        <v>2.2451595035315801</v>
      </c>
      <c r="K3021">
        <v>77.154400684770593</v>
      </c>
      <c r="L3021">
        <v>73.331164727403504</v>
      </c>
      <c r="M3021">
        <v>55.504987109363803</v>
      </c>
      <c r="N3021">
        <v>6.3204882878527796E-2</v>
      </c>
      <c r="O3021">
        <v>45.079686314191697</v>
      </c>
      <c r="P3021">
        <v>91.893203883495104</v>
      </c>
      <c r="Q3021">
        <v>0.131415572206415</v>
      </c>
    </row>
    <row r="3022" spans="1:17" hidden="1" x14ac:dyDescent="0.3">
      <c r="A3022" t="s">
        <v>6209</v>
      </c>
      <c r="B3022" t="s">
        <v>6210</v>
      </c>
      <c r="C3022" t="str">
        <f>IFERROR(VLOOKUP(Table1[[#This Row],[Ticker]],[1]!Table1[[Symbol]:[Industry]],2,FALSE),"-")</f>
        <v>-</v>
      </c>
      <c r="E3022">
        <v>78.707461160999998</v>
      </c>
      <c r="F3022">
        <v>46.47</v>
      </c>
      <c r="G3022">
        <v>-26.544452346220201</v>
      </c>
      <c r="H3022">
        <v>29.726373016036501</v>
      </c>
      <c r="I3022">
        <v>-13.3179068417453</v>
      </c>
      <c r="J3022">
        <v>-5.3355891928386097</v>
      </c>
      <c r="K3022">
        <v>41.028103671607397</v>
      </c>
      <c r="L3022">
        <v>41.730860161456</v>
      </c>
      <c r="M3022">
        <v>63.797859534428099</v>
      </c>
      <c r="N3022">
        <v>1.96020448909853</v>
      </c>
      <c r="O3022">
        <v>31.9130621906606</v>
      </c>
      <c r="P3022">
        <v>49.565497264241998</v>
      </c>
      <c r="Q3022">
        <v>-1.5165903239928001E-2</v>
      </c>
    </row>
    <row r="3023" spans="1:17" hidden="1" x14ac:dyDescent="0.3">
      <c r="A3023" t="s">
        <v>6211</v>
      </c>
      <c r="B3023" t="s">
        <v>6212</v>
      </c>
      <c r="C3023" t="str">
        <f>IFERROR(VLOOKUP(Table1[[#This Row],[Ticker]],[1]!Table1[[Symbol]:[Industry]],2,FALSE),"-")</f>
        <v>-</v>
      </c>
      <c r="D3023" t="s">
        <v>821</v>
      </c>
      <c r="E3023">
        <v>78.664886999999993</v>
      </c>
      <c r="F3023">
        <v>218.55</v>
      </c>
      <c r="G3023">
        <v>-21.192817297897101</v>
      </c>
      <c r="H3023">
        <v>-8.38912403949017</v>
      </c>
      <c r="I3023">
        <v>-11.942483806142301</v>
      </c>
      <c r="J3023">
        <v>-6.2124428356496999</v>
      </c>
      <c r="K3023">
        <v>212.787729217584</v>
      </c>
      <c r="L3023">
        <v>208.93815253162501</v>
      </c>
      <c r="M3023">
        <v>51.144652517250698</v>
      </c>
      <c r="N3023">
        <v>0.93957462891582899</v>
      </c>
      <c r="O3023">
        <v>79.318233813772494</v>
      </c>
      <c r="P3023">
        <v>58.369565217391298</v>
      </c>
      <c r="Q3023">
        <v>0.18822819385209799</v>
      </c>
    </row>
    <row r="3024" spans="1:17" hidden="1" x14ac:dyDescent="0.3">
      <c r="A3024" t="s">
        <v>6213</v>
      </c>
      <c r="B3024" t="s">
        <v>6214</v>
      </c>
      <c r="C3024" t="str">
        <f>IFERROR(VLOOKUP(Table1[[#This Row],[Ticker]],[1]!Table1[[Symbol]:[Industry]],2,FALSE),"-")</f>
        <v>-</v>
      </c>
      <c r="D3024" t="s">
        <v>869</v>
      </c>
      <c r="E3024">
        <v>78.650026818000001</v>
      </c>
      <c r="F3024">
        <v>6.49</v>
      </c>
      <c r="G3024">
        <v>-19.1548089718158</v>
      </c>
      <c r="H3024">
        <v>-11.5063337867494</v>
      </c>
      <c r="I3024">
        <v>-23.372124643922</v>
      </c>
      <c r="J3024">
        <v>-4.7309613541682198</v>
      </c>
      <c r="K3024">
        <v>7.0101308973617202</v>
      </c>
      <c r="L3024">
        <v>8.2289882707754902</v>
      </c>
      <c r="M3024">
        <v>25.611247979650098</v>
      </c>
      <c r="N3024">
        <v>1.15584824134661</v>
      </c>
      <c r="O3024">
        <v>90.292758089368206</v>
      </c>
      <c r="P3024">
        <v>41.086956521739097</v>
      </c>
      <c r="Q3024">
        <v>-0.134580125859915</v>
      </c>
    </row>
    <row r="3025" spans="1:17" hidden="1" x14ac:dyDescent="0.3">
      <c r="A3025" t="s">
        <v>6215</v>
      </c>
      <c r="B3025" t="s">
        <v>6216</v>
      </c>
      <c r="C3025" t="str">
        <f>IFERROR(VLOOKUP(Table1[[#This Row],[Ticker]],[1]!Table1[[Symbol]:[Industry]],2,FALSE),"-")</f>
        <v>-</v>
      </c>
      <c r="D3025" t="s">
        <v>1303</v>
      </c>
      <c r="E3025">
        <v>78.60839</v>
      </c>
      <c r="F3025">
        <v>265.3</v>
      </c>
      <c r="G3025">
        <v>24.3443750649766</v>
      </c>
      <c r="H3025">
        <v>-8.9513402868588301</v>
      </c>
      <c r="I3025">
        <v>-38.188535388289402</v>
      </c>
      <c r="J3025">
        <v>-5.8875754965643496</v>
      </c>
      <c r="K3025">
        <v>267.43267597403502</v>
      </c>
      <c r="L3025">
        <v>249.88755841198</v>
      </c>
      <c r="M3025">
        <v>46.100250174499699</v>
      </c>
      <c r="N3025">
        <v>0.46563322569080401</v>
      </c>
      <c r="O3025">
        <v>37.203166226912899</v>
      </c>
      <c r="P3025">
        <v>83.662166839736898</v>
      </c>
      <c r="Q3025">
        <v>5.4986630959452998E-2</v>
      </c>
    </row>
    <row r="3026" spans="1:17" hidden="1" x14ac:dyDescent="0.3">
      <c r="A3026" t="s">
        <v>6217</v>
      </c>
      <c r="B3026" t="s">
        <v>6218</v>
      </c>
      <c r="C3026" t="str">
        <f>IFERROR(VLOOKUP(Table1[[#This Row],[Ticker]],[1]!Table1[[Symbol]:[Industry]],2,FALSE),"-")</f>
        <v>-</v>
      </c>
      <c r="D3026" t="s">
        <v>257</v>
      </c>
      <c r="E3026">
        <v>78.514700000000005</v>
      </c>
      <c r="F3026">
        <v>220</v>
      </c>
      <c r="G3026">
        <v>158.562268042836</v>
      </c>
      <c r="H3026">
        <v>14.364145337797201</v>
      </c>
      <c r="I3026">
        <v>149.546516119198</v>
      </c>
      <c r="J3026">
        <v>-2.6668747956996302</v>
      </c>
      <c r="K3026">
        <v>177.740369588991</v>
      </c>
      <c r="L3026">
        <v>111.179584732289</v>
      </c>
      <c r="M3026">
        <v>44.347362832512196</v>
      </c>
      <c r="N3026">
        <v>2.0184649933216301</v>
      </c>
      <c r="O3026">
        <v>14.090909090908999</v>
      </c>
      <c r="P3026">
        <v>385.43689320388302</v>
      </c>
      <c r="Q3026">
        <v>0.18841261885476501</v>
      </c>
    </row>
    <row r="3027" spans="1:17" hidden="1" x14ac:dyDescent="0.3">
      <c r="A3027" t="s">
        <v>6219</v>
      </c>
      <c r="B3027" t="s">
        <v>6220</v>
      </c>
      <c r="C3027" t="str">
        <f>IFERROR(VLOOKUP(Table1[[#This Row],[Ticker]],[1]!Table1[[Symbol]:[Industry]],2,FALSE),"-")</f>
        <v>-</v>
      </c>
      <c r="D3027" t="s">
        <v>59</v>
      </c>
      <c r="E3027">
        <v>78.505462499999993</v>
      </c>
      <c r="F3027">
        <v>104.25</v>
      </c>
      <c r="G3027">
        <v>-18.975214586574101</v>
      </c>
      <c r="H3027">
        <v>6.4853356942817504</v>
      </c>
      <c r="I3027">
        <v>-11.616780050821299</v>
      </c>
      <c r="J3027">
        <v>1.9943778464185</v>
      </c>
      <c r="K3027">
        <v>98.583286609986999</v>
      </c>
      <c r="L3027">
        <v>96.583114711339604</v>
      </c>
      <c r="M3027">
        <v>76.460659106149393</v>
      </c>
      <c r="N3027">
        <v>2.02035372427643</v>
      </c>
      <c r="O3027">
        <v>9.3525179856115201</v>
      </c>
      <c r="P3027">
        <v>26.979293544457899</v>
      </c>
      <c r="Q3027">
        <v>1.4327675174264001E-2</v>
      </c>
    </row>
    <row r="3028" spans="1:17" hidden="1" x14ac:dyDescent="0.3">
      <c r="A3028" t="s">
        <v>6221</v>
      </c>
      <c r="B3028" t="s">
        <v>6222</v>
      </c>
      <c r="C3028" t="str">
        <f>IFERROR(VLOOKUP(Table1[[#This Row],[Ticker]],[1]!Table1[[Symbol]:[Industry]],2,FALSE),"-")</f>
        <v>-</v>
      </c>
      <c r="D3028" t="s">
        <v>1512</v>
      </c>
      <c r="E3028">
        <v>78.456054600000002</v>
      </c>
      <c r="F3028">
        <v>77</v>
      </c>
      <c r="G3028">
        <v>-32.885181801586903</v>
      </c>
      <c r="H3028">
        <v>-5.4865212641703698</v>
      </c>
      <c r="I3028">
        <v>-39.028454752249203</v>
      </c>
      <c r="J3028">
        <v>4.8794004527253696</v>
      </c>
      <c r="K3028">
        <v>73.5771925278585</v>
      </c>
      <c r="L3028">
        <v>75.916076679630194</v>
      </c>
      <c r="M3028">
        <v>79.433609348548401</v>
      </c>
      <c r="N3028">
        <v>1.4735042753707801</v>
      </c>
      <c r="O3028">
        <v>82.662337662337606</v>
      </c>
      <c r="P3028">
        <v>35.682819383259897</v>
      </c>
      <c r="Q3028">
        <v>0.101271102414718</v>
      </c>
    </row>
    <row r="3029" spans="1:17" hidden="1" x14ac:dyDescent="0.3">
      <c r="A3029" t="s">
        <v>6223</v>
      </c>
      <c r="B3029" t="s">
        <v>6224</v>
      </c>
      <c r="C3029" t="str">
        <f>IFERROR(VLOOKUP(Table1[[#This Row],[Ticker]],[1]!Table1[[Symbol]:[Industry]],2,FALSE),"-")</f>
        <v>-</v>
      </c>
      <c r="D3029" t="s">
        <v>552</v>
      </c>
      <c r="E3029">
        <v>78.243083729999995</v>
      </c>
      <c r="F3029">
        <v>109.62</v>
      </c>
      <c r="G3029">
        <v>106.914932623071</v>
      </c>
      <c r="H3029">
        <v>7.5140699230159704</v>
      </c>
      <c r="I3029">
        <v>34.946102621406801</v>
      </c>
      <c r="J3029">
        <v>2.1653349421280699</v>
      </c>
      <c r="K3029">
        <v>99.521470283727894</v>
      </c>
      <c r="L3029">
        <v>83.401708100397101</v>
      </c>
      <c r="M3029">
        <v>59.283237995573998</v>
      </c>
      <c r="N3029">
        <v>1.19544871152073</v>
      </c>
      <c r="O3029">
        <v>9.3778507571611094</v>
      </c>
      <c r="P3029">
        <v>138.304347826087</v>
      </c>
      <c r="Q3029">
        <v>0.113277399891981</v>
      </c>
    </row>
    <row r="3030" spans="1:17" hidden="1" x14ac:dyDescent="0.3">
      <c r="A3030" t="s">
        <v>6225</v>
      </c>
      <c r="B3030" t="s">
        <v>6226</v>
      </c>
      <c r="C3030" t="str">
        <f>IFERROR(VLOOKUP(Table1[[#This Row],[Ticker]],[1]!Table1[[Symbol]:[Industry]],2,FALSE),"-")</f>
        <v>-</v>
      </c>
      <c r="E3030">
        <v>78.242999999999995</v>
      </c>
      <c r="F3030">
        <v>66</v>
      </c>
      <c r="G3030">
        <v>-18.307792204885502</v>
      </c>
      <c r="H3030">
        <v>-2.7758339486279802</v>
      </c>
      <c r="I3030">
        <v>-23.676065131099399</v>
      </c>
      <c r="J3030">
        <v>-5.6488648171980396</v>
      </c>
      <c r="K3030">
        <v>64.908462104258106</v>
      </c>
      <c r="L3030">
        <v>66.090881445802793</v>
      </c>
      <c r="M3030">
        <v>55.818243465009303</v>
      </c>
      <c r="N3030">
        <v>1.8641352215623499</v>
      </c>
      <c r="O3030">
        <v>75.727272727272705</v>
      </c>
      <c r="P3030">
        <v>19.3274272283493</v>
      </c>
      <c r="Q3030">
        <v>0.152476784855337</v>
      </c>
    </row>
    <row r="3031" spans="1:17" hidden="1" x14ac:dyDescent="0.3">
      <c r="A3031" t="s">
        <v>6227</v>
      </c>
      <c r="B3031" t="s">
        <v>6228</v>
      </c>
      <c r="C3031" t="str">
        <f>IFERROR(VLOOKUP(Table1[[#This Row],[Ticker]],[1]!Table1[[Symbol]:[Industry]],2,FALSE),"-")</f>
        <v>-</v>
      </c>
      <c r="D3031" t="s">
        <v>496</v>
      </c>
      <c r="E3031">
        <v>78.031199999999998</v>
      </c>
      <c r="F3031">
        <v>164</v>
      </c>
      <c r="G3031">
        <v>-6.4828148832281096</v>
      </c>
      <c r="H3031">
        <v>3.9191981281441599</v>
      </c>
      <c r="I3031">
        <v>6.34000511453565</v>
      </c>
      <c r="J3031">
        <v>1.6626585431012999</v>
      </c>
      <c r="K3031">
        <v>144.60430890745101</v>
      </c>
      <c r="M3031">
        <v>76.204771614763004</v>
      </c>
      <c r="N3031">
        <v>1.9339534883720899</v>
      </c>
      <c r="O3031">
        <v>20.731707317073099</v>
      </c>
      <c r="P3031">
        <v>43.922773146116697</v>
      </c>
    </row>
    <row r="3032" spans="1:17" hidden="1" x14ac:dyDescent="0.3">
      <c r="A3032" t="s">
        <v>6229</v>
      </c>
      <c r="B3032" t="s">
        <v>6230</v>
      </c>
      <c r="C3032" t="str">
        <f>IFERROR(VLOOKUP(Table1[[#This Row],[Ticker]],[1]!Table1[[Symbol]:[Industry]],2,FALSE),"-")</f>
        <v>-</v>
      </c>
      <c r="E3032">
        <v>78.013033199999995</v>
      </c>
      <c r="F3032">
        <v>51.57</v>
      </c>
      <c r="G3032">
        <v>-58.781621452534097</v>
      </c>
      <c r="H3032">
        <v>-7.0993203903743298</v>
      </c>
      <c r="I3032">
        <v>-31.8554251055705</v>
      </c>
      <c r="J3032">
        <v>-3.9095253930674598</v>
      </c>
      <c r="K3032">
        <v>53.906094670484499</v>
      </c>
      <c r="L3032">
        <v>57.589307089828097</v>
      </c>
      <c r="M3032">
        <v>41.942206340282603</v>
      </c>
      <c r="N3032">
        <v>3.0939633593333902</v>
      </c>
      <c r="O3032">
        <v>66.705448904401706</v>
      </c>
      <c r="P3032">
        <v>24.0856592877767</v>
      </c>
      <c r="Q3032">
        <v>4.2519136099340001E-2</v>
      </c>
    </row>
    <row r="3033" spans="1:17" hidden="1" x14ac:dyDescent="0.3">
      <c r="A3033" t="s">
        <v>6231</v>
      </c>
      <c r="B3033" t="s">
        <v>6232</v>
      </c>
      <c r="C3033" t="str">
        <f>IFERROR(VLOOKUP(Table1[[#This Row],[Ticker]],[1]!Table1[[Symbol]:[Industry]],2,FALSE),"-")</f>
        <v>-</v>
      </c>
      <c r="D3033" t="s">
        <v>620</v>
      </c>
      <c r="E3033">
        <v>77.996880000000004</v>
      </c>
      <c r="F3033">
        <v>2.6</v>
      </c>
      <c r="G3033">
        <v>-77.527570636380801</v>
      </c>
      <c r="H3033">
        <v>-10.2323170233709</v>
      </c>
      <c r="I3033">
        <v>-38.603651737518099</v>
      </c>
      <c r="J3033">
        <v>-2.91303655914419</v>
      </c>
      <c r="K3033">
        <v>2.6336927324970199</v>
      </c>
      <c r="L3033">
        <v>3.6669992230397499</v>
      </c>
      <c r="M3033">
        <v>51.418958196751603</v>
      </c>
      <c r="N3033">
        <v>1.0563961572935501</v>
      </c>
      <c r="O3033">
        <v>172.435897435897</v>
      </c>
      <c r="P3033">
        <v>20.930232558139501</v>
      </c>
      <c r="Q3033">
        <v>-6.8409471158539001E-2</v>
      </c>
    </row>
    <row r="3034" spans="1:17" hidden="1" x14ac:dyDescent="0.3">
      <c r="A3034" t="s">
        <v>6233</v>
      </c>
      <c r="B3034" t="s">
        <v>6234</v>
      </c>
      <c r="C3034" t="str">
        <f>IFERROR(VLOOKUP(Table1[[#This Row],[Ticker]],[1]!Table1[[Symbol]:[Industry]],2,FALSE),"-")</f>
        <v>-</v>
      </c>
      <c r="D3034" t="s">
        <v>410</v>
      </c>
      <c r="E3034">
        <v>77.763000000000005</v>
      </c>
      <c r="F3034">
        <v>185.15</v>
      </c>
      <c r="G3034">
        <v>12.7177205210598</v>
      </c>
      <c r="H3034">
        <v>-15.308796099849999</v>
      </c>
      <c r="I3034">
        <v>-2.6153934204926901</v>
      </c>
      <c r="J3034">
        <v>-1.63286325607012</v>
      </c>
      <c r="K3034">
        <v>181.07779908318199</v>
      </c>
      <c r="L3034">
        <v>168.81832025852901</v>
      </c>
      <c r="M3034">
        <v>46.518084049681697</v>
      </c>
      <c r="N3034">
        <v>0.60705688130316604</v>
      </c>
      <c r="O3034">
        <v>12.773426951120699</v>
      </c>
      <c r="P3034">
        <v>52.953325072284102</v>
      </c>
      <c r="Q3034">
        <v>2.2018261411231001E-2</v>
      </c>
    </row>
    <row r="3035" spans="1:17" hidden="1" x14ac:dyDescent="0.3">
      <c r="A3035" t="s">
        <v>6235</v>
      </c>
      <c r="B3035" t="s">
        <v>6236</v>
      </c>
      <c r="C3035" t="str">
        <f>IFERROR(VLOOKUP(Table1[[#This Row],[Ticker]],[1]!Table1[[Symbol]:[Industry]],2,FALSE),"-")</f>
        <v>-</v>
      </c>
      <c r="D3035" t="s">
        <v>1136</v>
      </c>
      <c r="E3035">
        <v>77.743365804999996</v>
      </c>
      <c r="F3035">
        <v>0.85</v>
      </c>
      <c r="G3035">
        <v>51.371147312337101</v>
      </c>
      <c r="H3035">
        <v>17.014436223382202</v>
      </c>
      <c r="I3035">
        <v>19.923133976767499</v>
      </c>
      <c r="J3035">
        <v>-7.3235539467608097</v>
      </c>
      <c r="K3035">
        <v>0.79042159968973302</v>
      </c>
      <c r="L3035">
        <v>0.73336672462615404</v>
      </c>
      <c r="M3035">
        <v>56.728775904770302</v>
      </c>
      <c r="N3035">
        <v>3.5432748462716699</v>
      </c>
      <c r="O3035">
        <v>41.176470588235297</v>
      </c>
      <c r="P3035">
        <v>112.5</v>
      </c>
      <c r="Q3035">
        <v>1.3842290676958999E-2</v>
      </c>
    </row>
    <row r="3036" spans="1:17" hidden="1" x14ac:dyDescent="0.3">
      <c r="A3036" t="s">
        <v>6237</v>
      </c>
      <c r="B3036" t="s">
        <v>6238</v>
      </c>
      <c r="C3036" t="str">
        <f>IFERROR(VLOOKUP(Table1[[#This Row],[Ticker]],[1]!Table1[[Symbol]:[Industry]],2,FALSE),"-")</f>
        <v>-</v>
      </c>
      <c r="D3036" t="s">
        <v>410</v>
      </c>
      <c r="E3036">
        <v>77.731315223999999</v>
      </c>
      <c r="F3036">
        <v>51.86</v>
      </c>
      <c r="G3036">
        <v>0.34842003960986601</v>
      </c>
      <c r="H3036">
        <v>-10.80251996018</v>
      </c>
      <c r="I3036">
        <v>-4.05410894033629</v>
      </c>
      <c r="J3036">
        <v>-5.3567834379342303</v>
      </c>
      <c r="K3036">
        <v>53.835731022176603</v>
      </c>
      <c r="L3036">
        <v>50.552553549510499</v>
      </c>
      <c r="M3036">
        <v>36.659876254790603</v>
      </c>
      <c r="N3036">
        <v>0.120380407521491</v>
      </c>
      <c r="O3036">
        <v>60.4319321249517</v>
      </c>
      <c r="P3036">
        <v>32.464878671775203</v>
      </c>
      <c r="Q3036">
        <v>-2.2600857005188001E-2</v>
      </c>
    </row>
    <row r="3037" spans="1:17" hidden="1" x14ac:dyDescent="0.3">
      <c r="A3037" t="s">
        <v>6239</v>
      </c>
      <c r="B3037" t="s">
        <v>6240</v>
      </c>
      <c r="C3037" t="str">
        <f>IFERROR(VLOOKUP(Table1[[#This Row],[Ticker]],[1]!Table1[[Symbol]:[Industry]],2,FALSE),"-")</f>
        <v>-</v>
      </c>
      <c r="E3037">
        <v>77.504000000000005</v>
      </c>
      <c r="F3037">
        <v>224</v>
      </c>
      <c r="G3037">
        <v>-19.0455193543295</v>
      </c>
      <c r="H3037">
        <v>-8.6832167058359797</v>
      </c>
      <c r="I3037">
        <v>-6.2226993565657498</v>
      </c>
      <c r="J3037">
        <v>-9.2679983912052499</v>
      </c>
      <c r="K3037">
        <v>248.88448081560901</v>
      </c>
      <c r="M3037">
        <v>43.159692245350897</v>
      </c>
      <c r="N3037">
        <v>1.25367647058823</v>
      </c>
      <c r="O3037">
        <v>103.102678571428</v>
      </c>
      <c r="P3037">
        <v>18.769883351007401</v>
      </c>
    </row>
    <row r="3038" spans="1:17" hidden="1" x14ac:dyDescent="0.3">
      <c r="A3038" t="s">
        <v>6241</v>
      </c>
      <c r="B3038" t="s">
        <v>6242</v>
      </c>
      <c r="C3038" t="str">
        <f>IFERROR(VLOOKUP(Table1[[#This Row],[Ticker]],[1]!Table1[[Symbol]:[Industry]],2,FALSE),"-")</f>
        <v>-</v>
      </c>
      <c r="E3038">
        <v>77.226220499999997</v>
      </c>
      <c r="F3038">
        <v>103.35</v>
      </c>
      <c r="G3038">
        <v>5.1105987891303801</v>
      </c>
      <c r="H3038">
        <v>-7.5328840686188601</v>
      </c>
      <c r="I3038">
        <v>0.24692297512554601</v>
      </c>
      <c r="J3038">
        <v>5.8582642350573604</v>
      </c>
      <c r="K3038">
        <v>99.794688812523106</v>
      </c>
      <c r="L3038">
        <v>92.4084308013677</v>
      </c>
      <c r="M3038">
        <v>51.929175955454902</v>
      </c>
      <c r="N3038">
        <v>3.7355643917849601</v>
      </c>
      <c r="O3038">
        <v>39.332365747460003</v>
      </c>
      <c r="P3038">
        <v>48.705035971222998</v>
      </c>
      <c r="Q3038">
        <v>0.11099640563093501</v>
      </c>
    </row>
    <row r="3039" spans="1:17" hidden="1" x14ac:dyDescent="0.3">
      <c r="A3039" t="s">
        <v>6243</v>
      </c>
      <c r="B3039" t="s">
        <v>6244</v>
      </c>
      <c r="C3039" t="str">
        <f>IFERROR(VLOOKUP(Table1[[#This Row],[Ticker]],[1]!Table1[[Symbol]:[Industry]],2,FALSE),"-")</f>
        <v>-</v>
      </c>
      <c r="D3039" t="s">
        <v>716</v>
      </c>
      <c r="E3039">
        <v>77.053211959999999</v>
      </c>
      <c r="F3039">
        <v>60.13</v>
      </c>
      <c r="G3039">
        <v>32.277842842818998</v>
      </c>
      <c r="H3039">
        <v>-1.13091419257465</v>
      </c>
      <c r="I3039">
        <v>7.9021164998692299</v>
      </c>
      <c r="J3039">
        <v>-0.788103138628797</v>
      </c>
      <c r="K3039">
        <v>56.589992337812198</v>
      </c>
      <c r="L3039">
        <v>50.462571957549798</v>
      </c>
      <c r="M3039">
        <v>51.880968766981397</v>
      </c>
      <c r="N3039">
        <v>0.86897896733230895</v>
      </c>
      <c r="O3039">
        <v>1.61317146183268</v>
      </c>
      <c r="P3039">
        <v>62.733423545331497</v>
      </c>
      <c r="Q3039">
        <v>6.5320406444950005E-2</v>
      </c>
    </row>
    <row r="3040" spans="1:17" hidden="1" x14ac:dyDescent="0.3">
      <c r="A3040" t="s">
        <v>6245</v>
      </c>
      <c r="B3040" t="s">
        <v>6246</v>
      </c>
      <c r="C3040" t="str">
        <f>IFERROR(VLOOKUP(Table1[[#This Row],[Ticker]],[1]!Table1[[Symbol]:[Industry]],2,FALSE),"-")</f>
        <v>-</v>
      </c>
      <c r="E3040">
        <v>76.823924099999999</v>
      </c>
      <c r="F3040">
        <v>46.86</v>
      </c>
      <c r="G3040">
        <v>-18.1857977695046</v>
      </c>
      <c r="H3040">
        <v>10.3277615535143</v>
      </c>
      <c r="I3040">
        <v>4.3485624231023303</v>
      </c>
      <c r="J3040">
        <v>8.3472089820666309</v>
      </c>
      <c r="K3040">
        <v>41.777273549773902</v>
      </c>
      <c r="L3040">
        <v>41.9876470939342</v>
      </c>
      <c r="M3040">
        <v>68.535888357297395</v>
      </c>
      <c r="N3040">
        <v>2.15020438588417</v>
      </c>
      <c r="O3040">
        <v>15.6636790439607</v>
      </c>
      <c r="P3040">
        <v>45.754276827371697</v>
      </c>
      <c r="Q3040">
        <v>6.9624768268487E-2</v>
      </c>
    </row>
    <row r="3041" spans="1:17" hidden="1" x14ac:dyDescent="0.3">
      <c r="A3041" t="s">
        <v>6247</v>
      </c>
      <c r="B3041" t="s">
        <v>6248</v>
      </c>
      <c r="C3041" t="str">
        <f>IFERROR(VLOOKUP(Table1[[#This Row],[Ticker]],[1]!Table1[[Symbol]:[Industry]],2,FALSE),"-")</f>
        <v>-</v>
      </c>
      <c r="D3041" t="s">
        <v>124</v>
      </c>
      <c r="E3041">
        <v>76.769008256999996</v>
      </c>
      <c r="F3041">
        <v>47.01</v>
      </c>
      <c r="G3041">
        <v>69.453103235202093</v>
      </c>
      <c r="H3041">
        <v>18.2528780518942</v>
      </c>
      <c r="I3041">
        <v>30.652618709591898</v>
      </c>
      <c r="J3041">
        <v>-8.3224538367498102</v>
      </c>
      <c r="K3041">
        <v>43.657214672087697</v>
      </c>
      <c r="L3041">
        <v>37.332678735413602</v>
      </c>
      <c r="M3041">
        <v>48.474811894630697</v>
      </c>
      <c r="N3041">
        <v>1.7772422518389801</v>
      </c>
      <c r="O3041">
        <v>20.017017655817899</v>
      </c>
      <c r="P3041">
        <v>112.714932126696</v>
      </c>
      <c r="Q3041">
        <v>4.5671855290349998E-2</v>
      </c>
    </row>
    <row r="3042" spans="1:17" hidden="1" x14ac:dyDescent="0.3">
      <c r="A3042" t="s">
        <v>6249</v>
      </c>
      <c r="B3042" t="s">
        <v>6250</v>
      </c>
      <c r="C3042" t="str">
        <f>IFERROR(VLOOKUP(Table1[[#This Row],[Ticker]],[1]!Table1[[Symbol]:[Industry]],2,FALSE),"-")</f>
        <v>-</v>
      </c>
      <c r="D3042" t="s">
        <v>119</v>
      </c>
      <c r="E3042">
        <v>76.733750000000001</v>
      </c>
      <c r="F3042">
        <v>97.75</v>
      </c>
      <c r="G3042">
        <v>-23.5700752581957</v>
      </c>
      <c r="H3042">
        <v>-3.78055547974036</v>
      </c>
      <c r="I3042">
        <v>-31.566570682134198</v>
      </c>
      <c r="J3042">
        <v>-2.7035493267561899</v>
      </c>
      <c r="K3042">
        <v>97.388286688460596</v>
      </c>
      <c r="L3042">
        <v>99.149737231886405</v>
      </c>
      <c r="M3042">
        <v>50.407959526217397</v>
      </c>
      <c r="N3042">
        <v>1.42375886524822</v>
      </c>
      <c r="O3042">
        <v>46.342710997442403</v>
      </c>
      <c r="P3042">
        <v>30.944407233757499</v>
      </c>
    </row>
    <row r="3043" spans="1:17" hidden="1" x14ac:dyDescent="0.3">
      <c r="A3043" t="s">
        <v>6251</v>
      </c>
      <c r="B3043" t="s">
        <v>6252</v>
      </c>
      <c r="C3043" t="str">
        <f>IFERROR(VLOOKUP(Table1[[#This Row],[Ticker]],[1]!Table1[[Symbol]:[Industry]],2,FALSE),"-")</f>
        <v>-</v>
      </c>
      <c r="E3043">
        <v>76.721846921999997</v>
      </c>
      <c r="F3043">
        <v>92.61</v>
      </c>
      <c r="G3043">
        <v>4.1756120154694401</v>
      </c>
      <c r="H3043">
        <v>7.3765624692294498</v>
      </c>
      <c r="I3043">
        <v>4.8601571808362296</v>
      </c>
      <c r="J3043">
        <v>-2.5523121166954499</v>
      </c>
      <c r="K3043">
        <v>92.134618991348802</v>
      </c>
      <c r="L3043">
        <v>87.324463103412398</v>
      </c>
      <c r="M3043">
        <v>46.0561666078804</v>
      </c>
      <c r="N3043">
        <v>0.50583032478171697</v>
      </c>
      <c r="O3043">
        <v>18.669690098261501</v>
      </c>
      <c r="P3043">
        <v>37.322064056939404</v>
      </c>
      <c r="Q3043">
        <v>8.5062779988650007E-3</v>
      </c>
    </row>
    <row r="3044" spans="1:17" hidden="1" x14ac:dyDescent="0.3">
      <c r="A3044" t="s">
        <v>6253</v>
      </c>
      <c r="B3044" t="s">
        <v>6254</v>
      </c>
      <c r="C3044" t="str">
        <f>IFERROR(VLOOKUP(Table1[[#This Row],[Ticker]],[1]!Table1[[Symbol]:[Industry]],2,FALSE),"-")</f>
        <v>-</v>
      </c>
      <c r="D3044" t="s">
        <v>59</v>
      </c>
      <c r="E3044">
        <v>76.675386119999999</v>
      </c>
      <c r="F3044">
        <v>129.94999999999999</v>
      </c>
      <c r="G3044">
        <v>-9.3737795751591406</v>
      </c>
      <c r="H3044">
        <v>-0.53816621294108402</v>
      </c>
      <c r="I3044">
        <v>-23.852024467905199</v>
      </c>
      <c r="J3044">
        <v>-5.2957161737826501</v>
      </c>
      <c r="K3044">
        <v>131.79737803834601</v>
      </c>
      <c r="L3044">
        <v>127.537388515137</v>
      </c>
      <c r="M3044">
        <v>44.743218452118199</v>
      </c>
      <c r="N3044">
        <v>1.76588241422475</v>
      </c>
      <c r="O3044">
        <v>20.8156983455175</v>
      </c>
      <c r="P3044">
        <v>32.534421213666498</v>
      </c>
      <c r="Q3044">
        <v>-8.1208999869729001E-2</v>
      </c>
    </row>
    <row r="3045" spans="1:17" hidden="1" x14ac:dyDescent="0.3">
      <c r="A3045" t="s">
        <v>6255</v>
      </c>
      <c r="B3045" t="s">
        <v>6256</v>
      </c>
      <c r="C3045" t="str">
        <f>IFERROR(VLOOKUP(Table1[[#This Row],[Ticker]],[1]!Table1[[Symbol]:[Industry]],2,FALSE),"-")</f>
        <v>-</v>
      </c>
      <c r="D3045" t="s">
        <v>1409</v>
      </c>
      <c r="E3045">
        <v>76.650845000000004</v>
      </c>
      <c r="F3045">
        <v>115.1</v>
      </c>
      <c r="G3045">
        <v>11.311623502813299</v>
      </c>
      <c r="H3045">
        <v>-2.6899972741546598</v>
      </c>
      <c r="I3045">
        <v>0.57672230484328801</v>
      </c>
      <c r="J3045">
        <v>-2.4831856019751202</v>
      </c>
      <c r="K3045">
        <v>115.74474602730599</v>
      </c>
      <c r="L3045">
        <v>104.436484476638</v>
      </c>
      <c r="M3045">
        <v>49.5727175237922</v>
      </c>
      <c r="N3045">
        <v>0.190039851308765</v>
      </c>
      <c r="O3045">
        <v>56.342311033883497</v>
      </c>
      <c r="P3045">
        <v>53.466666666666598</v>
      </c>
      <c r="Q3045">
        <v>0.119465019277106</v>
      </c>
    </row>
    <row r="3046" spans="1:17" hidden="1" x14ac:dyDescent="0.3">
      <c r="A3046" t="s">
        <v>6257</v>
      </c>
      <c r="B3046" t="s">
        <v>6258</v>
      </c>
      <c r="C3046" t="str">
        <f>IFERROR(VLOOKUP(Table1[[#This Row],[Ticker]],[1]!Table1[[Symbol]:[Industry]],2,FALSE),"-")</f>
        <v>-</v>
      </c>
      <c r="E3046">
        <v>76.506839999999997</v>
      </c>
      <c r="F3046">
        <v>6.69</v>
      </c>
      <c r="G3046">
        <v>-75.145292596959905</v>
      </c>
      <c r="H3046">
        <v>-2.9956954888770801</v>
      </c>
      <c r="I3046">
        <v>0.69297693092718704</v>
      </c>
      <c r="J3046">
        <v>-6.1158244781617803</v>
      </c>
      <c r="K3046">
        <v>5.7116790739779502</v>
      </c>
      <c r="L3046">
        <v>6.6585181867835797</v>
      </c>
      <c r="M3046">
        <v>85.255791429515597</v>
      </c>
      <c r="N3046">
        <v>1.67485342490135</v>
      </c>
      <c r="O3046">
        <v>127.802690582959</v>
      </c>
      <c r="P3046">
        <v>66.417910447761201</v>
      </c>
      <c r="Q3046">
        <v>0.108575398303509</v>
      </c>
    </row>
    <row r="3047" spans="1:17" hidden="1" x14ac:dyDescent="0.3">
      <c r="A3047" t="s">
        <v>6259</v>
      </c>
      <c r="B3047" t="s">
        <v>6260</v>
      </c>
      <c r="C3047" t="str">
        <f>IFERROR(VLOOKUP(Table1[[#This Row],[Ticker]],[1]!Table1[[Symbol]:[Industry]],2,FALSE),"-")</f>
        <v>-</v>
      </c>
      <c r="D3047" t="s">
        <v>234</v>
      </c>
      <c r="E3047">
        <v>76.483894399999997</v>
      </c>
      <c r="F3047">
        <v>32.64</v>
      </c>
      <c r="G3047">
        <v>-69.6938271412061</v>
      </c>
      <c r="H3047">
        <v>1.0462848271210301</v>
      </c>
      <c r="I3047">
        <v>-45.659705879051103</v>
      </c>
      <c r="J3047">
        <v>10.7837257467257</v>
      </c>
      <c r="K3047">
        <v>29.520323160429999</v>
      </c>
      <c r="L3047">
        <v>36.494436325967399</v>
      </c>
      <c r="M3047">
        <v>77.776437468881994</v>
      </c>
      <c r="N3047">
        <v>1.09099000691426</v>
      </c>
      <c r="O3047">
        <v>87.598891614790105</v>
      </c>
      <c r="P3047">
        <v>46.367713004484301</v>
      </c>
      <c r="Q3047">
        <v>3.9112696307058999E-2</v>
      </c>
    </row>
    <row r="3048" spans="1:17" hidden="1" x14ac:dyDescent="0.3">
      <c r="A3048" t="s">
        <v>6261</v>
      </c>
      <c r="B3048" t="s">
        <v>6262</v>
      </c>
      <c r="C3048" t="str">
        <f>IFERROR(VLOOKUP(Table1[[#This Row],[Ticker]],[1]!Table1[[Symbol]:[Industry]],2,FALSE),"-")</f>
        <v>-</v>
      </c>
      <c r="D3048" t="s">
        <v>109</v>
      </c>
      <c r="E3048">
        <v>76.358000000000004</v>
      </c>
      <c r="F3048">
        <v>1908.95</v>
      </c>
      <c r="G3048">
        <v>132.25403019522</v>
      </c>
      <c r="H3048">
        <v>2.7675840548761399</v>
      </c>
      <c r="I3048">
        <v>31.187768962993399</v>
      </c>
      <c r="J3048">
        <v>4.07871385105067E-2</v>
      </c>
      <c r="K3048">
        <v>1823.91876789463</v>
      </c>
      <c r="L3048">
        <v>1492.59691162693</v>
      </c>
      <c r="M3048">
        <v>47.528310979101498</v>
      </c>
      <c r="N3048">
        <v>0.90508492972268895</v>
      </c>
      <c r="O3048">
        <v>29.6000419078551</v>
      </c>
      <c r="P3048">
        <v>205.16345615858</v>
      </c>
      <c r="Q3048">
        <v>8.1044782730747E-2</v>
      </c>
    </row>
    <row r="3049" spans="1:17" hidden="1" x14ac:dyDescent="0.3">
      <c r="A3049" t="s">
        <v>6263</v>
      </c>
      <c r="B3049" t="s">
        <v>6264</v>
      </c>
      <c r="C3049" t="str">
        <f>IFERROR(VLOOKUP(Table1[[#This Row],[Ticker]],[1]!Table1[[Symbol]:[Industry]],2,FALSE),"-")</f>
        <v>-</v>
      </c>
      <c r="D3049" t="s">
        <v>410</v>
      </c>
      <c r="E3049">
        <v>76.106525855999905</v>
      </c>
      <c r="F3049">
        <v>42.72</v>
      </c>
      <c r="G3049">
        <v>-37.649998540267703</v>
      </c>
      <c r="H3049">
        <v>-18.7941352051891</v>
      </c>
      <c r="I3049">
        <v>-3.5226491793230399</v>
      </c>
      <c r="J3049">
        <v>-7.4728442061832201</v>
      </c>
      <c r="K3049">
        <v>45.310451960892003</v>
      </c>
      <c r="L3049">
        <v>45.813305403701001</v>
      </c>
      <c r="M3049">
        <v>35.913408508340297</v>
      </c>
      <c r="N3049">
        <v>0.242739380816826</v>
      </c>
      <c r="O3049">
        <v>39.292376924281903</v>
      </c>
      <c r="P3049">
        <v>37.682209287058498</v>
      </c>
      <c r="Q3049">
        <v>1.0039404994825E-2</v>
      </c>
    </row>
    <row r="3050" spans="1:17" hidden="1" x14ac:dyDescent="0.3">
      <c r="A3050" t="s">
        <v>6265</v>
      </c>
      <c r="B3050" t="s">
        <v>6266</v>
      </c>
      <c r="C3050" t="str">
        <f>IFERROR(VLOOKUP(Table1[[#This Row],[Ticker]],[1]!Table1[[Symbol]:[Industry]],2,FALSE),"-")</f>
        <v>-</v>
      </c>
      <c r="E3050">
        <v>75.814965650000005</v>
      </c>
      <c r="F3050">
        <v>100.7</v>
      </c>
      <c r="G3050">
        <v>-24.343150385803899</v>
      </c>
      <c r="H3050">
        <v>4.1823344033648603E-2</v>
      </c>
      <c r="I3050">
        <v>-35.901598439134503</v>
      </c>
      <c r="J3050">
        <v>1.2994862713714299</v>
      </c>
      <c r="K3050">
        <v>97.462502414943401</v>
      </c>
      <c r="L3050">
        <v>114.280976520883</v>
      </c>
      <c r="M3050">
        <v>63.327868963909602</v>
      </c>
      <c r="N3050">
        <v>1.7322736202893301</v>
      </c>
      <c r="O3050">
        <v>73.684210526315795</v>
      </c>
      <c r="P3050">
        <v>49.185185185185198</v>
      </c>
    </row>
    <row r="3051" spans="1:17" hidden="1" x14ac:dyDescent="0.3">
      <c r="A3051" t="s">
        <v>6267</v>
      </c>
      <c r="B3051" t="s">
        <v>6268</v>
      </c>
      <c r="C3051" t="str">
        <f>IFERROR(VLOOKUP(Table1[[#This Row],[Ticker]],[1]!Table1[[Symbol]:[Industry]],2,FALSE),"-")</f>
        <v>-</v>
      </c>
      <c r="D3051" t="s">
        <v>46</v>
      </c>
      <c r="E3051">
        <v>75.775955670000002</v>
      </c>
      <c r="F3051">
        <v>10.95</v>
      </c>
      <c r="G3051">
        <v>-5.51460094964603</v>
      </c>
      <c r="H3051">
        <v>3.6886315932298199</v>
      </c>
      <c r="I3051">
        <v>-41.6930071155601</v>
      </c>
      <c r="J3051">
        <v>5.4869035695790602</v>
      </c>
      <c r="K3051">
        <v>10.497282023901599</v>
      </c>
      <c r="L3051">
        <v>11.196536451659799</v>
      </c>
      <c r="M3051">
        <v>68.619443177254894</v>
      </c>
      <c r="N3051">
        <v>1.67634551183381</v>
      </c>
      <c r="O3051">
        <v>54.703196347031898</v>
      </c>
      <c r="P3051">
        <v>41.839378238341901</v>
      </c>
      <c r="Q3051">
        <v>-4.0080700140676002E-2</v>
      </c>
    </row>
    <row r="3052" spans="1:17" hidden="1" x14ac:dyDescent="0.3">
      <c r="A3052" t="s">
        <v>6269</v>
      </c>
      <c r="B3052" t="s">
        <v>6270</v>
      </c>
      <c r="C3052" t="str">
        <f>IFERROR(VLOOKUP(Table1[[#This Row],[Ticker]],[1]!Table1[[Symbol]:[Industry]],2,FALSE),"-")</f>
        <v>-</v>
      </c>
      <c r="D3052" t="s">
        <v>280</v>
      </c>
      <c r="E3052">
        <v>75.695999999999998</v>
      </c>
      <c r="F3052">
        <v>31.54</v>
      </c>
      <c r="G3052">
        <v>151.17093086212</v>
      </c>
      <c r="H3052">
        <v>30.0255199672246</v>
      </c>
      <c r="I3052">
        <v>29.8255661034644</v>
      </c>
      <c r="J3052">
        <v>-2.72068178275812</v>
      </c>
      <c r="K3052">
        <v>26.098274183475599</v>
      </c>
      <c r="L3052">
        <v>22.859944611847698</v>
      </c>
      <c r="M3052">
        <v>76.735015149165505</v>
      </c>
      <c r="N3052">
        <v>2.16551828117167</v>
      </c>
      <c r="O3052">
        <v>4.8826886493341597</v>
      </c>
      <c r="P3052">
        <v>197.54716981132</v>
      </c>
      <c r="Q3052">
        <v>7.3528356084713004E-2</v>
      </c>
    </row>
    <row r="3053" spans="1:17" hidden="1" x14ac:dyDescent="0.3">
      <c r="A3053" t="s">
        <v>6271</v>
      </c>
      <c r="B3053" t="s">
        <v>6272</v>
      </c>
      <c r="C3053" t="str">
        <f>IFERROR(VLOOKUP(Table1[[#This Row],[Ticker]],[1]!Table1[[Symbol]:[Industry]],2,FALSE),"-")</f>
        <v>-</v>
      </c>
      <c r="D3053" t="s">
        <v>541</v>
      </c>
      <c r="E3053">
        <v>75.601111299999999</v>
      </c>
      <c r="F3053">
        <v>10.67</v>
      </c>
      <c r="G3053">
        <v>-20.068621664560499</v>
      </c>
      <c r="H3053">
        <v>-5.7522261953764797</v>
      </c>
      <c r="I3053">
        <v>-9.2971330135236805</v>
      </c>
      <c r="J3053">
        <v>-4.1510522305697704</v>
      </c>
      <c r="K3053">
        <v>11.027946519465299</v>
      </c>
      <c r="L3053">
        <v>10.9662925451138</v>
      </c>
      <c r="M3053">
        <v>43.192823663694298</v>
      </c>
      <c r="N3053">
        <v>1.2521108923320201</v>
      </c>
      <c r="O3053">
        <v>33.6457357075913</v>
      </c>
      <c r="P3053">
        <v>37.5</v>
      </c>
      <c r="Q3053">
        <v>5.6994280135869997E-2</v>
      </c>
    </row>
    <row r="3054" spans="1:17" hidden="1" x14ac:dyDescent="0.3">
      <c r="A3054" t="s">
        <v>6273</v>
      </c>
      <c r="B3054" t="s">
        <v>6274</v>
      </c>
      <c r="C3054" t="str">
        <f>IFERROR(VLOOKUP(Table1[[#This Row],[Ticker]],[1]!Table1[[Symbol]:[Industry]],2,FALSE),"-")</f>
        <v>-</v>
      </c>
      <c r="E3054">
        <v>75.599999999999994</v>
      </c>
      <c r="F3054">
        <v>14.4</v>
      </c>
      <c r="G3054">
        <v>-21.137022622303299</v>
      </c>
      <c r="H3054">
        <v>-23.985483202933001</v>
      </c>
      <c r="I3054">
        <v>-14.259229036931</v>
      </c>
      <c r="J3054">
        <v>-11.5719199598327</v>
      </c>
      <c r="K3054">
        <v>16.126936084392401</v>
      </c>
      <c r="L3054">
        <v>15.362805616918999</v>
      </c>
      <c r="M3054">
        <v>30.891826633050002</v>
      </c>
      <c r="N3054">
        <v>1.57788488032671</v>
      </c>
      <c r="O3054">
        <v>40.9722222222222</v>
      </c>
      <c r="P3054">
        <v>30.909090909090899</v>
      </c>
      <c r="Q3054">
        <v>-7.3024711495694006E-2</v>
      </c>
    </row>
    <row r="3055" spans="1:17" hidden="1" x14ac:dyDescent="0.3">
      <c r="A3055" t="s">
        <v>6275</v>
      </c>
      <c r="B3055" t="s">
        <v>6276</v>
      </c>
      <c r="C3055" t="str">
        <f>IFERROR(VLOOKUP(Table1[[#This Row],[Ticker]],[1]!Table1[[Symbol]:[Industry]],2,FALSE),"-")</f>
        <v>-</v>
      </c>
      <c r="D3055" t="s">
        <v>1512</v>
      </c>
      <c r="E3055">
        <v>75.568895999999995</v>
      </c>
      <c r="F3055">
        <v>124.8</v>
      </c>
      <c r="G3055">
        <v>-2.9379607381629498</v>
      </c>
      <c r="H3055">
        <v>-8.3372121282660601</v>
      </c>
      <c r="I3055">
        <v>-40.331226488348698</v>
      </c>
      <c r="J3055">
        <v>2.31533494212808</v>
      </c>
      <c r="K3055">
        <v>135.38582707279301</v>
      </c>
      <c r="L3055">
        <v>138.62929722360801</v>
      </c>
      <c r="M3055">
        <v>42.189504138836099</v>
      </c>
      <c r="N3055">
        <v>1.71192052980132</v>
      </c>
      <c r="O3055">
        <v>60.256410256410199</v>
      </c>
      <c r="P3055">
        <v>36.767123287671197</v>
      </c>
    </row>
    <row r="3056" spans="1:17" hidden="1" x14ac:dyDescent="0.3">
      <c r="A3056" t="s">
        <v>6277</v>
      </c>
      <c r="B3056" t="s">
        <v>6278</v>
      </c>
      <c r="C3056" t="str">
        <f>IFERROR(VLOOKUP(Table1[[#This Row],[Ticker]],[1]!Table1[[Symbol]:[Industry]],2,FALSE),"-")</f>
        <v>-</v>
      </c>
      <c r="D3056" t="s">
        <v>390</v>
      </c>
      <c r="E3056">
        <v>75.234042122999995</v>
      </c>
      <c r="F3056">
        <v>1.07</v>
      </c>
      <c r="G3056">
        <v>256.43067112185997</v>
      </c>
      <c r="H3056">
        <v>-4.4141352051891403</v>
      </c>
      <c r="I3056">
        <v>33.685976442521003</v>
      </c>
      <c r="J3056">
        <v>2.3136342618559702</v>
      </c>
      <c r="K3056">
        <v>0.90577693674490301</v>
      </c>
      <c r="L3056">
        <v>0.72325645580164499</v>
      </c>
      <c r="M3056">
        <v>70.580304065077698</v>
      </c>
      <c r="N3056">
        <v>2.1671203388184299</v>
      </c>
      <c r="O3056">
        <v>0</v>
      </c>
      <c r="P3056">
        <v>463.15789473684202</v>
      </c>
      <c r="Q3056">
        <v>0.146131762338122</v>
      </c>
    </row>
    <row r="3057" spans="1:17" hidden="1" x14ac:dyDescent="0.3">
      <c r="A3057" t="s">
        <v>6279</v>
      </c>
      <c r="B3057" t="s">
        <v>6280</v>
      </c>
      <c r="C3057" t="str">
        <f>IFERROR(VLOOKUP(Table1[[#This Row],[Ticker]],[1]!Table1[[Symbol]:[Industry]],2,FALSE),"-")</f>
        <v>-</v>
      </c>
      <c r="D3057" t="s">
        <v>237</v>
      </c>
      <c r="E3057">
        <v>75.053162999999998</v>
      </c>
      <c r="F3057">
        <v>109.1</v>
      </c>
      <c r="G3057">
        <v>21.939287019581901</v>
      </c>
      <c r="H3057">
        <v>13.0303092392552</v>
      </c>
      <c r="I3057">
        <v>10.7927561851339</v>
      </c>
      <c r="J3057">
        <v>-9.0487001455912193</v>
      </c>
      <c r="K3057">
        <v>96.388414502666905</v>
      </c>
      <c r="L3057">
        <v>86.252827228984998</v>
      </c>
      <c r="M3057">
        <v>72.530601135723998</v>
      </c>
      <c r="N3057">
        <v>1.8518322000085401</v>
      </c>
      <c r="O3057">
        <v>9.4683776351970792</v>
      </c>
      <c r="P3057">
        <v>68.364197530864203</v>
      </c>
      <c r="Q3057">
        <v>5.7334205993660001E-2</v>
      </c>
    </row>
    <row r="3058" spans="1:17" hidden="1" x14ac:dyDescent="0.3">
      <c r="A3058" t="s">
        <v>6281</v>
      </c>
      <c r="B3058" t="s">
        <v>6282</v>
      </c>
      <c r="C3058" t="str">
        <f>IFERROR(VLOOKUP(Table1[[#This Row],[Ticker]],[1]!Table1[[Symbol]:[Industry]],2,FALSE),"-")</f>
        <v>-</v>
      </c>
      <c r="D3058" t="s">
        <v>184</v>
      </c>
      <c r="E3058">
        <v>75.025094760000002</v>
      </c>
      <c r="F3058">
        <v>36.82</v>
      </c>
      <c r="G3058">
        <v>5.9759398731382802</v>
      </c>
      <c r="H3058">
        <v>46.962011583801598</v>
      </c>
      <c r="I3058">
        <v>1.7075838678351101</v>
      </c>
      <c r="J3058">
        <v>3.7552574227482198</v>
      </c>
      <c r="K3058">
        <v>29.577858115590299</v>
      </c>
      <c r="L3058">
        <v>29.2836860228477</v>
      </c>
      <c r="M3058">
        <v>69.993711296577203</v>
      </c>
      <c r="N3058">
        <v>1.39709508996847</v>
      </c>
      <c r="O3058">
        <v>14.0684410646387</v>
      </c>
      <c r="P3058">
        <v>79.609756097560904</v>
      </c>
      <c r="Q3058">
        <v>1.101572233994E-2</v>
      </c>
    </row>
    <row r="3059" spans="1:17" hidden="1" x14ac:dyDescent="0.3">
      <c r="A3059" t="s">
        <v>6283</v>
      </c>
      <c r="B3059" t="s">
        <v>6284</v>
      </c>
      <c r="C3059" t="str">
        <f>IFERROR(VLOOKUP(Table1[[#This Row],[Ticker]],[1]!Table1[[Symbol]:[Industry]],2,FALSE),"-")</f>
        <v>-</v>
      </c>
      <c r="D3059" t="s">
        <v>716</v>
      </c>
      <c r="E3059">
        <v>74.910257103000006</v>
      </c>
      <c r="F3059">
        <v>723.03</v>
      </c>
      <c r="G3059">
        <v>44.628953308976001</v>
      </c>
      <c r="H3059">
        <v>-11.9208239553483</v>
      </c>
      <c r="I3059">
        <v>11.7280072963125</v>
      </c>
      <c r="J3059">
        <v>-2.7203013818186599</v>
      </c>
      <c r="K3059">
        <v>724.94090184463198</v>
      </c>
      <c r="L3059">
        <v>636.41753260739802</v>
      </c>
      <c r="M3059">
        <v>87.496234820458398</v>
      </c>
      <c r="N3059">
        <v>1.07867373301532</v>
      </c>
      <c r="O3059">
        <v>24.059859203629099</v>
      </c>
      <c r="P3059">
        <v>78.029202472114804</v>
      </c>
      <c r="Q3059">
        <v>2.3985275242898001E-2</v>
      </c>
    </row>
    <row r="3060" spans="1:17" hidden="1" x14ac:dyDescent="0.3">
      <c r="A3060" t="s">
        <v>6285</v>
      </c>
      <c r="B3060" t="s">
        <v>6286</v>
      </c>
      <c r="C3060" t="str">
        <f>IFERROR(VLOOKUP(Table1[[#This Row],[Ticker]],[1]!Table1[[Symbol]:[Industry]],2,FALSE),"-")</f>
        <v>-</v>
      </c>
      <c r="E3060">
        <v>74.778239999999997</v>
      </c>
      <c r="F3060">
        <v>348</v>
      </c>
      <c r="G3060">
        <v>176.97547162882501</v>
      </c>
      <c r="H3060">
        <v>1.4181059481529199</v>
      </c>
      <c r="I3060">
        <v>95.431495994127602</v>
      </c>
      <c r="J3060">
        <v>17.420193490713501</v>
      </c>
      <c r="K3060">
        <v>311.25457041764997</v>
      </c>
      <c r="L3060">
        <v>257.359019578492</v>
      </c>
      <c r="M3060">
        <v>68.322115249293404</v>
      </c>
      <c r="N3060">
        <v>2.0254663902872299</v>
      </c>
      <c r="O3060">
        <v>16.3649425287356</v>
      </c>
      <c r="P3060">
        <v>217.808219178082</v>
      </c>
    </row>
    <row r="3061" spans="1:17" hidden="1" x14ac:dyDescent="0.3">
      <c r="A3061" t="s">
        <v>6287</v>
      </c>
      <c r="B3061" t="s">
        <v>6288</v>
      </c>
      <c r="C3061" t="str">
        <f>IFERROR(VLOOKUP(Table1[[#This Row],[Ticker]],[1]!Table1[[Symbol]:[Industry]],2,FALSE),"-")</f>
        <v>-</v>
      </c>
      <c r="E3061">
        <v>74.745468399999993</v>
      </c>
      <c r="F3061">
        <v>66.86</v>
      </c>
      <c r="G3061">
        <v>-55.774947527272303</v>
      </c>
      <c r="H3061">
        <v>-9.9065335067916696</v>
      </c>
      <c r="I3061">
        <v>-23.5640487219632</v>
      </c>
      <c r="J3061">
        <v>0.57551985263929795</v>
      </c>
      <c r="K3061">
        <v>70.370335661364507</v>
      </c>
      <c r="L3061">
        <v>71.998620102066397</v>
      </c>
      <c r="M3061">
        <v>40.940768826285499</v>
      </c>
      <c r="N3061">
        <v>1.0459742544175199</v>
      </c>
      <c r="O3061">
        <v>57.044570744839902</v>
      </c>
      <c r="P3061">
        <v>11.340549542048301</v>
      </c>
      <c r="Q3061">
        <v>0.194858344199767</v>
      </c>
    </row>
    <row r="3062" spans="1:17" hidden="1" x14ac:dyDescent="0.3">
      <c r="A3062" t="s">
        <v>6289</v>
      </c>
      <c r="B3062" t="s">
        <v>6290</v>
      </c>
      <c r="C3062" t="str">
        <f>IFERROR(VLOOKUP(Table1[[#This Row],[Ticker]],[1]!Table1[[Symbol]:[Industry]],2,FALSE),"-")</f>
        <v>-</v>
      </c>
      <c r="D3062" t="s">
        <v>234</v>
      </c>
      <c r="E3062">
        <v>74.678947475000001</v>
      </c>
      <c r="F3062">
        <v>56.65</v>
      </c>
      <c r="G3062">
        <v>20.292968618179</v>
      </c>
      <c r="H3062">
        <v>4.9608647948108402</v>
      </c>
      <c r="I3062">
        <v>-26.9257848396208</v>
      </c>
      <c r="J3062">
        <v>-8.4346650578719196</v>
      </c>
      <c r="K3062">
        <v>57.151629754643999</v>
      </c>
      <c r="L3062">
        <v>60.6724059355194</v>
      </c>
      <c r="M3062">
        <v>52.692992547349199</v>
      </c>
      <c r="N3062">
        <v>1.34023244706256</v>
      </c>
      <c r="O3062">
        <v>69.461606354810201</v>
      </c>
      <c r="P3062">
        <v>57.3611111111111</v>
      </c>
    </row>
    <row r="3063" spans="1:17" hidden="1" x14ac:dyDescent="0.3">
      <c r="A3063" t="s">
        <v>6291</v>
      </c>
      <c r="B3063" t="s">
        <v>6292</v>
      </c>
      <c r="C3063" t="str">
        <f>IFERROR(VLOOKUP(Table1[[#This Row],[Ticker]],[1]!Table1[[Symbol]:[Industry]],2,FALSE),"-")</f>
        <v>-</v>
      </c>
      <c r="D3063" t="s">
        <v>49</v>
      </c>
      <c r="E3063">
        <v>74.52</v>
      </c>
      <c r="F3063">
        <v>216</v>
      </c>
      <c r="G3063">
        <v>34.347095194268697</v>
      </c>
      <c r="H3063">
        <v>2.8541574777376799</v>
      </c>
      <c r="I3063">
        <v>3.8673907335243398</v>
      </c>
      <c r="J3063">
        <v>3.4473126135794301</v>
      </c>
      <c r="K3063">
        <v>204.07830241341199</v>
      </c>
      <c r="L3063">
        <v>185.24945142511999</v>
      </c>
      <c r="M3063">
        <v>55.9233526738482</v>
      </c>
      <c r="N3063">
        <v>0.43113168814528402</v>
      </c>
      <c r="O3063">
        <v>13.6805555555555</v>
      </c>
      <c r="P3063">
        <v>78.5123966942148</v>
      </c>
      <c r="Q3063">
        <v>7.7349874868585994E-2</v>
      </c>
    </row>
    <row r="3064" spans="1:17" hidden="1" x14ac:dyDescent="0.3">
      <c r="A3064" t="s">
        <v>6293</v>
      </c>
      <c r="B3064" t="s">
        <v>6294</v>
      </c>
      <c r="C3064" t="str">
        <f>IFERROR(VLOOKUP(Table1[[#This Row],[Ticker]],[1]!Table1[[Symbol]:[Industry]],2,FALSE),"-")</f>
        <v>-</v>
      </c>
      <c r="D3064" t="s">
        <v>541</v>
      </c>
      <c r="E3064">
        <v>74.516940000000005</v>
      </c>
      <c r="F3064">
        <v>64.2</v>
      </c>
      <c r="G3064">
        <v>-16.3425097007236</v>
      </c>
      <c r="H3064">
        <v>7.8794427764622297</v>
      </c>
      <c r="I3064">
        <v>-3.5196897029598402</v>
      </c>
      <c r="J3064">
        <v>-3.4547453791570502</v>
      </c>
      <c r="M3064">
        <v>60.880734818661701</v>
      </c>
      <c r="O3064">
        <v>16.6666666666666</v>
      </c>
      <c r="P3064">
        <v>39.262472885032501</v>
      </c>
    </row>
    <row r="3065" spans="1:17" hidden="1" x14ac:dyDescent="0.3">
      <c r="A3065" t="s">
        <v>6295</v>
      </c>
      <c r="B3065" t="s">
        <v>6296</v>
      </c>
      <c r="C3065" t="str">
        <f>IFERROR(VLOOKUP(Table1[[#This Row],[Ticker]],[1]!Table1[[Symbol]:[Industry]],2,FALSE),"-")</f>
        <v>-</v>
      </c>
      <c r="E3065">
        <v>74.482219200000003</v>
      </c>
      <c r="F3065">
        <v>152</v>
      </c>
      <c r="G3065">
        <v>-1.87317673307049</v>
      </c>
      <c r="H3065">
        <v>35.764436223382198</v>
      </c>
      <c r="I3065">
        <v>10.949643264693201</v>
      </c>
      <c r="J3065">
        <v>22.835176211969301</v>
      </c>
      <c r="K3065">
        <v>130.18995680133099</v>
      </c>
      <c r="M3065">
        <v>71.722726119717095</v>
      </c>
      <c r="N3065">
        <v>0.986363636363636</v>
      </c>
      <c r="O3065">
        <v>7.2368421052631602</v>
      </c>
      <c r="P3065">
        <v>46.817347628706599</v>
      </c>
    </row>
    <row r="3066" spans="1:17" hidden="1" x14ac:dyDescent="0.3">
      <c r="A3066" t="s">
        <v>6297</v>
      </c>
      <c r="B3066" t="s">
        <v>6298</v>
      </c>
      <c r="C3066" t="str">
        <f>IFERROR(VLOOKUP(Table1[[#This Row],[Ticker]],[1]!Table1[[Symbol]:[Industry]],2,FALSE),"-")</f>
        <v>-</v>
      </c>
      <c r="D3066" t="s">
        <v>103</v>
      </c>
      <c r="E3066">
        <v>74.302013396000007</v>
      </c>
      <c r="F3066">
        <v>64.22</v>
      </c>
      <c r="G3066">
        <v>18.278845369138299</v>
      </c>
      <c r="H3066">
        <v>-17.586597944720701</v>
      </c>
      <c r="I3066">
        <v>-25.929311859386701</v>
      </c>
      <c r="J3066">
        <v>-4.6419266223897502</v>
      </c>
      <c r="K3066">
        <v>67.115325835782897</v>
      </c>
      <c r="L3066">
        <v>66.137701988159506</v>
      </c>
      <c r="M3066">
        <v>57.144942420936303</v>
      </c>
      <c r="N3066">
        <v>3.7455509804892602</v>
      </c>
      <c r="O3066">
        <v>63.656181874805299</v>
      </c>
      <c r="Q3066">
        <v>0.10256514736007501</v>
      </c>
    </row>
    <row r="3067" spans="1:17" hidden="1" x14ac:dyDescent="0.3">
      <c r="A3067" t="s">
        <v>6299</v>
      </c>
      <c r="B3067" t="s">
        <v>6300</v>
      </c>
      <c r="C3067" t="str">
        <f>IFERROR(VLOOKUP(Table1[[#This Row],[Ticker]],[1]!Table1[[Symbol]:[Industry]],2,FALSE),"-")</f>
        <v>-</v>
      </c>
      <c r="D3067" t="s">
        <v>1635</v>
      </c>
      <c r="E3067">
        <v>74.215319454999999</v>
      </c>
      <c r="F3067">
        <v>6412.35</v>
      </c>
      <c r="G3067">
        <v>-1.4261810009839799</v>
      </c>
      <c r="H3067">
        <v>-4.0014533253166604</v>
      </c>
      <c r="I3067">
        <v>1.41277301420074</v>
      </c>
      <c r="J3067">
        <v>-1.3767046763605399</v>
      </c>
      <c r="K3067">
        <v>6317.8524747771198</v>
      </c>
      <c r="L3067">
        <v>5872.2580343709797</v>
      </c>
      <c r="M3067">
        <v>54.002539861815002</v>
      </c>
      <c r="N3067">
        <v>0.68556006571113104</v>
      </c>
      <c r="O3067">
        <v>3.5657754177485601</v>
      </c>
      <c r="P3067">
        <v>28.118881118881099</v>
      </c>
      <c r="Q3067">
        <v>-2.6802431944266999E-2</v>
      </c>
    </row>
    <row r="3068" spans="1:17" hidden="1" x14ac:dyDescent="0.3">
      <c r="A3068" t="s">
        <v>6301</v>
      </c>
      <c r="B3068" t="s">
        <v>6302</v>
      </c>
      <c r="C3068" t="str">
        <f>IFERROR(VLOOKUP(Table1[[#This Row],[Ticker]],[1]!Table1[[Symbol]:[Industry]],2,FALSE),"-")</f>
        <v>-</v>
      </c>
      <c r="E3068">
        <v>74.203207500000005</v>
      </c>
      <c r="F3068">
        <v>190.25</v>
      </c>
      <c r="G3068">
        <v>86.881399854520595</v>
      </c>
      <c r="H3068">
        <v>4.5915466129926603</v>
      </c>
      <c r="I3068">
        <v>13.606644615065401</v>
      </c>
      <c r="J3068">
        <v>-4.4069225221365</v>
      </c>
      <c r="K3068">
        <v>181.03816707891599</v>
      </c>
      <c r="L3068">
        <v>157.804596306886</v>
      </c>
      <c r="M3068">
        <v>53.882612947595</v>
      </c>
      <c r="N3068">
        <v>1.3250476687710699</v>
      </c>
      <c r="O3068">
        <v>19.737187910643801</v>
      </c>
      <c r="P3068">
        <v>131.870810481413</v>
      </c>
      <c r="Q3068">
        <v>0.11381870020568199</v>
      </c>
    </row>
    <row r="3069" spans="1:17" hidden="1" x14ac:dyDescent="0.3">
      <c r="A3069" t="s">
        <v>6303</v>
      </c>
      <c r="B3069" t="s">
        <v>6304</v>
      </c>
      <c r="C3069" t="str">
        <f>IFERROR(VLOOKUP(Table1[[#This Row],[Ticker]],[1]!Table1[[Symbol]:[Industry]],2,FALSE),"-")</f>
        <v>-</v>
      </c>
      <c r="D3069" t="s">
        <v>103</v>
      </c>
      <c r="E3069">
        <v>74.185819839999994</v>
      </c>
      <c r="F3069">
        <v>180.4</v>
      </c>
      <c r="G3069">
        <v>55.503283592263401</v>
      </c>
      <c r="H3069">
        <v>14.902214359467401</v>
      </c>
      <c r="I3069">
        <v>-35.180987819484798</v>
      </c>
      <c r="J3069">
        <v>-10.1838399753636</v>
      </c>
      <c r="K3069">
        <v>170.11782741448201</v>
      </c>
      <c r="L3069">
        <v>159.132947092047</v>
      </c>
      <c r="M3069">
        <v>53.736527808054099</v>
      </c>
      <c r="N3069">
        <v>2.6209740302725502</v>
      </c>
      <c r="O3069">
        <v>72.006651884700602</v>
      </c>
      <c r="P3069">
        <v>98.350742166025199</v>
      </c>
      <c r="Q3069">
        <v>6.3955114698220003E-2</v>
      </c>
    </row>
    <row r="3070" spans="1:17" hidden="1" x14ac:dyDescent="0.3">
      <c r="A3070" t="s">
        <v>6305</v>
      </c>
      <c r="B3070" t="s">
        <v>6306</v>
      </c>
      <c r="C3070" t="str">
        <f>IFERROR(VLOOKUP(Table1[[#This Row],[Ticker]],[1]!Table1[[Symbol]:[Industry]],2,FALSE),"-")</f>
        <v>-</v>
      </c>
      <c r="D3070" t="s">
        <v>552</v>
      </c>
      <c r="E3070">
        <v>74.171999999999997</v>
      </c>
      <c r="F3070">
        <v>70.64</v>
      </c>
      <c r="G3070">
        <v>183.43442229410201</v>
      </c>
      <c r="H3070">
        <v>33.691547745957401</v>
      </c>
      <c r="I3070">
        <v>114.614659741662</v>
      </c>
      <c r="J3070">
        <v>6.4507516087947501</v>
      </c>
      <c r="K3070">
        <v>54.556456661008703</v>
      </c>
      <c r="L3070">
        <v>41.670980547175901</v>
      </c>
      <c r="M3070">
        <v>98.033239152879901</v>
      </c>
      <c r="N3070">
        <v>0.54062889217205601</v>
      </c>
      <c r="O3070">
        <v>0</v>
      </c>
      <c r="P3070">
        <v>299.09604519774001</v>
      </c>
      <c r="Q3070">
        <v>9.4142023128675006E-2</v>
      </c>
    </row>
    <row r="3071" spans="1:17" hidden="1" x14ac:dyDescent="0.3">
      <c r="A3071" t="s">
        <v>6307</v>
      </c>
      <c r="B3071" t="s">
        <v>6308</v>
      </c>
      <c r="C3071" t="str">
        <f>IFERROR(VLOOKUP(Table1[[#This Row],[Ticker]],[1]!Table1[[Symbol]:[Industry]],2,FALSE),"-")</f>
        <v>-</v>
      </c>
      <c r="D3071" t="s">
        <v>1671</v>
      </c>
      <c r="E3071">
        <v>74.150000000000006</v>
      </c>
      <c r="F3071">
        <v>74.150000000000006</v>
      </c>
      <c r="G3071">
        <v>-37.016013772192302</v>
      </c>
      <c r="H3071">
        <v>-7.0808018718558099</v>
      </c>
      <c r="I3071">
        <v>-24.193193774428501</v>
      </c>
      <c r="J3071">
        <v>-3.3852490650596998</v>
      </c>
      <c r="K3071">
        <v>80.247394447676299</v>
      </c>
      <c r="M3071">
        <v>52.090318570321898</v>
      </c>
      <c r="N3071">
        <v>0.50248981439565399</v>
      </c>
      <c r="O3071">
        <v>30.411328388401799</v>
      </c>
      <c r="P3071">
        <v>5.9285714285714297</v>
      </c>
    </row>
    <row r="3072" spans="1:17" hidden="1" x14ac:dyDescent="0.3">
      <c r="A3072" t="s">
        <v>6309</v>
      </c>
      <c r="B3072" t="s">
        <v>6310</v>
      </c>
      <c r="C3072" t="str">
        <f>IFERROR(VLOOKUP(Table1[[#This Row],[Ticker]],[1]!Table1[[Symbol]:[Industry]],2,FALSE),"-")</f>
        <v>-</v>
      </c>
      <c r="D3072" t="s">
        <v>166</v>
      </c>
      <c r="E3072">
        <v>74.115919500000004</v>
      </c>
      <c r="F3072">
        <v>102</v>
      </c>
      <c r="G3072">
        <v>-41.310034593606801</v>
      </c>
      <c r="H3072">
        <v>-5.8818455770091003</v>
      </c>
      <c r="I3072">
        <v>-34.7284464830025</v>
      </c>
      <c r="J3072">
        <v>-2.0650280941755499</v>
      </c>
      <c r="K3072">
        <v>115.293617792261</v>
      </c>
      <c r="L3072">
        <v>114.13156859285699</v>
      </c>
      <c r="M3072">
        <v>37.749343209157203</v>
      </c>
      <c r="N3072">
        <v>0.76603773584905599</v>
      </c>
      <c r="O3072">
        <v>59.803921568627402</v>
      </c>
      <c r="P3072">
        <v>3.0303030303030201</v>
      </c>
    </row>
    <row r="3073" spans="1:17" hidden="1" x14ac:dyDescent="0.3">
      <c r="A3073" t="s">
        <v>6311</v>
      </c>
      <c r="B3073" t="s">
        <v>6312</v>
      </c>
      <c r="C3073" t="str">
        <f>IFERROR(VLOOKUP(Table1[[#This Row],[Ticker]],[1]!Table1[[Symbol]:[Industry]],2,FALSE),"-")</f>
        <v>-</v>
      </c>
      <c r="D3073" t="s">
        <v>1139</v>
      </c>
      <c r="E3073">
        <v>74.000317955999904</v>
      </c>
      <c r="F3073">
        <v>118.76</v>
      </c>
      <c r="G3073">
        <v>-14.928603931443901</v>
      </c>
      <c r="H3073">
        <v>12.6265152013149</v>
      </c>
      <c r="I3073">
        <v>-4.9257296595960502</v>
      </c>
      <c r="J3073">
        <v>19.683070225217602</v>
      </c>
      <c r="K3073">
        <v>96.391095020185205</v>
      </c>
      <c r="L3073">
        <v>104.907535566191</v>
      </c>
      <c r="M3073">
        <v>89.194403971745402</v>
      </c>
      <c r="N3073">
        <v>3.4251022449120501</v>
      </c>
      <c r="O3073">
        <v>30.8521387672616</v>
      </c>
      <c r="P3073">
        <v>39.553466509988198</v>
      </c>
      <c r="Q3073">
        <v>5.5811734144871998E-2</v>
      </c>
    </row>
    <row r="3074" spans="1:17" hidden="1" x14ac:dyDescent="0.3">
      <c r="A3074" t="s">
        <v>6313</v>
      </c>
      <c r="B3074" t="s">
        <v>6314</v>
      </c>
      <c r="C3074" t="str">
        <f>IFERROR(VLOOKUP(Table1[[#This Row],[Ticker]],[1]!Table1[[Symbol]:[Industry]],2,FALSE),"-")</f>
        <v>-</v>
      </c>
      <c r="D3074" t="s">
        <v>43</v>
      </c>
      <c r="E3074">
        <v>73.939359597999996</v>
      </c>
      <c r="F3074">
        <v>41.99</v>
      </c>
      <c r="G3074">
        <v>-23.397935107475998</v>
      </c>
      <c r="H3074">
        <v>4.8422750512211001</v>
      </c>
      <c r="I3074">
        <v>-27.630482774501399</v>
      </c>
      <c r="J3074">
        <v>-9.1375636085965599</v>
      </c>
      <c r="K3074">
        <v>45.3591594468474</v>
      </c>
      <c r="L3074">
        <v>50.265757030522799</v>
      </c>
      <c r="M3074">
        <v>35.115713829439002</v>
      </c>
      <c r="N3074">
        <v>0.64463413419781701</v>
      </c>
      <c r="O3074">
        <v>51.2264824958323</v>
      </c>
      <c r="P3074">
        <v>13.7940379403794</v>
      </c>
      <c r="Q3074">
        <v>8.0962053174790001E-3</v>
      </c>
    </row>
    <row r="3075" spans="1:17" hidden="1" x14ac:dyDescent="0.3">
      <c r="A3075" t="s">
        <v>6315</v>
      </c>
      <c r="B3075" t="s">
        <v>6316</v>
      </c>
      <c r="C3075" t="str">
        <f>IFERROR(VLOOKUP(Table1[[#This Row],[Ticker]],[1]!Table1[[Symbol]:[Industry]],2,FALSE),"-")</f>
        <v>-</v>
      </c>
      <c r="D3075" t="s">
        <v>65</v>
      </c>
      <c r="E3075">
        <v>73.691670650000006</v>
      </c>
      <c r="F3075">
        <v>119.5</v>
      </c>
      <c r="G3075">
        <v>13.9763463055729</v>
      </c>
      <c r="H3075">
        <v>2.8585920675381198</v>
      </c>
      <c r="I3075">
        <v>-5.3769953529670103</v>
      </c>
      <c r="J3075">
        <v>-7.3302232811612296</v>
      </c>
      <c r="K3075">
        <v>114.01377274577</v>
      </c>
      <c r="L3075">
        <v>106.057265174741</v>
      </c>
      <c r="M3075">
        <v>56.150970649682101</v>
      </c>
      <c r="N3075">
        <v>1.3947905866088499</v>
      </c>
      <c r="O3075">
        <v>22.175732217573199</v>
      </c>
      <c r="P3075">
        <v>59.3333333333333</v>
      </c>
      <c r="Q3075">
        <v>2.8529965273469998E-3</v>
      </c>
    </row>
    <row r="3076" spans="1:17" hidden="1" x14ac:dyDescent="0.3">
      <c r="A3076" t="s">
        <v>6317</v>
      </c>
      <c r="B3076" t="s">
        <v>6318</v>
      </c>
      <c r="C3076" t="str">
        <f>IFERROR(VLOOKUP(Table1[[#This Row],[Ticker]],[1]!Table1[[Symbol]:[Industry]],2,FALSE),"-")</f>
        <v>-</v>
      </c>
      <c r="D3076" t="s">
        <v>552</v>
      </c>
      <c r="E3076">
        <v>73.601399999999998</v>
      </c>
      <c r="F3076">
        <v>5.09</v>
      </c>
      <c r="G3076">
        <v>549.25268865268799</v>
      </c>
      <c r="H3076">
        <v>-37.790258440105703</v>
      </c>
      <c r="I3076">
        <v>82.507349462424997</v>
      </c>
      <c r="J3076">
        <v>-9.0894269626338104</v>
      </c>
      <c r="K3076">
        <v>5.6454054427181504</v>
      </c>
      <c r="L3076">
        <v>3.8717009441240702</v>
      </c>
      <c r="M3076">
        <v>7.0599781833536301</v>
      </c>
      <c r="N3076">
        <v>0.70991124642569503</v>
      </c>
      <c r="O3076">
        <v>62.278978388997999</v>
      </c>
      <c r="P3076">
        <v>625.83013618592599</v>
      </c>
      <c r="Q3076">
        <v>0.146734966562859</v>
      </c>
    </row>
    <row r="3077" spans="1:17" hidden="1" x14ac:dyDescent="0.3">
      <c r="A3077" t="s">
        <v>6319</v>
      </c>
      <c r="B3077" t="s">
        <v>6320</v>
      </c>
      <c r="C3077" t="str">
        <f>IFERROR(VLOOKUP(Table1[[#This Row],[Ticker]],[1]!Table1[[Symbol]:[Industry]],2,FALSE),"-")</f>
        <v>-</v>
      </c>
      <c r="E3077">
        <v>73.411187200000001</v>
      </c>
      <c r="F3077">
        <v>92.56</v>
      </c>
      <c r="G3077">
        <v>71.436750149216493</v>
      </c>
      <c r="H3077">
        <v>-1.17733793091315</v>
      </c>
      <c r="I3077">
        <v>-12.269733454474901</v>
      </c>
      <c r="J3077">
        <v>-2.5971496022023999</v>
      </c>
      <c r="K3077">
        <v>93.917972835119002</v>
      </c>
      <c r="L3077">
        <v>82.812201009666595</v>
      </c>
      <c r="M3077">
        <v>48.102139919701798</v>
      </c>
      <c r="N3077">
        <v>1.2041791972161</v>
      </c>
      <c r="O3077">
        <v>25.6374243733794</v>
      </c>
      <c r="P3077">
        <v>120.380952380952</v>
      </c>
      <c r="Q3077">
        <v>6.5874279905809005E-2</v>
      </c>
    </row>
    <row r="3078" spans="1:17" hidden="1" x14ac:dyDescent="0.3">
      <c r="A3078" t="s">
        <v>6321</v>
      </c>
      <c r="B3078" t="s">
        <v>6322</v>
      </c>
      <c r="C3078" t="str">
        <f>IFERROR(VLOOKUP(Table1[[#This Row],[Ticker]],[1]!Table1[[Symbol]:[Industry]],2,FALSE),"-")</f>
        <v>-</v>
      </c>
      <c r="D3078" t="s">
        <v>1955</v>
      </c>
      <c r="E3078">
        <v>73.373819999999995</v>
      </c>
      <c r="F3078">
        <v>49.4</v>
      </c>
      <c r="G3078">
        <v>509.24925356769199</v>
      </c>
      <c r="H3078">
        <v>-15.52322611428</v>
      </c>
      <c r="I3078">
        <v>45.393235706982203</v>
      </c>
      <c r="J3078">
        <v>-1.99248818712362</v>
      </c>
      <c r="K3078">
        <v>52.628918658502201</v>
      </c>
      <c r="L3078">
        <v>42.716198596682602</v>
      </c>
      <c r="M3078">
        <v>50.687356086819797</v>
      </c>
      <c r="N3078">
        <v>1.10356689898416</v>
      </c>
      <c r="O3078">
        <v>42.388663967611301</v>
      </c>
      <c r="P3078">
        <v>721.41669437977998</v>
      </c>
      <c r="Q3078">
        <v>0.20029015762147001</v>
      </c>
    </row>
    <row r="3079" spans="1:17" hidden="1" x14ac:dyDescent="0.3">
      <c r="A3079" t="s">
        <v>6323</v>
      </c>
      <c r="B3079" t="s">
        <v>6324</v>
      </c>
      <c r="C3079" t="str">
        <f>IFERROR(VLOOKUP(Table1[[#This Row],[Ticker]],[1]!Table1[[Symbol]:[Industry]],2,FALSE),"-")</f>
        <v>-</v>
      </c>
      <c r="D3079" t="s">
        <v>390</v>
      </c>
      <c r="E3079">
        <v>73.307883000000004</v>
      </c>
      <c r="F3079">
        <v>36.72</v>
      </c>
      <c r="G3079">
        <v>34.427369146906102</v>
      </c>
      <c r="H3079">
        <v>0.94731057794336504</v>
      </c>
      <c r="I3079">
        <v>-10.0322231660895</v>
      </c>
      <c r="J3079">
        <v>7.5445016087947296</v>
      </c>
      <c r="K3079">
        <v>32.8641500532907</v>
      </c>
      <c r="L3079">
        <v>30.1146591001602</v>
      </c>
      <c r="M3079">
        <v>27.071967311283601</v>
      </c>
      <c r="N3079">
        <v>1.1899765368931901</v>
      </c>
      <c r="O3079">
        <v>6.7265795206971699</v>
      </c>
      <c r="P3079">
        <v>105.484051482932</v>
      </c>
      <c r="Q3079">
        <v>9.4669027237661005E-2</v>
      </c>
    </row>
    <row r="3080" spans="1:17" hidden="1" x14ac:dyDescent="0.3">
      <c r="A3080" t="s">
        <v>6325</v>
      </c>
      <c r="B3080" t="s">
        <v>6326</v>
      </c>
      <c r="C3080" t="str">
        <f>IFERROR(VLOOKUP(Table1[[#This Row],[Ticker]],[1]!Table1[[Symbol]:[Industry]],2,FALSE),"-")</f>
        <v>-</v>
      </c>
      <c r="D3080" t="s">
        <v>552</v>
      </c>
      <c r="E3080">
        <v>72.865662</v>
      </c>
      <c r="F3080">
        <v>241.95</v>
      </c>
      <c r="G3080">
        <v>75.912813979003701</v>
      </c>
      <c r="H3080">
        <v>-13.5487505898045</v>
      </c>
      <c r="I3080">
        <v>-17.577173783720799</v>
      </c>
      <c r="J3080">
        <v>-1.4708215709972301</v>
      </c>
      <c r="K3080">
        <v>239.537693125533</v>
      </c>
      <c r="L3080">
        <v>220.640165433052</v>
      </c>
      <c r="M3080">
        <v>56.361747784007598</v>
      </c>
      <c r="N3080">
        <v>2.4968723022777</v>
      </c>
      <c r="O3080">
        <v>12.399256044637299</v>
      </c>
      <c r="P3080">
        <v>115.353805073431</v>
      </c>
      <c r="Q3080">
        <v>0.15286727840817299</v>
      </c>
    </row>
    <row r="3081" spans="1:17" hidden="1" x14ac:dyDescent="0.3">
      <c r="A3081" t="s">
        <v>6327</v>
      </c>
      <c r="B3081" t="s">
        <v>6328</v>
      </c>
      <c r="C3081" t="str">
        <f>IFERROR(VLOOKUP(Table1[[#This Row],[Ticker]],[1]!Table1[[Symbol]:[Industry]],2,FALSE),"-")</f>
        <v>-</v>
      </c>
      <c r="D3081" t="s">
        <v>541</v>
      </c>
      <c r="E3081">
        <v>72.733847499999996</v>
      </c>
      <c r="F3081">
        <v>56.9</v>
      </c>
      <c r="G3081">
        <v>6.1533991470223404</v>
      </c>
      <c r="H3081">
        <v>20.6408098497559</v>
      </c>
      <c r="I3081">
        <v>23.072402196600301</v>
      </c>
      <c r="J3081">
        <v>-2.0309256479975399</v>
      </c>
      <c r="K3081">
        <v>42.803299882968702</v>
      </c>
      <c r="L3081">
        <v>38.216253630358402</v>
      </c>
      <c r="M3081">
        <v>74.194621783041498</v>
      </c>
      <c r="N3081">
        <v>2.1016949152542299</v>
      </c>
      <c r="O3081">
        <v>10.4569420035149</v>
      </c>
      <c r="P3081">
        <v>107.664233576642</v>
      </c>
      <c r="Q3081">
        <v>0.14234913254815099</v>
      </c>
    </row>
    <row r="3082" spans="1:17" hidden="1" x14ac:dyDescent="0.3">
      <c r="A3082" t="s">
        <v>6329</v>
      </c>
      <c r="B3082" t="s">
        <v>6330</v>
      </c>
      <c r="C3082" t="str">
        <f>IFERROR(VLOOKUP(Table1[[#This Row],[Ticker]],[1]!Table1[[Symbol]:[Industry]],2,FALSE),"-")</f>
        <v>-</v>
      </c>
      <c r="D3082" t="s">
        <v>552</v>
      </c>
      <c r="E3082">
        <v>72.647421499999993</v>
      </c>
      <c r="F3082">
        <v>242.15</v>
      </c>
      <c r="G3082">
        <v>270.351574551547</v>
      </c>
      <c r="H3082">
        <v>47.298193561934099</v>
      </c>
      <c r="I3082">
        <v>111.32359693973</v>
      </c>
      <c r="J3082">
        <v>7.3453021014055802</v>
      </c>
      <c r="K3082">
        <v>170.68589324309701</v>
      </c>
      <c r="L3082">
        <v>133.10327542468099</v>
      </c>
      <c r="M3082">
        <v>81.593409473295907</v>
      </c>
      <c r="N3082">
        <v>1.89022646556893</v>
      </c>
      <c r="O3082">
        <v>0.61945075366507396</v>
      </c>
      <c r="P3082">
        <v>338.20123054650702</v>
      </c>
      <c r="Q3082">
        <v>0.13263083384764199</v>
      </c>
    </row>
    <row r="3083" spans="1:17" hidden="1" x14ac:dyDescent="0.3">
      <c r="A3083" t="s">
        <v>6331</v>
      </c>
      <c r="B3083" t="s">
        <v>6332</v>
      </c>
      <c r="C3083" t="str">
        <f>IFERROR(VLOOKUP(Table1[[#This Row],[Ticker]],[1]!Table1[[Symbol]:[Industry]],2,FALSE),"-")</f>
        <v>-</v>
      </c>
      <c r="E3083">
        <v>72.618975000000006</v>
      </c>
      <c r="F3083">
        <v>167.75</v>
      </c>
      <c r="G3083">
        <v>137.28569533493501</v>
      </c>
      <c r="H3083">
        <v>-0.67263860654968999</v>
      </c>
      <c r="I3083">
        <v>20.192744250468401</v>
      </c>
      <c r="J3083">
        <v>0.34114121374955197</v>
      </c>
      <c r="K3083">
        <v>149.900931475438</v>
      </c>
      <c r="L3083">
        <v>132.63429036097199</v>
      </c>
      <c r="M3083">
        <v>78.930299013287694</v>
      </c>
      <c r="N3083">
        <v>0.85127591706538996</v>
      </c>
      <c r="O3083">
        <v>23.964232488822599</v>
      </c>
      <c r="P3083">
        <v>233.69623655913901</v>
      </c>
    </row>
    <row r="3084" spans="1:17" hidden="1" x14ac:dyDescent="0.3">
      <c r="A3084" t="s">
        <v>6333</v>
      </c>
      <c r="B3084" t="s">
        <v>6334</v>
      </c>
      <c r="C3084" t="str">
        <f>IFERROR(VLOOKUP(Table1[[#This Row],[Ticker]],[1]!Table1[[Symbol]:[Industry]],2,FALSE),"-")</f>
        <v>-</v>
      </c>
      <c r="E3084">
        <v>72.072000000000003</v>
      </c>
      <c r="F3084">
        <v>257.39999999999998</v>
      </c>
      <c r="G3084">
        <v>43.629919242161598</v>
      </c>
      <c r="H3084">
        <v>46.085864794810803</v>
      </c>
      <c r="I3084">
        <v>98.962485828619407</v>
      </c>
      <c r="J3084">
        <v>4.1764677800892196</v>
      </c>
      <c r="K3084">
        <v>192.79831682246899</v>
      </c>
      <c r="M3084">
        <v>63.979482989502102</v>
      </c>
      <c r="N3084">
        <v>0.78602671710604</v>
      </c>
      <c r="O3084">
        <v>8.9743589743589798</v>
      </c>
      <c r="P3084">
        <v>151.121951219512</v>
      </c>
    </row>
    <row r="3085" spans="1:17" hidden="1" x14ac:dyDescent="0.3">
      <c r="A3085" t="s">
        <v>6335</v>
      </c>
      <c r="B3085" t="s">
        <v>6336</v>
      </c>
      <c r="C3085" t="str">
        <f>IFERROR(VLOOKUP(Table1[[#This Row],[Ticker]],[1]!Table1[[Symbol]:[Industry]],2,FALSE),"-")</f>
        <v>-</v>
      </c>
      <c r="D3085" t="s">
        <v>395</v>
      </c>
      <c r="E3085">
        <v>72.035880000000006</v>
      </c>
      <c r="F3085">
        <v>58.8</v>
      </c>
      <c r="G3085">
        <v>-1.5305598330342201</v>
      </c>
      <c r="H3085">
        <v>10.899517931342199</v>
      </c>
      <c r="I3085">
        <v>-17.434820568686899</v>
      </c>
      <c r="J3085">
        <v>1.8804261527416799</v>
      </c>
      <c r="K3085">
        <v>56.179670319795697</v>
      </c>
      <c r="L3085">
        <v>53.400211535698404</v>
      </c>
      <c r="M3085">
        <v>46.418499143086997</v>
      </c>
      <c r="N3085">
        <v>2.56736526946107</v>
      </c>
      <c r="O3085">
        <v>23.979591836734699</v>
      </c>
      <c r="P3085">
        <v>58.064516129032199</v>
      </c>
    </row>
    <row r="3086" spans="1:17" hidden="1" x14ac:dyDescent="0.3">
      <c r="A3086" t="s">
        <v>6337</v>
      </c>
      <c r="B3086" t="s">
        <v>6338</v>
      </c>
      <c r="C3086" t="str">
        <f>IFERROR(VLOOKUP(Table1[[#This Row],[Ticker]],[1]!Table1[[Symbol]:[Industry]],2,FALSE),"-")</f>
        <v>-</v>
      </c>
      <c r="D3086" t="s">
        <v>257</v>
      </c>
      <c r="E3086">
        <v>72.000462409999997</v>
      </c>
      <c r="F3086">
        <v>1059.6500000000001</v>
      </c>
      <c r="G3086">
        <v>132.45567851792401</v>
      </c>
      <c r="H3086">
        <v>67.238681045965095</v>
      </c>
      <c r="I3086">
        <v>110.830680424566</v>
      </c>
      <c r="J3086">
        <v>14.4195016087947</v>
      </c>
      <c r="K3086">
        <v>821.00131436382298</v>
      </c>
      <c r="L3086">
        <v>642.62254913358902</v>
      </c>
      <c r="M3086">
        <v>57.520502535292202</v>
      </c>
      <c r="N3086">
        <v>2.8947118445912698</v>
      </c>
      <c r="O3086">
        <v>27.848818005945301</v>
      </c>
      <c r="P3086">
        <v>190.31506849314999</v>
      </c>
      <c r="Q3086">
        <v>0.10861039851898301</v>
      </c>
    </row>
    <row r="3087" spans="1:17" hidden="1" x14ac:dyDescent="0.3">
      <c r="A3087" t="s">
        <v>6339</v>
      </c>
      <c r="B3087" t="s">
        <v>6340</v>
      </c>
      <c r="C3087" t="str">
        <f>IFERROR(VLOOKUP(Table1[[#This Row],[Ticker]],[1]!Table1[[Symbol]:[Industry]],2,FALSE),"-")</f>
        <v>-</v>
      </c>
      <c r="D3087" t="s">
        <v>1136</v>
      </c>
      <c r="E3087">
        <v>71.855966848999998</v>
      </c>
      <c r="F3087">
        <v>0.73</v>
      </c>
      <c r="G3087">
        <v>20.287813979003801</v>
      </c>
      <c r="H3087">
        <v>11.714897052875299</v>
      </c>
      <c r="I3087">
        <v>6.7827651243085603</v>
      </c>
      <c r="J3087">
        <v>4.1143545499711998</v>
      </c>
      <c r="K3087">
        <v>0.60129434401832804</v>
      </c>
      <c r="L3087">
        <v>0.55213711113082198</v>
      </c>
      <c r="M3087">
        <v>94.461914682240106</v>
      </c>
      <c r="N3087">
        <v>1.0406677283057799</v>
      </c>
      <c r="O3087">
        <v>0</v>
      </c>
      <c r="P3087">
        <v>48.979591836734699</v>
      </c>
      <c r="Q3087">
        <v>1.3835427194309999E-2</v>
      </c>
    </row>
    <row r="3088" spans="1:17" hidden="1" x14ac:dyDescent="0.3">
      <c r="A3088" t="s">
        <v>6341</v>
      </c>
      <c r="B3088" t="s">
        <v>6342</v>
      </c>
      <c r="C3088" t="str">
        <f>IFERROR(VLOOKUP(Table1[[#This Row],[Ticker]],[1]!Table1[[Symbol]:[Industry]],2,FALSE),"-")</f>
        <v>-</v>
      </c>
      <c r="D3088" t="s">
        <v>552</v>
      </c>
      <c r="E3088">
        <v>71.811227400000007</v>
      </c>
      <c r="F3088">
        <v>51.9</v>
      </c>
      <c r="G3088">
        <v>28.798084892966202</v>
      </c>
      <c r="H3088">
        <v>19.3297301839204</v>
      </c>
      <c r="I3088">
        <v>-11.2840410428095</v>
      </c>
      <c r="J3088">
        <v>1.4886318740053499</v>
      </c>
      <c r="K3088">
        <v>48.911042606357299</v>
      </c>
      <c r="L3088">
        <v>46.150747628734301</v>
      </c>
      <c r="M3088">
        <v>53.9290501019427</v>
      </c>
      <c r="N3088">
        <v>1.41077639669355</v>
      </c>
      <c r="O3088">
        <v>37.572254335260098</v>
      </c>
      <c r="P3088">
        <v>77.435897435897402</v>
      </c>
      <c r="Q3088">
        <v>5.1616176119948003E-2</v>
      </c>
    </row>
    <row r="3089" spans="1:17" hidden="1" x14ac:dyDescent="0.3">
      <c r="A3089" t="s">
        <v>6343</v>
      </c>
      <c r="B3089" t="s">
        <v>6344</v>
      </c>
      <c r="C3089" t="str">
        <f>IFERROR(VLOOKUP(Table1[[#This Row],[Ticker]],[1]!Table1[[Symbol]:[Industry]],2,FALSE),"-")</f>
        <v>-</v>
      </c>
      <c r="D3089" t="s">
        <v>390</v>
      </c>
      <c r="E3089">
        <v>71.753419500000007</v>
      </c>
      <c r="F3089">
        <v>235</v>
      </c>
      <c r="G3089">
        <v>-19.903991514017299</v>
      </c>
      <c r="H3089">
        <v>4.8881903762062002</v>
      </c>
      <c r="I3089">
        <v>-0.98460411847051199</v>
      </c>
      <c r="J3089">
        <v>6.5269324843707803</v>
      </c>
      <c r="K3089">
        <v>212.91586621571</v>
      </c>
      <c r="L3089">
        <v>208.45319514297501</v>
      </c>
      <c r="M3089">
        <v>76.567595164018101</v>
      </c>
      <c r="N3089">
        <v>1.1010013598714301</v>
      </c>
      <c r="O3089">
        <v>2.3404255319148901</v>
      </c>
      <c r="P3089">
        <v>69.064748201438803</v>
      </c>
      <c r="Q3089">
        <v>5.2331398531104002E-2</v>
      </c>
    </row>
    <row r="3090" spans="1:17" hidden="1" x14ac:dyDescent="0.3">
      <c r="A3090" t="s">
        <v>6345</v>
      </c>
      <c r="B3090" t="s">
        <v>6346</v>
      </c>
      <c r="C3090" t="str">
        <f>IFERROR(VLOOKUP(Table1[[#This Row],[Ticker]],[1]!Table1[[Symbol]:[Industry]],2,FALSE),"-")</f>
        <v>-</v>
      </c>
      <c r="D3090" t="s">
        <v>620</v>
      </c>
      <c r="E3090">
        <v>71.661893362000001</v>
      </c>
      <c r="F3090">
        <v>90.82</v>
      </c>
      <c r="G3090">
        <v>-7.6261113883086402</v>
      </c>
      <c r="H3090">
        <v>-4.9576134660587101</v>
      </c>
      <c r="I3090">
        <v>14.774395573618801</v>
      </c>
      <c r="J3090">
        <v>1.5517848066267199</v>
      </c>
      <c r="K3090">
        <v>88.176806535304493</v>
      </c>
      <c r="L3090">
        <v>81.209242509502303</v>
      </c>
      <c r="M3090">
        <v>61.614550120572098</v>
      </c>
      <c r="N3090">
        <v>1.6227198256476201</v>
      </c>
      <c r="O3090">
        <v>12.750495485575801</v>
      </c>
      <c r="P3090">
        <v>63.639639639639597</v>
      </c>
      <c r="Q3090">
        <v>9.4472679938889994E-3</v>
      </c>
    </row>
    <row r="3091" spans="1:17" hidden="1" x14ac:dyDescent="0.3">
      <c r="A3091" t="s">
        <v>6347</v>
      </c>
      <c r="B3091" t="s">
        <v>6348</v>
      </c>
      <c r="C3091" t="str">
        <f>IFERROR(VLOOKUP(Table1[[#This Row],[Ticker]],[1]!Table1[[Symbol]:[Industry]],2,FALSE),"-")</f>
        <v>-</v>
      </c>
      <c r="D3091" t="s">
        <v>410</v>
      </c>
      <c r="E3091">
        <v>71.620211249999997</v>
      </c>
      <c r="F3091">
        <v>22.5</v>
      </c>
      <c r="G3091">
        <v>-73.018977590082798</v>
      </c>
      <c r="H3091">
        <v>-24.1519629205449</v>
      </c>
      <c r="I3091">
        <v>-48.159791799987303</v>
      </c>
      <c r="J3091">
        <v>-13.214279382940701</v>
      </c>
      <c r="K3091">
        <v>26.933265834202999</v>
      </c>
      <c r="L3091">
        <v>31.649186489109201</v>
      </c>
      <c r="M3091">
        <v>38.431827222850302</v>
      </c>
      <c r="N3091">
        <v>2.65275789516358</v>
      </c>
      <c r="O3091">
        <v>101.51111111111101</v>
      </c>
      <c r="P3091">
        <v>16.0391954615781</v>
      </c>
      <c r="Q3091">
        <v>0.130177004254244</v>
      </c>
    </row>
    <row r="3092" spans="1:17" hidden="1" x14ac:dyDescent="0.3">
      <c r="A3092" t="s">
        <v>6349</v>
      </c>
      <c r="B3092" t="s">
        <v>6350</v>
      </c>
      <c r="C3092" t="str">
        <f>IFERROR(VLOOKUP(Table1[[#This Row],[Ticker]],[1]!Table1[[Symbol]:[Industry]],2,FALSE),"-")</f>
        <v>-</v>
      </c>
      <c r="D3092" t="s">
        <v>257</v>
      </c>
      <c r="E3092">
        <v>71.601866999999999</v>
      </c>
      <c r="F3092">
        <v>142</v>
      </c>
      <c r="G3092">
        <v>33.0179727091625</v>
      </c>
      <c r="H3092">
        <v>-4.72882051987445</v>
      </c>
      <c r="I3092">
        <v>-4.6988898327562199</v>
      </c>
      <c r="J3092">
        <v>2.2830964993056999</v>
      </c>
      <c r="K3092">
        <v>140.06196978513901</v>
      </c>
      <c r="L3092">
        <v>126.68228192078899</v>
      </c>
      <c r="M3092">
        <v>49.706846614660499</v>
      </c>
      <c r="N3092">
        <v>0.31303725894593998</v>
      </c>
      <c r="O3092">
        <v>30.211267605633701</v>
      </c>
      <c r="P3092">
        <v>72.121212121212096</v>
      </c>
      <c r="Q3092">
        <v>9.2825027425082002E-2</v>
      </c>
    </row>
    <row r="3093" spans="1:17" hidden="1" x14ac:dyDescent="0.3">
      <c r="A3093" t="s">
        <v>6351</v>
      </c>
      <c r="B3093" t="s">
        <v>6352</v>
      </c>
      <c r="C3093" t="str">
        <f>IFERROR(VLOOKUP(Table1[[#This Row],[Ticker]],[1]!Table1[[Symbol]:[Industry]],2,FALSE),"-")</f>
        <v>-</v>
      </c>
      <c r="E3093">
        <v>71.517809999999997</v>
      </c>
      <c r="F3093">
        <v>79.73</v>
      </c>
      <c r="G3093">
        <v>-22.354654260560601</v>
      </c>
      <c r="H3093">
        <v>25.078540750509301</v>
      </c>
      <c r="I3093">
        <v>-21.6859800703612</v>
      </c>
      <c r="J3093">
        <v>12.9313686974023</v>
      </c>
      <c r="K3093">
        <v>63.186091324369002</v>
      </c>
      <c r="L3093">
        <v>70.656997272804801</v>
      </c>
      <c r="M3093">
        <v>86.550375708363006</v>
      </c>
      <c r="N3093">
        <v>1.63482252730455</v>
      </c>
      <c r="O3093">
        <v>24.582967515364299</v>
      </c>
      <c r="P3093">
        <v>71.278195488721806</v>
      </c>
      <c r="Q3093">
        <v>0.11393318314846899</v>
      </c>
    </row>
    <row r="3094" spans="1:17" hidden="1" x14ac:dyDescent="0.3">
      <c r="A3094" t="s">
        <v>6353</v>
      </c>
      <c r="B3094" t="s">
        <v>6354</v>
      </c>
      <c r="C3094" t="str">
        <f>IFERROR(VLOOKUP(Table1[[#This Row],[Ticker]],[1]!Table1[[Symbol]:[Industry]],2,FALSE),"-")</f>
        <v>-</v>
      </c>
      <c r="D3094" t="s">
        <v>541</v>
      </c>
      <c r="E3094">
        <v>71.440482599999996</v>
      </c>
      <c r="F3094">
        <v>69.98</v>
      </c>
      <c r="G3094">
        <v>121.247756754397</v>
      </c>
      <c r="H3094">
        <v>36.448609892850001</v>
      </c>
      <c r="I3094">
        <v>59.1784972666618</v>
      </c>
      <c r="J3094">
        <v>0.86057303736617796</v>
      </c>
      <c r="K3094">
        <v>53.641513139958199</v>
      </c>
      <c r="L3094">
        <v>42.316335143037499</v>
      </c>
      <c r="M3094">
        <v>66.439652207853499</v>
      </c>
      <c r="N3094">
        <v>3.4817555918601202</v>
      </c>
      <c r="O3094">
        <v>12.675050014289701</v>
      </c>
      <c r="P3094">
        <v>164.17516043790101</v>
      </c>
      <c r="Q3094">
        <v>6.9147651830833004E-2</v>
      </c>
    </row>
    <row r="3095" spans="1:17" hidden="1" x14ac:dyDescent="0.3">
      <c r="A3095" t="s">
        <v>6355</v>
      </c>
      <c r="B3095" t="s">
        <v>6356</v>
      </c>
      <c r="C3095" t="str">
        <f>IFERROR(VLOOKUP(Table1[[#This Row],[Ticker]],[1]!Table1[[Symbol]:[Industry]],2,FALSE),"-")</f>
        <v>-</v>
      </c>
      <c r="D3095" t="s">
        <v>380</v>
      </c>
      <c r="E3095">
        <v>71.436634470000001</v>
      </c>
      <c r="F3095">
        <v>35.46</v>
      </c>
      <c r="G3095">
        <v>98.776305027597104</v>
      </c>
      <c r="H3095">
        <v>-18.710340835544098</v>
      </c>
      <c r="I3095">
        <v>39.364820322838803</v>
      </c>
      <c r="J3095">
        <v>-11.5360396283186</v>
      </c>
      <c r="K3095">
        <v>36.221357033865402</v>
      </c>
      <c r="L3095">
        <v>29.8615609113487</v>
      </c>
      <c r="M3095">
        <v>40.376288438763702</v>
      </c>
      <c r="N3095">
        <v>1.18801328108411</v>
      </c>
      <c r="O3095">
        <v>37.901861252114998</v>
      </c>
      <c r="P3095">
        <v>142.87671232876701</v>
      </c>
      <c r="Q3095">
        <v>6.0827421724296997E-2</v>
      </c>
    </row>
    <row r="3096" spans="1:17" hidden="1" x14ac:dyDescent="0.3">
      <c r="A3096" t="s">
        <v>6357</v>
      </c>
      <c r="B3096" t="s">
        <v>6358</v>
      </c>
      <c r="C3096" t="str">
        <f>IFERROR(VLOOKUP(Table1[[#This Row],[Ticker]],[1]!Table1[[Symbol]:[Industry]],2,FALSE),"-")</f>
        <v>-</v>
      </c>
      <c r="E3096">
        <v>71.278418135999999</v>
      </c>
      <c r="F3096">
        <v>5.64</v>
      </c>
      <c r="G3096">
        <v>-83.9344082432184</v>
      </c>
      <c r="H3096">
        <v>-7.4753596949850598</v>
      </c>
      <c r="I3096">
        <v>-45.746508880375202</v>
      </c>
      <c r="J3096">
        <v>-4.3321009553078103</v>
      </c>
      <c r="K3096">
        <v>5.9834107181969403</v>
      </c>
      <c r="L3096">
        <v>6.7339065050452298</v>
      </c>
      <c r="M3096">
        <v>34.539619954489602</v>
      </c>
      <c r="N3096">
        <v>0.58713115570284502</v>
      </c>
      <c r="O3096">
        <v>139.36170212765899</v>
      </c>
      <c r="P3096">
        <v>18.487394957983099</v>
      </c>
      <c r="Q3096">
        <v>8.4342267107805E-2</v>
      </c>
    </row>
    <row r="3097" spans="1:17" hidden="1" x14ac:dyDescent="0.3">
      <c r="A3097" t="s">
        <v>6359</v>
      </c>
      <c r="B3097" t="s">
        <v>6360</v>
      </c>
      <c r="C3097" t="str">
        <f>IFERROR(VLOOKUP(Table1[[#This Row],[Ticker]],[1]!Table1[[Symbol]:[Industry]],2,FALSE),"-")</f>
        <v>-</v>
      </c>
      <c r="D3097" t="s">
        <v>21</v>
      </c>
      <c r="E3097">
        <v>70.795519999999996</v>
      </c>
      <c r="F3097">
        <v>30.4</v>
      </c>
      <c r="G3097">
        <v>-56.7779456581844</v>
      </c>
      <c r="H3097">
        <v>5.3628802322036497</v>
      </c>
      <c r="I3097">
        <v>-23.608896126022401</v>
      </c>
      <c r="J3097">
        <v>4.0171255757368902</v>
      </c>
      <c r="K3097">
        <v>30.8411456056897</v>
      </c>
      <c r="L3097">
        <v>34.722364071577999</v>
      </c>
      <c r="M3097">
        <v>38.447493351826601</v>
      </c>
      <c r="N3097">
        <v>1.6581469648562299</v>
      </c>
      <c r="O3097">
        <v>80.921052631578902</v>
      </c>
      <c r="P3097">
        <v>18.982387475538101</v>
      </c>
    </row>
    <row r="3098" spans="1:17" hidden="1" x14ac:dyDescent="0.3">
      <c r="A3098" t="s">
        <v>6361</v>
      </c>
      <c r="B3098" t="s">
        <v>6362</v>
      </c>
      <c r="C3098" t="str">
        <f>IFERROR(VLOOKUP(Table1[[#This Row],[Ticker]],[1]!Table1[[Symbol]:[Industry]],2,FALSE),"-")</f>
        <v>-</v>
      </c>
      <c r="D3098" t="s">
        <v>716</v>
      </c>
      <c r="E3098">
        <v>70.753706170000001</v>
      </c>
      <c r="F3098">
        <v>24.47</v>
      </c>
      <c r="G3098">
        <v>-6.4438933380693602</v>
      </c>
      <c r="H3098">
        <v>1.93159783638634</v>
      </c>
      <c r="I3098">
        <v>0.29287264466766399</v>
      </c>
      <c r="J3098">
        <v>-0.51799839120525204</v>
      </c>
      <c r="K3098">
        <v>22.7192552297346</v>
      </c>
      <c r="L3098">
        <v>21.407579337118399</v>
      </c>
      <c r="M3098">
        <v>67.469215611950702</v>
      </c>
      <c r="N3098">
        <v>1.2754631060439201</v>
      </c>
      <c r="O3098">
        <v>0.28606456885982201</v>
      </c>
      <c r="P3098">
        <v>28.789473684210499</v>
      </c>
    </row>
    <row r="3099" spans="1:17" hidden="1" x14ac:dyDescent="0.3">
      <c r="A3099" t="s">
        <v>6363</v>
      </c>
      <c r="B3099" t="s">
        <v>6364</v>
      </c>
      <c r="C3099" t="str">
        <f>IFERROR(VLOOKUP(Table1[[#This Row],[Ticker]],[1]!Table1[[Symbol]:[Industry]],2,FALSE),"-")</f>
        <v>-</v>
      </c>
      <c r="D3099" t="s">
        <v>1564</v>
      </c>
      <c r="E3099">
        <v>70.674256</v>
      </c>
      <c r="F3099">
        <v>40</v>
      </c>
      <c r="G3099">
        <v>5.6507039625834397</v>
      </c>
      <c r="H3099">
        <v>-4.4141352051891403</v>
      </c>
      <c r="I3099">
        <v>-32.487355972981099</v>
      </c>
      <c r="J3099">
        <v>-0.75789738110424898</v>
      </c>
      <c r="K3099">
        <v>43.676238052332799</v>
      </c>
      <c r="M3099">
        <v>50.806994258506201</v>
      </c>
      <c r="N3099">
        <v>1.5807962529274</v>
      </c>
      <c r="O3099">
        <v>87.5</v>
      </c>
      <c r="P3099">
        <v>42.348754448398502</v>
      </c>
    </row>
    <row r="3100" spans="1:17" hidden="1" x14ac:dyDescent="0.3">
      <c r="A3100" t="s">
        <v>6365</v>
      </c>
      <c r="B3100" t="s">
        <v>6366</v>
      </c>
      <c r="C3100" t="str">
        <f>IFERROR(VLOOKUP(Table1[[#This Row],[Ticker]],[1]!Table1[[Symbol]:[Industry]],2,FALSE),"-")</f>
        <v>-</v>
      </c>
      <c r="D3100" t="s">
        <v>620</v>
      </c>
      <c r="E3100">
        <v>70.654414419999995</v>
      </c>
      <c r="F3100">
        <v>102.71</v>
      </c>
      <c r="G3100">
        <v>-4.4202634891114698</v>
      </c>
      <c r="H3100">
        <v>8.5733511269697598</v>
      </c>
      <c r="I3100">
        <v>-5.7211690282407703</v>
      </c>
      <c r="J3100">
        <v>8.0701969554346302</v>
      </c>
      <c r="K3100">
        <v>86.592356002851901</v>
      </c>
      <c r="L3100">
        <v>90.930295656989102</v>
      </c>
      <c r="M3100">
        <v>85.805065849589795</v>
      </c>
      <c r="N3100">
        <v>3.9329708516867501</v>
      </c>
      <c r="O3100">
        <v>11.332878979651399</v>
      </c>
      <c r="P3100">
        <v>43.2496513249651</v>
      </c>
      <c r="Q3100">
        <v>-3.5488755952790001E-3</v>
      </c>
    </row>
    <row r="3101" spans="1:17" hidden="1" x14ac:dyDescent="0.3">
      <c r="A3101" t="s">
        <v>6367</v>
      </c>
      <c r="B3101" t="s">
        <v>6368</v>
      </c>
      <c r="C3101" t="str">
        <f>IFERROR(VLOOKUP(Table1[[#This Row],[Ticker]],[1]!Table1[[Symbol]:[Industry]],2,FALSE),"-")</f>
        <v>-</v>
      </c>
      <c r="D3101" t="s">
        <v>994</v>
      </c>
      <c r="E3101">
        <v>70.277107999999998</v>
      </c>
      <c r="F3101">
        <v>21.79</v>
      </c>
      <c r="G3101">
        <v>-56.206603883835101</v>
      </c>
      <c r="H3101">
        <v>-11.025705453123001</v>
      </c>
      <c r="I3101">
        <v>-55.395962329301</v>
      </c>
      <c r="J3101">
        <v>-11.907163401145599</v>
      </c>
      <c r="K3101">
        <v>24.222153852613001</v>
      </c>
      <c r="M3101">
        <v>28.013545438214798</v>
      </c>
      <c r="N3101">
        <v>1.2067796985346599</v>
      </c>
      <c r="O3101">
        <v>83.111519045433596</v>
      </c>
      <c r="P3101">
        <v>12.901554404144999</v>
      </c>
    </row>
    <row r="3102" spans="1:17" hidden="1" x14ac:dyDescent="0.3">
      <c r="A3102" t="s">
        <v>6369</v>
      </c>
      <c r="B3102" t="s">
        <v>6370</v>
      </c>
      <c r="C3102" t="str">
        <f>IFERROR(VLOOKUP(Table1[[#This Row],[Ticker]],[1]!Table1[[Symbol]:[Industry]],2,FALSE),"-")</f>
        <v>-</v>
      </c>
      <c r="E3102">
        <v>70.260810792000001</v>
      </c>
      <c r="F3102">
        <v>96.24</v>
      </c>
      <c r="G3102">
        <v>9.5323333719211707</v>
      </c>
      <c r="H3102">
        <v>1.8902126208978001</v>
      </c>
      <c r="I3102">
        <v>11.323334028393701</v>
      </c>
      <c r="J3102">
        <v>-1.97208002385831</v>
      </c>
      <c r="K3102">
        <v>98.172358036265607</v>
      </c>
      <c r="L3102">
        <v>92.904369153940394</v>
      </c>
      <c r="M3102">
        <v>44.449805755056197</v>
      </c>
      <c r="N3102">
        <v>0.65069964017241599</v>
      </c>
      <c r="O3102">
        <v>58.967165419783797</v>
      </c>
      <c r="P3102">
        <v>62.184024266936198</v>
      </c>
      <c r="Q3102">
        <v>4.6943735034966003E-2</v>
      </c>
    </row>
    <row r="3103" spans="1:17" hidden="1" x14ac:dyDescent="0.3">
      <c r="A3103" t="s">
        <v>6371</v>
      </c>
      <c r="B3103" t="s">
        <v>6372</v>
      </c>
      <c r="C3103" t="str">
        <f>IFERROR(VLOOKUP(Table1[[#This Row],[Ticker]],[1]!Table1[[Symbol]:[Industry]],2,FALSE),"-")</f>
        <v>-</v>
      </c>
      <c r="D3103" t="s">
        <v>119</v>
      </c>
      <c r="E3103">
        <v>70.138582499999998</v>
      </c>
      <c r="F3103">
        <v>182.5</v>
      </c>
      <c r="G3103">
        <v>4.9716664673675597</v>
      </c>
      <c r="H3103">
        <v>26.615276559516701</v>
      </c>
      <c r="I3103">
        <v>17.7944864651313</v>
      </c>
      <c r="J3103">
        <v>-13.0229784708865</v>
      </c>
      <c r="M3103">
        <v>46.792946198130203</v>
      </c>
      <c r="O3103">
        <v>17.150684931506799</v>
      </c>
      <c r="P3103">
        <v>45.534290271132299</v>
      </c>
    </row>
    <row r="3104" spans="1:17" hidden="1" x14ac:dyDescent="0.3">
      <c r="A3104" t="s">
        <v>6373</v>
      </c>
      <c r="B3104" t="s">
        <v>6374</v>
      </c>
      <c r="C3104" t="str">
        <f>IFERROR(VLOOKUP(Table1[[#This Row],[Ticker]],[1]!Table1[[Symbol]:[Industry]],2,FALSE),"-")</f>
        <v>-</v>
      </c>
      <c r="D3104" t="s">
        <v>234</v>
      </c>
      <c r="E3104">
        <v>70.015470422000007</v>
      </c>
      <c r="F3104">
        <v>23.02</v>
      </c>
      <c r="G3104">
        <v>11.311623502813299</v>
      </c>
      <c r="H3104">
        <v>2.6691981281441701</v>
      </c>
      <c r="I3104">
        <v>-14.931919214721701</v>
      </c>
      <c r="J3104">
        <v>1.12346068352783</v>
      </c>
      <c r="K3104">
        <v>22.321797618975101</v>
      </c>
      <c r="L3104">
        <v>22.4377894810494</v>
      </c>
      <c r="M3104">
        <v>58.1676347769126</v>
      </c>
      <c r="N3104">
        <v>1.48627425380588</v>
      </c>
      <c r="O3104">
        <v>52.910512597741103</v>
      </c>
      <c r="Q3104">
        <v>3.9490984752498001E-2</v>
      </c>
    </row>
    <row r="3105" spans="1:17" hidden="1" x14ac:dyDescent="0.3">
      <c r="A3105" t="s">
        <v>6375</v>
      </c>
      <c r="B3105" t="s">
        <v>6376</v>
      </c>
      <c r="C3105" t="str">
        <f>IFERROR(VLOOKUP(Table1[[#This Row],[Ticker]],[1]!Table1[[Symbol]:[Industry]],2,FALSE),"-")</f>
        <v>-</v>
      </c>
      <c r="D3105" t="s">
        <v>620</v>
      </c>
      <c r="E3105">
        <v>69.963662349000003</v>
      </c>
      <c r="F3105">
        <v>46.69</v>
      </c>
      <c r="G3105">
        <v>-0.23516371516443901</v>
      </c>
      <c r="H3105">
        <v>4.68947364230793</v>
      </c>
      <c r="I3105">
        <v>2.7085542540639298</v>
      </c>
      <c r="J3105">
        <v>4.8774271891315699</v>
      </c>
      <c r="K3105">
        <v>42.722632357121803</v>
      </c>
      <c r="L3105">
        <v>42.214516913622198</v>
      </c>
      <c r="M3105">
        <v>64.217103032854098</v>
      </c>
      <c r="N3105">
        <v>1.7171142501425301</v>
      </c>
      <c r="O3105">
        <v>39.1946883701006</v>
      </c>
      <c r="P3105">
        <v>41.3563427187405</v>
      </c>
      <c r="Q3105">
        <v>3.7749658242377998E-2</v>
      </c>
    </row>
    <row r="3106" spans="1:17" hidden="1" x14ac:dyDescent="0.3">
      <c r="A3106" t="s">
        <v>6377</v>
      </c>
      <c r="B3106" t="s">
        <v>6378</v>
      </c>
      <c r="C3106" t="str">
        <f>IFERROR(VLOOKUP(Table1[[#This Row],[Ticker]],[1]!Table1[[Symbol]:[Industry]],2,FALSE),"-")</f>
        <v>-</v>
      </c>
      <c r="D3106" t="s">
        <v>1409</v>
      </c>
      <c r="E3106">
        <v>69.843684999999994</v>
      </c>
      <c r="F3106">
        <v>31.09</v>
      </c>
      <c r="G3106">
        <v>53.998796637963302</v>
      </c>
      <c r="H3106">
        <v>24.0164317627648</v>
      </c>
      <c r="I3106">
        <v>-12.5018942763806</v>
      </c>
      <c r="J3106">
        <v>6.7359932783539298</v>
      </c>
      <c r="K3106">
        <v>28.863843340352201</v>
      </c>
      <c r="L3106">
        <v>27.140276686782901</v>
      </c>
      <c r="M3106">
        <v>55.036349232079097</v>
      </c>
      <c r="N3106">
        <v>2.2952151063711299</v>
      </c>
      <c r="O3106">
        <v>26.6966870376326</v>
      </c>
      <c r="P3106">
        <v>104.53947368420999</v>
      </c>
      <c r="Q3106">
        <v>3.6099097229144998E-2</v>
      </c>
    </row>
    <row r="3107" spans="1:17" hidden="1" x14ac:dyDescent="0.3">
      <c r="A3107" t="s">
        <v>6379</v>
      </c>
      <c r="B3107" t="s">
        <v>6380</v>
      </c>
      <c r="C3107" t="str">
        <f>IFERROR(VLOOKUP(Table1[[#This Row],[Ticker]],[1]!Table1[[Symbol]:[Industry]],2,FALSE),"-")</f>
        <v>-</v>
      </c>
      <c r="D3107" t="s">
        <v>1136</v>
      </c>
      <c r="E3107">
        <v>69.667500000000004</v>
      </c>
      <c r="F3107">
        <v>13.27</v>
      </c>
      <c r="G3107">
        <v>-22.8439689667326</v>
      </c>
      <c r="H3107">
        <v>-5.9111411932130897</v>
      </c>
      <c r="I3107">
        <v>-7.2364997811942002</v>
      </c>
      <c r="J3107">
        <v>-0.69272957400095003</v>
      </c>
      <c r="K3107">
        <v>13.555030156940999</v>
      </c>
      <c r="L3107">
        <v>13.861506208645499</v>
      </c>
      <c r="M3107">
        <v>50.0368357655015</v>
      </c>
      <c r="N3107">
        <v>0.80049673341882799</v>
      </c>
      <c r="O3107">
        <v>54.031650339110698</v>
      </c>
      <c r="P3107">
        <v>30.0980392156862</v>
      </c>
      <c r="Q3107">
        <v>-4.5911508094974997E-2</v>
      </c>
    </row>
    <row r="3108" spans="1:17" hidden="1" x14ac:dyDescent="0.3">
      <c r="A3108" t="s">
        <v>6381</v>
      </c>
      <c r="B3108" t="s">
        <v>6382</v>
      </c>
      <c r="C3108" t="str">
        <f>IFERROR(VLOOKUP(Table1[[#This Row],[Ticker]],[1]!Table1[[Symbol]:[Industry]],2,FALSE),"-")</f>
        <v>-</v>
      </c>
      <c r="D3108" t="s">
        <v>620</v>
      </c>
      <c r="E3108">
        <v>69.512979999999999</v>
      </c>
      <c r="F3108">
        <v>163</v>
      </c>
      <c r="G3108">
        <v>-13.800067929681401</v>
      </c>
      <c r="H3108">
        <v>5.9306923810177503</v>
      </c>
      <c r="I3108">
        <v>-17.567728596331801</v>
      </c>
      <c r="J3108">
        <v>-0.30953295049503798</v>
      </c>
      <c r="K3108">
        <v>156.21491754110701</v>
      </c>
      <c r="L3108">
        <v>160.654924652425</v>
      </c>
      <c r="M3108">
        <v>58.799339061129999</v>
      </c>
      <c r="N3108">
        <v>1.6750347368585301</v>
      </c>
      <c r="O3108">
        <v>27.515337423312801</v>
      </c>
      <c r="P3108">
        <v>18.030412744388101</v>
      </c>
      <c r="Q3108">
        <v>-3.7984666932580999E-2</v>
      </c>
    </row>
    <row r="3109" spans="1:17" hidden="1" x14ac:dyDescent="0.3">
      <c r="A3109" t="s">
        <v>6383</v>
      </c>
      <c r="B3109" t="s">
        <v>6384</v>
      </c>
      <c r="C3109" t="str">
        <f>IFERROR(VLOOKUP(Table1[[#This Row],[Ticker]],[1]!Table1[[Symbol]:[Industry]],2,FALSE),"-")</f>
        <v>-</v>
      </c>
      <c r="E3109">
        <v>69.43365</v>
      </c>
      <c r="F3109">
        <v>152.1</v>
      </c>
      <c r="G3109">
        <v>1285.2340106394799</v>
      </c>
      <c r="H3109">
        <v>-2.15663961436023</v>
      </c>
      <c r="I3109">
        <v>120.53604834140801</v>
      </c>
      <c r="J3109">
        <v>10.596342694065999</v>
      </c>
      <c r="K3109">
        <v>132.58271817603199</v>
      </c>
      <c r="L3109">
        <v>90.765181355631995</v>
      </c>
      <c r="M3109">
        <v>68.999782996948596</v>
      </c>
      <c r="N3109">
        <v>0.49231669934794903</v>
      </c>
      <c r="O3109">
        <v>0.72320841551609605</v>
      </c>
      <c r="P3109">
        <v>1547.88732394366</v>
      </c>
      <c r="Q3109">
        <v>0.17752504267705299</v>
      </c>
    </row>
    <row r="3110" spans="1:17" hidden="1" x14ac:dyDescent="0.3">
      <c r="A3110" t="s">
        <v>6385</v>
      </c>
      <c r="B3110" t="s">
        <v>6386</v>
      </c>
      <c r="C3110" t="str">
        <f>IFERROR(VLOOKUP(Table1[[#This Row],[Ticker]],[1]!Table1[[Symbol]:[Industry]],2,FALSE),"-")</f>
        <v>-</v>
      </c>
      <c r="D3110" t="s">
        <v>475</v>
      </c>
      <c r="E3110">
        <v>69.383561634000003</v>
      </c>
      <c r="F3110">
        <v>7.61</v>
      </c>
      <c r="G3110">
        <v>-14.531809076188599</v>
      </c>
      <c r="H3110">
        <v>20.000841393874801</v>
      </c>
      <c r="I3110">
        <v>7.21790250108522</v>
      </c>
      <c r="J3110">
        <v>1.8034301802233099</v>
      </c>
      <c r="K3110">
        <v>6.0342499255725199</v>
      </c>
      <c r="L3110">
        <v>7.2596369377496996</v>
      </c>
      <c r="M3110">
        <v>72.466910698258104</v>
      </c>
      <c r="N3110">
        <v>1.8484291033038101</v>
      </c>
      <c r="O3110">
        <v>0</v>
      </c>
      <c r="P3110">
        <v>84.884222335185498</v>
      </c>
      <c r="Q3110">
        <v>6.5880923500619998E-2</v>
      </c>
    </row>
    <row r="3111" spans="1:17" hidden="1" x14ac:dyDescent="0.3">
      <c r="A3111" t="s">
        <v>6387</v>
      </c>
      <c r="B3111" t="s">
        <v>6388</v>
      </c>
      <c r="C3111" t="str">
        <f>IFERROR(VLOOKUP(Table1[[#This Row],[Ticker]],[1]!Table1[[Symbol]:[Industry]],2,FALSE),"-")</f>
        <v>-</v>
      </c>
      <c r="D3111" t="s">
        <v>65</v>
      </c>
      <c r="E3111">
        <v>69.304712255999902</v>
      </c>
      <c r="F3111">
        <v>21.81</v>
      </c>
      <c r="G3111">
        <v>-48.916411373108801</v>
      </c>
      <c r="H3111">
        <v>-3.95751420062293</v>
      </c>
      <c r="I3111">
        <v>-25.122766425646901</v>
      </c>
      <c r="J3111">
        <v>-2.8471350818527301</v>
      </c>
      <c r="K3111">
        <v>21.7439993469652</v>
      </c>
      <c r="L3111">
        <v>23.0791878166591</v>
      </c>
      <c r="M3111">
        <v>40.370873889466502</v>
      </c>
      <c r="N3111">
        <v>0.46135193136915198</v>
      </c>
      <c r="O3111">
        <v>49.472718936267697</v>
      </c>
      <c r="P3111">
        <v>23.920454545454501</v>
      </c>
      <c r="Q3111">
        <v>5.5083594986316001E-2</v>
      </c>
    </row>
    <row r="3112" spans="1:17" hidden="1" x14ac:dyDescent="0.3">
      <c r="A3112" t="s">
        <v>6389</v>
      </c>
      <c r="B3112" t="s">
        <v>6390</v>
      </c>
      <c r="C3112" t="str">
        <f>IFERROR(VLOOKUP(Table1[[#This Row],[Ticker]],[1]!Table1[[Symbol]:[Industry]],2,FALSE),"-")</f>
        <v>-</v>
      </c>
      <c r="D3112" t="s">
        <v>541</v>
      </c>
      <c r="E3112">
        <v>69.025964999999999</v>
      </c>
      <c r="F3112">
        <v>64.5</v>
      </c>
      <c r="G3112">
        <v>-26.481416790226898</v>
      </c>
      <c r="H3112">
        <v>12.9653006455842</v>
      </c>
      <c r="I3112">
        <v>-13.658596792463101</v>
      </c>
      <c r="J3112">
        <v>9.8236971105248507</v>
      </c>
      <c r="K3112">
        <v>58.200436680642198</v>
      </c>
      <c r="L3112">
        <v>61.842769590404103</v>
      </c>
      <c r="M3112">
        <v>92.604343593533201</v>
      </c>
      <c r="N3112">
        <v>2.07920792079207</v>
      </c>
      <c r="O3112">
        <v>17.751937984496099</v>
      </c>
      <c r="P3112">
        <v>26.470588235294102</v>
      </c>
      <c r="Q3112">
        <v>1.9932031575584999E-2</v>
      </c>
    </row>
    <row r="3113" spans="1:17" hidden="1" x14ac:dyDescent="0.3">
      <c r="A3113" t="s">
        <v>6391</v>
      </c>
      <c r="B3113" t="s">
        <v>6392</v>
      </c>
      <c r="C3113" t="str">
        <f>IFERROR(VLOOKUP(Table1[[#This Row],[Ticker]],[1]!Table1[[Symbol]:[Industry]],2,FALSE),"-")</f>
        <v>-</v>
      </c>
      <c r="E3113">
        <v>68.9905124</v>
      </c>
      <c r="F3113">
        <v>113.72</v>
      </c>
      <c r="G3113">
        <v>3199.43401280941</v>
      </c>
      <c r="H3113">
        <v>-18.5560297751455</v>
      </c>
      <c r="I3113">
        <v>74.057863961972203</v>
      </c>
      <c r="J3113">
        <v>9.0917764296749901</v>
      </c>
      <c r="K3113">
        <v>111.695931094114</v>
      </c>
      <c r="L3113">
        <v>84.685923530692094</v>
      </c>
      <c r="M3113">
        <v>61.758720739506998</v>
      </c>
      <c r="N3113">
        <v>1.3492224376898601</v>
      </c>
      <c r="O3113">
        <v>29.9683432993317</v>
      </c>
      <c r="P3113">
        <v>3225.1461988304</v>
      </c>
      <c r="Q3113">
        <v>0.25011313639758498</v>
      </c>
    </row>
    <row r="3114" spans="1:17" hidden="1" x14ac:dyDescent="0.3">
      <c r="A3114" t="s">
        <v>6393</v>
      </c>
      <c r="B3114" t="s">
        <v>6394</v>
      </c>
      <c r="C3114" t="str">
        <f>IFERROR(VLOOKUP(Table1[[#This Row],[Ticker]],[1]!Table1[[Symbol]:[Industry]],2,FALSE),"-")</f>
        <v>-</v>
      </c>
      <c r="D3114" t="s">
        <v>65</v>
      </c>
      <c r="E3114">
        <v>68.947239999999994</v>
      </c>
      <c r="F3114">
        <v>164</v>
      </c>
      <c r="G3114">
        <v>187.74347147135799</v>
      </c>
      <c r="H3114">
        <v>0.68302949694529103</v>
      </c>
      <c r="I3114">
        <v>17.944299712706901</v>
      </c>
      <c r="J3114">
        <v>-6.1725188200664602</v>
      </c>
      <c r="K3114">
        <v>165.28479040991999</v>
      </c>
      <c r="L3114">
        <v>125.743949614827</v>
      </c>
      <c r="M3114">
        <v>48.632609371733302</v>
      </c>
      <c r="N3114">
        <v>0.48179431049982402</v>
      </c>
      <c r="O3114">
        <v>16.859756097560901</v>
      </c>
      <c r="P3114">
        <v>213.45565749235399</v>
      </c>
      <c r="Q3114">
        <v>0.27897334239453703</v>
      </c>
    </row>
    <row r="3115" spans="1:17" hidden="1" x14ac:dyDescent="0.3">
      <c r="A3115" t="s">
        <v>6395</v>
      </c>
      <c r="B3115" t="s">
        <v>6396</v>
      </c>
      <c r="C3115" t="str">
        <f>IFERROR(VLOOKUP(Table1[[#This Row],[Ticker]],[1]!Table1[[Symbol]:[Industry]],2,FALSE),"-")</f>
        <v>-</v>
      </c>
      <c r="D3115" t="s">
        <v>59</v>
      </c>
      <c r="E3115">
        <v>68.777997628999998</v>
      </c>
      <c r="F3115">
        <v>52.67</v>
      </c>
      <c r="G3115">
        <v>-48.338627902096398</v>
      </c>
      <c r="H3115">
        <v>-4.0864559453587699</v>
      </c>
      <c r="I3115">
        <v>-47.2978342673171</v>
      </c>
      <c r="J3115">
        <v>9.1101413100019804E-2</v>
      </c>
      <c r="K3115">
        <v>53.869890530256797</v>
      </c>
      <c r="L3115">
        <v>63.806418202941401</v>
      </c>
      <c r="M3115">
        <v>57.917684934299501</v>
      </c>
      <c r="N3115">
        <v>0.77003999718681104</v>
      </c>
      <c r="O3115">
        <v>63.394721853047201</v>
      </c>
      <c r="P3115">
        <v>18.386154191953199</v>
      </c>
      <c r="Q3115">
        <v>8.6111387591269999E-3</v>
      </c>
    </row>
    <row r="3116" spans="1:17" hidden="1" x14ac:dyDescent="0.3">
      <c r="A3116" t="s">
        <v>6397</v>
      </c>
      <c r="B3116" t="s">
        <v>4896</v>
      </c>
      <c r="C3116" t="str">
        <f>IFERROR(VLOOKUP(Table1[[#This Row],[Ticker]],[1]!Table1[[Symbol]:[Industry]],2,FALSE),"-")</f>
        <v>-</v>
      </c>
      <c r="E3116">
        <v>68.656788399999996</v>
      </c>
      <c r="F3116">
        <v>46.3</v>
      </c>
      <c r="G3116">
        <v>1198.27980711597</v>
      </c>
      <c r="H3116">
        <v>27.2080107431767</v>
      </c>
      <c r="I3116">
        <v>230.70989186173901</v>
      </c>
      <c r="J3116">
        <v>5.6619650679908302</v>
      </c>
      <c r="K3116">
        <v>34.982392938413902</v>
      </c>
      <c r="L3116">
        <v>23.199529347734</v>
      </c>
      <c r="M3116">
        <v>82.486741960287603</v>
      </c>
      <c r="N3116">
        <v>4.1392714008530103</v>
      </c>
      <c r="O3116">
        <v>0</v>
      </c>
      <c r="P3116">
        <v>1223.99199313697</v>
      </c>
      <c r="Q3116">
        <v>0.235165304159065</v>
      </c>
    </row>
    <row r="3117" spans="1:17" hidden="1" x14ac:dyDescent="0.3">
      <c r="A3117" t="s">
        <v>6398</v>
      </c>
      <c r="B3117" t="s">
        <v>6399</v>
      </c>
      <c r="C3117" t="str">
        <f>IFERROR(VLOOKUP(Table1[[#This Row],[Ticker]],[1]!Table1[[Symbol]:[Industry]],2,FALSE),"-")</f>
        <v>-</v>
      </c>
      <c r="D3117" t="s">
        <v>620</v>
      </c>
      <c r="E3117">
        <v>68.400000000000006</v>
      </c>
      <c r="F3117">
        <v>240</v>
      </c>
      <c r="G3117">
        <v>-19.634837954697801</v>
      </c>
      <c r="H3117">
        <v>-6.1532656399717496</v>
      </c>
      <c r="I3117">
        <v>-14.930182349762999</v>
      </c>
      <c r="J3117">
        <v>-5.5977856252478002</v>
      </c>
      <c r="K3117">
        <v>237.920132034733</v>
      </c>
      <c r="L3117">
        <v>243.198972132271</v>
      </c>
      <c r="M3117">
        <v>56.954552819232298</v>
      </c>
      <c r="N3117">
        <v>1.37128978508288</v>
      </c>
      <c r="O3117">
        <v>24.5416666666666</v>
      </c>
      <c r="P3117">
        <v>15.2184349495919</v>
      </c>
      <c r="Q3117">
        <v>0.183681689269802</v>
      </c>
    </row>
    <row r="3118" spans="1:17" hidden="1" x14ac:dyDescent="0.3">
      <c r="A3118" t="s">
        <v>6400</v>
      </c>
      <c r="B3118" t="s">
        <v>6401</v>
      </c>
      <c r="C3118" t="str">
        <f>IFERROR(VLOOKUP(Table1[[#This Row],[Ticker]],[1]!Table1[[Symbol]:[Industry]],2,FALSE),"-")</f>
        <v>-</v>
      </c>
      <c r="D3118" t="s">
        <v>620</v>
      </c>
      <c r="E3118">
        <v>68.273527974999993</v>
      </c>
      <c r="F3118">
        <v>26.63</v>
      </c>
      <c r="G3118">
        <v>-29.6096959452112</v>
      </c>
      <c r="H3118">
        <v>-13.806027097081</v>
      </c>
      <c r="I3118">
        <v>-41.284095789298497</v>
      </c>
      <c r="J3118">
        <v>-8.6429983912052499</v>
      </c>
      <c r="K3118">
        <v>27.2729530356211</v>
      </c>
      <c r="L3118">
        <v>29.472787181508501</v>
      </c>
      <c r="M3118">
        <v>42.318823331985797</v>
      </c>
      <c r="N3118">
        <v>1.07229554536595</v>
      </c>
      <c r="O3118">
        <v>57.341344348479097</v>
      </c>
      <c r="P3118">
        <v>17.831858407079601</v>
      </c>
      <c r="Q3118">
        <v>-4.9773803530151997E-2</v>
      </c>
    </row>
    <row r="3119" spans="1:17" hidden="1" x14ac:dyDescent="0.3">
      <c r="A3119" t="s">
        <v>6402</v>
      </c>
      <c r="B3119" t="s">
        <v>6403</v>
      </c>
      <c r="C3119" t="str">
        <f>IFERROR(VLOOKUP(Table1[[#This Row],[Ticker]],[1]!Table1[[Symbol]:[Industry]],2,FALSE),"-")</f>
        <v>-</v>
      </c>
      <c r="D3119" t="s">
        <v>95</v>
      </c>
      <c r="E3119">
        <v>68.228048504</v>
      </c>
      <c r="F3119">
        <v>9.02</v>
      </c>
      <c r="G3119">
        <v>-22.401683737891101</v>
      </c>
      <c r="H3119">
        <v>-8.1816271319921494</v>
      </c>
      <c r="I3119">
        <v>-18.537901588085901</v>
      </c>
      <c r="J3119">
        <v>-2.7646761320690398</v>
      </c>
      <c r="K3119">
        <v>9.05745427188549</v>
      </c>
      <c r="L3119">
        <v>9.4249136479511098</v>
      </c>
      <c r="M3119">
        <v>54.250072459043999</v>
      </c>
      <c r="N3119">
        <v>0.50461115472139695</v>
      </c>
      <c r="O3119">
        <v>29.157427937915699</v>
      </c>
      <c r="P3119">
        <v>24.2424242424242</v>
      </c>
      <c r="Q3119">
        <v>3.0588794214934999E-2</v>
      </c>
    </row>
    <row r="3120" spans="1:17" hidden="1" x14ac:dyDescent="0.3">
      <c r="A3120" t="s">
        <v>6404</v>
      </c>
      <c r="B3120" t="s">
        <v>6405</v>
      </c>
      <c r="C3120" t="str">
        <f>IFERROR(VLOOKUP(Table1[[#This Row],[Ticker]],[1]!Table1[[Symbol]:[Industry]],2,FALSE),"-")</f>
        <v>-</v>
      </c>
      <c r="D3120" t="s">
        <v>869</v>
      </c>
      <c r="E3120">
        <v>68.167680000000004</v>
      </c>
      <c r="F3120">
        <v>12.68</v>
      </c>
      <c r="G3120">
        <v>-76.830150554535095</v>
      </c>
      <c r="H3120">
        <v>-38.511994532406199</v>
      </c>
      <c r="I3120">
        <v>-64.007330556771294</v>
      </c>
      <c r="J3120">
        <v>-9.3448389916341306</v>
      </c>
      <c r="M3120">
        <v>1.33933772113826</v>
      </c>
      <c r="O3120">
        <v>126.02523659305901</v>
      </c>
      <c r="P3120">
        <v>0</v>
      </c>
    </row>
    <row r="3121" spans="1:17" hidden="1" x14ac:dyDescent="0.3">
      <c r="A3121" t="s">
        <v>6406</v>
      </c>
      <c r="B3121" t="s">
        <v>6407</v>
      </c>
      <c r="C3121" t="str">
        <f>IFERROR(VLOOKUP(Table1[[#This Row],[Ticker]],[1]!Table1[[Symbol]:[Industry]],2,FALSE),"-")</f>
        <v>-</v>
      </c>
      <c r="E3121">
        <v>68.149979999999999</v>
      </c>
      <c r="F3121">
        <v>180.75</v>
      </c>
      <c r="G3121">
        <v>-23.013322384632499</v>
      </c>
      <c r="H3121">
        <v>-3.84270663376057</v>
      </c>
      <c r="I3121">
        <v>19.044940546110599</v>
      </c>
      <c r="J3121">
        <v>4.8986682754614099</v>
      </c>
      <c r="K3121">
        <v>165.54961744004299</v>
      </c>
      <c r="L3121">
        <v>156.92802380487799</v>
      </c>
      <c r="M3121">
        <v>70.250438176005503</v>
      </c>
      <c r="N3121">
        <v>2.0849137403646099</v>
      </c>
      <c r="O3121">
        <v>23.623789764868501</v>
      </c>
      <c r="P3121">
        <v>44.0239043824701</v>
      </c>
    </row>
    <row r="3122" spans="1:17" hidden="1" x14ac:dyDescent="0.3">
      <c r="A3122" t="s">
        <v>6408</v>
      </c>
      <c r="B3122" t="s">
        <v>6409</v>
      </c>
      <c r="C3122" t="str">
        <f>IFERROR(VLOOKUP(Table1[[#This Row],[Ticker]],[1]!Table1[[Symbol]:[Industry]],2,FALSE),"-")</f>
        <v>-</v>
      </c>
      <c r="D3122" t="s">
        <v>1409</v>
      </c>
      <c r="E3122">
        <v>68.141999999999996</v>
      </c>
      <c r="F3122">
        <v>49.2</v>
      </c>
      <c r="G3122">
        <v>-59.225699534509701</v>
      </c>
      <c r="H3122">
        <v>-8.1786139696679001</v>
      </c>
      <c r="I3122">
        <v>-8.2085149594026205</v>
      </c>
      <c r="J3122">
        <v>1.0155067634339201</v>
      </c>
      <c r="K3122">
        <v>48.431382328185101</v>
      </c>
      <c r="L3122">
        <v>50.799650366898398</v>
      </c>
      <c r="M3122">
        <v>51.326650969754297</v>
      </c>
      <c r="N3122">
        <v>1.0741167147930499</v>
      </c>
      <c r="O3122">
        <v>64.634146341463406</v>
      </c>
      <c r="P3122">
        <v>16.560056858564302</v>
      </c>
      <c r="Q3122">
        <v>9.3873073128404996E-2</v>
      </c>
    </row>
    <row r="3123" spans="1:17" hidden="1" x14ac:dyDescent="0.3">
      <c r="A3123" t="s">
        <v>6410</v>
      </c>
      <c r="B3123" t="s">
        <v>6411</v>
      </c>
      <c r="C3123" t="str">
        <f>IFERROR(VLOOKUP(Table1[[#This Row],[Ticker]],[1]!Table1[[Symbol]:[Industry]],2,FALSE),"-")</f>
        <v>-</v>
      </c>
      <c r="D3123" t="s">
        <v>187</v>
      </c>
      <c r="E3123">
        <v>68.025374999999997</v>
      </c>
      <c r="F3123">
        <v>113.85</v>
      </c>
      <c r="G3123">
        <v>24.426281603954301</v>
      </c>
      <c r="H3123">
        <v>21.545353067731899</v>
      </c>
      <c r="I3123">
        <v>-20.328390413476299</v>
      </c>
      <c r="J3123">
        <v>-7.7818397721614101</v>
      </c>
      <c r="K3123">
        <v>103.111993063526</v>
      </c>
      <c r="L3123">
        <v>98.532604068178003</v>
      </c>
      <c r="M3123">
        <v>51.742784467532701</v>
      </c>
      <c r="N3123">
        <v>2.1234591608798401</v>
      </c>
      <c r="O3123">
        <v>36.890645586297701</v>
      </c>
      <c r="P3123">
        <v>83.3333333333333</v>
      </c>
      <c r="Q3123">
        <v>3.3227884237133999E-2</v>
      </c>
    </row>
    <row r="3124" spans="1:17" hidden="1" x14ac:dyDescent="0.3">
      <c r="A3124" t="s">
        <v>6412</v>
      </c>
      <c r="B3124" t="s">
        <v>6413</v>
      </c>
      <c r="C3124" t="str">
        <f>IFERROR(VLOOKUP(Table1[[#This Row],[Ticker]],[1]!Table1[[Symbol]:[Industry]],2,FALSE),"-")</f>
        <v>-</v>
      </c>
      <c r="D3124" t="s">
        <v>380</v>
      </c>
      <c r="E3124">
        <v>67.945499999999996</v>
      </c>
      <c r="F3124">
        <v>71.900000000000006</v>
      </c>
      <c r="G3124">
        <v>-4.1568183117823203</v>
      </c>
      <c r="H3124">
        <v>-1.6998494909034201</v>
      </c>
      <c r="I3124">
        <v>-11.6217603894295</v>
      </c>
      <c r="J3124">
        <v>-4.6058362290430797</v>
      </c>
      <c r="K3124">
        <v>70.396153812608603</v>
      </c>
      <c r="L3124">
        <v>67.107556940314495</v>
      </c>
      <c r="M3124">
        <v>58.705552333490303</v>
      </c>
      <c r="N3124">
        <v>0.71359223300970798</v>
      </c>
      <c r="O3124">
        <v>25.7301808066759</v>
      </c>
      <c r="P3124">
        <v>33.148148148148103</v>
      </c>
      <c r="Q3124">
        <v>8.5175690617719998E-2</v>
      </c>
    </row>
    <row r="3125" spans="1:17" hidden="1" x14ac:dyDescent="0.3">
      <c r="A3125" t="s">
        <v>6414</v>
      </c>
      <c r="B3125" t="s">
        <v>6415</v>
      </c>
      <c r="C3125" t="str">
        <f>IFERROR(VLOOKUP(Table1[[#This Row],[Ticker]],[1]!Table1[[Symbol]:[Industry]],2,FALSE),"-")</f>
        <v>-</v>
      </c>
      <c r="D3125" t="s">
        <v>390</v>
      </c>
      <c r="E3125">
        <v>67.923427500000003</v>
      </c>
      <c r="F3125">
        <v>67</v>
      </c>
      <c r="G3125">
        <v>-51.473958874181697</v>
      </c>
      <c r="H3125">
        <v>-1.30548639016914</v>
      </c>
      <c r="I3125">
        <v>-14.3599542585265</v>
      </c>
      <c r="J3125">
        <v>1.46774891233864</v>
      </c>
      <c r="K3125">
        <v>66.412479784413193</v>
      </c>
      <c r="L3125">
        <v>70.024076931412793</v>
      </c>
      <c r="M3125">
        <v>48.415154722661399</v>
      </c>
      <c r="N3125">
        <v>0.218898697721011</v>
      </c>
      <c r="O3125">
        <v>48.716417910447703</v>
      </c>
      <c r="P3125">
        <v>19.429590017825301</v>
      </c>
      <c r="Q3125">
        <v>-2.6138997267688001E-2</v>
      </c>
    </row>
    <row r="3126" spans="1:17" hidden="1" x14ac:dyDescent="0.3">
      <c r="A3126" t="s">
        <v>6416</v>
      </c>
      <c r="B3126" t="s">
        <v>6417</v>
      </c>
      <c r="C3126" t="str">
        <f>IFERROR(VLOOKUP(Table1[[#This Row],[Ticker]],[1]!Table1[[Symbol]:[Industry]],2,FALSE),"-")</f>
        <v>-</v>
      </c>
      <c r="E3126">
        <v>67.86</v>
      </c>
      <c r="F3126">
        <v>33.93</v>
      </c>
      <c r="G3126">
        <v>-6.4922281854375203</v>
      </c>
      <c r="H3126">
        <v>-8.1167758481283094</v>
      </c>
      <c r="I3126">
        <v>2.4795561120956999</v>
      </c>
      <c r="J3126">
        <v>-5.35995241419376</v>
      </c>
      <c r="K3126">
        <v>33.676637044382304</v>
      </c>
      <c r="L3126">
        <v>32.250496126088699</v>
      </c>
      <c r="M3126">
        <v>54.200276102446701</v>
      </c>
      <c r="N3126">
        <v>0.80671712681066998</v>
      </c>
      <c r="O3126">
        <v>29.354553492484499</v>
      </c>
      <c r="P3126">
        <v>71.363636363636303</v>
      </c>
      <c r="Q3126">
        <v>9.9110679207322E-2</v>
      </c>
    </row>
    <row r="3127" spans="1:17" hidden="1" x14ac:dyDescent="0.3">
      <c r="A3127" t="s">
        <v>6418</v>
      </c>
      <c r="B3127" t="s">
        <v>6419</v>
      </c>
      <c r="C3127" t="str">
        <f>IFERROR(VLOOKUP(Table1[[#This Row],[Ticker]],[1]!Table1[[Symbol]:[Industry]],2,FALSE),"-")</f>
        <v>-</v>
      </c>
      <c r="D3127" t="s">
        <v>21</v>
      </c>
      <c r="E3127">
        <v>67.787874000000002</v>
      </c>
      <c r="F3127">
        <v>1.89</v>
      </c>
      <c r="G3127">
        <v>-67.558339867149996</v>
      </c>
      <c r="H3127">
        <v>-14.991058282112199</v>
      </c>
      <c r="I3127">
        <v>-67.015579615465398</v>
      </c>
      <c r="J3127">
        <v>-7.8286044518113096</v>
      </c>
      <c r="K3127">
        <v>2.3429482346585799</v>
      </c>
      <c r="L3127">
        <v>3.0852141395381398</v>
      </c>
      <c r="M3127">
        <v>27.363737571626299</v>
      </c>
      <c r="N3127">
        <v>0.26355130346210298</v>
      </c>
      <c r="O3127">
        <v>180.42328042328</v>
      </c>
      <c r="P3127">
        <v>3.27868852459014</v>
      </c>
      <c r="Q3127">
        <v>0.15584149175346801</v>
      </c>
    </row>
    <row r="3128" spans="1:17" hidden="1" x14ac:dyDescent="0.3">
      <c r="A3128" t="s">
        <v>6420</v>
      </c>
      <c r="B3128" t="s">
        <v>6421</v>
      </c>
      <c r="C3128" t="str">
        <f>IFERROR(VLOOKUP(Table1[[#This Row],[Ticker]],[1]!Table1[[Symbol]:[Industry]],2,FALSE),"-")</f>
        <v>-</v>
      </c>
      <c r="E3128">
        <v>67.741080568000001</v>
      </c>
      <c r="F3128">
        <v>49.49</v>
      </c>
      <c r="G3128">
        <v>-9.2377214410950401</v>
      </c>
      <c r="H3128">
        <v>-5.1562130230792302</v>
      </c>
      <c r="I3128">
        <v>-10.085045292031699</v>
      </c>
      <c r="J3128">
        <v>-2.7879983912052499</v>
      </c>
      <c r="K3128">
        <v>49.382469109506602</v>
      </c>
      <c r="L3128">
        <v>47.865704209232803</v>
      </c>
      <c r="M3128">
        <v>48.005730414158201</v>
      </c>
      <c r="N3128">
        <v>2.5387205387205301</v>
      </c>
      <c r="O3128">
        <v>29.319054354415002</v>
      </c>
      <c r="P3128">
        <v>39.408450704225302</v>
      </c>
    </row>
    <row r="3129" spans="1:17" hidden="1" x14ac:dyDescent="0.3">
      <c r="A3129" t="s">
        <v>6422</v>
      </c>
      <c r="B3129" t="s">
        <v>6423</v>
      </c>
      <c r="C3129" t="str">
        <f>IFERROR(VLOOKUP(Table1[[#This Row],[Ticker]],[1]!Table1[[Symbol]:[Industry]],2,FALSE),"-")</f>
        <v>-</v>
      </c>
      <c r="D3129" t="s">
        <v>491</v>
      </c>
      <c r="E3129">
        <v>67.662610000000001</v>
      </c>
      <c r="F3129">
        <v>8.93</v>
      </c>
      <c r="G3129">
        <v>81.480389385036204</v>
      </c>
      <c r="H3129">
        <v>38.903095068562799</v>
      </c>
      <c r="I3129">
        <v>-16.9709986762936</v>
      </c>
      <c r="J3129">
        <v>-2.98886409597772</v>
      </c>
      <c r="K3129">
        <v>7.8781333892061802</v>
      </c>
      <c r="L3129">
        <v>7.5000140942840297</v>
      </c>
      <c r="M3129">
        <v>70.802972870700899</v>
      </c>
      <c r="N3129">
        <v>0.98194448377292998</v>
      </c>
      <c r="O3129">
        <v>39.529675251959603</v>
      </c>
      <c r="P3129">
        <v>146.68508287292801</v>
      </c>
      <c r="Q3129">
        <v>5.9103962834577001E-2</v>
      </c>
    </row>
    <row r="3130" spans="1:17" hidden="1" x14ac:dyDescent="0.3">
      <c r="A3130" t="s">
        <v>6424</v>
      </c>
      <c r="B3130" t="s">
        <v>6425</v>
      </c>
      <c r="C3130" t="str">
        <f>IFERROR(VLOOKUP(Table1[[#This Row],[Ticker]],[1]!Table1[[Symbol]:[Industry]],2,FALSE),"-")</f>
        <v>-</v>
      </c>
      <c r="D3130" t="s">
        <v>496</v>
      </c>
      <c r="E3130">
        <v>67.587683799999994</v>
      </c>
      <c r="F3130">
        <v>28.81</v>
      </c>
      <c r="G3130">
        <v>16.208996245013601</v>
      </c>
      <c r="H3130">
        <v>12.189638379716399</v>
      </c>
      <c r="I3130">
        <v>-19.803744052311501</v>
      </c>
      <c r="J3130">
        <v>-2.4110852079255101</v>
      </c>
      <c r="K3130">
        <v>26.6143306546589</v>
      </c>
      <c r="L3130">
        <v>26.707556046348198</v>
      </c>
      <c r="M3130">
        <v>66.526994335522303</v>
      </c>
      <c r="N3130">
        <v>1.7527196547131301</v>
      </c>
      <c r="O3130">
        <v>48.212426240888597</v>
      </c>
      <c r="P3130">
        <v>45.138539042821101</v>
      </c>
      <c r="Q3130">
        <v>2.1629360195340001E-2</v>
      </c>
    </row>
    <row r="3131" spans="1:17" hidden="1" x14ac:dyDescent="0.3">
      <c r="A3131" t="s">
        <v>6426</v>
      </c>
      <c r="B3131" t="s">
        <v>6427</v>
      </c>
      <c r="C3131" t="str">
        <f>IFERROR(VLOOKUP(Table1[[#This Row],[Ticker]],[1]!Table1[[Symbol]:[Industry]],2,FALSE),"-")</f>
        <v>-</v>
      </c>
      <c r="E3131">
        <v>67.531499999999994</v>
      </c>
      <c r="F3131">
        <v>150</v>
      </c>
      <c r="G3131">
        <v>-1.1274684130227699</v>
      </c>
      <c r="H3131">
        <v>-7.2712780623319997</v>
      </c>
      <c r="I3131">
        <v>-4.5078631330590104</v>
      </c>
      <c r="J3131">
        <v>-1.1101036543631499</v>
      </c>
      <c r="K3131">
        <v>149.83704432532301</v>
      </c>
      <c r="L3131">
        <v>143.34817106037801</v>
      </c>
      <c r="M3131">
        <v>45.006104473440303</v>
      </c>
      <c r="N3131">
        <v>1.2755989545906901</v>
      </c>
      <c r="O3131">
        <v>24.6666666666666</v>
      </c>
      <c r="P3131">
        <v>27.118644067796598</v>
      </c>
      <c r="Q3131">
        <v>8.1350627557569999E-2</v>
      </c>
    </row>
    <row r="3132" spans="1:17" hidden="1" x14ac:dyDescent="0.3">
      <c r="A3132" t="s">
        <v>6428</v>
      </c>
      <c r="B3132" t="s">
        <v>6429</v>
      </c>
      <c r="C3132" t="str">
        <f>IFERROR(VLOOKUP(Table1[[#This Row],[Ticker]],[1]!Table1[[Symbol]:[Industry]],2,FALSE),"-")</f>
        <v>-</v>
      </c>
      <c r="D3132" t="s">
        <v>1129</v>
      </c>
      <c r="E3132">
        <v>67.5</v>
      </c>
      <c r="F3132">
        <v>225</v>
      </c>
      <c r="G3132">
        <v>101.331204493635</v>
      </c>
      <c r="H3132">
        <v>3.1986467496980602</v>
      </c>
      <c r="I3132">
        <v>-16.8176324621734</v>
      </c>
      <c r="J3132">
        <v>1.6180061234674299</v>
      </c>
      <c r="K3132">
        <v>238.917804744264</v>
      </c>
      <c r="L3132">
        <v>212.07721382602799</v>
      </c>
      <c r="M3132">
        <v>43.618899803765103</v>
      </c>
      <c r="N3132">
        <v>0.66416748630040701</v>
      </c>
      <c r="O3132">
        <v>35.977777777777703</v>
      </c>
      <c r="P3132">
        <v>172.36412056651699</v>
      </c>
      <c r="Q3132">
        <v>0.17326662367564299</v>
      </c>
    </row>
    <row r="3133" spans="1:17" hidden="1" x14ac:dyDescent="0.3">
      <c r="A3133" t="s">
        <v>6430</v>
      </c>
      <c r="B3133" t="s">
        <v>6431</v>
      </c>
      <c r="C3133" t="str">
        <f>IFERROR(VLOOKUP(Table1[[#This Row],[Ticker]],[1]!Table1[[Symbol]:[Industry]],2,FALSE),"-")</f>
        <v>-</v>
      </c>
      <c r="D3133" t="s">
        <v>541</v>
      </c>
      <c r="E3133">
        <v>67.444381229999905</v>
      </c>
      <c r="F3133">
        <v>27.78</v>
      </c>
      <c r="G3133">
        <v>4.7716091880221301</v>
      </c>
      <c r="H3133">
        <v>-16.151224407067001</v>
      </c>
      <c r="I3133">
        <v>14.483398763562599</v>
      </c>
      <c r="J3133">
        <v>-2.7858994091062699</v>
      </c>
      <c r="K3133">
        <v>28.1889373500366</v>
      </c>
      <c r="L3133">
        <v>26.529584191121799</v>
      </c>
      <c r="M3133">
        <v>43.967232433622598</v>
      </c>
      <c r="N3133">
        <v>0.68967713180617995</v>
      </c>
      <c r="O3133">
        <v>29.625629949604001</v>
      </c>
      <c r="P3133">
        <v>45.445026178010401</v>
      </c>
      <c r="Q3133">
        <v>8.7474540211014001E-2</v>
      </c>
    </row>
    <row r="3134" spans="1:17" hidden="1" x14ac:dyDescent="0.3">
      <c r="A3134" t="s">
        <v>6432</v>
      </c>
      <c r="B3134" t="s">
        <v>6433</v>
      </c>
      <c r="C3134" t="str">
        <f>IFERROR(VLOOKUP(Table1[[#This Row],[Ticker]],[1]!Table1[[Symbol]:[Industry]],2,FALSE),"-")</f>
        <v>-</v>
      </c>
      <c r="D3134" t="s">
        <v>21</v>
      </c>
      <c r="E3134">
        <v>67.444000000000003</v>
      </c>
      <c r="F3134">
        <v>40.659999999999997</v>
      </c>
      <c r="G3134">
        <v>-21.287097055738698</v>
      </c>
      <c r="H3134">
        <v>-13.861393518336</v>
      </c>
      <c r="I3134">
        <v>-30.684993143927901</v>
      </c>
      <c r="J3134">
        <v>-4.3272400973664</v>
      </c>
      <c r="K3134">
        <v>42.845268279384101</v>
      </c>
      <c r="L3134">
        <v>41.690833842286402</v>
      </c>
      <c r="M3134">
        <v>41.800339704037498</v>
      </c>
      <c r="N3134">
        <v>1.06464554075768</v>
      </c>
      <c r="O3134">
        <v>47.712739793408701</v>
      </c>
      <c r="P3134">
        <v>52.006607763339801</v>
      </c>
      <c r="Q3134">
        <v>0.22935999691537301</v>
      </c>
    </row>
    <row r="3135" spans="1:17" hidden="1" x14ac:dyDescent="0.3">
      <c r="A3135" t="s">
        <v>6434</v>
      </c>
      <c r="B3135" t="s">
        <v>6435</v>
      </c>
      <c r="C3135" t="str">
        <f>IFERROR(VLOOKUP(Table1[[#This Row],[Ticker]],[1]!Table1[[Symbol]:[Industry]],2,FALSE),"-")</f>
        <v>-</v>
      </c>
      <c r="D3135" t="s">
        <v>49</v>
      </c>
      <c r="E3135">
        <v>67.38</v>
      </c>
      <c r="F3135">
        <v>67.38</v>
      </c>
      <c r="G3135">
        <v>90.665463304629995</v>
      </c>
      <c r="H3135">
        <v>30.638826740671899</v>
      </c>
      <c r="I3135">
        <v>65.129128032249696</v>
      </c>
      <c r="J3135">
        <v>29.2500796297271</v>
      </c>
      <c r="K3135">
        <v>52.804470661132498</v>
      </c>
      <c r="L3135">
        <v>44.5182265555664</v>
      </c>
      <c r="M3135">
        <v>82.345018841523498</v>
      </c>
      <c r="N3135">
        <v>3.0194430599818598</v>
      </c>
      <c r="O3135">
        <v>9.82487384980708</v>
      </c>
      <c r="P3135">
        <v>138.09187279151899</v>
      </c>
      <c r="Q3135">
        <v>4.3760790321020003E-2</v>
      </c>
    </row>
    <row r="3136" spans="1:17" hidden="1" x14ac:dyDescent="0.3">
      <c r="A3136" t="s">
        <v>6436</v>
      </c>
      <c r="B3136" t="s">
        <v>6437</v>
      </c>
      <c r="C3136" t="str">
        <f>IFERROR(VLOOKUP(Table1[[#This Row],[Ticker]],[1]!Table1[[Symbol]:[Industry]],2,FALSE),"-")</f>
        <v>-</v>
      </c>
      <c r="D3136" t="s">
        <v>505</v>
      </c>
      <c r="E3136">
        <v>67.290239999999997</v>
      </c>
      <c r="F3136">
        <v>1.01</v>
      </c>
      <c r="G3136">
        <v>-41.5455193543295</v>
      </c>
      <c r="H3136">
        <v>3.3636425725886201</v>
      </c>
      <c r="I3136">
        <v>31.396348262481801</v>
      </c>
      <c r="J3136">
        <v>11.022699283213299</v>
      </c>
      <c r="K3136">
        <v>0.82520597388302197</v>
      </c>
      <c r="L3136">
        <v>0.89226107324489801</v>
      </c>
      <c r="M3136">
        <v>75.8454922422669</v>
      </c>
      <c r="N3136">
        <v>1.6297918244516501</v>
      </c>
      <c r="O3136">
        <v>23.762376237623702</v>
      </c>
      <c r="P3136">
        <v>124.444444444444</v>
      </c>
      <c r="Q3136">
        <v>-2.5022208873370002E-3</v>
      </c>
    </row>
    <row r="3137" spans="1:17" hidden="1" x14ac:dyDescent="0.3">
      <c r="A3137" t="s">
        <v>6438</v>
      </c>
      <c r="B3137" t="s">
        <v>6439</v>
      </c>
      <c r="C3137" t="str">
        <f>IFERROR(VLOOKUP(Table1[[#This Row],[Ticker]],[1]!Table1[[Symbol]:[Industry]],2,FALSE),"-")</f>
        <v>-</v>
      </c>
      <c r="E3137">
        <v>67.235849999999999</v>
      </c>
      <c r="F3137">
        <v>119.85</v>
      </c>
      <c r="G3137">
        <v>327.23565978399199</v>
      </c>
      <c r="H3137">
        <v>18.580517201227899</v>
      </c>
      <c r="I3137">
        <v>22.4884719977773</v>
      </c>
      <c r="J3137">
        <v>-11.216817288843</v>
      </c>
      <c r="K3137">
        <v>107.503836491348</v>
      </c>
      <c r="L3137">
        <v>95.251884621898299</v>
      </c>
      <c r="M3137">
        <v>50.946815091167302</v>
      </c>
      <c r="N3137">
        <v>0.81312633668404299</v>
      </c>
      <c r="O3137">
        <v>33.4835210680016</v>
      </c>
      <c r="P3137">
        <v>375.59523809523802</v>
      </c>
    </row>
    <row r="3138" spans="1:17" hidden="1" x14ac:dyDescent="0.3">
      <c r="A3138" t="s">
        <v>6440</v>
      </c>
      <c r="B3138" t="s">
        <v>6441</v>
      </c>
      <c r="C3138" t="str">
        <f>IFERROR(VLOOKUP(Table1[[#This Row],[Ticker]],[1]!Table1[[Symbol]:[Industry]],2,FALSE),"-")</f>
        <v>-</v>
      </c>
      <c r="D3138" t="s">
        <v>1512</v>
      </c>
      <c r="E3138">
        <v>67.108897900000002</v>
      </c>
      <c r="F3138">
        <v>231.1</v>
      </c>
      <c r="G3138">
        <v>60.658781720939203</v>
      </c>
      <c r="H3138">
        <v>-0.18878309251309</v>
      </c>
      <c r="I3138">
        <v>5.3808489204727898</v>
      </c>
      <c r="J3138">
        <v>-0.85890748211434598</v>
      </c>
      <c r="K3138">
        <v>218.23558223043</v>
      </c>
      <c r="L3138">
        <v>199.05872613250699</v>
      </c>
      <c r="M3138">
        <v>60.807223706282102</v>
      </c>
      <c r="N3138">
        <v>1.5275112126421999</v>
      </c>
      <c r="O3138">
        <v>21.505841627001299</v>
      </c>
      <c r="P3138">
        <v>100.607638888888</v>
      </c>
      <c r="Q3138">
        <v>7.2274005592615001E-2</v>
      </c>
    </row>
    <row r="3139" spans="1:17" hidden="1" x14ac:dyDescent="0.3">
      <c r="A3139" t="s">
        <v>6442</v>
      </c>
      <c r="B3139" t="s">
        <v>6443</v>
      </c>
      <c r="C3139" t="str">
        <f>IFERROR(VLOOKUP(Table1[[#This Row],[Ticker]],[1]!Table1[[Symbol]:[Industry]],2,FALSE),"-")</f>
        <v>-</v>
      </c>
      <c r="D3139" t="s">
        <v>620</v>
      </c>
      <c r="E3139">
        <v>67.059096999000005</v>
      </c>
      <c r="F3139">
        <v>42.09</v>
      </c>
      <c r="G3139">
        <v>19.3187025411465</v>
      </c>
      <c r="H3139">
        <v>-5.8179723600791799</v>
      </c>
      <c r="I3139">
        <v>-17.503666238130801</v>
      </c>
      <c r="J3139">
        <v>-2.4748786928075099</v>
      </c>
      <c r="K3139">
        <v>45.506504518533198</v>
      </c>
      <c r="L3139">
        <v>43.652398717274203</v>
      </c>
      <c r="M3139">
        <v>41.662960903574003</v>
      </c>
      <c r="N3139">
        <v>0.23949124951310699</v>
      </c>
      <c r="O3139">
        <v>66.001425516749805</v>
      </c>
      <c r="P3139">
        <v>52.4763722356372</v>
      </c>
      <c r="Q3139">
        <v>4.7847093163220999E-2</v>
      </c>
    </row>
    <row r="3140" spans="1:17" hidden="1" x14ac:dyDescent="0.3">
      <c r="A3140" t="s">
        <v>6444</v>
      </c>
      <c r="B3140" t="s">
        <v>6445</v>
      </c>
      <c r="C3140" t="str">
        <f>IFERROR(VLOOKUP(Table1[[#This Row],[Ticker]],[1]!Table1[[Symbol]:[Industry]],2,FALSE),"-")</f>
        <v>-</v>
      </c>
      <c r="E3140">
        <v>67.042972464999906</v>
      </c>
      <c r="F3140">
        <v>48.37</v>
      </c>
      <c r="G3140">
        <v>-44.704809654750001</v>
      </c>
      <c r="H3140">
        <v>-19.050498841552699</v>
      </c>
      <c r="I3140">
        <v>-35.311178372871503</v>
      </c>
      <c r="J3140">
        <v>-6.63122027570373</v>
      </c>
      <c r="K3140">
        <v>51.370370140747497</v>
      </c>
      <c r="L3140">
        <v>56.386140347492997</v>
      </c>
      <c r="M3140">
        <v>42.018399258410497</v>
      </c>
      <c r="N3140">
        <v>0.95759070186984896</v>
      </c>
      <c r="O3140">
        <v>68.120735993384301</v>
      </c>
      <c r="P3140">
        <v>7.2505543237250496</v>
      </c>
      <c r="Q3140">
        <v>-6.1365103848730002E-3</v>
      </c>
    </row>
    <row r="3141" spans="1:17" hidden="1" x14ac:dyDescent="0.3">
      <c r="A3141" t="s">
        <v>6446</v>
      </c>
      <c r="B3141" t="s">
        <v>6447</v>
      </c>
      <c r="C3141" t="str">
        <f>IFERROR(VLOOKUP(Table1[[#This Row],[Ticker]],[1]!Table1[[Symbol]:[Industry]],2,FALSE),"-")</f>
        <v>-</v>
      </c>
      <c r="D3141" t="s">
        <v>95</v>
      </c>
      <c r="E3141">
        <v>66.847442427999994</v>
      </c>
      <c r="F3141">
        <v>36.14</v>
      </c>
      <c r="G3141">
        <v>144.565591756781</v>
      </c>
      <c r="H3141">
        <v>-5.2860698100937702</v>
      </c>
      <c r="I3141">
        <v>87.530519102534996</v>
      </c>
      <c r="J3141">
        <v>0.13676351355664801</v>
      </c>
      <c r="K3141">
        <v>34.195361114655</v>
      </c>
      <c r="L3141">
        <v>26.7324854277573</v>
      </c>
      <c r="M3141">
        <v>56.551529358403798</v>
      </c>
      <c r="N3141">
        <v>1.6659229973142899</v>
      </c>
      <c r="O3141">
        <v>13.4477033757609</v>
      </c>
      <c r="P3141">
        <v>176.93486590038299</v>
      </c>
      <c r="Q3141">
        <v>-8.894449617979E-3</v>
      </c>
    </row>
    <row r="3142" spans="1:17" hidden="1" x14ac:dyDescent="0.3">
      <c r="A3142" t="s">
        <v>6448</v>
      </c>
      <c r="B3142" t="s">
        <v>6449</v>
      </c>
      <c r="C3142" t="str">
        <f>IFERROR(VLOOKUP(Table1[[#This Row],[Ticker]],[1]!Table1[[Symbol]:[Industry]],2,FALSE),"-")</f>
        <v>-</v>
      </c>
      <c r="D3142" t="s">
        <v>496</v>
      </c>
      <c r="E3142">
        <v>66.78</v>
      </c>
      <c r="F3142">
        <v>7.42</v>
      </c>
      <c r="G3142">
        <v>-4.6681403439978197</v>
      </c>
      <c r="H3142">
        <v>-3.8546946457485798</v>
      </c>
      <c r="I3142">
        <v>-10.8260922955845</v>
      </c>
      <c r="J3142">
        <v>0.94628732308046404</v>
      </c>
      <c r="K3142">
        <v>7.2467006519164796</v>
      </c>
      <c r="L3142">
        <v>7.2062112770319002</v>
      </c>
      <c r="M3142">
        <v>63.076595944175899</v>
      </c>
      <c r="N3142">
        <v>1.3473642583249701</v>
      </c>
      <c r="O3142">
        <v>42.857142857142797</v>
      </c>
      <c r="P3142">
        <v>48.4</v>
      </c>
      <c r="Q3142">
        <v>2.2963188248801E-2</v>
      </c>
    </row>
    <row r="3143" spans="1:17" hidden="1" x14ac:dyDescent="0.3">
      <c r="A3143" t="s">
        <v>6450</v>
      </c>
      <c r="B3143" t="s">
        <v>6451</v>
      </c>
      <c r="C3143" t="str">
        <f>IFERROR(VLOOKUP(Table1[[#This Row],[Ticker]],[1]!Table1[[Symbol]:[Industry]],2,FALSE),"-")</f>
        <v>-</v>
      </c>
      <c r="D3143" t="s">
        <v>668</v>
      </c>
      <c r="E3143">
        <v>66.565193500000007</v>
      </c>
      <c r="F3143">
        <v>39.020000000000003</v>
      </c>
      <c r="G3143">
        <v>-5.6506475594577203</v>
      </c>
      <c r="H3143">
        <v>-2.4388265632138402</v>
      </c>
      <c r="I3143">
        <v>-29.602279577127799</v>
      </c>
      <c r="J3143">
        <v>-1.3085389317457901</v>
      </c>
      <c r="K3143">
        <v>37.650518325455302</v>
      </c>
      <c r="L3143">
        <v>39.783515870060299</v>
      </c>
      <c r="M3143">
        <v>71.710897930226906</v>
      </c>
      <c r="N3143">
        <v>1.50654305770787</v>
      </c>
      <c r="O3143">
        <v>79.138903126601704</v>
      </c>
      <c r="P3143">
        <v>25.466237942122099</v>
      </c>
      <c r="Q3143">
        <v>-1.4831124522833E-2</v>
      </c>
    </row>
    <row r="3144" spans="1:17" hidden="1" x14ac:dyDescent="0.3">
      <c r="A3144" t="s">
        <v>6452</v>
      </c>
      <c r="B3144" t="s">
        <v>6453</v>
      </c>
      <c r="C3144" t="str">
        <f>IFERROR(VLOOKUP(Table1[[#This Row],[Ticker]],[1]!Table1[[Symbol]:[Industry]],2,FALSE),"-")</f>
        <v>-</v>
      </c>
      <c r="D3144" t="s">
        <v>541</v>
      </c>
      <c r="E3144">
        <v>66.426349999999999</v>
      </c>
      <c r="F3144">
        <v>25</v>
      </c>
      <c r="G3144">
        <v>-19.779982631165598</v>
      </c>
      <c r="H3144">
        <v>1.7824459913920601</v>
      </c>
      <c r="I3144">
        <v>8.4698572777384502</v>
      </c>
      <c r="J3144">
        <v>-4.3170179990483799</v>
      </c>
      <c r="K3144">
        <v>23.7018321779431</v>
      </c>
      <c r="L3144">
        <v>24.1168098277669</v>
      </c>
      <c r="M3144">
        <v>57.110826939872098</v>
      </c>
      <c r="N3144">
        <v>1.40068044557469</v>
      </c>
      <c r="O3144">
        <v>28</v>
      </c>
      <c r="Q3144">
        <v>-6.6346006423226994E-2</v>
      </c>
    </row>
    <row r="3145" spans="1:17" hidden="1" x14ac:dyDescent="0.3">
      <c r="A3145" t="s">
        <v>6454</v>
      </c>
      <c r="B3145" t="s">
        <v>6455</v>
      </c>
      <c r="C3145" t="str">
        <f>IFERROR(VLOOKUP(Table1[[#This Row],[Ticker]],[1]!Table1[[Symbol]:[Industry]],2,FALSE),"-")</f>
        <v>-</v>
      </c>
      <c r="D3145" t="s">
        <v>931</v>
      </c>
      <c r="E3145">
        <v>66.387514205000002</v>
      </c>
      <c r="F3145">
        <v>57.95</v>
      </c>
      <c r="G3145">
        <v>-48.855422095266697</v>
      </c>
      <c r="H3145">
        <v>-4.6656020953819297</v>
      </c>
      <c r="I3145">
        <v>-40.133559369120597</v>
      </c>
      <c r="J3145">
        <v>-1.09117944027463</v>
      </c>
      <c r="K3145">
        <v>61.848235308039399</v>
      </c>
      <c r="M3145">
        <v>39.936782051911599</v>
      </c>
      <c r="N3145">
        <v>0.86943907156673095</v>
      </c>
      <c r="O3145">
        <v>58.584987057808398</v>
      </c>
      <c r="P3145">
        <v>5.1724137931034404</v>
      </c>
    </row>
    <row r="3146" spans="1:17" hidden="1" x14ac:dyDescent="0.3">
      <c r="A3146" t="s">
        <v>6456</v>
      </c>
      <c r="B3146" t="s">
        <v>6457</v>
      </c>
      <c r="C3146" t="str">
        <f>IFERROR(VLOOKUP(Table1[[#This Row],[Ticker]],[1]!Table1[[Symbol]:[Industry]],2,FALSE),"-")</f>
        <v>-</v>
      </c>
      <c r="D3146" t="s">
        <v>21</v>
      </c>
      <c r="E3146">
        <v>66.301984375000004</v>
      </c>
      <c r="F3146">
        <v>64.25</v>
      </c>
      <c r="G3146">
        <v>-90.293222404678602</v>
      </c>
      <c r="H3146">
        <v>7.9388059712814298</v>
      </c>
      <c r="I3146">
        <v>-70.591801836267294</v>
      </c>
      <c r="J3146">
        <v>-2.8774658468265502</v>
      </c>
      <c r="K3146">
        <v>72.924450449064807</v>
      </c>
      <c r="L3146">
        <v>122.249083996113</v>
      </c>
      <c r="M3146">
        <v>42.135615241617501</v>
      </c>
      <c r="N3146">
        <v>0.46544428772919599</v>
      </c>
      <c r="O3146">
        <v>232.76264591439599</v>
      </c>
      <c r="P3146">
        <v>27.606752730883699</v>
      </c>
    </row>
    <row r="3147" spans="1:17" hidden="1" x14ac:dyDescent="0.3">
      <c r="A3147" t="s">
        <v>6458</v>
      </c>
      <c r="B3147" t="s">
        <v>6459</v>
      </c>
      <c r="C3147" t="str">
        <f>IFERROR(VLOOKUP(Table1[[#This Row],[Ticker]],[1]!Table1[[Symbol]:[Industry]],2,FALSE),"-")</f>
        <v>-</v>
      </c>
      <c r="D3147" t="s">
        <v>552</v>
      </c>
      <c r="E3147">
        <v>66.299465925000007</v>
      </c>
      <c r="F3147">
        <v>63.25</v>
      </c>
      <c r="G3147">
        <v>81.866067685758296</v>
      </c>
      <c r="H3147">
        <v>6.4630577772669904</v>
      </c>
      <c r="I3147">
        <v>9.4274005596335595</v>
      </c>
      <c r="J3147">
        <v>0.26622827976666102</v>
      </c>
      <c r="K3147">
        <v>60.680902788797098</v>
      </c>
      <c r="L3147">
        <v>54.0552854982516</v>
      </c>
      <c r="M3147">
        <v>64.456278966903497</v>
      </c>
      <c r="N3147">
        <v>1.2628565471322999</v>
      </c>
      <c r="O3147">
        <v>14.4664031620553</v>
      </c>
      <c r="P3147">
        <v>118.10344827586199</v>
      </c>
      <c r="Q3147">
        <v>5.0033131690204999E-2</v>
      </c>
    </row>
    <row r="3148" spans="1:17" hidden="1" x14ac:dyDescent="0.3">
      <c r="A3148" t="s">
        <v>6460</v>
      </c>
      <c r="B3148" t="s">
        <v>6461</v>
      </c>
      <c r="C3148" t="str">
        <f>IFERROR(VLOOKUP(Table1[[#This Row],[Ticker]],[1]!Table1[[Symbol]:[Industry]],2,FALSE),"-")</f>
        <v>-</v>
      </c>
      <c r="D3148" t="s">
        <v>169</v>
      </c>
      <c r="E3148">
        <v>66.172167084999998</v>
      </c>
      <c r="F3148">
        <v>51.65</v>
      </c>
      <c r="G3148">
        <v>28.0080520742418</v>
      </c>
      <c r="H3148">
        <v>37.997212312541301</v>
      </c>
      <c r="I3148">
        <v>40.830872072005597</v>
      </c>
      <c r="J3148">
        <v>-10.825969405698</v>
      </c>
      <c r="M3148">
        <v>55.409768992520803</v>
      </c>
      <c r="O3148">
        <v>26.427879961277799</v>
      </c>
      <c r="P3148">
        <v>69.344262295081904</v>
      </c>
    </row>
    <row r="3149" spans="1:17" hidden="1" x14ac:dyDescent="0.3">
      <c r="A3149" t="s">
        <v>6462</v>
      </c>
      <c r="B3149" t="s">
        <v>6463</v>
      </c>
      <c r="C3149" t="str">
        <f>IFERROR(VLOOKUP(Table1[[#This Row],[Ticker]],[1]!Table1[[Symbol]:[Industry]],2,FALSE),"-")</f>
        <v>-</v>
      </c>
      <c r="D3149" t="s">
        <v>496</v>
      </c>
      <c r="E3149">
        <v>66.149860896000007</v>
      </c>
      <c r="F3149">
        <v>99.68</v>
      </c>
      <c r="G3149">
        <v>-7.4678206591930998</v>
      </c>
      <c r="H3149">
        <v>6.8911996415759003</v>
      </c>
      <c r="I3149">
        <v>-7.5193871648814499</v>
      </c>
      <c r="J3149">
        <v>0.34592434127417898</v>
      </c>
      <c r="K3149">
        <v>94.333517942563404</v>
      </c>
      <c r="L3149">
        <v>93.300194143230101</v>
      </c>
      <c r="M3149">
        <v>61.909377717971097</v>
      </c>
      <c r="N3149">
        <v>2.50244632134569</v>
      </c>
      <c r="O3149">
        <v>20.335072231139598</v>
      </c>
      <c r="P3149">
        <v>22.007343941248401</v>
      </c>
      <c r="Q3149">
        <v>4.1618272648127001E-2</v>
      </c>
    </row>
    <row r="3150" spans="1:17" hidden="1" x14ac:dyDescent="0.3">
      <c r="A3150" t="s">
        <v>6464</v>
      </c>
      <c r="B3150" t="s">
        <v>6465</v>
      </c>
      <c r="C3150" t="str">
        <f>IFERROR(VLOOKUP(Table1[[#This Row],[Ticker]],[1]!Table1[[Symbol]:[Industry]],2,FALSE),"-")</f>
        <v>-</v>
      </c>
      <c r="D3150" t="s">
        <v>46</v>
      </c>
      <c r="E3150">
        <v>65.928226420000001</v>
      </c>
      <c r="F3150">
        <v>0.7</v>
      </c>
      <c r="G3150">
        <v>1.56054125173105</v>
      </c>
      <c r="K3150">
        <v>0.813046339516308</v>
      </c>
      <c r="L3150">
        <v>1.2524745064316301</v>
      </c>
      <c r="M3150">
        <v>70.989730741565694</v>
      </c>
      <c r="N3150">
        <v>1</v>
      </c>
      <c r="O3150">
        <v>7.1428571428571397</v>
      </c>
      <c r="P3150">
        <v>39.999999999999901</v>
      </c>
      <c r="Q3150">
        <v>3.7666979515126001E-2</v>
      </c>
    </row>
    <row r="3151" spans="1:17" hidden="1" x14ac:dyDescent="0.3">
      <c r="A3151" t="s">
        <v>6466</v>
      </c>
      <c r="B3151" t="s">
        <v>6467</v>
      </c>
      <c r="C3151" t="str">
        <f>IFERROR(VLOOKUP(Table1[[#This Row],[Ticker]],[1]!Table1[[Symbol]:[Industry]],2,FALSE),"-")</f>
        <v>-</v>
      </c>
      <c r="D3151" t="s">
        <v>140</v>
      </c>
      <c r="E3151">
        <v>65.915999999999997</v>
      </c>
      <c r="F3151">
        <v>36.619999999999997</v>
      </c>
      <c r="G3151">
        <v>61.602391984118803</v>
      </c>
      <c r="H3151">
        <v>15.365739008647299</v>
      </c>
      <c r="I3151">
        <v>18.130311973189698</v>
      </c>
      <c r="J3151">
        <v>17.449528995336198</v>
      </c>
      <c r="K3151">
        <v>32.164992492675204</v>
      </c>
      <c r="L3151">
        <v>29.651167904702</v>
      </c>
      <c r="M3151">
        <v>65.431510933548296</v>
      </c>
      <c r="N3151">
        <v>3.4708585595682599</v>
      </c>
      <c r="O3151">
        <v>13.380666302566899</v>
      </c>
      <c r="P3151">
        <v>99.564032697547603</v>
      </c>
      <c r="Q3151">
        <v>6.5230895970693994E-2</v>
      </c>
    </row>
    <row r="3152" spans="1:17" hidden="1" x14ac:dyDescent="0.3">
      <c r="A3152" t="s">
        <v>6468</v>
      </c>
      <c r="B3152" t="s">
        <v>6469</v>
      </c>
      <c r="C3152" t="str">
        <f>IFERROR(VLOOKUP(Table1[[#This Row],[Ticker]],[1]!Table1[[Symbol]:[Industry]],2,FALSE),"-")</f>
        <v>-</v>
      </c>
      <c r="D3152" t="s">
        <v>552</v>
      </c>
      <c r="E3152">
        <v>65.855999999999995</v>
      </c>
      <c r="F3152">
        <v>27.44</v>
      </c>
      <c r="G3152">
        <v>-15.0670247306736</v>
      </c>
      <c r="H3152">
        <v>-5.9024413710289698</v>
      </c>
      <c r="I3152">
        <v>-13.107547841414201</v>
      </c>
      <c r="J3152">
        <v>-6.5625189391504497</v>
      </c>
      <c r="K3152">
        <v>29.694002588737199</v>
      </c>
      <c r="L3152">
        <v>28.945717767588601</v>
      </c>
      <c r="M3152">
        <v>21.409581711256401</v>
      </c>
      <c r="N3152">
        <v>1.2123109062928299</v>
      </c>
      <c r="O3152">
        <v>34.475218658892103</v>
      </c>
      <c r="P3152">
        <v>17.0149253731343</v>
      </c>
      <c r="Q3152">
        <v>7.7428889709439994E-2</v>
      </c>
    </row>
    <row r="3153" spans="1:17" hidden="1" x14ac:dyDescent="0.3">
      <c r="A3153" t="s">
        <v>6470</v>
      </c>
      <c r="B3153" t="s">
        <v>6471</v>
      </c>
      <c r="C3153" t="str">
        <f>IFERROR(VLOOKUP(Table1[[#This Row],[Ticker]],[1]!Table1[[Symbol]:[Industry]],2,FALSE),"-")</f>
        <v>-</v>
      </c>
      <c r="E3153">
        <v>65.842916220000006</v>
      </c>
      <c r="F3153">
        <v>29.22</v>
      </c>
      <c r="G3153">
        <v>20.023474826884001</v>
      </c>
      <c r="H3153">
        <v>-0.49868128973523401</v>
      </c>
      <c r="I3153">
        <v>-5.7386509517252602</v>
      </c>
      <c r="J3153">
        <v>-3.5367504383719801</v>
      </c>
      <c r="K3153">
        <v>26.6764624136454</v>
      </c>
      <c r="L3153">
        <v>24.667506565453198</v>
      </c>
      <c r="M3153">
        <v>44.987221298537698</v>
      </c>
      <c r="N3153">
        <v>1.5465138213741501</v>
      </c>
      <c r="O3153">
        <v>22.450376454483202</v>
      </c>
      <c r="P3153">
        <v>84.936708860759396</v>
      </c>
    </row>
    <row r="3154" spans="1:17" hidden="1" x14ac:dyDescent="0.3">
      <c r="A3154" t="s">
        <v>6472</v>
      </c>
      <c r="B3154" t="s">
        <v>6473</v>
      </c>
      <c r="C3154" t="str">
        <f>IFERROR(VLOOKUP(Table1[[#This Row],[Ticker]],[1]!Table1[[Symbol]:[Industry]],2,FALSE),"-")</f>
        <v>-</v>
      </c>
      <c r="D3154" t="s">
        <v>257</v>
      </c>
      <c r="E3154">
        <v>65.831910029999904</v>
      </c>
      <c r="F3154">
        <v>4.05</v>
      </c>
      <c r="G3154">
        <v>28.423152324868401</v>
      </c>
      <c r="H3154">
        <v>-18.060190642289299</v>
      </c>
      <c r="I3154">
        <v>-5.4623103203146499</v>
      </c>
      <c r="J3154">
        <v>-2.9875105863272</v>
      </c>
      <c r="K3154">
        <v>4.0820172332364004</v>
      </c>
      <c r="L3154">
        <v>3.7634067525039399</v>
      </c>
      <c r="M3154">
        <v>42.982167711032503</v>
      </c>
      <c r="N3154">
        <v>0.786562244199976</v>
      </c>
      <c r="O3154">
        <v>30.6172839506172</v>
      </c>
      <c r="P3154">
        <v>67.355371900826398</v>
      </c>
      <c r="Q3154">
        <v>6.4032191747193004E-2</v>
      </c>
    </row>
    <row r="3155" spans="1:17" hidden="1" x14ac:dyDescent="0.3">
      <c r="A3155" t="s">
        <v>6474</v>
      </c>
      <c r="B3155" t="s">
        <v>6475</v>
      </c>
      <c r="C3155" t="str">
        <f>IFERROR(VLOOKUP(Table1[[#This Row],[Ticker]],[1]!Table1[[Symbol]:[Industry]],2,FALSE),"-")</f>
        <v>-</v>
      </c>
      <c r="E3155">
        <v>65.535004560000004</v>
      </c>
      <c r="F3155">
        <v>14.34</v>
      </c>
      <c r="G3155">
        <v>-48.258032838687598</v>
      </c>
      <c r="H3155">
        <v>-0.35616419069640198</v>
      </c>
      <c r="I3155">
        <v>-4.0055391439613404</v>
      </c>
      <c r="J3155">
        <v>-4.6753682356947701</v>
      </c>
      <c r="K3155">
        <v>13.4048326843981</v>
      </c>
      <c r="L3155">
        <v>14.574244843133799</v>
      </c>
      <c r="M3155">
        <v>68.298492890080894</v>
      </c>
      <c r="N3155">
        <v>0.798396035438246</v>
      </c>
      <c r="O3155">
        <v>80.962343096234306</v>
      </c>
      <c r="P3155">
        <v>38.5507246376811</v>
      </c>
      <c r="Q3155">
        <v>0.14825336005023401</v>
      </c>
    </row>
    <row r="3156" spans="1:17" hidden="1" x14ac:dyDescent="0.3">
      <c r="A3156" t="s">
        <v>6476</v>
      </c>
      <c r="B3156" t="s">
        <v>6477</v>
      </c>
      <c r="C3156" t="str">
        <f>IFERROR(VLOOKUP(Table1[[#This Row],[Ticker]],[1]!Table1[[Symbol]:[Industry]],2,FALSE),"-")</f>
        <v>-</v>
      </c>
      <c r="D3156" t="s">
        <v>387</v>
      </c>
      <c r="E3156">
        <v>65.452128000000002</v>
      </c>
      <c r="F3156">
        <v>60.55</v>
      </c>
      <c r="G3156">
        <v>-55.386982768963598</v>
      </c>
      <c r="H3156">
        <v>5.2100627783122198</v>
      </c>
      <c r="I3156">
        <v>-9.3850925189589098</v>
      </c>
      <c r="J3156">
        <v>-2.1013317245385901</v>
      </c>
      <c r="K3156">
        <v>58.134392624548397</v>
      </c>
      <c r="M3156">
        <v>60.104917320469298</v>
      </c>
      <c r="N3156">
        <v>2.55291922154092</v>
      </c>
      <c r="O3156">
        <v>43.682906688686998</v>
      </c>
      <c r="P3156">
        <v>23.194303153611301</v>
      </c>
    </row>
    <row r="3157" spans="1:17" hidden="1" x14ac:dyDescent="0.3">
      <c r="A3157" t="s">
        <v>6478</v>
      </c>
      <c r="B3157" t="s">
        <v>6479</v>
      </c>
      <c r="C3157" t="str">
        <f>IFERROR(VLOOKUP(Table1[[#This Row],[Ticker]],[1]!Table1[[Symbol]:[Industry]],2,FALSE),"-")</f>
        <v>-</v>
      </c>
      <c r="D3157" t="s">
        <v>80</v>
      </c>
      <c r="E3157">
        <v>65.392679999999999</v>
      </c>
      <c r="F3157">
        <v>98.04</v>
      </c>
      <c r="G3157">
        <v>79.865503222031705</v>
      </c>
      <c r="H3157">
        <v>-10.8530187470563</v>
      </c>
      <c r="I3157">
        <v>-18.7106916716473</v>
      </c>
      <c r="J3157">
        <v>-3.9712177071006298</v>
      </c>
      <c r="K3157">
        <v>101.90783317460399</v>
      </c>
      <c r="L3157">
        <v>88.435236161758297</v>
      </c>
      <c r="M3157">
        <v>47.306476046682398</v>
      </c>
      <c r="N3157">
        <v>0.89752617060956896</v>
      </c>
      <c r="O3157">
        <v>60.750713994287999</v>
      </c>
      <c r="P3157">
        <v>165.54712892741</v>
      </c>
    </row>
    <row r="3158" spans="1:17" hidden="1" x14ac:dyDescent="0.3">
      <c r="A3158" t="s">
        <v>6480</v>
      </c>
      <c r="B3158" t="s">
        <v>6481</v>
      </c>
      <c r="C3158" t="str">
        <f>IFERROR(VLOOKUP(Table1[[#This Row],[Ticker]],[1]!Table1[[Symbol]:[Industry]],2,FALSE),"-")</f>
        <v>-</v>
      </c>
      <c r="D3158" t="s">
        <v>140</v>
      </c>
      <c r="E3158">
        <v>65.292530444999997</v>
      </c>
      <c r="F3158">
        <v>89.85</v>
      </c>
      <c r="G3158">
        <v>-39.068020157929602</v>
      </c>
      <c r="H3158">
        <v>-17.718524978464501</v>
      </c>
      <c r="I3158">
        <v>-42.912730509213702</v>
      </c>
      <c r="J3158">
        <v>0.345637972431107</v>
      </c>
      <c r="K3158">
        <v>95.9815981348696</v>
      </c>
      <c r="L3158">
        <v>108.00496123510101</v>
      </c>
      <c r="M3158">
        <v>41.714654162671202</v>
      </c>
      <c r="N3158">
        <v>1.8131910182514399</v>
      </c>
      <c r="O3158">
        <v>79.187534780189196</v>
      </c>
      <c r="P3158">
        <v>8.8431253785584403</v>
      </c>
      <c r="Q3158">
        <v>-4.2594062591646997E-2</v>
      </c>
    </row>
    <row r="3159" spans="1:17" hidden="1" x14ac:dyDescent="0.3">
      <c r="A3159" t="s">
        <v>6482</v>
      </c>
      <c r="B3159" t="s">
        <v>6483</v>
      </c>
      <c r="C3159" t="str">
        <f>IFERROR(VLOOKUP(Table1[[#This Row],[Ticker]],[1]!Table1[[Symbol]:[Industry]],2,FALSE),"-")</f>
        <v>-</v>
      </c>
      <c r="E3159">
        <v>65.081757159999995</v>
      </c>
      <c r="F3159">
        <v>75.19</v>
      </c>
      <c r="G3159">
        <v>-57.183203155520403</v>
      </c>
      <c r="H3159">
        <v>3.57559444290027</v>
      </c>
      <c r="I3159">
        <v>-44.360383157756601</v>
      </c>
      <c r="J3159">
        <v>-10.685195843434499</v>
      </c>
      <c r="M3159">
        <v>48.514743372437799</v>
      </c>
      <c r="O3159">
        <v>60.872456443676001</v>
      </c>
      <c r="P3159">
        <v>30.5381944444444</v>
      </c>
    </row>
    <row r="3160" spans="1:17" hidden="1" x14ac:dyDescent="0.3">
      <c r="A3160" t="s">
        <v>6484</v>
      </c>
      <c r="B3160" t="s">
        <v>6485</v>
      </c>
      <c r="C3160" t="str">
        <f>IFERROR(VLOOKUP(Table1[[#This Row],[Ticker]],[1]!Table1[[Symbol]:[Industry]],2,FALSE),"-")</f>
        <v>-</v>
      </c>
      <c r="D3160" t="s">
        <v>218</v>
      </c>
      <c r="E3160">
        <v>64.904277571999998</v>
      </c>
      <c r="F3160">
        <v>40.42</v>
      </c>
      <c r="G3160">
        <v>20.208391596332302</v>
      </c>
      <c r="H3160">
        <v>-16.189416104065501</v>
      </c>
      <c r="I3160">
        <v>-49.064954212084402</v>
      </c>
      <c r="J3160">
        <v>1.16855116306846</v>
      </c>
      <c r="K3160">
        <v>42.465741138665003</v>
      </c>
      <c r="L3160">
        <v>40.006080438381098</v>
      </c>
      <c r="M3160">
        <v>56.414676857695099</v>
      </c>
      <c r="N3160">
        <v>1.05940620532795</v>
      </c>
      <c r="O3160">
        <v>59.871350816427501</v>
      </c>
      <c r="P3160">
        <v>55.761078998073202</v>
      </c>
      <c r="Q3160">
        <v>9.7641704399418994E-2</v>
      </c>
    </row>
    <row r="3161" spans="1:17" hidden="1" x14ac:dyDescent="0.3">
      <c r="A3161" t="s">
        <v>6486</v>
      </c>
      <c r="B3161" t="s">
        <v>6487</v>
      </c>
      <c r="C3161" t="str">
        <f>IFERROR(VLOOKUP(Table1[[#This Row],[Ticker]],[1]!Table1[[Symbol]:[Industry]],2,FALSE),"-")</f>
        <v>-</v>
      </c>
      <c r="E3161">
        <v>64.701643500000003</v>
      </c>
      <c r="F3161">
        <v>195</v>
      </c>
      <c r="G3161">
        <v>117.278468184611</v>
      </c>
      <c r="H3161">
        <v>24.1243263332723</v>
      </c>
      <c r="I3161">
        <v>49.475330063362001</v>
      </c>
      <c r="J3161">
        <v>6.0384532216979601</v>
      </c>
      <c r="K3161">
        <v>128.16675442675</v>
      </c>
      <c r="L3161">
        <v>97.583598369386806</v>
      </c>
      <c r="M3161">
        <v>92.521897542174699</v>
      </c>
      <c r="N3161">
        <v>1.4949494949494899</v>
      </c>
      <c r="O3161">
        <v>0</v>
      </c>
      <c r="P3161">
        <v>189.747399702823</v>
      </c>
      <c r="Q3161">
        <v>0.178167059855944</v>
      </c>
    </row>
    <row r="3162" spans="1:17" hidden="1" x14ac:dyDescent="0.3">
      <c r="A3162" t="s">
        <v>6488</v>
      </c>
      <c r="B3162" t="s">
        <v>6489</v>
      </c>
      <c r="C3162" t="str">
        <f>IFERROR(VLOOKUP(Table1[[#This Row],[Ticker]],[1]!Table1[[Symbol]:[Industry]],2,FALSE),"-")</f>
        <v>-</v>
      </c>
      <c r="D3162" t="s">
        <v>387</v>
      </c>
      <c r="E3162">
        <v>64.686874896000006</v>
      </c>
      <c r="F3162">
        <v>13.94</v>
      </c>
      <c r="G3162">
        <v>-5.0195453283555098</v>
      </c>
      <c r="H3162">
        <v>-6.8964047087352398</v>
      </c>
      <c r="I3162">
        <v>-3.5560326898990802</v>
      </c>
      <c r="J3162">
        <v>-6.2818872800941401</v>
      </c>
      <c r="K3162">
        <v>13.6546857526296</v>
      </c>
      <c r="L3162">
        <v>13.461863288782199</v>
      </c>
      <c r="M3162">
        <v>58.572541756051002</v>
      </c>
      <c r="N3162">
        <v>1.0872141764947101</v>
      </c>
      <c r="O3162">
        <v>21.233859397417401</v>
      </c>
      <c r="P3162">
        <v>51.521739130434703</v>
      </c>
      <c r="Q3162">
        <v>8.9935992803770008E-3</v>
      </c>
    </row>
    <row r="3163" spans="1:17" hidden="1" x14ac:dyDescent="0.3">
      <c r="A3163" t="s">
        <v>6490</v>
      </c>
      <c r="B3163" t="s">
        <v>6491</v>
      </c>
      <c r="C3163" t="str">
        <f>IFERROR(VLOOKUP(Table1[[#This Row],[Ticker]],[1]!Table1[[Symbol]:[Industry]],2,FALSE),"-")</f>
        <v>-</v>
      </c>
      <c r="D3163" t="s">
        <v>395</v>
      </c>
      <c r="E3163">
        <v>64.682069130000002</v>
      </c>
      <c r="F3163">
        <v>44.01</v>
      </c>
      <c r="G3163">
        <v>96.448338966383901</v>
      </c>
      <c r="H3163">
        <v>-1.7493719408541499</v>
      </c>
      <c r="I3163">
        <v>8.8870589906026591</v>
      </c>
      <c r="J3163">
        <v>0.24145787357016099</v>
      </c>
      <c r="K3163">
        <v>43.263690974374803</v>
      </c>
      <c r="L3163">
        <v>36.606733819763001</v>
      </c>
      <c r="M3163">
        <v>58.143584282671299</v>
      </c>
      <c r="N3163">
        <v>0.21471996478928501</v>
      </c>
      <c r="O3163">
        <v>17.4505794137695</v>
      </c>
      <c r="P3163">
        <v>124.54081632653001</v>
      </c>
      <c r="Q3163">
        <v>9.0910130629416996E-2</v>
      </c>
    </row>
    <row r="3164" spans="1:17" hidden="1" x14ac:dyDescent="0.3">
      <c r="A3164" t="s">
        <v>6492</v>
      </c>
      <c r="B3164" t="s">
        <v>6493</v>
      </c>
      <c r="C3164" t="str">
        <f>IFERROR(VLOOKUP(Table1[[#This Row],[Ticker]],[1]!Table1[[Symbol]:[Industry]],2,FALSE),"-")</f>
        <v>-</v>
      </c>
      <c r="E3164">
        <v>64.59</v>
      </c>
      <c r="F3164">
        <v>107.65</v>
      </c>
      <c r="G3164">
        <v>221.098380989313</v>
      </c>
      <c r="H3164">
        <v>9.7468130168944302</v>
      </c>
      <c r="I3164">
        <v>85.507242896782302</v>
      </c>
      <c r="J3164">
        <v>-1.8589902019422899</v>
      </c>
      <c r="K3164">
        <v>97.246061691514299</v>
      </c>
      <c r="L3164">
        <v>70.597268219973003</v>
      </c>
      <c r="M3164">
        <v>49.137434029660902</v>
      </c>
      <c r="N3164">
        <v>0.82497991296242601</v>
      </c>
      <c r="O3164">
        <v>17.696237807710101</v>
      </c>
      <c r="P3164">
        <v>330.6</v>
      </c>
      <c r="Q3164">
        <v>0.13258419683171499</v>
      </c>
    </row>
    <row r="3165" spans="1:17" hidden="1" x14ac:dyDescent="0.3">
      <c r="A3165" t="s">
        <v>6494</v>
      </c>
      <c r="B3165" t="s">
        <v>6495</v>
      </c>
      <c r="C3165" t="str">
        <f>IFERROR(VLOOKUP(Table1[[#This Row],[Ticker]],[1]!Table1[[Symbol]:[Industry]],2,FALSE),"-")</f>
        <v>-</v>
      </c>
      <c r="D3165" t="s">
        <v>1564</v>
      </c>
      <c r="E3165">
        <v>64.558747999999994</v>
      </c>
      <c r="F3165">
        <v>34.549999999999997</v>
      </c>
      <c r="G3165">
        <v>-85.245713717789201</v>
      </c>
      <c r="H3165">
        <v>-4.8445512740557097</v>
      </c>
      <c r="I3165">
        <v>-36.2818272205716</v>
      </c>
      <c r="J3165">
        <v>-0.89590536794942899</v>
      </c>
      <c r="K3165">
        <v>36.408636299751002</v>
      </c>
      <c r="L3165">
        <v>43.461847268102701</v>
      </c>
      <c r="M3165">
        <v>38.5247924199764</v>
      </c>
      <c r="N3165">
        <v>0.90008539709649804</v>
      </c>
      <c r="O3165">
        <v>148.19102749638199</v>
      </c>
      <c r="P3165">
        <v>14.784053156146101</v>
      </c>
    </row>
    <row r="3166" spans="1:17" hidden="1" x14ac:dyDescent="0.3">
      <c r="A3166" t="s">
        <v>6496</v>
      </c>
      <c r="B3166" t="s">
        <v>6497</v>
      </c>
      <c r="C3166" t="str">
        <f>IFERROR(VLOOKUP(Table1[[#This Row],[Ticker]],[1]!Table1[[Symbol]:[Industry]],2,FALSE),"-")</f>
        <v>-</v>
      </c>
      <c r="D3166" t="s">
        <v>1136</v>
      </c>
      <c r="E3166">
        <v>64.547200000000004</v>
      </c>
      <c r="F3166">
        <v>43.85</v>
      </c>
      <c r="G3166">
        <v>-38.0297225136976</v>
      </c>
      <c r="H3166">
        <v>2.9090971180431699</v>
      </c>
      <c r="I3166">
        <v>-3.4558746331650299</v>
      </c>
      <c r="J3166">
        <v>-0.57752220072906502</v>
      </c>
      <c r="K3166">
        <v>40.870252903263101</v>
      </c>
      <c r="L3166">
        <v>39.618584406061103</v>
      </c>
      <c r="M3166">
        <v>61.178818354917901</v>
      </c>
      <c r="N3166">
        <v>1.7371097842032199</v>
      </c>
      <c r="O3166">
        <v>48.529076396807199</v>
      </c>
      <c r="P3166">
        <v>32.878787878787797</v>
      </c>
    </row>
    <row r="3167" spans="1:17" hidden="1" x14ac:dyDescent="0.3">
      <c r="A3167" t="s">
        <v>6498</v>
      </c>
      <c r="B3167" t="s">
        <v>6499</v>
      </c>
      <c r="C3167" t="str">
        <f>IFERROR(VLOOKUP(Table1[[#This Row],[Ticker]],[1]!Table1[[Symbol]:[Industry]],2,FALSE),"-")</f>
        <v>-</v>
      </c>
      <c r="D3167" t="s">
        <v>552</v>
      </c>
      <c r="E3167">
        <v>64.542240000000007</v>
      </c>
      <c r="F3167">
        <v>119.7</v>
      </c>
      <c r="G3167">
        <v>94.689213352967997</v>
      </c>
      <c r="H3167">
        <v>14.7348009650236</v>
      </c>
      <c r="I3167">
        <v>51.083236716493602</v>
      </c>
      <c r="J3167">
        <v>7.7496026518195098</v>
      </c>
      <c r="K3167">
        <v>119.09420232187099</v>
      </c>
      <c r="L3167">
        <v>98.308268390154893</v>
      </c>
      <c r="M3167">
        <v>59.1396278008976</v>
      </c>
      <c r="N3167">
        <v>0.61296480967397005</v>
      </c>
      <c r="O3167">
        <v>40.768588137009097</v>
      </c>
      <c r="P3167">
        <v>141.136180499597</v>
      </c>
      <c r="Q3167">
        <v>0.118287708336188</v>
      </c>
    </row>
    <row r="3168" spans="1:17" hidden="1" x14ac:dyDescent="0.3">
      <c r="A3168" t="s">
        <v>6500</v>
      </c>
      <c r="B3168" t="s">
        <v>6501</v>
      </c>
      <c r="C3168" t="str">
        <f>IFERROR(VLOOKUP(Table1[[#This Row],[Ticker]],[1]!Table1[[Symbol]:[Industry]],2,FALSE),"-")</f>
        <v>-</v>
      </c>
      <c r="D3168" t="s">
        <v>1136</v>
      </c>
      <c r="E3168">
        <v>64.540000000000006</v>
      </c>
      <c r="F3168">
        <v>50</v>
      </c>
      <c r="G3168">
        <v>-73.080607073627704</v>
      </c>
      <c r="H3168">
        <v>-9.1760399670938995</v>
      </c>
      <c r="I3168">
        <v>-59.697876661530202</v>
      </c>
      <c r="J3168">
        <v>-3.7287827049307398</v>
      </c>
      <c r="K3168">
        <v>60.238945473442897</v>
      </c>
      <c r="L3168">
        <v>84.853663777027293</v>
      </c>
      <c r="M3168">
        <v>37.444595754231798</v>
      </c>
      <c r="N3168">
        <v>1.2304526748971101</v>
      </c>
      <c r="O3168">
        <v>227.89999999999901</v>
      </c>
      <c r="P3168">
        <v>3.8421599169262599</v>
      </c>
    </row>
    <row r="3169" spans="1:17" hidden="1" x14ac:dyDescent="0.3">
      <c r="A3169" t="s">
        <v>6502</v>
      </c>
      <c r="B3169" t="s">
        <v>6503</v>
      </c>
      <c r="C3169" t="str">
        <f>IFERROR(VLOOKUP(Table1[[#This Row],[Ticker]],[1]!Table1[[Symbol]:[Industry]],2,FALSE),"-")</f>
        <v>-</v>
      </c>
      <c r="D3169" t="s">
        <v>1303</v>
      </c>
      <c r="E3169">
        <v>64.504800000000003</v>
      </c>
      <c r="F3169">
        <v>34.68</v>
      </c>
      <c r="G3169">
        <v>50.776363597324398</v>
      </c>
      <c r="H3169">
        <v>33.210864794810803</v>
      </c>
      <c r="I3169">
        <v>48.412959558162903</v>
      </c>
      <c r="J3169">
        <v>6.5981433410782104</v>
      </c>
      <c r="K3169">
        <v>27.585048967159601</v>
      </c>
      <c r="L3169">
        <v>23.961788398449698</v>
      </c>
      <c r="M3169">
        <v>78.402164148896205</v>
      </c>
      <c r="N3169">
        <v>0.51357114128277703</v>
      </c>
      <c r="O3169">
        <v>7.4971164936562902</v>
      </c>
      <c r="P3169">
        <v>92.6666666666666</v>
      </c>
      <c r="Q3169">
        <v>4.5507917066134003E-2</v>
      </c>
    </row>
    <row r="3170" spans="1:17" hidden="1" x14ac:dyDescent="0.3">
      <c r="A3170" t="s">
        <v>6504</v>
      </c>
      <c r="B3170" t="s">
        <v>6505</v>
      </c>
      <c r="C3170" t="str">
        <f>IFERROR(VLOOKUP(Table1[[#This Row],[Ticker]],[1]!Table1[[Symbol]:[Industry]],2,FALSE),"-")</f>
        <v>-</v>
      </c>
      <c r="D3170" t="s">
        <v>390</v>
      </c>
      <c r="E3170">
        <v>64.403999999999996</v>
      </c>
      <c r="F3170">
        <v>214.68</v>
      </c>
      <c r="G3170">
        <v>26.435227161144098</v>
      </c>
      <c r="H3170">
        <v>-7.9385796496335903</v>
      </c>
      <c r="I3170">
        <v>7.0101033987167503</v>
      </c>
      <c r="J3170">
        <v>-11.322165057871899</v>
      </c>
      <c r="K3170">
        <v>205.38046501514799</v>
      </c>
      <c r="L3170">
        <v>181.18447616888301</v>
      </c>
      <c r="M3170">
        <v>47.508246428132999</v>
      </c>
      <c r="N3170">
        <v>1.4844259784983</v>
      </c>
      <c r="O3170">
        <v>15.800260853363101</v>
      </c>
      <c r="P3170">
        <v>78.453865336658296</v>
      </c>
      <c r="Q3170">
        <v>8.0186323581854999E-2</v>
      </c>
    </row>
    <row r="3171" spans="1:17" hidden="1" x14ac:dyDescent="0.3">
      <c r="A3171" t="s">
        <v>6506</v>
      </c>
      <c r="B3171" t="s">
        <v>6507</v>
      </c>
      <c r="C3171" t="str">
        <f>IFERROR(VLOOKUP(Table1[[#This Row],[Ticker]],[1]!Table1[[Symbol]:[Industry]],2,FALSE),"-")</f>
        <v>-</v>
      </c>
      <c r="E3171">
        <v>64.381800284999997</v>
      </c>
      <c r="F3171">
        <v>139.94999999999999</v>
      </c>
      <c r="G3171">
        <v>20.602502949207601</v>
      </c>
      <c r="H3171">
        <v>24.466391605723299</v>
      </c>
      <c r="I3171">
        <v>-5.9756914624990403</v>
      </c>
      <c r="J3171">
        <v>-2.8510308821799799</v>
      </c>
      <c r="K3171">
        <v>123.88123988660401</v>
      </c>
      <c r="L3171">
        <v>125.033930622867</v>
      </c>
      <c r="M3171">
        <v>61.4244750743092</v>
      </c>
      <c r="N3171">
        <v>1.01000863669648</v>
      </c>
      <c r="O3171">
        <v>54.626652375848501</v>
      </c>
      <c r="P3171">
        <v>64.647058823529306</v>
      </c>
      <c r="Q3171">
        <v>2.0480958185185E-2</v>
      </c>
    </row>
    <row r="3172" spans="1:17" hidden="1" x14ac:dyDescent="0.3">
      <c r="A3172" t="s">
        <v>6508</v>
      </c>
      <c r="B3172" t="s">
        <v>6509</v>
      </c>
      <c r="C3172" t="str">
        <f>IFERROR(VLOOKUP(Table1[[#This Row],[Ticker]],[1]!Table1[[Symbol]:[Industry]],2,FALSE),"-")</f>
        <v>-</v>
      </c>
      <c r="D3172" t="s">
        <v>187</v>
      </c>
      <c r="E3172">
        <v>64.353390149999996</v>
      </c>
      <c r="F3172">
        <v>62.25</v>
      </c>
      <c r="G3172">
        <v>-30.4558738557322</v>
      </c>
      <c r="H3172">
        <v>9.50991542772225</v>
      </c>
      <c r="I3172">
        <v>-17.633053857968399</v>
      </c>
      <c r="J3172">
        <v>3.2320016087947399</v>
      </c>
      <c r="M3172">
        <v>61.840795390686999</v>
      </c>
      <c r="O3172">
        <v>7.8714859437751103</v>
      </c>
      <c r="P3172">
        <v>26.395939086294401</v>
      </c>
    </row>
    <row r="3173" spans="1:17" hidden="1" x14ac:dyDescent="0.3">
      <c r="A3173" t="s">
        <v>6510</v>
      </c>
      <c r="B3173" t="s">
        <v>6511</v>
      </c>
      <c r="C3173" t="str">
        <f>IFERROR(VLOOKUP(Table1[[#This Row],[Ticker]],[1]!Table1[[Symbol]:[Industry]],2,FALSE),"-")</f>
        <v>-</v>
      </c>
      <c r="D3173" t="s">
        <v>496</v>
      </c>
      <c r="E3173">
        <v>63.870500399999997</v>
      </c>
      <c r="F3173">
        <v>46.260740740740701</v>
      </c>
      <c r="G3173">
        <v>-68.256469434844803</v>
      </c>
      <c r="H3173">
        <v>7.0858647948108704</v>
      </c>
      <c r="I3173">
        <v>-41.338563884194897</v>
      </c>
      <c r="J3173">
        <v>10.905685819321</v>
      </c>
      <c r="K3173">
        <v>43.4192353143536</v>
      </c>
      <c r="L3173">
        <v>53.669061594177897</v>
      </c>
      <c r="M3173">
        <v>70.318082743016006</v>
      </c>
      <c r="N3173">
        <v>1.70455391713466</v>
      </c>
      <c r="O3173">
        <v>79.372197309417004</v>
      </c>
      <c r="P3173">
        <v>28.038277511961699</v>
      </c>
      <c r="Q3173">
        <v>2.3407646720747001E-2</v>
      </c>
    </row>
    <row r="3174" spans="1:17" hidden="1" x14ac:dyDescent="0.3">
      <c r="A3174" t="s">
        <v>6512</v>
      </c>
      <c r="B3174" t="s">
        <v>6513</v>
      </c>
      <c r="C3174" t="str">
        <f>IFERROR(VLOOKUP(Table1[[#This Row],[Ticker]],[1]!Table1[[Symbol]:[Industry]],2,FALSE),"-")</f>
        <v>-</v>
      </c>
      <c r="D3174" t="s">
        <v>659</v>
      </c>
      <c r="E3174">
        <v>63.7776</v>
      </c>
      <c r="F3174">
        <v>103.2</v>
      </c>
      <c r="G3174">
        <v>-36.6699081952843</v>
      </c>
      <c r="H3174">
        <v>4.2501247226086702</v>
      </c>
      <c r="I3174">
        <v>21.1366080027416</v>
      </c>
      <c r="J3174">
        <v>-8.3311912958615792</v>
      </c>
      <c r="K3174">
        <v>98.866262620076796</v>
      </c>
      <c r="M3174">
        <v>40.145198332289901</v>
      </c>
      <c r="N3174">
        <v>0.68342317243049999</v>
      </c>
      <c r="O3174">
        <v>19.186046511627801</v>
      </c>
      <c r="P3174">
        <v>73.009220452640406</v>
      </c>
    </row>
    <row r="3175" spans="1:17" hidden="1" x14ac:dyDescent="0.3">
      <c r="A3175" t="s">
        <v>6514</v>
      </c>
      <c r="B3175" t="s">
        <v>6515</v>
      </c>
      <c r="C3175" t="str">
        <f>IFERROR(VLOOKUP(Table1[[#This Row],[Ticker]],[1]!Table1[[Symbol]:[Industry]],2,FALSE),"-")</f>
        <v>-</v>
      </c>
      <c r="D3175" t="s">
        <v>390</v>
      </c>
      <c r="E3175">
        <v>63.646805304999901</v>
      </c>
      <c r="F3175">
        <v>1.0900000000000001</v>
      </c>
      <c r="G3175">
        <v>-23.843027142491501</v>
      </c>
      <c r="H3175">
        <v>9.3358647948108402</v>
      </c>
      <c r="I3175">
        <v>10.974270340403899</v>
      </c>
      <c r="J3175">
        <v>10.5776806211404</v>
      </c>
      <c r="K3175">
        <v>0.83131455622557004</v>
      </c>
      <c r="L3175">
        <v>0.85022993573542105</v>
      </c>
      <c r="M3175">
        <v>90.286951469983407</v>
      </c>
      <c r="N3175">
        <v>2.3948153158989101</v>
      </c>
      <c r="O3175">
        <v>23.853211009174299</v>
      </c>
      <c r="P3175">
        <v>65.151515151515099</v>
      </c>
      <c r="Q3175">
        <v>0.113553772376097</v>
      </c>
    </row>
    <row r="3176" spans="1:17" hidden="1" x14ac:dyDescent="0.3">
      <c r="A3176" t="s">
        <v>6516</v>
      </c>
      <c r="B3176" t="s">
        <v>6517</v>
      </c>
      <c r="C3176" t="str">
        <f>IFERROR(VLOOKUP(Table1[[#This Row],[Ticker]],[1]!Table1[[Symbol]:[Industry]],2,FALSE),"-")</f>
        <v>-</v>
      </c>
      <c r="D3176" t="s">
        <v>620</v>
      </c>
      <c r="E3176">
        <v>63.625777749999997</v>
      </c>
      <c r="F3176">
        <v>2.15</v>
      </c>
      <c r="G3176">
        <v>25.165006961459898</v>
      </c>
      <c r="H3176">
        <v>7.6911279527055898</v>
      </c>
      <c r="I3176">
        <v>-15.1620932959597</v>
      </c>
      <c r="J3176">
        <v>-2.69823094934479</v>
      </c>
      <c r="K3176">
        <v>2.0116831494606902</v>
      </c>
      <c r="L3176">
        <v>1.8991011435765699</v>
      </c>
      <c r="M3176">
        <v>52.810241128815299</v>
      </c>
      <c r="N3176">
        <v>1.1709471038389601</v>
      </c>
      <c r="O3176">
        <v>51.162790697674403</v>
      </c>
      <c r="P3176">
        <v>1142.77456647398</v>
      </c>
      <c r="Q3176">
        <v>6.139669797313E-2</v>
      </c>
    </row>
    <row r="3177" spans="1:17" hidden="1" x14ac:dyDescent="0.3">
      <c r="A3177" t="s">
        <v>6518</v>
      </c>
      <c r="B3177" t="s">
        <v>6519</v>
      </c>
      <c r="C3177" t="str">
        <f>IFERROR(VLOOKUP(Table1[[#This Row],[Ticker]],[1]!Table1[[Symbol]:[Industry]],2,FALSE),"-")</f>
        <v>-</v>
      </c>
      <c r="E3177">
        <v>63.608995664999902</v>
      </c>
      <c r="F3177">
        <v>3.65</v>
      </c>
      <c r="G3177">
        <v>-17.724020340522799</v>
      </c>
      <c r="H3177">
        <v>-6.3531933769342901</v>
      </c>
      <c r="I3177">
        <v>37.3163952936399</v>
      </c>
      <c r="J3177">
        <v>-2.88531682695944</v>
      </c>
      <c r="K3177">
        <v>3.65796701166727</v>
      </c>
      <c r="L3177">
        <v>3.7018328932618498</v>
      </c>
      <c r="M3177">
        <v>58.169118239905004</v>
      </c>
      <c r="N3177">
        <v>1.99385970957606</v>
      </c>
      <c r="O3177">
        <v>86.575342465753394</v>
      </c>
      <c r="P3177">
        <v>72.169811320754704</v>
      </c>
      <c r="Q3177">
        <v>2.2566483335349E-2</v>
      </c>
    </row>
    <row r="3178" spans="1:17" hidden="1" x14ac:dyDescent="0.3">
      <c r="A3178" t="s">
        <v>6520</v>
      </c>
      <c r="B3178" t="s">
        <v>6521</v>
      </c>
      <c r="C3178" t="str">
        <f>IFERROR(VLOOKUP(Table1[[#This Row],[Ticker]],[1]!Table1[[Symbol]:[Industry]],2,FALSE),"-")</f>
        <v>-</v>
      </c>
      <c r="D3178" t="s">
        <v>103</v>
      </c>
      <c r="E3178">
        <v>63.444650000000003</v>
      </c>
      <c r="F3178">
        <v>1119.2</v>
      </c>
      <c r="G3178">
        <v>5.9584022142979203</v>
      </c>
      <c r="H3178">
        <v>-4.4051994532455998</v>
      </c>
      <c r="I3178">
        <v>48.611355477488999</v>
      </c>
      <c r="K3178">
        <v>973.01112924469805</v>
      </c>
      <c r="M3178">
        <v>4.4042243621263001E-2</v>
      </c>
      <c r="N3178">
        <v>0.90909090909090895</v>
      </c>
      <c r="O3178">
        <v>21.9621157969978</v>
      </c>
      <c r="P3178">
        <v>106.285135010598</v>
      </c>
    </row>
    <row r="3179" spans="1:17" hidden="1" x14ac:dyDescent="0.3">
      <c r="A3179" t="s">
        <v>6522</v>
      </c>
      <c r="B3179" t="s">
        <v>6523</v>
      </c>
      <c r="C3179" t="str">
        <f>IFERROR(VLOOKUP(Table1[[#This Row],[Ticker]],[1]!Table1[[Symbol]:[Industry]],2,FALSE),"-")</f>
        <v>-</v>
      </c>
      <c r="D3179" t="s">
        <v>620</v>
      </c>
      <c r="E3179">
        <v>63.424999999999997</v>
      </c>
      <c r="F3179">
        <v>43</v>
      </c>
      <c r="G3179">
        <v>24.113597951129201</v>
      </c>
      <c r="H3179">
        <v>-2.2043189688551199</v>
      </c>
      <c r="I3179">
        <v>7.7954501429196901</v>
      </c>
      <c r="J3179">
        <v>5.7962610947188402</v>
      </c>
      <c r="K3179">
        <v>42.130440688643297</v>
      </c>
      <c r="L3179">
        <v>38.748020475474704</v>
      </c>
      <c r="M3179">
        <v>51.291804374073003</v>
      </c>
      <c r="N3179">
        <v>3.11576951522281</v>
      </c>
      <c r="O3179">
        <v>24.302325581395301</v>
      </c>
      <c r="P3179">
        <v>59.259259259259203</v>
      </c>
      <c r="Q3179">
        <v>4.1890652355719003E-2</v>
      </c>
    </row>
    <row r="3180" spans="1:17" hidden="1" x14ac:dyDescent="0.3">
      <c r="A3180" t="s">
        <v>6524</v>
      </c>
      <c r="B3180" t="s">
        <v>6525</v>
      </c>
      <c r="C3180" t="str">
        <f>IFERROR(VLOOKUP(Table1[[#This Row],[Ticker]],[1]!Table1[[Symbol]:[Industry]],2,FALSE),"-")</f>
        <v>-</v>
      </c>
      <c r="D3180" t="s">
        <v>620</v>
      </c>
      <c r="E3180">
        <v>63.422910100000003</v>
      </c>
      <c r="F3180">
        <v>73.91</v>
      </c>
      <c r="G3180">
        <v>63.800634491824297</v>
      </c>
      <c r="H3180">
        <v>-11.897128402468001</v>
      </c>
      <c r="I3180">
        <v>11.183153701461199</v>
      </c>
      <c r="J3180">
        <v>-7.5329651317817401</v>
      </c>
      <c r="K3180">
        <v>68.978395867666194</v>
      </c>
      <c r="L3180">
        <v>59.741747812303899</v>
      </c>
      <c r="M3180">
        <v>58.9505827584846</v>
      </c>
      <c r="N3180">
        <v>0.41544343300633702</v>
      </c>
      <c r="O3180">
        <v>8.2397510485725896</v>
      </c>
      <c r="P3180">
        <v>105.305555555555</v>
      </c>
      <c r="Q3180">
        <v>9.3314964658124999E-2</v>
      </c>
    </row>
    <row r="3181" spans="1:17" hidden="1" x14ac:dyDescent="0.3">
      <c r="A3181" t="s">
        <v>6526</v>
      </c>
      <c r="B3181" t="s">
        <v>6527</v>
      </c>
      <c r="C3181" t="str">
        <f>IFERROR(VLOOKUP(Table1[[#This Row],[Ticker]],[1]!Table1[[Symbol]:[Industry]],2,FALSE),"-")</f>
        <v>-</v>
      </c>
      <c r="D3181" t="s">
        <v>1539</v>
      </c>
      <c r="E3181">
        <v>63.326913683999997</v>
      </c>
      <c r="F3181">
        <v>5.38</v>
      </c>
      <c r="G3181">
        <v>53.621147312337101</v>
      </c>
      <c r="H3181">
        <v>7.1076039252456402</v>
      </c>
      <c r="I3181">
        <v>-5.2893660232324198</v>
      </c>
      <c r="J3181">
        <v>-11.609826159219301</v>
      </c>
      <c r="K3181">
        <v>4.9002928419027398</v>
      </c>
      <c r="L3181">
        <v>4.5612531733785797</v>
      </c>
      <c r="M3181">
        <v>54.4487642556292</v>
      </c>
      <c r="N3181">
        <v>2.55802440444113</v>
      </c>
      <c r="O3181">
        <v>26.394052044609602</v>
      </c>
      <c r="P3181">
        <v>95.636363636363598</v>
      </c>
      <c r="Q3181">
        <v>6.5724499384815005E-2</v>
      </c>
    </row>
    <row r="3182" spans="1:17" hidden="1" x14ac:dyDescent="0.3">
      <c r="A3182" t="s">
        <v>6528</v>
      </c>
      <c r="B3182" t="s">
        <v>6529</v>
      </c>
      <c r="C3182" t="str">
        <f>IFERROR(VLOOKUP(Table1[[#This Row],[Ticker]],[1]!Table1[[Symbol]:[Industry]],2,FALSE),"-")</f>
        <v>-</v>
      </c>
      <c r="D3182" t="s">
        <v>1203</v>
      </c>
      <c r="E3182">
        <v>63.241750000000003</v>
      </c>
      <c r="F3182">
        <v>55</v>
      </c>
      <c r="G3182">
        <v>-44.291016516925097</v>
      </c>
      <c r="H3182">
        <v>-12.733602759265599</v>
      </c>
      <c r="I3182">
        <v>-12.9801925445766</v>
      </c>
      <c r="J3182">
        <v>-1.5861802093870701</v>
      </c>
      <c r="K3182">
        <v>58.2480721973686</v>
      </c>
      <c r="M3182">
        <v>42.7815241604875</v>
      </c>
      <c r="N3182">
        <v>1.3210104744300599</v>
      </c>
      <c r="O3182">
        <v>34.545454545454497</v>
      </c>
      <c r="P3182">
        <v>11.6751269035533</v>
      </c>
    </row>
    <row r="3183" spans="1:17" hidden="1" x14ac:dyDescent="0.3">
      <c r="A3183" t="s">
        <v>6530</v>
      </c>
      <c r="B3183" t="s">
        <v>6531</v>
      </c>
      <c r="C3183" t="str">
        <f>IFERROR(VLOOKUP(Table1[[#This Row],[Ticker]],[1]!Table1[[Symbol]:[Industry]],2,FALSE),"-")</f>
        <v>-</v>
      </c>
      <c r="D3183" t="s">
        <v>293</v>
      </c>
      <c r="E3183">
        <v>63.236384100000002</v>
      </c>
      <c r="F3183">
        <v>45.9</v>
      </c>
      <c r="G3183">
        <v>-16.034766666157399</v>
      </c>
      <c r="H3183">
        <v>3.4589552765969902</v>
      </c>
      <c r="I3183">
        <v>0.443967310100912</v>
      </c>
      <c r="J3183">
        <v>-0.77789938130427405</v>
      </c>
      <c r="K3183">
        <v>44.933370634533297</v>
      </c>
      <c r="M3183">
        <v>52.296992160519302</v>
      </c>
      <c r="N3183">
        <v>1.4795918367346901</v>
      </c>
      <c r="O3183">
        <v>8.1699346405228592</v>
      </c>
      <c r="P3183">
        <v>27.499999999999901</v>
      </c>
    </row>
    <row r="3184" spans="1:17" hidden="1" x14ac:dyDescent="0.3">
      <c r="A3184" t="s">
        <v>6532</v>
      </c>
      <c r="B3184" t="s">
        <v>6533</v>
      </c>
      <c r="C3184" t="str">
        <f>IFERROR(VLOOKUP(Table1[[#This Row],[Ticker]],[1]!Table1[[Symbol]:[Industry]],2,FALSE),"-")</f>
        <v>-</v>
      </c>
      <c r="D3184" t="s">
        <v>496</v>
      </c>
      <c r="E3184">
        <v>62.986199999999997</v>
      </c>
      <c r="F3184">
        <v>46.45</v>
      </c>
      <c r="G3184">
        <v>-9.8953543378278699</v>
      </c>
      <c r="H3184">
        <v>-11.303699541561899</v>
      </c>
      <c r="I3184">
        <v>-23.989844492131901</v>
      </c>
      <c r="J3184">
        <v>-4.45753672242083</v>
      </c>
      <c r="K3184">
        <v>47.943095441735103</v>
      </c>
      <c r="L3184">
        <v>49.530927605996602</v>
      </c>
      <c r="M3184">
        <v>45.7929318941624</v>
      </c>
      <c r="N3184">
        <v>1.0533035623978599</v>
      </c>
      <c r="O3184">
        <v>63.186221743810499</v>
      </c>
      <c r="P3184">
        <v>19.102564102564099</v>
      </c>
      <c r="Q3184">
        <v>1.7001935254458998E-2</v>
      </c>
    </row>
    <row r="3185" spans="1:17" hidden="1" x14ac:dyDescent="0.3">
      <c r="A3185" t="s">
        <v>6534</v>
      </c>
      <c r="B3185" t="s">
        <v>6535</v>
      </c>
      <c r="C3185" t="str">
        <f>IFERROR(VLOOKUP(Table1[[#This Row],[Ticker]],[1]!Table1[[Symbol]:[Industry]],2,FALSE),"-")</f>
        <v>-</v>
      </c>
      <c r="D3185" t="s">
        <v>21</v>
      </c>
      <c r="E3185">
        <v>62.857298</v>
      </c>
      <c r="F3185">
        <v>11.27</v>
      </c>
      <c r="G3185">
        <v>28.8831500558213</v>
      </c>
      <c r="H3185">
        <v>-11.8822590667556</v>
      </c>
      <c r="I3185">
        <v>16.949343654186901</v>
      </c>
      <c r="J3185">
        <v>-6.3689373583414</v>
      </c>
      <c r="K3185">
        <v>10.450521818371399</v>
      </c>
      <c r="L3185">
        <v>9.8885109431772893</v>
      </c>
      <c r="M3185">
        <v>66.954596405605201</v>
      </c>
      <c r="N3185">
        <v>1.39029843794671</v>
      </c>
      <c r="O3185">
        <v>33.984028393966199</v>
      </c>
      <c r="P3185">
        <v>65.735294117647001</v>
      </c>
      <c r="Q3185">
        <v>8.8555502939094005E-2</v>
      </c>
    </row>
    <row r="3186" spans="1:17" hidden="1" x14ac:dyDescent="0.3">
      <c r="A3186" t="s">
        <v>6536</v>
      </c>
      <c r="B3186" t="s">
        <v>6537</v>
      </c>
      <c r="C3186" t="str">
        <f>IFERROR(VLOOKUP(Table1[[#This Row],[Ticker]],[1]!Table1[[Symbol]:[Industry]],2,FALSE),"-")</f>
        <v>-</v>
      </c>
      <c r="E3186">
        <v>62.740031250000001</v>
      </c>
      <c r="F3186">
        <v>6.25</v>
      </c>
      <c r="G3186">
        <v>4.23411419816766E-2</v>
      </c>
      <c r="H3186">
        <v>11.0968136999203</v>
      </c>
      <c r="I3186">
        <v>-6.5968490164296902</v>
      </c>
      <c r="J3186">
        <v>-5.5673904884696901</v>
      </c>
      <c r="K3186">
        <v>6.1272688855344803</v>
      </c>
      <c r="L3186">
        <v>5.9209349816438301</v>
      </c>
      <c r="M3186">
        <v>49.713189609168502</v>
      </c>
      <c r="N3186">
        <v>1.48335199349569</v>
      </c>
      <c r="O3186">
        <v>47.52</v>
      </c>
      <c r="P3186">
        <v>65.343915343915299</v>
      </c>
      <c r="Q3186">
        <v>-3.3368046828339E-2</v>
      </c>
    </row>
    <row r="3187" spans="1:17" hidden="1" x14ac:dyDescent="0.3">
      <c r="A3187" t="s">
        <v>6538</v>
      </c>
      <c r="B3187" t="s">
        <v>6539</v>
      </c>
      <c r="C3187" t="str">
        <f>IFERROR(VLOOKUP(Table1[[#This Row],[Ticker]],[1]!Table1[[Symbol]:[Industry]],2,FALSE),"-")</f>
        <v>-</v>
      </c>
      <c r="D3187" t="s">
        <v>21</v>
      </c>
      <c r="E3187">
        <v>62.702869</v>
      </c>
      <c r="F3187">
        <v>43.85</v>
      </c>
      <c r="G3187">
        <v>-68.014817599943498</v>
      </c>
      <c r="H3187">
        <v>-14.8922633842328</v>
      </c>
      <c r="I3187">
        <v>-32.356767308815499</v>
      </c>
      <c r="J3187">
        <v>-0.61857310384893305</v>
      </c>
      <c r="K3187">
        <v>45.617031051458298</v>
      </c>
      <c r="M3187">
        <v>48.674392153564703</v>
      </c>
      <c r="N3187">
        <v>0.74307798800184499</v>
      </c>
      <c r="O3187">
        <v>84.264538198403599</v>
      </c>
      <c r="P3187">
        <v>7.2127139364303199</v>
      </c>
    </row>
    <row r="3188" spans="1:17" hidden="1" x14ac:dyDescent="0.3">
      <c r="A3188" t="s">
        <v>6540</v>
      </c>
      <c r="B3188" t="s">
        <v>6541</v>
      </c>
      <c r="C3188" t="str">
        <f>IFERROR(VLOOKUP(Table1[[#This Row],[Ticker]],[1]!Table1[[Symbol]:[Industry]],2,FALSE),"-")</f>
        <v>-</v>
      </c>
      <c r="E3188">
        <v>62.699415360000003</v>
      </c>
      <c r="F3188">
        <v>83.1</v>
      </c>
      <c r="G3188">
        <v>-61.789109097919201</v>
      </c>
      <c r="H3188">
        <v>-29.483215719719801</v>
      </c>
      <c r="I3188">
        <v>-43.6104998289848</v>
      </c>
      <c r="J3188">
        <v>-4.6815786381188298</v>
      </c>
      <c r="K3188">
        <v>99.361383642321101</v>
      </c>
      <c r="L3188">
        <v>111.346692796385</v>
      </c>
      <c r="M3188">
        <v>43.797528841985297</v>
      </c>
      <c r="N3188">
        <v>1.8914728682170501</v>
      </c>
      <c r="O3188">
        <v>92.539109506618502</v>
      </c>
      <c r="P3188">
        <v>14.541695382494799</v>
      </c>
      <c r="Q3188">
        <v>2.0658227386444E-2</v>
      </c>
    </row>
    <row r="3189" spans="1:17" hidden="1" x14ac:dyDescent="0.3">
      <c r="A3189" t="s">
        <v>6542</v>
      </c>
      <c r="B3189" t="s">
        <v>6543</v>
      </c>
      <c r="C3189" t="str">
        <f>IFERROR(VLOOKUP(Table1[[#This Row],[Ticker]],[1]!Table1[[Symbol]:[Industry]],2,FALSE),"-")</f>
        <v>-</v>
      </c>
      <c r="D3189" t="s">
        <v>620</v>
      </c>
      <c r="E3189">
        <v>62.562240000000003</v>
      </c>
      <c r="F3189">
        <v>62.4</v>
      </c>
      <c r="G3189">
        <v>737.35835339809</v>
      </c>
      <c r="H3189">
        <v>5.8332146181324003</v>
      </c>
      <c r="I3189">
        <v>255.90496021790199</v>
      </c>
      <c r="J3189">
        <v>-1.7679983912052499</v>
      </c>
      <c r="K3189">
        <v>56.838874143714797</v>
      </c>
      <c r="M3189">
        <v>100</v>
      </c>
      <c r="N3189">
        <v>1.7302052785923701</v>
      </c>
      <c r="O3189">
        <v>0</v>
      </c>
      <c r="P3189">
        <v>763.07053941908703</v>
      </c>
    </row>
    <row r="3190" spans="1:17" hidden="1" x14ac:dyDescent="0.3">
      <c r="A3190" t="s">
        <v>6544</v>
      </c>
      <c r="B3190" t="s">
        <v>6545</v>
      </c>
      <c r="C3190" t="str">
        <f>IFERROR(VLOOKUP(Table1[[#This Row],[Ticker]],[1]!Table1[[Symbol]:[Industry]],2,FALSE),"-")</f>
        <v>-</v>
      </c>
      <c r="D3190" t="s">
        <v>257</v>
      </c>
      <c r="E3190">
        <v>62.553433499999997</v>
      </c>
      <c r="F3190">
        <v>28.29</v>
      </c>
      <c r="G3190">
        <v>10.2974293636191</v>
      </c>
      <c r="H3190">
        <v>-8.7384595295134702</v>
      </c>
      <c r="I3190">
        <v>-23.674607272049801</v>
      </c>
      <c r="J3190">
        <v>-9.8497900173006698</v>
      </c>
      <c r="K3190">
        <v>28.358133002325999</v>
      </c>
      <c r="L3190">
        <v>27.792753361549799</v>
      </c>
      <c r="M3190">
        <v>45.119275875871999</v>
      </c>
      <c r="N3190">
        <v>1.25344382784858</v>
      </c>
      <c r="O3190">
        <v>42.453163662071297</v>
      </c>
      <c r="P3190">
        <v>54.168937329700199</v>
      </c>
      <c r="Q3190">
        <v>9.8688784780239999E-3</v>
      </c>
    </row>
    <row r="3191" spans="1:17" hidden="1" x14ac:dyDescent="0.3">
      <c r="A3191" t="s">
        <v>6546</v>
      </c>
      <c r="B3191" t="s">
        <v>6547</v>
      </c>
      <c r="C3191" t="str">
        <f>IFERROR(VLOOKUP(Table1[[#This Row],[Ticker]],[1]!Table1[[Symbol]:[Industry]],2,FALSE),"-")</f>
        <v>-</v>
      </c>
      <c r="E3191">
        <v>62.489126400000004</v>
      </c>
      <c r="F3191">
        <v>126.4</v>
      </c>
      <c r="G3191">
        <v>187.546797869958</v>
      </c>
      <c r="H3191">
        <v>19.743384532919801</v>
      </c>
      <c r="I3191">
        <v>511.61656283052201</v>
      </c>
      <c r="J3191">
        <v>-3.4829374155954902</v>
      </c>
      <c r="K3191">
        <v>102.687998909454</v>
      </c>
      <c r="L3191">
        <v>60.161275030043001</v>
      </c>
      <c r="M3191">
        <v>49.858699529154997</v>
      </c>
      <c r="N3191">
        <v>1.7449924931041301</v>
      </c>
      <c r="O3191">
        <v>5.9731012658227698</v>
      </c>
      <c r="P3191">
        <v>557.30629225169002</v>
      </c>
    </row>
    <row r="3192" spans="1:17" hidden="1" x14ac:dyDescent="0.3">
      <c r="A3192" t="s">
        <v>6548</v>
      </c>
      <c r="B3192" t="s">
        <v>6549</v>
      </c>
      <c r="C3192" t="str">
        <f>IFERROR(VLOOKUP(Table1[[#This Row],[Ticker]],[1]!Table1[[Symbol]:[Industry]],2,FALSE),"-")</f>
        <v>-</v>
      </c>
      <c r="D3192" t="s">
        <v>410</v>
      </c>
      <c r="E3192">
        <v>62.477969399999999</v>
      </c>
      <c r="F3192">
        <v>13.86</v>
      </c>
      <c r="G3192">
        <v>64.672429363619102</v>
      </c>
      <c r="H3192">
        <v>-17.943171580428402</v>
      </c>
      <c r="I3192">
        <v>102.66273351020401</v>
      </c>
      <c r="J3192">
        <v>-17.0804983912052</v>
      </c>
      <c r="K3192">
        <v>15.0923288439449</v>
      </c>
      <c r="L3192">
        <v>11.3752329306057</v>
      </c>
      <c r="M3192">
        <v>28.597247425195999</v>
      </c>
      <c r="N3192">
        <v>0.534223598016072</v>
      </c>
      <c r="O3192">
        <v>30.952380952380899</v>
      </c>
      <c r="P3192">
        <v>177.2</v>
      </c>
    </row>
    <row r="3193" spans="1:17" hidden="1" x14ac:dyDescent="0.3">
      <c r="A3193" t="s">
        <v>6550</v>
      </c>
      <c r="B3193" t="s">
        <v>6551</v>
      </c>
      <c r="C3193" t="str">
        <f>IFERROR(VLOOKUP(Table1[[#This Row],[Ticker]],[1]!Table1[[Symbol]:[Industry]],2,FALSE),"-")</f>
        <v>-</v>
      </c>
      <c r="E3193">
        <v>62.335999999999999</v>
      </c>
      <c r="F3193">
        <v>194.8</v>
      </c>
      <c r="G3193">
        <v>-61.198193638151302</v>
      </c>
      <c r="H3193">
        <v>-14.905411605556401</v>
      </c>
      <c r="I3193">
        <v>-28.669737834732601</v>
      </c>
      <c r="J3193">
        <v>0.64860260695602301</v>
      </c>
      <c r="K3193">
        <v>204.67619021957699</v>
      </c>
      <c r="L3193">
        <v>231.148727791075</v>
      </c>
      <c r="M3193">
        <v>50.2799929225989</v>
      </c>
      <c r="N3193">
        <v>0.89678509325856204</v>
      </c>
      <c r="O3193">
        <v>63.244353182751503</v>
      </c>
      <c r="P3193">
        <v>3.6170212765957501</v>
      </c>
      <c r="Q3193">
        <v>7.3154711120046997E-2</v>
      </c>
    </row>
    <row r="3194" spans="1:17" hidden="1" x14ac:dyDescent="0.3">
      <c r="A3194" t="s">
        <v>6552</v>
      </c>
      <c r="B3194" t="s">
        <v>6553</v>
      </c>
      <c r="C3194" t="str">
        <f>IFERROR(VLOOKUP(Table1[[#This Row],[Ticker]],[1]!Table1[[Symbol]:[Industry]],2,FALSE),"-")</f>
        <v>-</v>
      </c>
      <c r="D3194" t="s">
        <v>59</v>
      </c>
      <c r="E3194">
        <v>62.187055632000003</v>
      </c>
      <c r="F3194">
        <v>13.26</v>
      </c>
      <c r="G3194">
        <v>-0.144004202814382</v>
      </c>
      <c r="H3194">
        <v>-8.1150415496000203</v>
      </c>
      <c r="I3194">
        <v>-31.838021279956099</v>
      </c>
      <c r="J3194">
        <v>0.23200160879474399</v>
      </c>
      <c r="K3194">
        <v>13.331555471486499</v>
      </c>
      <c r="L3194">
        <v>13.757823726870599</v>
      </c>
      <c r="M3194">
        <v>58.0630709238132</v>
      </c>
      <c r="N3194">
        <v>0.64943036436294599</v>
      </c>
      <c r="O3194">
        <v>48.567119155354398</v>
      </c>
      <c r="P3194">
        <v>63.300492610837402</v>
      </c>
      <c r="Q3194">
        <v>2.0881577765677999E-2</v>
      </c>
    </row>
    <row r="3195" spans="1:17" hidden="1" x14ac:dyDescent="0.3">
      <c r="A3195" t="s">
        <v>6554</v>
      </c>
      <c r="B3195" t="s">
        <v>6555</v>
      </c>
      <c r="C3195" t="str">
        <f>IFERROR(VLOOKUP(Table1[[#This Row],[Ticker]],[1]!Table1[[Symbol]:[Industry]],2,FALSE),"-")</f>
        <v>-</v>
      </c>
      <c r="D3195" t="s">
        <v>65</v>
      </c>
      <c r="E3195">
        <v>62.158968000000002</v>
      </c>
      <c r="F3195">
        <v>62</v>
      </c>
      <c r="G3195">
        <v>49.776067587834802</v>
      </c>
      <c r="H3195">
        <v>-22.240510288025401</v>
      </c>
      <c r="I3195">
        <v>7.0564648918381998</v>
      </c>
      <c r="J3195">
        <v>-9.9161465393534005</v>
      </c>
      <c r="K3195">
        <v>74.708310453283502</v>
      </c>
      <c r="L3195">
        <v>67.648296346340501</v>
      </c>
      <c r="M3195">
        <v>22.262158409941101</v>
      </c>
      <c r="N3195">
        <v>4.3409906393731896</v>
      </c>
      <c r="O3195">
        <v>45.161290322580598</v>
      </c>
      <c r="P3195">
        <v>100.777202072538</v>
      </c>
      <c r="Q3195">
        <v>1.3691749114339E-2</v>
      </c>
    </row>
    <row r="3196" spans="1:17" hidden="1" x14ac:dyDescent="0.3">
      <c r="A3196" t="s">
        <v>6556</v>
      </c>
      <c r="B3196" t="s">
        <v>6557</v>
      </c>
      <c r="C3196" t="str">
        <f>IFERROR(VLOOKUP(Table1[[#This Row],[Ticker]],[1]!Table1[[Symbol]:[Industry]],2,FALSE),"-")</f>
        <v>-</v>
      </c>
      <c r="D3196" t="s">
        <v>95</v>
      </c>
      <c r="E3196">
        <v>62.130552000000002</v>
      </c>
      <c r="F3196">
        <v>3.14</v>
      </c>
      <c r="G3196">
        <v>-43.894004202814301</v>
      </c>
      <c r="H3196">
        <v>-19.136357427411301</v>
      </c>
      <c r="I3196">
        <v>-34.389366023232398</v>
      </c>
      <c r="J3196">
        <v>0.225357090522321</v>
      </c>
      <c r="K3196">
        <v>3.4337351622410099</v>
      </c>
      <c r="L3196">
        <v>3.9629674102011299</v>
      </c>
      <c r="M3196">
        <v>53.171238415444201</v>
      </c>
      <c r="N3196">
        <v>2.52905395484354</v>
      </c>
      <c r="O3196">
        <v>140.44585987261101</v>
      </c>
      <c r="P3196">
        <v>16.296296296296202</v>
      </c>
      <c r="Q3196">
        <v>-1.9121368612310001E-2</v>
      </c>
    </row>
    <row r="3197" spans="1:17" hidden="1" x14ac:dyDescent="0.3">
      <c r="A3197" t="s">
        <v>6558</v>
      </c>
      <c r="B3197" t="s">
        <v>6559</v>
      </c>
      <c r="C3197" t="str">
        <f>IFERROR(VLOOKUP(Table1[[#This Row],[Ticker]],[1]!Table1[[Symbol]:[Industry]],2,FALSE),"-")</f>
        <v>-</v>
      </c>
      <c r="D3197" t="s">
        <v>620</v>
      </c>
      <c r="E3197">
        <v>61.557720000000003</v>
      </c>
      <c r="F3197">
        <v>4.0599999999999996</v>
      </c>
      <c r="G3197">
        <v>123.98478367597301</v>
      </c>
      <c r="H3197">
        <v>-0.61666685075878003</v>
      </c>
      <c r="I3197">
        <v>4.45167443919531</v>
      </c>
      <c r="J3197">
        <v>-6.4191611819029299</v>
      </c>
      <c r="K3197">
        <v>4.0777570434507</v>
      </c>
      <c r="L3197">
        <v>3.76217108413441</v>
      </c>
      <c r="M3197">
        <v>45.9302917006518</v>
      </c>
      <c r="N3197">
        <v>1.2445231940919299</v>
      </c>
      <c r="O3197">
        <v>88.423645320196997</v>
      </c>
      <c r="P3197">
        <v>168.87417218543001</v>
      </c>
      <c r="Q3197">
        <v>0.11374855798742101</v>
      </c>
    </row>
    <row r="3198" spans="1:17" hidden="1" x14ac:dyDescent="0.3">
      <c r="A3198" t="s">
        <v>6560</v>
      </c>
      <c r="B3198" t="s">
        <v>6561</v>
      </c>
      <c r="C3198" t="str">
        <f>IFERROR(VLOOKUP(Table1[[#This Row],[Ticker]],[1]!Table1[[Symbol]:[Industry]],2,FALSE),"-")</f>
        <v>-</v>
      </c>
      <c r="D3198" t="s">
        <v>95</v>
      </c>
      <c r="E3198">
        <v>61.523929600000002</v>
      </c>
      <c r="F3198">
        <v>29.47</v>
      </c>
      <c r="G3198">
        <v>23.730004648375001</v>
      </c>
      <c r="H3198">
        <v>5.0150509096567902E-2</v>
      </c>
      <c r="I3198">
        <v>-24.337683330924701</v>
      </c>
      <c r="J3198">
        <v>-0.83632137257171602</v>
      </c>
      <c r="K3198">
        <v>29.2820416809809</v>
      </c>
      <c r="L3198">
        <v>30.2098547404611</v>
      </c>
      <c r="M3198">
        <v>60.197078033540301</v>
      </c>
      <c r="N3198">
        <v>1.06054128659622</v>
      </c>
      <c r="O3198">
        <v>43.8411944350186</v>
      </c>
      <c r="P3198">
        <v>55.105263157894697</v>
      </c>
      <c r="Q3198">
        <v>5.4969103427819001E-2</v>
      </c>
    </row>
    <row r="3199" spans="1:17" hidden="1" x14ac:dyDescent="0.3">
      <c r="A3199" t="s">
        <v>6562</v>
      </c>
      <c r="B3199" t="s">
        <v>6563</v>
      </c>
      <c r="C3199" t="str">
        <f>IFERROR(VLOOKUP(Table1[[#This Row],[Ticker]],[1]!Table1[[Symbol]:[Industry]],2,FALSE),"-")</f>
        <v>-</v>
      </c>
      <c r="D3199" t="s">
        <v>390</v>
      </c>
      <c r="E3199">
        <v>61.513919999999999</v>
      </c>
      <c r="F3199">
        <v>106</v>
      </c>
      <c r="G3199">
        <v>119.261236673711</v>
      </c>
      <c r="H3199">
        <v>-22.500072705189101</v>
      </c>
      <c r="I3199">
        <v>72.782380342155506</v>
      </c>
      <c r="J3199">
        <v>-7.9424950355005599</v>
      </c>
      <c r="K3199">
        <v>107.02764461154101</v>
      </c>
      <c r="L3199">
        <v>80.884313069696404</v>
      </c>
      <c r="M3199">
        <v>29.481720470650998</v>
      </c>
      <c r="N3199">
        <v>0.18425388516107799</v>
      </c>
      <c r="O3199">
        <v>31.179245283018801</v>
      </c>
      <c r="P3199">
        <v>178.947368421052</v>
      </c>
      <c r="Q3199">
        <v>5.8985428420048003E-2</v>
      </c>
    </row>
    <row r="3200" spans="1:17" hidden="1" x14ac:dyDescent="0.3">
      <c r="A3200" t="s">
        <v>6564</v>
      </c>
      <c r="B3200" t="s">
        <v>6565</v>
      </c>
      <c r="C3200" t="str">
        <f>IFERROR(VLOOKUP(Table1[[#This Row],[Ticker]],[1]!Table1[[Symbol]:[Industry]],2,FALSE),"-")</f>
        <v>-</v>
      </c>
      <c r="D3200" t="s">
        <v>124</v>
      </c>
      <c r="E3200">
        <v>61.471851999999998</v>
      </c>
      <c r="F3200">
        <v>83.9</v>
      </c>
      <c r="G3200">
        <v>-40.6209081305296</v>
      </c>
      <c r="H3200">
        <v>-11.254126278610199</v>
      </c>
      <c r="I3200">
        <v>-21.812509748807699</v>
      </c>
      <c r="J3200">
        <v>-0.19865532551183401</v>
      </c>
      <c r="K3200">
        <v>85.103899969082306</v>
      </c>
      <c r="L3200">
        <v>87.589205865532506</v>
      </c>
      <c r="M3200">
        <v>51.172516152999201</v>
      </c>
      <c r="N3200">
        <v>0.23352350424646301</v>
      </c>
      <c r="O3200">
        <v>31.108462455303901</v>
      </c>
      <c r="P3200">
        <v>16.5277777777777</v>
      </c>
      <c r="Q3200">
        <v>6.7377236544027996E-2</v>
      </c>
    </row>
    <row r="3201" spans="1:17" hidden="1" x14ac:dyDescent="0.3">
      <c r="A3201" t="s">
        <v>6566</v>
      </c>
      <c r="B3201" t="s">
        <v>6567</v>
      </c>
      <c r="C3201" t="str">
        <f>IFERROR(VLOOKUP(Table1[[#This Row],[Ticker]],[1]!Table1[[Symbol]:[Industry]],2,FALSE),"-")</f>
        <v>-</v>
      </c>
      <c r="D3201" t="s">
        <v>234</v>
      </c>
      <c r="E3201">
        <v>61.232193000000002</v>
      </c>
      <c r="F3201">
        <v>114</v>
      </c>
      <c r="G3201">
        <v>85.672942849762194</v>
      </c>
      <c r="H3201">
        <v>-7.1168379078918402</v>
      </c>
      <c r="I3201">
        <v>32.853410760198898</v>
      </c>
      <c r="J3201">
        <v>-1.1156218767597701</v>
      </c>
      <c r="K3201">
        <v>108.11697539445601</v>
      </c>
      <c r="L3201">
        <v>96.094971493319306</v>
      </c>
      <c r="M3201">
        <v>61.229020697983202</v>
      </c>
      <c r="N3201">
        <v>1.3062783403946701</v>
      </c>
      <c r="O3201">
        <v>23.640350877192901</v>
      </c>
      <c r="P3201">
        <v>119.230769230769</v>
      </c>
      <c r="Q3201">
        <v>0.101174760422997</v>
      </c>
    </row>
    <row r="3202" spans="1:17" hidden="1" x14ac:dyDescent="0.3">
      <c r="A3202" t="s">
        <v>6568</v>
      </c>
      <c r="B3202" t="s">
        <v>6569</v>
      </c>
      <c r="C3202" t="str">
        <f>IFERROR(VLOOKUP(Table1[[#This Row],[Ticker]],[1]!Table1[[Symbol]:[Industry]],2,FALSE),"-")</f>
        <v>-</v>
      </c>
      <c r="D3202" t="s">
        <v>387</v>
      </c>
      <c r="E3202">
        <v>61.079290800000003</v>
      </c>
      <c r="F3202">
        <v>112.75</v>
      </c>
      <c r="G3202">
        <v>-3.9782192751529699</v>
      </c>
      <c r="H3202">
        <v>-8.6876394786934199</v>
      </c>
      <c r="I3202">
        <v>-26.590093156795302</v>
      </c>
      <c r="J3202">
        <v>-0.86709749030435401</v>
      </c>
      <c r="K3202">
        <v>115.041096345654</v>
      </c>
      <c r="L3202">
        <v>112.146857204008</v>
      </c>
      <c r="M3202">
        <v>47.718683470872598</v>
      </c>
      <c r="N3202">
        <v>0.97240301991852696</v>
      </c>
      <c r="O3202">
        <v>42.501108647450003</v>
      </c>
      <c r="P3202">
        <v>39.197530864197503</v>
      </c>
      <c r="Q3202">
        <v>1.8495385164926999E-2</v>
      </c>
    </row>
    <row r="3203" spans="1:17" hidden="1" x14ac:dyDescent="0.3">
      <c r="A3203" t="s">
        <v>6570</v>
      </c>
      <c r="B3203" t="s">
        <v>6571</v>
      </c>
      <c r="C3203" t="str">
        <f>IFERROR(VLOOKUP(Table1[[#This Row],[Ticker]],[1]!Table1[[Symbol]:[Industry]],2,FALSE),"-")</f>
        <v>-</v>
      </c>
      <c r="E3203">
        <v>60.963624950000003</v>
      </c>
      <c r="F3203">
        <v>298.14999999999998</v>
      </c>
      <c r="G3203">
        <v>144.22896382056101</v>
      </c>
      <c r="H3203">
        <v>3.07703087254936</v>
      </c>
      <c r="I3203">
        <v>-69.137073118397097</v>
      </c>
      <c r="J3203">
        <v>-9.50230230385311</v>
      </c>
      <c r="K3203">
        <v>378.94899577268598</v>
      </c>
      <c r="L3203">
        <v>458.36309876390999</v>
      </c>
      <c r="M3203">
        <v>30.505591107135299</v>
      </c>
      <c r="N3203">
        <v>0.61955082565140196</v>
      </c>
      <c r="O3203">
        <v>372.29582424953799</v>
      </c>
      <c r="P3203">
        <v>169.94114984155701</v>
      </c>
    </row>
    <row r="3204" spans="1:17" hidden="1" x14ac:dyDescent="0.3">
      <c r="A3204" t="s">
        <v>6572</v>
      </c>
      <c r="B3204" t="s">
        <v>6573</v>
      </c>
      <c r="C3204" t="str">
        <f>IFERROR(VLOOKUP(Table1[[#This Row],[Ticker]],[1]!Table1[[Symbol]:[Industry]],2,FALSE),"-")</f>
        <v>-</v>
      </c>
      <c r="D3204" t="s">
        <v>620</v>
      </c>
      <c r="E3204">
        <v>60.904599500000003</v>
      </c>
      <c r="F3204">
        <v>153.85</v>
      </c>
      <c r="G3204">
        <v>7.0888498011876599</v>
      </c>
      <c r="H3204">
        <v>6.1923087663051199E-2</v>
      </c>
      <c r="I3204">
        <v>18.606360472494</v>
      </c>
      <c r="J3204">
        <v>-3.81744536583113</v>
      </c>
      <c r="K3204">
        <v>155.17362472263099</v>
      </c>
      <c r="L3204">
        <v>143.65894508628699</v>
      </c>
      <c r="M3204">
        <v>50.990412504143002</v>
      </c>
      <c r="N3204">
        <v>0.23979459006360099</v>
      </c>
      <c r="O3204">
        <v>58.596035099122503</v>
      </c>
      <c r="P3204">
        <v>53.773113443278298</v>
      </c>
      <c r="Q3204">
        <v>5.7417282861132998E-2</v>
      </c>
    </row>
    <row r="3205" spans="1:17" hidden="1" x14ac:dyDescent="0.3">
      <c r="A3205" t="s">
        <v>5855</v>
      </c>
      <c r="B3205" t="s">
        <v>6574</v>
      </c>
      <c r="C3205" t="str">
        <f>IFERROR(VLOOKUP(Table1[[#This Row],[Ticker]],[1]!Table1[[Symbol]:[Industry]],2,FALSE),"-")</f>
        <v>-</v>
      </c>
      <c r="D3205" t="s">
        <v>109</v>
      </c>
      <c r="E3205">
        <v>60.828541991999998</v>
      </c>
      <c r="F3205">
        <v>0.81</v>
      </c>
      <c r="G3205">
        <v>-24.4621860209961</v>
      </c>
      <c r="H3205">
        <v>-4.4141352051891403</v>
      </c>
      <c r="I3205">
        <v>-27.626208128495499</v>
      </c>
      <c r="J3205">
        <v>-0.50217560639512704</v>
      </c>
      <c r="K3205">
        <v>0.76391002072837599</v>
      </c>
      <c r="L3205">
        <v>1.0345168313048201</v>
      </c>
      <c r="M3205">
        <v>67.995186935567304</v>
      </c>
      <c r="N3205">
        <v>0.80413542800740001</v>
      </c>
      <c r="O3205">
        <v>35.802469135802397</v>
      </c>
      <c r="P3205">
        <v>35</v>
      </c>
      <c r="Q3205">
        <v>-0.158410112133203</v>
      </c>
    </row>
    <row r="3206" spans="1:17" hidden="1" x14ac:dyDescent="0.3">
      <c r="A3206" t="s">
        <v>6575</v>
      </c>
      <c r="B3206" t="s">
        <v>6576</v>
      </c>
      <c r="C3206" t="str">
        <f>IFERROR(VLOOKUP(Table1[[#This Row],[Ticker]],[1]!Table1[[Symbol]:[Industry]],2,FALSE),"-")</f>
        <v>-</v>
      </c>
      <c r="D3206" t="s">
        <v>21</v>
      </c>
      <c r="E3206">
        <v>60.765811703999901</v>
      </c>
      <c r="F3206">
        <v>17.68</v>
      </c>
      <c r="G3206">
        <v>-11.526639073793801</v>
      </c>
      <c r="H3206">
        <v>-8.24162846664467</v>
      </c>
      <c r="I3206">
        <v>-9.79898701448605</v>
      </c>
      <c r="J3206">
        <v>-5.0217944866499398</v>
      </c>
      <c r="K3206">
        <v>18.9536466948359</v>
      </c>
      <c r="L3206">
        <v>19.628026009242799</v>
      </c>
      <c r="M3206">
        <v>32.254135209021101</v>
      </c>
      <c r="N3206">
        <v>1.1226020389117499</v>
      </c>
      <c r="O3206">
        <v>52.6583710407239</v>
      </c>
      <c r="P3206">
        <v>16.2908429690413</v>
      </c>
      <c r="Q3206">
        <v>-3.6155583070726999E-2</v>
      </c>
    </row>
    <row r="3207" spans="1:17" hidden="1" x14ac:dyDescent="0.3">
      <c r="A3207" t="s">
        <v>6577</v>
      </c>
      <c r="B3207" t="s">
        <v>6578</v>
      </c>
      <c r="C3207" t="str">
        <f>IFERROR(VLOOKUP(Table1[[#This Row],[Ticker]],[1]!Table1[[Symbol]:[Industry]],2,FALSE),"-")</f>
        <v>-</v>
      </c>
      <c r="D3207" t="s">
        <v>124</v>
      </c>
      <c r="E3207">
        <v>60.701000000000001</v>
      </c>
      <c r="F3207">
        <v>6.01</v>
      </c>
      <c r="G3207">
        <v>-98.825182894600403</v>
      </c>
      <c r="H3207">
        <v>-9.1163295625559098</v>
      </c>
      <c r="I3207">
        <v>-60.809643319592901</v>
      </c>
      <c r="J3207">
        <v>1.63336215301243</v>
      </c>
      <c r="K3207">
        <v>6.4439577165661897</v>
      </c>
      <c r="L3207">
        <v>10.017499415531301</v>
      </c>
      <c r="M3207">
        <v>49.774082880033902</v>
      </c>
      <c r="N3207">
        <v>1.4130882464435801</v>
      </c>
      <c r="O3207">
        <v>323.46089850249501</v>
      </c>
      <c r="P3207">
        <v>4.8865619546247796</v>
      </c>
      <c r="Q3207">
        <v>0.158299912385298</v>
      </c>
    </row>
    <row r="3208" spans="1:17" hidden="1" x14ac:dyDescent="0.3">
      <c r="A3208" t="s">
        <v>6579</v>
      </c>
      <c r="B3208" t="s">
        <v>6580</v>
      </c>
      <c r="C3208" t="str">
        <f>IFERROR(VLOOKUP(Table1[[#This Row],[Ticker]],[1]!Table1[[Symbol]:[Industry]],2,FALSE),"-")</f>
        <v>-</v>
      </c>
      <c r="E3208">
        <v>60.601184000000003</v>
      </c>
      <c r="F3208">
        <v>171.85</v>
      </c>
      <c r="G3208">
        <v>19.492714697212499</v>
      </c>
      <c r="H3208">
        <v>11.779238696095399</v>
      </c>
      <c r="I3208">
        <v>13.3780843808822</v>
      </c>
      <c r="J3208">
        <v>3.0185869746484002</v>
      </c>
      <c r="K3208">
        <v>170.96119593066399</v>
      </c>
      <c r="L3208">
        <v>149.036241945532</v>
      </c>
      <c r="M3208">
        <v>55.604879113917598</v>
      </c>
      <c r="N3208">
        <v>0.37747975556157598</v>
      </c>
      <c r="O3208">
        <v>22.577829502473001</v>
      </c>
      <c r="P3208">
        <v>89.889502762430894</v>
      </c>
      <c r="Q3208">
        <v>0.136986962273451</v>
      </c>
    </row>
    <row r="3209" spans="1:17" hidden="1" x14ac:dyDescent="0.3">
      <c r="A3209" t="s">
        <v>6581</v>
      </c>
      <c r="B3209" t="s">
        <v>6582</v>
      </c>
      <c r="C3209" t="str">
        <f>IFERROR(VLOOKUP(Table1[[#This Row],[Ticker]],[1]!Table1[[Symbol]:[Industry]],2,FALSE),"-")</f>
        <v>-</v>
      </c>
      <c r="E3209">
        <v>60.597342839999897</v>
      </c>
      <c r="F3209">
        <v>1.38</v>
      </c>
      <c r="G3209">
        <v>-63.828777949247304</v>
      </c>
      <c r="H3209">
        <v>-5.1833659744199103</v>
      </c>
      <c r="I3209">
        <v>-22.099892339021899</v>
      </c>
      <c r="J3209">
        <v>-2.53722916043602</v>
      </c>
      <c r="K3209">
        <v>1.3191617142197001</v>
      </c>
      <c r="L3209">
        <v>1.59678310660033</v>
      </c>
      <c r="M3209">
        <v>82.246502380370998</v>
      </c>
      <c r="N3209">
        <v>1.36360528596346</v>
      </c>
      <c r="O3209">
        <v>65.942028985507207</v>
      </c>
      <c r="P3209">
        <v>19.999999999999901</v>
      </c>
      <c r="Q3209">
        <v>-9.3551069592456002E-2</v>
      </c>
    </row>
    <row r="3210" spans="1:17" hidden="1" x14ac:dyDescent="0.3">
      <c r="A3210" t="s">
        <v>6583</v>
      </c>
      <c r="B3210" t="s">
        <v>6584</v>
      </c>
      <c r="C3210" t="str">
        <f>IFERROR(VLOOKUP(Table1[[#This Row],[Ticker]],[1]!Table1[[Symbol]:[Industry]],2,FALSE),"-")</f>
        <v>-</v>
      </c>
      <c r="E3210">
        <v>60.5</v>
      </c>
      <c r="F3210">
        <v>1.1000000000000001</v>
      </c>
      <c r="G3210">
        <v>85.826275517465305</v>
      </c>
      <c r="H3210">
        <v>-3.4525967436506799</v>
      </c>
      <c r="I3210">
        <v>35.759282625416198</v>
      </c>
      <c r="J3210">
        <v>9.9341292683692206</v>
      </c>
      <c r="K3210">
        <v>0.953317292215626</v>
      </c>
      <c r="L3210">
        <v>0.827464358116065</v>
      </c>
      <c r="M3210">
        <v>88.300795485219297</v>
      </c>
      <c r="N3210">
        <v>1.1918928855547399</v>
      </c>
      <c r="O3210">
        <v>25.4545454545454</v>
      </c>
      <c r="P3210">
        <v>144.444444444444</v>
      </c>
      <c r="Q3210">
        <v>0.11786560804158901</v>
      </c>
    </row>
    <row r="3211" spans="1:17" hidden="1" x14ac:dyDescent="0.3">
      <c r="A3211" t="s">
        <v>6585</v>
      </c>
      <c r="B3211" t="s">
        <v>6586</v>
      </c>
      <c r="C3211" t="str">
        <f>IFERROR(VLOOKUP(Table1[[#This Row],[Ticker]],[1]!Table1[[Symbol]:[Industry]],2,FALSE),"-")</f>
        <v>-</v>
      </c>
      <c r="D3211" t="s">
        <v>59</v>
      </c>
      <c r="E3211">
        <v>60.454346688000001</v>
      </c>
      <c r="F3211">
        <v>48.48</v>
      </c>
      <c r="G3211">
        <v>5.1380164081536002</v>
      </c>
      <c r="H3211">
        <v>-0.94752525197775705</v>
      </c>
      <c r="I3211">
        <v>-18.990470032529299</v>
      </c>
      <c r="J3211">
        <v>-7.0075776666240399</v>
      </c>
      <c r="K3211">
        <v>49.290493663884099</v>
      </c>
      <c r="L3211">
        <v>47.825911627021704</v>
      </c>
      <c r="M3211">
        <v>41.813015971236503</v>
      </c>
      <c r="N3211">
        <v>0.98232647353339198</v>
      </c>
      <c r="O3211">
        <v>30.9612211221122</v>
      </c>
      <c r="P3211">
        <v>34.6292696473201</v>
      </c>
      <c r="Q3211">
        <v>-7.6377495924080004E-3</v>
      </c>
    </row>
    <row r="3212" spans="1:17" hidden="1" x14ac:dyDescent="0.3">
      <c r="A3212" t="s">
        <v>6587</v>
      </c>
      <c r="B3212" t="s">
        <v>6588</v>
      </c>
      <c r="C3212" t="str">
        <f>IFERROR(VLOOKUP(Table1[[#This Row],[Ticker]],[1]!Table1[[Symbol]:[Industry]],2,FALSE),"-")</f>
        <v>-</v>
      </c>
      <c r="D3212" t="s">
        <v>320</v>
      </c>
      <c r="E3212">
        <v>60.434373119999997</v>
      </c>
      <c r="F3212">
        <v>1.06</v>
      </c>
      <c r="G3212">
        <v>-55.0455193543295</v>
      </c>
      <c r="H3212">
        <v>20.291747147752002</v>
      </c>
      <c r="I3212">
        <v>-28.089366023232401</v>
      </c>
      <c r="K3212">
        <v>1.0740579266511801</v>
      </c>
      <c r="L3212">
        <v>1.7681056445472201</v>
      </c>
      <c r="M3212">
        <v>4.5782334131322697</v>
      </c>
      <c r="N3212">
        <v>1.2510974544765301</v>
      </c>
      <c r="O3212">
        <v>41.509433962264097</v>
      </c>
      <c r="P3212">
        <v>41.3333333333333</v>
      </c>
      <c r="Q3212">
        <v>-4.9493861384649E-2</v>
      </c>
    </row>
    <row r="3213" spans="1:17" hidden="1" x14ac:dyDescent="0.3">
      <c r="A3213" t="s">
        <v>6589</v>
      </c>
      <c r="B3213" t="s">
        <v>6590</v>
      </c>
      <c r="C3213" t="str">
        <f>IFERROR(VLOOKUP(Table1[[#This Row],[Ticker]],[1]!Table1[[Symbol]:[Industry]],2,FALSE),"-")</f>
        <v>-</v>
      </c>
      <c r="D3213" t="s">
        <v>320</v>
      </c>
      <c r="E3213">
        <v>60.239424</v>
      </c>
      <c r="F3213">
        <v>64.03</v>
      </c>
      <c r="G3213">
        <v>-4.9008652662792098</v>
      </c>
      <c r="H3213">
        <v>-4.4141352051891403</v>
      </c>
      <c r="I3213">
        <v>10.2452493613829</v>
      </c>
      <c r="J3213">
        <v>-13.0571670848667</v>
      </c>
      <c r="K3213">
        <v>65.564315819230202</v>
      </c>
      <c r="L3213">
        <v>58.989508193653002</v>
      </c>
      <c r="M3213">
        <v>40.3460830928733</v>
      </c>
      <c r="N3213">
        <v>0.22971430291491499</v>
      </c>
      <c r="O3213">
        <v>26.112759643916899</v>
      </c>
      <c r="P3213">
        <v>104.24242424242399</v>
      </c>
      <c r="Q3213">
        <v>1.956977002012E-2</v>
      </c>
    </row>
    <row r="3214" spans="1:17" hidden="1" x14ac:dyDescent="0.3">
      <c r="A3214" t="s">
        <v>6591</v>
      </c>
      <c r="B3214" t="s">
        <v>6592</v>
      </c>
      <c r="C3214" t="str">
        <f>IFERROR(VLOOKUP(Table1[[#This Row],[Ticker]],[1]!Table1[[Symbol]:[Industry]],2,FALSE),"-")</f>
        <v>-</v>
      </c>
      <c r="D3214" t="s">
        <v>21</v>
      </c>
      <c r="E3214">
        <v>60.159476439999999</v>
      </c>
      <c r="F3214">
        <v>55.3</v>
      </c>
      <c r="G3214">
        <v>9.26583058867649</v>
      </c>
      <c r="H3214">
        <v>-12.246067978298299</v>
      </c>
      <c r="I3214">
        <v>-26.469612936812599</v>
      </c>
      <c r="J3214">
        <v>-7.2162742532742099</v>
      </c>
      <c r="K3214">
        <v>57.518367853190497</v>
      </c>
      <c r="L3214">
        <v>55.578351427944703</v>
      </c>
      <c r="M3214">
        <v>37.7681244105367</v>
      </c>
      <c r="N3214">
        <v>0.79374926733485696</v>
      </c>
      <c r="O3214">
        <v>39.240506329113899</v>
      </c>
      <c r="P3214">
        <v>44.954128440366901</v>
      </c>
      <c r="Q3214">
        <v>5.6220430999014998E-2</v>
      </c>
    </row>
    <row r="3215" spans="1:17" hidden="1" x14ac:dyDescent="0.3">
      <c r="A3215" t="s">
        <v>6593</v>
      </c>
      <c r="B3215" t="s">
        <v>6594</v>
      </c>
      <c r="C3215" t="str">
        <f>IFERROR(VLOOKUP(Table1[[#This Row],[Ticker]],[1]!Table1[[Symbol]:[Industry]],2,FALSE),"-")</f>
        <v>-</v>
      </c>
      <c r="D3215" t="s">
        <v>1409</v>
      </c>
      <c r="E3215">
        <v>60.02646</v>
      </c>
      <c r="F3215">
        <v>79.95</v>
      </c>
      <c r="G3215">
        <v>-28.2121860209961</v>
      </c>
      <c r="H3215">
        <v>16.816634025580001</v>
      </c>
      <c r="I3215">
        <v>-2.3084531601618599</v>
      </c>
      <c r="J3215">
        <v>16.0197445086452</v>
      </c>
      <c r="K3215">
        <v>67.079472913360604</v>
      </c>
      <c r="L3215">
        <v>68.911064273101701</v>
      </c>
      <c r="M3215">
        <v>77.411379256968303</v>
      </c>
      <c r="N3215">
        <v>2.3451776649746101</v>
      </c>
      <c r="O3215">
        <v>30.956848030018701</v>
      </c>
      <c r="P3215">
        <v>48.330241187383997</v>
      </c>
      <c r="Q3215">
        <v>6.9812653082475001E-2</v>
      </c>
    </row>
    <row r="3216" spans="1:17" hidden="1" x14ac:dyDescent="0.3">
      <c r="A3216" t="s">
        <v>6595</v>
      </c>
      <c r="B3216" t="s">
        <v>6596</v>
      </c>
      <c r="C3216" t="str">
        <f>IFERROR(VLOOKUP(Table1[[#This Row],[Ticker]],[1]!Table1[[Symbol]:[Industry]],2,FALSE),"-")</f>
        <v>-</v>
      </c>
      <c r="D3216" t="s">
        <v>293</v>
      </c>
      <c r="E3216">
        <v>60.003</v>
      </c>
      <c r="F3216">
        <v>26.55</v>
      </c>
      <c r="G3216">
        <v>-78.174137677218198</v>
      </c>
      <c r="H3216">
        <v>-15.265554236908599</v>
      </c>
      <c r="I3216">
        <v>-49.599735510717501</v>
      </c>
      <c r="J3216">
        <v>-4.5002388283637202</v>
      </c>
      <c r="K3216">
        <v>30.773283357289198</v>
      </c>
      <c r="L3216">
        <v>38.979650711730898</v>
      </c>
      <c r="M3216">
        <v>41.8952155777637</v>
      </c>
      <c r="N3216">
        <v>0.84545454545454501</v>
      </c>
      <c r="O3216">
        <v>125.988700564971</v>
      </c>
      <c r="P3216">
        <v>6.2</v>
      </c>
    </row>
    <row r="3217" spans="1:17" hidden="1" x14ac:dyDescent="0.3">
      <c r="A3217" t="s">
        <v>6597</v>
      </c>
      <c r="B3217" t="s">
        <v>6598</v>
      </c>
      <c r="C3217" t="str">
        <f>IFERROR(VLOOKUP(Table1[[#This Row],[Ticker]],[1]!Table1[[Symbol]:[Industry]],2,FALSE),"-")</f>
        <v>-</v>
      </c>
      <c r="D3217" t="s">
        <v>620</v>
      </c>
      <c r="E3217">
        <v>60</v>
      </c>
      <c r="F3217">
        <v>24</v>
      </c>
      <c r="G3217">
        <v>0.60360345268801296</v>
      </c>
      <c r="H3217">
        <v>-15.525246316300199</v>
      </c>
      <c r="I3217">
        <v>-3.3003249273419999</v>
      </c>
      <c r="J3217">
        <v>-1.7679983912052499</v>
      </c>
      <c r="K3217">
        <v>24.0027309241522</v>
      </c>
      <c r="L3217">
        <v>23.799174324575102</v>
      </c>
      <c r="M3217">
        <v>48.041356806370203</v>
      </c>
      <c r="N3217">
        <v>0.56459330143540598</v>
      </c>
      <c r="O3217">
        <v>33.3333333333333</v>
      </c>
      <c r="P3217">
        <v>29.589632829373599</v>
      </c>
    </row>
    <row r="3218" spans="1:17" hidden="1" x14ac:dyDescent="0.3">
      <c r="A3218" t="s">
        <v>6599</v>
      </c>
      <c r="B3218" t="s">
        <v>6600</v>
      </c>
      <c r="C3218" t="str">
        <f>IFERROR(VLOOKUP(Table1[[#This Row],[Ticker]],[1]!Table1[[Symbol]:[Industry]],2,FALSE),"-")</f>
        <v>-</v>
      </c>
      <c r="D3218" t="s">
        <v>65</v>
      </c>
      <c r="E3218">
        <v>59.824357499999998</v>
      </c>
      <c r="F3218">
        <v>142.05000000000001</v>
      </c>
      <c r="G3218">
        <v>144.03714933790999</v>
      </c>
      <c r="H3218">
        <v>3.8799611367159499</v>
      </c>
      <c r="I3218">
        <v>-4.7431916798749603</v>
      </c>
      <c r="J3218">
        <v>-2.5313571698312098</v>
      </c>
      <c r="K3218">
        <v>139.99216497261099</v>
      </c>
      <c r="L3218">
        <v>110.742620731824</v>
      </c>
      <c r="M3218">
        <v>35.348538237648903</v>
      </c>
      <c r="N3218">
        <v>0.75135948047858603</v>
      </c>
      <c r="O3218">
        <v>39.211545230552602</v>
      </c>
      <c r="P3218">
        <v>169.749335358906</v>
      </c>
      <c r="Q3218">
        <v>0.30609514527738102</v>
      </c>
    </row>
    <row r="3219" spans="1:17" hidden="1" x14ac:dyDescent="0.3">
      <c r="A3219" t="s">
        <v>6601</v>
      </c>
      <c r="B3219" t="s">
        <v>6602</v>
      </c>
      <c r="C3219" t="str">
        <f>IFERROR(VLOOKUP(Table1[[#This Row],[Ticker]],[1]!Table1[[Symbol]:[Industry]],2,FALSE),"-")</f>
        <v>-</v>
      </c>
      <c r="D3219" t="s">
        <v>320</v>
      </c>
      <c r="E3219">
        <v>59.7714912</v>
      </c>
      <c r="F3219">
        <v>65.47</v>
      </c>
      <c r="G3219">
        <v>-11.2941503691262</v>
      </c>
      <c r="H3219">
        <v>-2.5694599610409501</v>
      </c>
      <c r="I3219">
        <v>6.2119619738568996</v>
      </c>
      <c r="J3219">
        <v>-6.5506070868574202</v>
      </c>
      <c r="K3219">
        <v>68.274104615003694</v>
      </c>
      <c r="L3219">
        <v>64.985529213321598</v>
      </c>
      <c r="M3219">
        <v>38.135421958641302</v>
      </c>
      <c r="N3219">
        <v>0.55955018652807198</v>
      </c>
      <c r="O3219">
        <v>34.8862074232472</v>
      </c>
      <c r="P3219">
        <v>30.939999999999898</v>
      </c>
      <c r="Q3219">
        <v>3.3683004857163003E-2</v>
      </c>
    </row>
    <row r="3220" spans="1:17" hidden="1" x14ac:dyDescent="0.3">
      <c r="A3220" t="s">
        <v>6603</v>
      </c>
      <c r="B3220" t="s">
        <v>6604</v>
      </c>
      <c r="C3220" t="str">
        <f>IFERROR(VLOOKUP(Table1[[#This Row],[Ticker]],[1]!Table1[[Symbol]:[Industry]],2,FALSE),"-")</f>
        <v>-</v>
      </c>
      <c r="D3220" t="s">
        <v>390</v>
      </c>
      <c r="E3220">
        <v>59.604531999999999</v>
      </c>
      <c r="F3220">
        <v>4</v>
      </c>
      <c r="G3220">
        <v>-78.913582994220803</v>
      </c>
      <c r="H3220">
        <v>-5.1585520786382801</v>
      </c>
      <c r="I3220">
        <v>-29.382059133879601</v>
      </c>
      <c r="J3220">
        <v>-1.5173718247892201</v>
      </c>
      <c r="K3220">
        <v>4.1056699850242104</v>
      </c>
      <c r="L3220">
        <v>5.3119128499161699</v>
      </c>
      <c r="M3220">
        <v>55.013573400542001</v>
      </c>
      <c r="N3220">
        <v>0.82820105247036302</v>
      </c>
      <c r="O3220">
        <v>114.75</v>
      </c>
      <c r="P3220">
        <v>23.076923076922998</v>
      </c>
      <c r="Q3220">
        <v>4.7968113946015002E-2</v>
      </c>
    </row>
    <row r="3221" spans="1:17" hidden="1" x14ac:dyDescent="0.3">
      <c r="A3221" t="s">
        <v>6605</v>
      </c>
      <c r="B3221" t="s">
        <v>6606</v>
      </c>
      <c r="C3221" t="str">
        <f>IFERROR(VLOOKUP(Table1[[#This Row],[Ticker]],[1]!Table1[[Symbol]:[Industry]],2,FALSE),"-")</f>
        <v>-</v>
      </c>
      <c r="D3221" t="s">
        <v>59</v>
      </c>
      <c r="E3221">
        <v>59.589901376</v>
      </c>
      <c r="F3221">
        <v>23.84</v>
      </c>
      <c r="G3221">
        <v>-35.306421895095497</v>
      </c>
      <c r="H3221">
        <v>-5.9493164418629103</v>
      </c>
      <c r="I3221">
        <v>25.3936966217791</v>
      </c>
      <c r="J3221">
        <v>-7.4461029663686498</v>
      </c>
      <c r="K3221">
        <v>23.149353939312402</v>
      </c>
      <c r="L3221">
        <v>22.504008729987</v>
      </c>
      <c r="M3221">
        <v>48.259559820796298</v>
      </c>
      <c r="N3221">
        <v>1.3068008679994401</v>
      </c>
      <c r="O3221">
        <v>16.401006711409401</v>
      </c>
      <c r="P3221">
        <v>48.535825545171299</v>
      </c>
      <c r="Q3221">
        <v>7.5498349035682005E-2</v>
      </c>
    </row>
    <row r="3222" spans="1:17" hidden="1" x14ac:dyDescent="0.3">
      <c r="A3222" t="s">
        <v>6607</v>
      </c>
      <c r="B3222" t="s">
        <v>6608</v>
      </c>
      <c r="C3222" t="str">
        <f>IFERROR(VLOOKUP(Table1[[#This Row],[Ticker]],[1]!Table1[[Symbol]:[Industry]],2,FALSE),"-")</f>
        <v>-</v>
      </c>
      <c r="D3222" t="s">
        <v>552</v>
      </c>
      <c r="E3222">
        <v>59.584099999999999</v>
      </c>
      <c r="F3222">
        <v>1.18</v>
      </c>
      <c r="G3222">
        <v>61.589401280590998</v>
      </c>
      <c r="H3222">
        <v>11.747480956426999</v>
      </c>
      <c r="I3222">
        <v>1.6737407728840701</v>
      </c>
      <c r="J3222">
        <v>-3.4774001006069599</v>
      </c>
      <c r="K3222">
        <v>1.04040462730842</v>
      </c>
      <c r="L3222">
        <v>0.926508046826517</v>
      </c>
      <c r="M3222">
        <v>60.339840017521801</v>
      </c>
      <c r="N3222">
        <v>1.81080143315161</v>
      </c>
      <c r="O3222">
        <v>15.254237288135499</v>
      </c>
      <c r="P3222">
        <v>103.448275862068</v>
      </c>
      <c r="Q3222">
        <v>7.5557240916691998E-2</v>
      </c>
    </row>
    <row r="3223" spans="1:17" hidden="1" x14ac:dyDescent="0.3">
      <c r="A3223" t="s">
        <v>6609</v>
      </c>
      <c r="B3223" t="s">
        <v>6610</v>
      </c>
      <c r="C3223" t="str">
        <f>IFERROR(VLOOKUP(Table1[[#This Row],[Ticker]],[1]!Table1[[Symbol]:[Industry]],2,FALSE),"-")</f>
        <v>-</v>
      </c>
      <c r="D3223" t="s">
        <v>620</v>
      </c>
      <c r="E3223">
        <v>59.582495659999999</v>
      </c>
      <c r="F3223">
        <v>357.95</v>
      </c>
      <c r="G3223">
        <v>29.378801847287999</v>
      </c>
      <c r="H3223">
        <v>23.222851096180701</v>
      </c>
      <c r="I3223">
        <v>-18.381115198149899</v>
      </c>
      <c r="J3223">
        <v>29.003931433356101</v>
      </c>
      <c r="K3223">
        <v>287.74527669019602</v>
      </c>
      <c r="L3223">
        <v>272.47397279643297</v>
      </c>
      <c r="M3223">
        <v>76.239732987013198</v>
      </c>
      <c r="N3223">
        <v>1.9542424997451699</v>
      </c>
      <c r="O3223">
        <v>14.8205056572146</v>
      </c>
      <c r="P3223">
        <v>72.091346153846104</v>
      </c>
      <c r="Q3223">
        <v>-1.2927166573386E-2</v>
      </c>
    </row>
    <row r="3224" spans="1:17" hidden="1" x14ac:dyDescent="0.3">
      <c r="A3224" t="s">
        <v>6611</v>
      </c>
      <c r="B3224" t="s">
        <v>6612</v>
      </c>
      <c r="C3224" t="str">
        <f>IFERROR(VLOOKUP(Table1[[#This Row],[Ticker]],[1]!Table1[[Symbol]:[Industry]],2,FALSE),"-")</f>
        <v>-</v>
      </c>
      <c r="E3224">
        <v>59.56109</v>
      </c>
      <c r="F3224">
        <v>157</v>
      </c>
      <c r="G3224">
        <v>326.737381702346</v>
      </c>
      <c r="H3224">
        <v>2.5491143112518602</v>
      </c>
      <c r="I3224">
        <v>28.1708316407388</v>
      </c>
      <c r="J3224">
        <v>-1.8282393550606699</v>
      </c>
      <c r="K3224">
        <v>160.34313280883799</v>
      </c>
      <c r="L3224">
        <v>127.94111149585299</v>
      </c>
      <c r="M3224">
        <v>41.846187481121198</v>
      </c>
      <c r="N3224">
        <v>0.97383592017738296</v>
      </c>
      <c r="O3224">
        <v>34.585987261146499</v>
      </c>
      <c r="P3224">
        <v>360.41055718475002</v>
      </c>
    </row>
    <row r="3225" spans="1:17" hidden="1" x14ac:dyDescent="0.3">
      <c r="A3225" t="s">
        <v>6613</v>
      </c>
      <c r="B3225" t="s">
        <v>6614</v>
      </c>
      <c r="C3225" t="str">
        <f>IFERROR(VLOOKUP(Table1[[#This Row],[Ticker]],[1]!Table1[[Symbol]:[Industry]],2,FALSE),"-")</f>
        <v>-</v>
      </c>
      <c r="D3225" t="s">
        <v>491</v>
      </c>
      <c r="E3225">
        <v>59.479948319999998</v>
      </c>
      <c r="F3225">
        <v>39.909999999999997</v>
      </c>
      <c r="G3225">
        <v>16.164813623511399</v>
      </c>
      <c r="H3225">
        <v>-5.7733585061600197</v>
      </c>
      <c r="I3225">
        <v>-31.523412914160001</v>
      </c>
      <c r="J3225">
        <v>-2.6460471716930498</v>
      </c>
      <c r="K3225">
        <v>41.267246935314702</v>
      </c>
      <c r="L3225">
        <v>39.350989368800803</v>
      </c>
      <c r="M3225">
        <v>41.790586682422202</v>
      </c>
      <c r="N3225">
        <v>0.60535413069238697</v>
      </c>
      <c r="O3225">
        <v>40.315710348283602</v>
      </c>
      <c r="P3225">
        <v>63.565573770491703</v>
      </c>
      <c r="Q3225">
        <v>-6.7968683752938006E-2</v>
      </c>
    </row>
    <row r="3226" spans="1:17" hidden="1" x14ac:dyDescent="0.3">
      <c r="A3226" t="s">
        <v>6615</v>
      </c>
      <c r="B3226" t="s">
        <v>6616</v>
      </c>
      <c r="C3226" t="str">
        <f>IFERROR(VLOOKUP(Table1[[#This Row],[Ticker]],[1]!Table1[[Symbol]:[Industry]],2,FALSE),"-")</f>
        <v>-</v>
      </c>
      <c r="E3226">
        <v>59.407083200000002</v>
      </c>
      <c r="F3226">
        <v>1.1299999999999999</v>
      </c>
      <c r="G3226">
        <v>48.133967825157598</v>
      </c>
      <c r="H3226">
        <v>-3.48820927926322</v>
      </c>
      <c r="I3226">
        <v>-5.2703184041848097</v>
      </c>
      <c r="J3226">
        <v>3.03969391648705</v>
      </c>
      <c r="K3226">
        <v>1.00168187412332</v>
      </c>
      <c r="L3226">
        <v>0.93284452117350602</v>
      </c>
      <c r="M3226">
        <v>83.024353382981303</v>
      </c>
      <c r="N3226">
        <v>1.7626909939820401</v>
      </c>
      <c r="O3226">
        <v>36.283185840707901</v>
      </c>
      <c r="P3226">
        <v>88.3333333333333</v>
      </c>
      <c r="Q3226">
        <v>1.1387041713433001E-2</v>
      </c>
    </row>
    <row r="3227" spans="1:17" hidden="1" x14ac:dyDescent="0.3">
      <c r="A3227" t="s">
        <v>6617</v>
      </c>
      <c r="B3227" t="s">
        <v>6618</v>
      </c>
      <c r="C3227" t="str">
        <f>IFERROR(VLOOKUP(Table1[[#This Row],[Ticker]],[1]!Table1[[Symbol]:[Industry]],2,FALSE),"-")</f>
        <v>-</v>
      </c>
      <c r="D3227" t="s">
        <v>140</v>
      </c>
      <c r="E3227">
        <v>59.377460245999998</v>
      </c>
      <c r="F3227">
        <v>47.47</v>
      </c>
      <c r="G3227">
        <v>28.712016971847</v>
      </c>
      <c r="H3227">
        <v>9.9649497621311092</v>
      </c>
      <c r="I3227">
        <v>20.079821651837499</v>
      </c>
      <c r="J3227">
        <v>1.90026317179314</v>
      </c>
      <c r="K3227">
        <v>42.869982112902797</v>
      </c>
      <c r="L3227">
        <v>39.864301939717997</v>
      </c>
      <c r="M3227">
        <v>90.604878782721499</v>
      </c>
      <c r="N3227">
        <v>0.79179547031733</v>
      </c>
      <c r="O3227">
        <v>12.281440910048399</v>
      </c>
      <c r="P3227">
        <v>58.233333333333299</v>
      </c>
      <c r="Q3227">
        <v>4.7457747727614998E-2</v>
      </c>
    </row>
    <row r="3228" spans="1:17" hidden="1" x14ac:dyDescent="0.3">
      <c r="A3228" t="s">
        <v>6619</v>
      </c>
      <c r="B3228" t="s">
        <v>6620</v>
      </c>
      <c r="C3228" t="str">
        <f>IFERROR(VLOOKUP(Table1[[#This Row],[Ticker]],[1]!Table1[[Symbol]:[Industry]],2,FALSE),"-")</f>
        <v>-</v>
      </c>
      <c r="D3228" t="s">
        <v>552</v>
      </c>
      <c r="E3228">
        <v>59.353966499999999</v>
      </c>
      <c r="F3228">
        <v>87</v>
      </c>
      <c r="G3228">
        <v>238.45692239256499</v>
      </c>
      <c r="H3228">
        <v>-9.2806803868806504</v>
      </c>
      <c r="I3228">
        <v>138.048043841203</v>
      </c>
      <c r="J3228">
        <v>-5.0904384783512198</v>
      </c>
      <c r="K3228">
        <v>78.670722614761203</v>
      </c>
      <c r="L3228">
        <v>55.974902148637703</v>
      </c>
      <c r="M3228">
        <v>49.288439803963698</v>
      </c>
      <c r="N3228">
        <v>0.57920356706271303</v>
      </c>
      <c r="O3228">
        <v>12.6091954022988</v>
      </c>
      <c r="P3228">
        <v>338.06646525679702</v>
      </c>
      <c r="Q3228">
        <v>0.13049464646651801</v>
      </c>
    </row>
    <row r="3229" spans="1:17" hidden="1" x14ac:dyDescent="0.3">
      <c r="A3229" t="s">
        <v>6621</v>
      </c>
      <c r="B3229" t="s">
        <v>6622</v>
      </c>
      <c r="C3229" t="str">
        <f>IFERROR(VLOOKUP(Table1[[#This Row],[Ticker]],[1]!Table1[[Symbol]:[Industry]],2,FALSE),"-")</f>
        <v>-</v>
      </c>
      <c r="D3229" t="s">
        <v>127</v>
      </c>
      <c r="E3229">
        <v>59.332500000000003</v>
      </c>
      <c r="F3229">
        <v>79.11</v>
      </c>
      <c r="G3229">
        <v>36.298872754346803</v>
      </c>
      <c r="H3229">
        <v>2.4138217840581602</v>
      </c>
      <c r="I3229">
        <v>75.020372694107195</v>
      </c>
      <c r="J3229">
        <v>3.18380406488876</v>
      </c>
      <c r="K3229">
        <v>71.248342845645993</v>
      </c>
      <c r="L3229">
        <v>61.8630876363639</v>
      </c>
      <c r="M3229">
        <v>68.977871453425706</v>
      </c>
      <c r="N3229">
        <v>1.53394106205949</v>
      </c>
      <c r="O3229">
        <v>23.2461130072051</v>
      </c>
      <c r="P3229">
        <v>97.528089887640405</v>
      </c>
      <c r="Q3229">
        <v>9.2929622988353999E-2</v>
      </c>
    </row>
    <row r="3230" spans="1:17" hidden="1" x14ac:dyDescent="0.3">
      <c r="A3230" t="s">
        <v>6623</v>
      </c>
      <c r="B3230" t="s">
        <v>6624</v>
      </c>
      <c r="C3230" t="str">
        <f>IFERROR(VLOOKUP(Table1[[#This Row],[Ticker]],[1]!Table1[[Symbol]:[Industry]],2,FALSE),"-")</f>
        <v>-</v>
      </c>
      <c r="E3230">
        <v>59.324472450000002</v>
      </c>
      <c r="F3230">
        <v>60.35</v>
      </c>
      <c r="G3230">
        <v>83.111343390768496</v>
      </c>
      <c r="H3230">
        <v>29.509443545975799</v>
      </c>
      <c r="I3230">
        <v>49.8229553571935</v>
      </c>
      <c r="J3230">
        <v>13.9557785365177</v>
      </c>
      <c r="K3230">
        <v>38.471943221449401</v>
      </c>
      <c r="L3230">
        <v>24.882742377367101</v>
      </c>
      <c r="M3230">
        <v>99.999999999998593</v>
      </c>
      <c r="N3230">
        <v>0.32426394585042101</v>
      </c>
      <c r="O3230">
        <v>0</v>
      </c>
      <c r="P3230">
        <v>169.299419901829</v>
      </c>
      <c r="Q3230">
        <v>0.24310300556508499</v>
      </c>
    </row>
    <row r="3231" spans="1:17" hidden="1" x14ac:dyDescent="0.3">
      <c r="A3231" t="s">
        <v>6625</v>
      </c>
      <c r="B3231" t="s">
        <v>6626</v>
      </c>
      <c r="C3231" t="str">
        <f>IFERROR(VLOOKUP(Table1[[#This Row],[Ticker]],[1]!Table1[[Symbol]:[Industry]],2,FALSE),"-")</f>
        <v>-</v>
      </c>
      <c r="D3231" t="s">
        <v>552</v>
      </c>
      <c r="E3231">
        <v>59.254429500000001</v>
      </c>
      <c r="F3231">
        <v>1.26</v>
      </c>
      <c r="G3231">
        <v>8.5414099359818998</v>
      </c>
      <c r="H3231">
        <v>-6.0534794674842303</v>
      </c>
      <c r="I3231">
        <v>8.2416979981012002</v>
      </c>
      <c r="J3231">
        <v>-11.542434481430799</v>
      </c>
      <c r="K3231">
        <v>1.2356713273811</v>
      </c>
      <c r="L3231">
        <v>1.1363240728136299</v>
      </c>
      <c r="M3231">
        <v>46.949197382570198</v>
      </c>
      <c r="N3231">
        <v>4.0447112597641102</v>
      </c>
      <c r="O3231">
        <v>29.7296101643927</v>
      </c>
      <c r="P3231">
        <v>71.387569306780506</v>
      </c>
      <c r="Q3231">
        <v>0.11000213867337701</v>
      </c>
    </row>
    <row r="3232" spans="1:17" hidden="1" x14ac:dyDescent="0.3">
      <c r="A3232" t="s">
        <v>6627</v>
      </c>
      <c r="B3232" t="s">
        <v>6628</v>
      </c>
      <c r="C3232" t="str">
        <f>IFERROR(VLOOKUP(Table1[[#This Row],[Ticker]],[1]!Table1[[Symbol]:[Industry]],2,FALSE),"-")</f>
        <v>-</v>
      </c>
      <c r="D3232" t="s">
        <v>410</v>
      </c>
      <c r="E3232">
        <v>59.061610000000002</v>
      </c>
      <c r="F3232">
        <v>49.82</v>
      </c>
      <c r="G3232">
        <v>-23.397179820086698</v>
      </c>
      <c r="H3232">
        <v>-4.2666114960215999</v>
      </c>
      <c r="I3232">
        <v>-4.74957874300667</v>
      </c>
      <c r="J3232">
        <v>1.5363494348816999</v>
      </c>
      <c r="K3232">
        <v>44.142143412434599</v>
      </c>
      <c r="L3232">
        <v>42.505586041442697</v>
      </c>
      <c r="M3232">
        <v>72.862553991057297</v>
      </c>
      <c r="N3232">
        <v>1.17420565720185</v>
      </c>
      <c r="O3232">
        <v>6.3629064632677501</v>
      </c>
      <c r="P3232">
        <v>54.720496894409898</v>
      </c>
      <c r="Q3232">
        <v>0.14134206044126699</v>
      </c>
    </row>
    <row r="3233" spans="1:17" hidden="1" x14ac:dyDescent="0.3">
      <c r="A3233" t="s">
        <v>6629</v>
      </c>
      <c r="B3233" t="s">
        <v>6630</v>
      </c>
      <c r="C3233" t="str">
        <f>IFERROR(VLOOKUP(Table1[[#This Row],[Ticker]],[1]!Table1[[Symbol]:[Industry]],2,FALSE),"-")</f>
        <v>-</v>
      </c>
      <c r="E3233">
        <v>58.956224898000002</v>
      </c>
      <c r="F3233">
        <v>71.989999999999995</v>
      </c>
      <c r="G3233">
        <v>55.988975008786703</v>
      </c>
      <c r="H3233">
        <v>-1.75628117621994</v>
      </c>
      <c r="I3233">
        <v>-5.1682826774296302</v>
      </c>
      <c r="J3233">
        <v>-2.9858603668480201</v>
      </c>
      <c r="K3233">
        <v>74.627701529666595</v>
      </c>
      <c r="L3233">
        <v>65.693484114755904</v>
      </c>
      <c r="M3233">
        <v>41.059060270217103</v>
      </c>
      <c r="N3233">
        <v>3.5408144592206301</v>
      </c>
      <c r="O3233">
        <v>31.170995971662698</v>
      </c>
      <c r="P3233">
        <v>149.27285318559501</v>
      </c>
      <c r="Q3233">
        <v>0.17637849142783399</v>
      </c>
    </row>
    <row r="3234" spans="1:17" hidden="1" x14ac:dyDescent="0.3">
      <c r="A3234" t="s">
        <v>6631</v>
      </c>
      <c r="B3234" t="s">
        <v>6632</v>
      </c>
      <c r="C3234" t="str">
        <f>IFERROR(VLOOKUP(Table1[[#This Row],[Ticker]],[1]!Table1[[Symbol]:[Industry]],2,FALSE),"-")</f>
        <v>-</v>
      </c>
      <c r="D3234" t="s">
        <v>127</v>
      </c>
      <c r="E3234">
        <v>58.749291608</v>
      </c>
      <c r="F3234">
        <v>51.79</v>
      </c>
      <c r="G3234">
        <v>428.19155729451097</v>
      </c>
      <c r="H3234">
        <v>46.761810016603</v>
      </c>
      <c r="I3234">
        <v>157.695795941239</v>
      </c>
      <c r="J3234">
        <v>6.4126577655906596</v>
      </c>
      <c r="K3234">
        <v>35.496042752769597</v>
      </c>
      <c r="L3234">
        <v>23.144760392637298</v>
      </c>
      <c r="M3234">
        <v>99.995429094482304</v>
      </c>
      <c r="N3234">
        <v>1.3209527229947799</v>
      </c>
      <c r="O3234">
        <v>0</v>
      </c>
      <c r="P3234">
        <v>516.54761904761904</v>
      </c>
      <c r="Q3234">
        <v>0.115047102819403</v>
      </c>
    </row>
    <row r="3235" spans="1:17" hidden="1" x14ac:dyDescent="0.3">
      <c r="A3235" t="s">
        <v>6633</v>
      </c>
      <c r="B3235" t="s">
        <v>6634</v>
      </c>
      <c r="C3235" t="str">
        <f>IFERROR(VLOOKUP(Table1[[#This Row],[Ticker]],[1]!Table1[[Symbol]:[Industry]],2,FALSE),"-")</f>
        <v>-</v>
      </c>
      <c r="E3235">
        <v>58.722000000000001</v>
      </c>
      <c r="F3235">
        <v>48</v>
      </c>
      <c r="G3235">
        <v>-22.4863795693832</v>
      </c>
      <c r="H3235">
        <v>-6.5178635951079098</v>
      </c>
      <c r="I3235">
        <v>-26.042975576335301</v>
      </c>
      <c r="J3235">
        <v>-1.7679983912052499</v>
      </c>
      <c r="K3235">
        <v>48.791754914718197</v>
      </c>
      <c r="L3235">
        <v>50.926937424984096</v>
      </c>
      <c r="M3235">
        <v>58.065387045644201</v>
      </c>
      <c r="N3235">
        <v>0.193273214720935</v>
      </c>
      <c r="O3235">
        <v>31.25</v>
      </c>
      <c r="P3235">
        <v>14.5584725536992</v>
      </c>
      <c r="Q3235">
        <v>1.3164283589752E-2</v>
      </c>
    </row>
    <row r="3236" spans="1:17" hidden="1" x14ac:dyDescent="0.3">
      <c r="A3236" t="s">
        <v>6635</v>
      </c>
      <c r="B3236" t="s">
        <v>6636</v>
      </c>
      <c r="C3236" t="str">
        <f>IFERROR(VLOOKUP(Table1[[#This Row],[Ticker]],[1]!Table1[[Symbol]:[Industry]],2,FALSE),"-")</f>
        <v>-</v>
      </c>
      <c r="D3236" t="s">
        <v>46</v>
      </c>
      <c r="E3236">
        <v>58.718000000000004</v>
      </c>
      <c r="F3236">
        <v>74.8</v>
      </c>
      <c r="G3236">
        <v>58.979172003695098</v>
      </c>
      <c r="H3236">
        <v>32.959602168548201</v>
      </c>
      <c r="I3236">
        <v>-5.64922265405679</v>
      </c>
      <c r="J3236">
        <v>26.0952494720426</v>
      </c>
      <c r="K3236">
        <v>57.770819611760203</v>
      </c>
      <c r="L3236">
        <v>54.2967881035255</v>
      </c>
      <c r="M3236">
        <v>90.939222880741696</v>
      </c>
      <c r="N3236">
        <v>1.75937698664971</v>
      </c>
      <c r="O3236">
        <v>4.8128342245989497</v>
      </c>
      <c r="P3236">
        <v>113.714285714285</v>
      </c>
      <c r="Q3236">
        <v>0.105696238969717</v>
      </c>
    </row>
    <row r="3237" spans="1:17" hidden="1" x14ac:dyDescent="0.3">
      <c r="A3237" t="s">
        <v>6637</v>
      </c>
      <c r="B3237" t="s">
        <v>6638</v>
      </c>
      <c r="C3237" t="str">
        <f>IFERROR(VLOOKUP(Table1[[#This Row],[Ticker]],[1]!Table1[[Symbol]:[Industry]],2,FALSE),"-")</f>
        <v>-</v>
      </c>
      <c r="E3237">
        <v>58.678672317999997</v>
      </c>
      <c r="F3237">
        <v>20.39</v>
      </c>
      <c r="G3237">
        <v>40.510640065960303</v>
      </c>
      <c r="H3237">
        <v>-14.7911549538426</v>
      </c>
      <c r="I3237">
        <v>-2.07414863192805</v>
      </c>
      <c r="J3237">
        <v>-8.4944557903083897</v>
      </c>
      <c r="K3237">
        <v>24.853194549566702</v>
      </c>
      <c r="L3237">
        <v>21.625493645833402</v>
      </c>
      <c r="M3237">
        <v>16.155312455102699</v>
      </c>
      <c r="N3237">
        <v>1.08052654924414</v>
      </c>
      <c r="O3237">
        <v>75.739741703449397</v>
      </c>
      <c r="P3237">
        <v>103.730224812656</v>
      </c>
      <c r="Q3237">
        <v>9.7981500323267995E-2</v>
      </c>
    </row>
    <row r="3238" spans="1:17" hidden="1" x14ac:dyDescent="0.3">
      <c r="A3238" t="s">
        <v>6639</v>
      </c>
      <c r="B3238" t="s">
        <v>6640</v>
      </c>
      <c r="C3238" t="str">
        <f>IFERROR(VLOOKUP(Table1[[#This Row],[Ticker]],[1]!Table1[[Symbol]:[Industry]],2,FALSE),"-")</f>
        <v>-</v>
      </c>
      <c r="D3238" t="s">
        <v>325</v>
      </c>
      <c r="E3238">
        <v>58.666843999999998</v>
      </c>
      <c r="F3238">
        <v>109.4</v>
      </c>
      <c r="G3238">
        <v>-40.905984470608502</v>
      </c>
      <c r="H3238">
        <v>7.1892403222370103</v>
      </c>
      <c r="I3238">
        <v>-40.294807297286802</v>
      </c>
      <c r="J3238">
        <v>2.9844768563194899</v>
      </c>
      <c r="K3238">
        <v>107.240369190773</v>
      </c>
      <c r="L3238">
        <v>124.900700070493</v>
      </c>
      <c r="M3238">
        <v>62.426683761255902</v>
      </c>
      <c r="N3238">
        <v>1.0598521349415899</v>
      </c>
      <c r="O3238">
        <v>91.042047531992594</v>
      </c>
      <c r="P3238">
        <v>25.993320281008799</v>
      </c>
      <c r="Q3238">
        <v>0.130844354386696</v>
      </c>
    </row>
    <row r="3239" spans="1:17" hidden="1" x14ac:dyDescent="0.3">
      <c r="A3239" t="s">
        <v>6641</v>
      </c>
      <c r="B3239" t="s">
        <v>6642</v>
      </c>
      <c r="C3239" t="str">
        <f>IFERROR(VLOOKUP(Table1[[#This Row],[Ticker]],[1]!Table1[[Symbol]:[Industry]],2,FALSE),"-")</f>
        <v>-</v>
      </c>
      <c r="D3239" t="s">
        <v>184</v>
      </c>
      <c r="E3239">
        <v>58.632548309999997</v>
      </c>
      <c r="F3239">
        <v>60.69</v>
      </c>
      <c r="G3239">
        <v>-17.104455169170802</v>
      </c>
      <c r="H3239">
        <v>-7.6107079519349004</v>
      </c>
      <c r="I3239">
        <v>-29.820655374450599</v>
      </c>
      <c r="J3239">
        <v>-1.1169790319453501</v>
      </c>
      <c r="K3239">
        <v>60.218131048277897</v>
      </c>
      <c r="L3239">
        <v>63.1517519752882</v>
      </c>
      <c r="M3239">
        <v>66.524317190198104</v>
      </c>
      <c r="N3239">
        <v>2.33182371150163</v>
      </c>
      <c r="O3239">
        <v>40.056022408963599</v>
      </c>
      <c r="P3239">
        <v>23.857142857142801</v>
      </c>
      <c r="Q3239">
        <v>-5.5690420434860001E-3</v>
      </c>
    </row>
    <row r="3240" spans="1:17" hidden="1" x14ac:dyDescent="0.3">
      <c r="A3240" t="s">
        <v>6643</v>
      </c>
      <c r="B3240" t="s">
        <v>6644</v>
      </c>
      <c r="C3240" t="str">
        <f>IFERROR(VLOOKUP(Table1[[#This Row],[Ticker]],[1]!Table1[[Symbol]:[Industry]],2,FALSE),"-")</f>
        <v>-</v>
      </c>
      <c r="D3240" t="s">
        <v>1754</v>
      </c>
      <c r="E3240">
        <v>58.427607815999998</v>
      </c>
      <c r="F3240">
        <v>0.67</v>
      </c>
      <c r="G3240">
        <v>-46.888656609231397</v>
      </c>
      <c r="H3240">
        <v>-10.1284209194748</v>
      </c>
      <c r="I3240">
        <v>-34.065836611467702</v>
      </c>
      <c r="J3240">
        <v>1.3570016087947401</v>
      </c>
      <c r="K3240">
        <v>0.67254847963502995</v>
      </c>
      <c r="L3240">
        <v>0.83608961003900995</v>
      </c>
      <c r="M3240">
        <v>82.571905220717497</v>
      </c>
      <c r="N3240">
        <v>0.90122704035375201</v>
      </c>
      <c r="O3240">
        <v>71.641791044776099</v>
      </c>
      <c r="P3240">
        <v>34</v>
      </c>
      <c r="Q3240">
        <v>-2.0924709799400001E-2</v>
      </c>
    </row>
    <row r="3241" spans="1:17" hidden="1" x14ac:dyDescent="0.3">
      <c r="A3241" t="s">
        <v>6645</v>
      </c>
      <c r="B3241" t="s">
        <v>6646</v>
      </c>
      <c r="C3241" t="str">
        <f>IFERROR(VLOOKUP(Table1[[#This Row],[Ticker]],[1]!Table1[[Symbol]:[Industry]],2,FALSE),"-")</f>
        <v>-</v>
      </c>
      <c r="E3241">
        <v>58.39331</v>
      </c>
      <c r="F3241">
        <v>53.23</v>
      </c>
      <c r="G3241">
        <v>79.018583209772999</v>
      </c>
      <c r="H3241">
        <v>25.573442434562399</v>
      </c>
      <c r="I3241">
        <v>67.551311942869205</v>
      </c>
      <c r="J3241">
        <v>-21.151665571482599</v>
      </c>
      <c r="K3241">
        <v>45.078296718195901</v>
      </c>
      <c r="L3241">
        <v>35.124332573418101</v>
      </c>
      <c r="M3241">
        <v>49.467060605900201</v>
      </c>
      <c r="N3241">
        <v>2.1906514538093398</v>
      </c>
      <c r="O3241">
        <v>29.532218673680202</v>
      </c>
      <c r="P3241">
        <v>132.34395460497501</v>
      </c>
      <c r="Q3241">
        <v>0.10642477747217</v>
      </c>
    </row>
    <row r="3242" spans="1:17" hidden="1" x14ac:dyDescent="0.3">
      <c r="A3242" t="s">
        <v>6647</v>
      </c>
      <c r="B3242" t="s">
        <v>6648</v>
      </c>
      <c r="C3242" t="str">
        <f>IFERROR(VLOOKUP(Table1[[#This Row],[Ticker]],[1]!Table1[[Symbol]:[Industry]],2,FALSE),"-")</f>
        <v>-</v>
      </c>
      <c r="D3242" t="s">
        <v>552</v>
      </c>
      <c r="E3242">
        <v>58.324234644000001</v>
      </c>
      <c r="F3242">
        <v>47.43</v>
      </c>
      <c r="G3242">
        <v>24.907058183513101</v>
      </c>
      <c r="H3242">
        <v>-9.0462877937449999</v>
      </c>
      <c r="I3242">
        <v>21.511314056110098</v>
      </c>
      <c r="J3242">
        <v>-1.7679983912052499</v>
      </c>
      <c r="K3242">
        <v>48.845896550100697</v>
      </c>
      <c r="L3242">
        <v>43.179462424707502</v>
      </c>
      <c r="M3242">
        <v>36.202034275518599</v>
      </c>
      <c r="N3242">
        <v>0.503865410807803</v>
      </c>
      <c r="O3242">
        <v>17.857895846510601</v>
      </c>
      <c r="P3242">
        <v>70.060953746862594</v>
      </c>
      <c r="Q3242">
        <v>1.8237193211401999E-2</v>
      </c>
    </row>
    <row r="3243" spans="1:17" hidden="1" x14ac:dyDescent="0.3">
      <c r="A3243" t="s">
        <v>6649</v>
      </c>
      <c r="B3243" t="s">
        <v>6650</v>
      </c>
      <c r="C3243" t="str">
        <f>IFERROR(VLOOKUP(Table1[[#This Row],[Ticker]],[1]!Table1[[Symbol]:[Industry]],2,FALSE),"-")</f>
        <v>-</v>
      </c>
      <c r="D3243" t="s">
        <v>387</v>
      </c>
      <c r="E3243">
        <v>58.322128999999997</v>
      </c>
      <c r="F3243">
        <v>48.05</v>
      </c>
      <c r="G3243">
        <v>-65.687201636236594</v>
      </c>
      <c r="H3243">
        <v>-4.1141352051891404</v>
      </c>
      <c r="I3243">
        <v>-36.070820859363501</v>
      </c>
      <c r="J3243">
        <v>2.7111682754614002</v>
      </c>
      <c r="K3243">
        <v>50.138102790259403</v>
      </c>
      <c r="M3243">
        <v>47.312123005030898</v>
      </c>
      <c r="N3243">
        <v>0.72460063897763505</v>
      </c>
      <c r="O3243">
        <v>74.817898022892805</v>
      </c>
      <c r="P3243">
        <v>26.281208935611001</v>
      </c>
    </row>
    <row r="3244" spans="1:17" hidden="1" x14ac:dyDescent="0.3">
      <c r="A3244" t="s">
        <v>6651</v>
      </c>
      <c r="B3244" t="s">
        <v>6652</v>
      </c>
      <c r="C3244" t="str">
        <f>IFERROR(VLOOKUP(Table1[[#This Row],[Ticker]],[1]!Table1[[Symbol]:[Industry]],2,FALSE),"-")</f>
        <v>-</v>
      </c>
      <c r="D3244" t="s">
        <v>552</v>
      </c>
      <c r="E3244">
        <v>58.302169200000002</v>
      </c>
      <c r="F3244">
        <v>50.85</v>
      </c>
      <c r="G3244">
        <v>11.571831257621501</v>
      </c>
      <c r="H3244">
        <v>-17.6013190163189</v>
      </c>
      <c r="I3244">
        <v>9.9367209332893207</v>
      </c>
      <c r="J3244">
        <v>-2.95801758506322</v>
      </c>
      <c r="K3244">
        <v>52.944526359351897</v>
      </c>
      <c r="L3244">
        <v>47.915597923000497</v>
      </c>
      <c r="M3244">
        <v>37.855728726991401</v>
      </c>
      <c r="N3244">
        <v>0.29324378921247901</v>
      </c>
      <c r="O3244">
        <v>62.792527040314603</v>
      </c>
      <c r="P3244">
        <v>45.244215938303299</v>
      </c>
      <c r="Q3244">
        <v>0.17236183671448699</v>
      </c>
    </row>
    <row r="3245" spans="1:17" hidden="1" x14ac:dyDescent="0.3">
      <c r="A3245" t="s">
        <v>6653</v>
      </c>
      <c r="B3245" t="s">
        <v>6654</v>
      </c>
      <c r="C3245" t="str">
        <f>IFERROR(VLOOKUP(Table1[[#This Row],[Ticker]],[1]!Table1[[Symbol]:[Industry]],2,FALSE),"-")</f>
        <v>-</v>
      </c>
      <c r="D3245" t="s">
        <v>140</v>
      </c>
      <c r="E3245">
        <v>58.284269999999999</v>
      </c>
      <c r="F3245">
        <v>15.63</v>
      </c>
      <c r="G3245">
        <v>-36.208478091731997</v>
      </c>
      <c r="H3245">
        <v>-8.3679064947268706</v>
      </c>
      <c r="I3245">
        <v>-19.3525617144352</v>
      </c>
      <c r="J3245">
        <v>1.77298521535211</v>
      </c>
      <c r="K3245">
        <v>15.410438474672</v>
      </c>
      <c r="L3245">
        <v>16.499976813699298</v>
      </c>
      <c r="M3245">
        <v>50.6018633610893</v>
      </c>
      <c r="N3245">
        <v>1.1445642047154501</v>
      </c>
      <c r="O3245">
        <v>65.067178502879003</v>
      </c>
      <c r="P3245">
        <v>25.5421686746988</v>
      </c>
      <c r="Q3245">
        <v>-2.0979594176849998E-3</v>
      </c>
    </row>
    <row r="3246" spans="1:17" hidden="1" x14ac:dyDescent="0.3">
      <c r="A3246" t="s">
        <v>6655</v>
      </c>
      <c r="B3246" t="s">
        <v>6656</v>
      </c>
      <c r="C3246" t="str">
        <f>IFERROR(VLOOKUP(Table1[[#This Row],[Ticker]],[1]!Table1[[Symbol]:[Industry]],2,FALSE),"-")</f>
        <v>-</v>
      </c>
      <c r="D3246" t="s">
        <v>620</v>
      </c>
      <c r="E3246">
        <v>58.251595338000001</v>
      </c>
      <c r="F3246">
        <v>33.21</v>
      </c>
      <c r="G3246">
        <v>-21.146694837117099</v>
      </c>
      <c r="H3246">
        <v>-0.50594661958121201</v>
      </c>
      <c r="I3246">
        <v>-51.3095403232509</v>
      </c>
      <c r="J3246">
        <v>2.8541127893069098</v>
      </c>
      <c r="K3246">
        <v>33.244628559644497</v>
      </c>
      <c r="L3246">
        <v>36.332300891883698</v>
      </c>
      <c r="M3246">
        <v>53.253617116961202</v>
      </c>
      <c r="N3246">
        <v>1.2603871343716899</v>
      </c>
      <c r="O3246">
        <v>89.701897018970101</v>
      </c>
      <c r="P3246">
        <v>12.8440366972477</v>
      </c>
      <c r="Q3246">
        <v>4.8974191521868E-2</v>
      </c>
    </row>
    <row r="3247" spans="1:17" hidden="1" x14ac:dyDescent="0.3">
      <c r="A3247" t="s">
        <v>6657</v>
      </c>
      <c r="B3247" t="s">
        <v>6658</v>
      </c>
      <c r="C3247" t="str">
        <f>IFERROR(VLOOKUP(Table1[[#This Row],[Ticker]],[1]!Table1[[Symbol]:[Industry]],2,FALSE),"-")</f>
        <v>-</v>
      </c>
      <c r="D3247" t="s">
        <v>140</v>
      </c>
      <c r="E3247">
        <v>58.243425000000002</v>
      </c>
      <c r="F3247">
        <v>87.65</v>
      </c>
      <c r="G3247">
        <v>-12.6927197488831</v>
      </c>
      <c r="H3247">
        <v>1.5519716245500199</v>
      </c>
      <c r="I3247">
        <v>-10.870979564353901</v>
      </c>
      <c r="J3247">
        <v>0.64134879291996105</v>
      </c>
      <c r="M3247">
        <v>100</v>
      </c>
    </row>
    <row r="3248" spans="1:17" hidden="1" x14ac:dyDescent="0.3">
      <c r="A3248" t="s">
        <v>6659</v>
      </c>
      <c r="B3248" t="s">
        <v>6660</v>
      </c>
      <c r="C3248" t="str">
        <f>IFERROR(VLOOKUP(Table1[[#This Row],[Ticker]],[1]!Table1[[Symbol]:[Industry]],2,FALSE),"-")</f>
        <v>-</v>
      </c>
      <c r="D3248" t="s">
        <v>387</v>
      </c>
      <c r="E3248">
        <v>58.0944</v>
      </c>
      <c r="F3248">
        <v>31.92</v>
      </c>
      <c r="G3248">
        <v>148.98660915972599</v>
      </c>
      <c r="H3248">
        <v>9.5068161764128103</v>
      </c>
      <c r="I3248">
        <v>57.988578302249302</v>
      </c>
      <c r="J3248">
        <v>23.549431389479601</v>
      </c>
      <c r="K3248">
        <v>28.906789680707899</v>
      </c>
      <c r="L3248">
        <v>24.571430662699001</v>
      </c>
      <c r="M3248">
        <v>73.479183190562296</v>
      </c>
      <c r="N3248">
        <v>0.56357454537326701</v>
      </c>
      <c r="O3248">
        <v>22.149122807017498</v>
      </c>
      <c r="P3248">
        <v>190.44585987261101</v>
      </c>
      <c r="Q3248">
        <v>9.0002063144155001E-2</v>
      </c>
    </row>
    <row r="3249" spans="1:17" hidden="1" x14ac:dyDescent="0.3">
      <c r="A3249" t="s">
        <v>6661</v>
      </c>
      <c r="B3249" t="s">
        <v>6662</v>
      </c>
      <c r="C3249" t="str">
        <f>IFERROR(VLOOKUP(Table1[[#This Row],[Ticker]],[1]!Table1[[Symbol]:[Industry]],2,FALSE),"-")</f>
        <v>-</v>
      </c>
      <c r="E3249">
        <v>57.97018482</v>
      </c>
      <c r="F3249">
        <v>41.95</v>
      </c>
      <c r="G3249">
        <v>-41.812186020996101</v>
      </c>
      <c r="H3249">
        <v>-13.151366241920201</v>
      </c>
      <c r="I3249">
        <v>-40.624077478874099</v>
      </c>
      <c r="J3249">
        <v>-4.1395398931815297</v>
      </c>
      <c r="K3249">
        <v>48.034226497946399</v>
      </c>
      <c r="L3249">
        <v>54.3044187840988</v>
      </c>
      <c r="M3249">
        <v>36.422818075389401</v>
      </c>
      <c r="N3249">
        <v>0.915269196822594</v>
      </c>
      <c r="O3249">
        <v>96.519666269368201</v>
      </c>
      <c r="P3249">
        <v>16.495417939461198</v>
      </c>
      <c r="Q3249">
        <v>6.1540990104754001E-2</v>
      </c>
    </row>
    <row r="3250" spans="1:17" hidden="1" x14ac:dyDescent="0.3">
      <c r="A3250" t="s">
        <v>6663</v>
      </c>
      <c r="B3250" t="s">
        <v>6664</v>
      </c>
      <c r="C3250" t="str">
        <f>IFERROR(VLOOKUP(Table1[[#This Row],[Ticker]],[1]!Table1[[Symbol]:[Industry]],2,FALSE),"-")</f>
        <v>-</v>
      </c>
      <c r="D3250" t="s">
        <v>931</v>
      </c>
      <c r="E3250">
        <v>57.961399399999998</v>
      </c>
      <c r="F3250">
        <v>48.5</v>
      </c>
      <c r="G3250">
        <v>-29.439493861861301</v>
      </c>
      <c r="H3250">
        <v>-5.2388774732303798</v>
      </c>
      <c r="I3250">
        <v>-15.9862691201355</v>
      </c>
      <c r="J3250">
        <v>-3.6047330850827999</v>
      </c>
      <c r="K3250">
        <v>47.391392845295698</v>
      </c>
      <c r="L3250">
        <v>48.785055789047703</v>
      </c>
      <c r="M3250">
        <v>51.959746781108201</v>
      </c>
      <c r="N3250">
        <v>0.80684134633483995</v>
      </c>
      <c r="O3250">
        <v>18.556701030927801</v>
      </c>
      <c r="P3250">
        <v>36.006730229949497</v>
      </c>
      <c r="Q3250">
        <v>-0.119187532479459</v>
      </c>
    </row>
    <row r="3251" spans="1:17" hidden="1" x14ac:dyDescent="0.3">
      <c r="A3251" t="s">
        <v>6665</v>
      </c>
      <c r="B3251" t="s">
        <v>6666</v>
      </c>
      <c r="C3251" t="str">
        <f>IFERROR(VLOOKUP(Table1[[#This Row],[Ticker]],[1]!Table1[[Symbol]:[Industry]],2,FALSE),"-")</f>
        <v>-</v>
      </c>
      <c r="D3251" t="s">
        <v>325</v>
      </c>
      <c r="E3251">
        <v>57.956978550000002</v>
      </c>
      <c r="F3251">
        <v>34.75</v>
      </c>
      <c r="G3251">
        <v>43.859308243739598</v>
      </c>
      <c r="H3251">
        <v>26.638496373758201</v>
      </c>
      <c r="I3251">
        <v>75.457517445602207</v>
      </c>
      <c r="J3251">
        <v>7.4425279245842102</v>
      </c>
      <c r="K3251">
        <v>35.640888452974501</v>
      </c>
      <c r="L3251">
        <v>32.667984512378403</v>
      </c>
      <c r="M3251">
        <v>53.257020641979501</v>
      </c>
      <c r="N3251">
        <v>0.94387435563906097</v>
      </c>
      <c r="O3251">
        <v>76.546762589927994</v>
      </c>
      <c r="P3251">
        <v>130.89700996677701</v>
      </c>
      <c r="Q3251">
        <v>0.15292177682951999</v>
      </c>
    </row>
    <row r="3252" spans="1:17" hidden="1" x14ac:dyDescent="0.3">
      <c r="A3252" t="s">
        <v>6667</v>
      </c>
      <c r="B3252" t="s">
        <v>6668</v>
      </c>
      <c r="C3252" t="str">
        <f>IFERROR(VLOOKUP(Table1[[#This Row],[Ticker]],[1]!Table1[[Symbol]:[Industry]],2,FALSE),"-")</f>
        <v>-</v>
      </c>
      <c r="D3252" t="s">
        <v>293</v>
      </c>
      <c r="E3252">
        <v>57.528084999999997</v>
      </c>
      <c r="F3252">
        <v>171.7</v>
      </c>
      <c r="G3252">
        <v>16.541335105764301</v>
      </c>
      <c r="H3252">
        <v>0.28259885390883799</v>
      </c>
      <c r="I3252">
        <v>-21.801832866733701</v>
      </c>
      <c r="J3252">
        <v>-3.3181592569554601</v>
      </c>
      <c r="K3252">
        <v>165.95047109097899</v>
      </c>
      <c r="L3252">
        <v>156.65148259553899</v>
      </c>
      <c r="M3252">
        <v>53.631014011505002</v>
      </c>
      <c r="N3252">
        <v>2.03697967512496</v>
      </c>
      <c r="O3252">
        <v>33.954571927780997</v>
      </c>
      <c r="P3252">
        <v>70</v>
      </c>
      <c r="Q3252">
        <v>0.106916152949942</v>
      </c>
    </row>
    <row r="3253" spans="1:17" hidden="1" x14ac:dyDescent="0.3">
      <c r="A3253" t="s">
        <v>6669</v>
      </c>
      <c r="B3253" t="s">
        <v>6670</v>
      </c>
      <c r="C3253" t="str">
        <f>IFERROR(VLOOKUP(Table1[[#This Row],[Ticker]],[1]!Table1[[Symbol]:[Industry]],2,FALSE),"-")</f>
        <v>-</v>
      </c>
      <c r="E3253">
        <v>57.512</v>
      </c>
      <c r="F3253">
        <v>71.89</v>
      </c>
      <c r="G3253">
        <v>309.19404507398201</v>
      </c>
      <c r="H3253">
        <v>23.163504546363601</v>
      </c>
      <c r="I3253">
        <v>142.03971199095199</v>
      </c>
      <c r="J3253">
        <v>8.4758292425932495</v>
      </c>
      <c r="K3253">
        <v>57.297259797246603</v>
      </c>
      <c r="M3253">
        <v>100</v>
      </c>
      <c r="N3253">
        <v>1.2352617079889801</v>
      </c>
      <c r="O3253">
        <v>0</v>
      </c>
      <c r="P3253">
        <v>334.90623109497801</v>
      </c>
    </row>
    <row r="3254" spans="1:17" hidden="1" x14ac:dyDescent="0.3">
      <c r="A3254" t="s">
        <v>6671</v>
      </c>
      <c r="B3254" t="s">
        <v>6672</v>
      </c>
      <c r="C3254" t="str">
        <f>IFERROR(VLOOKUP(Table1[[#This Row],[Ticker]],[1]!Table1[[Symbol]:[Industry]],2,FALSE),"-")</f>
        <v>-</v>
      </c>
      <c r="E3254">
        <v>57.417486863999997</v>
      </c>
      <c r="F3254">
        <v>49.67</v>
      </c>
      <c r="G3254">
        <v>-7.1468857350095396</v>
      </c>
      <c r="H3254">
        <v>-5.2964881463656202</v>
      </c>
      <c r="I3254">
        <v>-30.857986997633699</v>
      </c>
      <c r="J3254">
        <v>-5.9749341501592097</v>
      </c>
      <c r="K3254">
        <v>53.2001264001495</v>
      </c>
      <c r="L3254">
        <v>53.705609320446897</v>
      </c>
      <c r="M3254">
        <v>44.272814346478199</v>
      </c>
      <c r="N3254">
        <v>0.82212399952215898</v>
      </c>
      <c r="O3254">
        <v>62.8749748339037</v>
      </c>
      <c r="P3254">
        <v>32.453333333333298</v>
      </c>
    </row>
    <row r="3255" spans="1:17" hidden="1" x14ac:dyDescent="0.3">
      <c r="A3255" t="s">
        <v>6673</v>
      </c>
      <c r="B3255" t="s">
        <v>6674</v>
      </c>
      <c r="C3255" t="str">
        <f>IFERROR(VLOOKUP(Table1[[#This Row],[Ticker]],[1]!Table1[[Symbol]:[Industry]],2,FALSE),"-")</f>
        <v>-</v>
      </c>
      <c r="D3255" t="s">
        <v>410</v>
      </c>
      <c r="E3255">
        <v>57.330624999999998</v>
      </c>
      <c r="F3255">
        <v>137.5</v>
      </c>
      <c r="G3255">
        <v>-51.387861696671798</v>
      </c>
      <c r="H3255">
        <v>-2.56228335333729</v>
      </c>
      <c r="I3255">
        <v>-32.503513933200203</v>
      </c>
      <c r="J3255">
        <v>-5.1750935791223496</v>
      </c>
      <c r="K3255">
        <v>141.45354527092101</v>
      </c>
      <c r="L3255">
        <v>144.698683795249</v>
      </c>
      <c r="M3255">
        <v>34.912383026271002</v>
      </c>
      <c r="N3255">
        <v>1.7364130434782601</v>
      </c>
      <c r="O3255">
        <v>52.727272727272698</v>
      </c>
      <c r="P3255">
        <v>18.483412322274798</v>
      </c>
    </row>
    <row r="3256" spans="1:17" hidden="1" x14ac:dyDescent="0.3">
      <c r="A3256" t="s">
        <v>6675</v>
      </c>
      <c r="B3256" t="s">
        <v>6676</v>
      </c>
      <c r="C3256" t="str">
        <f>IFERROR(VLOOKUP(Table1[[#This Row],[Ticker]],[1]!Table1[[Symbol]:[Industry]],2,FALSE),"-")</f>
        <v>-</v>
      </c>
      <c r="D3256" t="s">
        <v>395</v>
      </c>
      <c r="E3256">
        <v>57.271120500000002</v>
      </c>
      <c r="F3256">
        <v>23.43</v>
      </c>
      <c r="G3256">
        <v>-71.438384770127499</v>
      </c>
      <c r="H3256">
        <v>-33.557331173170098</v>
      </c>
      <c r="I3256">
        <v>-67.403052686016295</v>
      </c>
      <c r="J3256">
        <v>-9.4186939089796002</v>
      </c>
      <c r="K3256">
        <v>38.584109228035999</v>
      </c>
      <c r="L3256">
        <v>50.381483328353703</v>
      </c>
      <c r="M3256">
        <v>31.6176390953494</v>
      </c>
      <c r="N3256">
        <v>1.1571729209952299</v>
      </c>
      <c r="O3256">
        <v>300.640204865557</v>
      </c>
      <c r="P3256">
        <v>19.054878048780498</v>
      </c>
      <c r="Q3256">
        <v>0.10088785348604599</v>
      </c>
    </row>
    <row r="3257" spans="1:17" hidden="1" x14ac:dyDescent="0.3">
      <c r="A3257" t="s">
        <v>6677</v>
      </c>
      <c r="B3257" t="s">
        <v>6678</v>
      </c>
      <c r="C3257" t="str">
        <f>IFERROR(VLOOKUP(Table1[[#This Row],[Ticker]],[1]!Table1[[Symbol]:[Industry]],2,FALSE),"-")</f>
        <v>-</v>
      </c>
      <c r="D3257" t="s">
        <v>187</v>
      </c>
      <c r="E3257">
        <v>57.230988939999897</v>
      </c>
      <c r="F3257">
        <v>39.43</v>
      </c>
      <c r="G3257">
        <v>52.060582238697201</v>
      </c>
      <c r="H3257">
        <v>-10.399236669355499</v>
      </c>
      <c r="I3257">
        <v>44.7045588368794</v>
      </c>
      <c r="J3257">
        <v>1.0121195531923901</v>
      </c>
      <c r="K3257">
        <v>36.922286651516103</v>
      </c>
      <c r="L3257">
        <v>31.816891327070699</v>
      </c>
      <c r="M3257">
        <v>77.433252397350699</v>
      </c>
      <c r="N3257">
        <v>1.5424551089476499</v>
      </c>
      <c r="O3257">
        <v>17.829064164341801</v>
      </c>
      <c r="P3257">
        <v>126.609195402298</v>
      </c>
      <c r="Q3257">
        <v>7.6897495195435997E-2</v>
      </c>
    </row>
    <row r="3258" spans="1:17" hidden="1" x14ac:dyDescent="0.3">
      <c r="A3258" t="s">
        <v>6679</v>
      </c>
      <c r="B3258" t="s">
        <v>6680</v>
      </c>
      <c r="C3258" t="str">
        <f>IFERROR(VLOOKUP(Table1[[#This Row],[Ticker]],[1]!Table1[[Symbol]:[Industry]],2,FALSE),"-")</f>
        <v>-</v>
      </c>
      <c r="D3258" t="s">
        <v>46</v>
      </c>
      <c r="E3258">
        <v>57.214577861999999</v>
      </c>
      <c r="F3258">
        <v>33.93</v>
      </c>
      <c r="G3258">
        <v>-4.2810590084738296</v>
      </c>
      <c r="H3258">
        <v>-18.290104197437199</v>
      </c>
      <c r="I3258">
        <v>-38.3997941242203</v>
      </c>
      <c r="J3258">
        <v>-3.7385866264993699</v>
      </c>
      <c r="K3258">
        <v>35.195300186816901</v>
      </c>
      <c r="L3258">
        <v>35.411766799129303</v>
      </c>
      <c r="M3258">
        <v>51.686327704403702</v>
      </c>
      <c r="N3258">
        <v>0.68682001552906302</v>
      </c>
      <c r="O3258">
        <v>49.130562923666297</v>
      </c>
      <c r="P3258">
        <v>34.110671936758898</v>
      </c>
      <c r="Q3258">
        <v>-0.10127086266817099</v>
      </c>
    </row>
    <row r="3259" spans="1:17" hidden="1" x14ac:dyDescent="0.3">
      <c r="A3259" t="s">
        <v>6681</v>
      </c>
      <c r="B3259" t="s">
        <v>6682</v>
      </c>
      <c r="C3259" t="str">
        <f>IFERROR(VLOOKUP(Table1[[#This Row],[Ticker]],[1]!Table1[[Symbol]:[Industry]],2,FALSE),"-")</f>
        <v>-</v>
      </c>
      <c r="D3259" t="s">
        <v>140</v>
      </c>
      <c r="E3259">
        <v>57.029233139999903</v>
      </c>
      <c r="F3259">
        <v>171.05</v>
      </c>
      <c r="G3259">
        <v>84.8108909020807</v>
      </c>
      <c r="H3259">
        <v>28.359302294810799</v>
      </c>
      <c r="I3259">
        <v>48.326468095523403</v>
      </c>
      <c r="J3259">
        <v>-1.79741015591114</v>
      </c>
      <c r="K3259">
        <v>135.80119840960799</v>
      </c>
      <c r="L3259">
        <v>112.116079027879</v>
      </c>
      <c r="M3259">
        <v>75.251721691254403</v>
      </c>
      <c r="N3259">
        <v>0.49940770851239902</v>
      </c>
      <c r="O3259">
        <v>5.23238819058753</v>
      </c>
      <c r="P3259">
        <v>134.539969834087</v>
      </c>
      <c r="Q3259">
        <v>0.116195844104527</v>
      </c>
    </row>
    <row r="3260" spans="1:17" hidden="1" x14ac:dyDescent="0.3">
      <c r="A3260" t="s">
        <v>6683</v>
      </c>
      <c r="B3260" t="s">
        <v>6684</v>
      </c>
      <c r="C3260" t="str">
        <f>IFERROR(VLOOKUP(Table1[[#This Row],[Ticker]],[1]!Table1[[Symbol]:[Industry]],2,FALSE),"-")</f>
        <v>-</v>
      </c>
      <c r="E3260">
        <v>57.020351099999999</v>
      </c>
      <c r="F3260">
        <v>3.91</v>
      </c>
      <c r="G3260">
        <v>5.4958676702789697</v>
      </c>
      <c r="H3260">
        <v>4.7750539840000297</v>
      </c>
      <c r="I3260">
        <v>3.4796815958152099</v>
      </c>
      <c r="J3260">
        <v>0.51048262145296797</v>
      </c>
      <c r="K3260">
        <v>3.7994097563387301</v>
      </c>
      <c r="L3260">
        <v>3.5068097530439499</v>
      </c>
      <c r="M3260">
        <v>43.1054151591362</v>
      </c>
      <c r="N3260">
        <v>1.0296034390127999</v>
      </c>
      <c r="O3260">
        <v>46.291560102301702</v>
      </c>
      <c r="P3260">
        <v>58.943089430894297</v>
      </c>
      <c r="Q3260">
        <v>6.1444225768678001E-2</v>
      </c>
    </row>
    <row r="3261" spans="1:17" hidden="1" x14ac:dyDescent="0.3">
      <c r="A3261" t="s">
        <v>6685</v>
      </c>
      <c r="B3261" t="s">
        <v>6686</v>
      </c>
      <c r="C3261" t="str">
        <f>IFERROR(VLOOKUP(Table1[[#This Row],[Ticker]],[1]!Table1[[Symbol]:[Industry]],2,FALSE),"-")</f>
        <v>-</v>
      </c>
      <c r="D3261" t="s">
        <v>257</v>
      </c>
      <c r="E3261">
        <v>56.925489120000002</v>
      </c>
      <c r="F3261">
        <v>66.84</v>
      </c>
      <c r="G3261">
        <v>19.6553650881817</v>
      </c>
      <c r="H3261">
        <v>-13.963315533057999</v>
      </c>
      <c r="I3261">
        <v>22.661232232699401</v>
      </c>
      <c r="J3261">
        <v>-4.4003513323817298</v>
      </c>
      <c r="K3261">
        <v>67.708522536843205</v>
      </c>
      <c r="L3261">
        <v>61.353574022077098</v>
      </c>
      <c r="M3261">
        <v>43.237887805913203</v>
      </c>
      <c r="N3261">
        <v>1.0035275166198501</v>
      </c>
      <c r="O3261">
        <v>13.704368641532</v>
      </c>
      <c r="P3261">
        <v>62.193642319825202</v>
      </c>
      <c r="Q3261">
        <v>0.12409981933060101</v>
      </c>
    </row>
    <row r="3262" spans="1:17" hidden="1" x14ac:dyDescent="0.3">
      <c r="A3262" t="s">
        <v>6687</v>
      </c>
      <c r="B3262" t="s">
        <v>6688</v>
      </c>
      <c r="C3262" t="str">
        <f>IFERROR(VLOOKUP(Table1[[#This Row],[Ticker]],[1]!Table1[[Symbol]:[Industry]],2,FALSE),"-")</f>
        <v>-</v>
      </c>
      <c r="D3262" t="s">
        <v>371</v>
      </c>
      <c r="E3262">
        <v>56.913207999999997</v>
      </c>
      <c r="F3262">
        <v>83.6</v>
      </c>
      <c r="G3262">
        <v>10.8891211685462</v>
      </c>
      <c r="H3262">
        <v>-4.4141352051891403</v>
      </c>
      <c r="I3262">
        <v>20.337725610233701</v>
      </c>
      <c r="J3262">
        <v>1.31842136188116</v>
      </c>
      <c r="K3262">
        <v>80.677544809597094</v>
      </c>
      <c r="L3262">
        <v>75.583746631789197</v>
      </c>
      <c r="M3262">
        <v>49.239013639526803</v>
      </c>
      <c r="N3262">
        <v>1.1718061674008799</v>
      </c>
      <c r="O3262">
        <v>21.889952153109999</v>
      </c>
      <c r="P3262">
        <v>57.438794726930297</v>
      </c>
    </row>
    <row r="3263" spans="1:17" hidden="1" x14ac:dyDescent="0.3">
      <c r="A3263" t="s">
        <v>6689</v>
      </c>
      <c r="B3263" t="s">
        <v>6690</v>
      </c>
      <c r="C3263" t="str">
        <f>IFERROR(VLOOKUP(Table1[[#This Row],[Ticker]],[1]!Table1[[Symbol]:[Industry]],2,FALSE),"-")</f>
        <v>-</v>
      </c>
      <c r="D3263" t="s">
        <v>119</v>
      </c>
      <c r="E3263">
        <v>56.906399999999998</v>
      </c>
      <c r="F3263">
        <v>9.0500000000000007</v>
      </c>
      <c r="G3263">
        <v>-37.419503094166899</v>
      </c>
      <c r="H3263">
        <v>-15.3052243141</v>
      </c>
      <c r="I3263">
        <v>-27.2696876883222</v>
      </c>
      <c r="J3263">
        <v>-7.0311562859420897</v>
      </c>
      <c r="K3263">
        <v>9.7120806614362696</v>
      </c>
      <c r="L3263">
        <v>10.1831588080221</v>
      </c>
      <c r="M3263">
        <v>25.603042373573601</v>
      </c>
      <c r="N3263">
        <v>1.4007952967328601</v>
      </c>
      <c r="O3263">
        <v>69.060773480662903</v>
      </c>
      <c r="P3263">
        <v>31.159420289854999</v>
      </c>
      <c r="Q3263">
        <v>1.0885515890980999E-2</v>
      </c>
    </row>
    <row r="3264" spans="1:17" hidden="1" x14ac:dyDescent="0.3">
      <c r="A3264" t="s">
        <v>6691</v>
      </c>
      <c r="B3264" t="s">
        <v>6692</v>
      </c>
      <c r="C3264" t="str">
        <f>IFERROR(VLOOKUP(Table1[[#This Row],[Ticker]],[1]!Table1[[Symbol]:[Industry]],2,FALSE),"-")</f>
        <v>-</v>
      </c>
      <c r="E3264">
        <v>56.739111800000003</v>
      </c>
      <c r="F3264">
        <v>48.35</v>
      </c>
      <c r="G3264">
        <v>132.84396371162401</v>
      </c>
      <c r="H3264">
        <v>-2.8702900014015702</v>
      </c>
      <c r="I3264">
        <v>258.46240048982401</v>
      </c>
      <c r="J3264">
        <v>-7.6088077059599799</v>
      </c>
      <c r="K3264">
        <v>43.546095645685199</v>
      </c>
      <c r="L3264">
        <v>26.3907439576782</v>
      </c>
      <c r="M3264">
        <v>23.430206585773</v>
      </c>
      <c r="N3264">
        <v>0.28947328224841501</v>
      </c>
      <c r="O3264">
        <v>13.753877973112701</v>
      </c>
      <c r="P3264">
        <v>290.86499595796198</v>
      </c>
    </row>
    <row r="3265" spans="1:17" hidden="1" x14ac:dyDescent="0.3">
      <c r="A3265" t="s">
        <v>6693</v>
      </c>
      <c r="B3265" t="s">
        <v>6694</v>
      </c>
      <c r="C3265" t="str">
        <f>IFERROR(VLOOKUP(Table1[[#This Row],[Ticker]],[1]!Table1[[Symbol]:[Industry]],2,FALSE),"-")</f>
        <v>-</v>
      </c>
      <c r="D3265" t="s">
        <v>143</v>
      </c>
      <c r="E3265">
        <v>56.7</v>
      </c>
      <c r="F3265">
        <v>270</v>
      </c>
      <c r="G3265">
        <v>-68.569328878139004</v>
      </c>
      <c r="H3265">
        <v>-6.01763374746319</v>
      </c>
      <c r="I3265">
        <v>-48.373236990974299</v>
      </c>
      <c r="J3265">
        <v>3.5156826382351798</v>
      </c>
      <c r="K3265">
        <v>307.88053677603699</v>
      </c>
      <c r="M3265">
        <v>50.951405068678497</v>
      </c>
      <c r="N3265">
        <v>0.53914674167838705</v>
      </c>
      <c r="O3265">
        <v>85.185185185185105</v>
      </c>
      <c r="P3265">
        <v>9.2896174863387806</v>
      </c>
    </row>
    <row r="3266" spans="1:17" hidden="1" x14ac:dyDescent="0.3">
      <c r="A3266" t="s">
        <v>6695</v>
      </c>
      <c r="B3266" t="s">
        <v>6696</v>
      </c>
      <c r="C3266" t="str">
        <f>IFERROR(VLOOKUP(Table1[[#This Row],[Ticker]],[1]!Table1[[Symbol]:[Industry]],2,FALSE),"-")</f>
        <v>-</v>
      </c>
      <c r="D3266" t="s">
        <v>320</v>
      </c>
      <c r="E3266">
        <v>56.606513999999997</v>
      </c>
      <c r="F3266">
        <v>115.8</v>
      </c>
      <c r="G3266">
        <v>32.657617042461098</v>
      </c>
      <c r="H3266">
        <v>-6.7367158503504303</v>
      </c>
      <c r="I3266">
        <v>-23.537514171380501</v>
      </c>
      <c r="J3266">
        <v>4.2544105723801797</v>
      </c>
      <c r="K3266">
        <v>111.537280986998</v>
      </c>
      <c r="L3266">
        <v>110.397836917761</v>
      </c>
      <c r="M3266">
        <v>81.377220897271599</v>
      </c>
      <c r="N3266">
        <v>0.71762384977275995</v>
      </c>
      <c r="O3266">
        <v>56.3039723661485</v>
      </c>
      <c r="P3266">
        <v>65.428571428571402</v>
      </c>
      <c r="Q3266">
        <v>5.6643717912555E-2</v>
      </c>
    </row>
    <row r="3267" spans="1:17" hidden="1" x14ac:dyDescent="0.3">
      <c r="A3267" t="s">
        <v>6697</v>
      </c>
      <c r="B3267" t="s">
        <v>6698</v>
      </c>
      <c r="C3267" t="str">
        <f>IFERROR(VLOOKUP(Table1[[#This Row],[Ticker]],[1]!Table1[[Symbol]:[Industry]],2,FALSE),"-")</f>
        <v>-</v>
      </c>
      <c r="E3267">
        <v>56.5668279</v>
      </c>
      <c r="F3267">
        <v>27</v>
      </c>
      <c r="G3267">
        <v>43.354814605177801</v>
      </c>
      <c r="H3267">
        <v>-0.81729726052511398</v>
      </c>
      <c r="I3267">
        <v>15.865998783634501</v>
      </c>
      <c r="J3267">
        <v>-5.1590783764614203</v>
      </c>
      <c r="K3267">
        <v>26.102014764745999</v>
      </c>
      <c r="L3267">
        <v>22.907247184935901</v>
      </c>
      <c r="M3267">
        <v>66.873453875746193</v>
      </c>
      <c r="N3267">
        <v>1.00873169762894</v>
      </c>
      <c r="O3267">
        <v>38.1111111111111</v>
      </c>
      <c r="P3267">
        <v>110.116731517509</v>
      </c>
      <c r="Q3267">
        <v>8.8040967162169997E-2</v>
      </c>
    </row>
    <row r="3268" spans="1:17" hidden="1" x14ac:dyDescent="0.3">
      <c r="A3268" t="s">
        <v>6699</v>
      </c>
      <c r="B3268" t="s">
        <v>6700</v>
      </c>
      <c r="C3268" t="str">
        <f>IFERROR(VLOOKUP(Table1[[#This Row],[Ticker]],[1]!Table1[[Symbol]:[Industry]],2,FALSE),"-")</f>
        <v>-</v>
      </c>
      <c r="D3268" t="s">
        <v>46</v>
      </c>
      <c r="E3268">
        <v>56.483821800000001</v>
      </c>
      <c r="F3268">
        <v>29.43</v>
      </c>
      <c r="G3268">
        <v>6.8553815465713699</v>
      </c>
      <c r="H3268">
        <v>12.768139042302399</v>
      </c>
      <c r="I3268">
        <v>0.65230064343423899</v>
      </c>
      <c r="J3268">
        <v>12.827259172163499</v>
      </c>
      <c r="K3268">
        <v>25.187077086407498</v>
      </c>
      <c r="L3268">
        <v>25.141317297326498</v>
      </c>
      <c r="M3268">
        <v>95.990538366965694</v>
      </c>
      <c r="N3268">
        <v>1.3685608263676201</v>
      </c>
      <c r="O3268">
        <v>56.269113149847101</v>
      </c>
      <c r="P3268">
        <v>61.703296703296701</v>
      </c>
      <c r="Q3268">
        <v>4.8971991644258001E-2</v>
      </c>
    </row>
    <row r="3269" spans="1:17" hidden="1" x14ac:dyDescent="0.3">
      <c r="A3269" t="s">
        <v>6701</v>
      </c>
      <c r="B3269" t="s">
        <v>6702</v>
      </c>
      <c r="C3269" t="str">
        <f>IFERROR(VLOOKUP(Table1[[#This Row],[Ticker]],[1]!Table1[[Symbol]:[Industry]],2,FALSE),"-")</f>
        <v>-</v>
      </c>
      <c r="E3269">
        <v>56.405999999999999</v>
      </c>
      <c r="F3269">
        <v>1659</v>
      </c>
      <c r="G3269">
        <v>92.070084218052301</v>
      </c>
      <c r="H3269">
        <v>56.061092297338597</v>
      </c>
      <c r="I3269">
        <v>82.1035817905898</v>
      </c>
      <c r="J3269">
        <v>14.078716937261801</v>
      </c>
      <c r="K3269">
        <v>1150.2068211752401</v>
      </c>
      <c r="L3269">
        <v>938.10536339016301</v>
      </c>
      <c r="M3269">
        <v>90.413624791916902</v>
      </c>
      <c r="N3269">
        <v>2.48570778083955</v>
      </c>
      <c r="O3269">
        <v>0</v>
      </c>
      <c r="P3269">
        <v>140.434782608695</v>
      </c>
      <c r="Q3269">
        <v>9.8220340018014995E-2</v>
      </c>
    </row>
    <row r="3270" spans="1:17" hidden="1" x14ac:dyDescent="0.3">
      <c r="A3270" t="s">
        <v>6703</v>
      </c>
      <c r="B3270" t="s">
        <v>6704</v>
      </c>
      <c r="C3270" t="str">
        <f>IFERROR(VLOOKUP(Table1[[#This Row],[Ticker]],[1]!Table1[[Symbol]:[Industry]],2,FALSE),"-")</f>
        <v>-</v>
      </c>
      <c r="D3270" t="s">
        <v>410</v>
      </c>
      <c r="E3270">
        <v>56.226084999999998</v>
      </c>
      <c r="F3270">
        <v>94.45</v>
      </c>
      <c r="G3270">
        <v>152.97633856916701</v>
      </c>
      <c r="H3270">
        <v>-15.607744227745499</v>
      </c>
      <c r="I3270">
        <v>-7.1578088755776399</v>
      </c>
      <c r="J3270">
        <v>-5.1524564689148598</v>
      </c>
      <c r="K3270">
        <v>97.294237816061397</v>
      </c>
      <c r="L3270">
        <v>90.536017188781798</v>
      </c>
      <c r="M3270">
        <v>65.048026941155698</v>
      </c>
      <c r="N3270">
        <v>1.12031325120001</v>
      </c>
      <c r="O3270">
        <v>58.443620963472704</v>
      </c>
      <c r="P3270">
        <v>182.784431137724</v>
      </c>
      <c r="Q3270">
        <v>0.13752113537270499</v>
      </c>
    </row>
    <row r="3271" spans="1:17" hidden="1" x14ac:dyDescent="0.3">
      <c r="A3271" t="s">
        <v>6705</v>
      </c>
      <c r="B3271" t="s">
        <v>6706</v>
      </c>
      <c r="C3271" t="str">
        <f>IFERROR(VLOOKUP(Table1[[#This Row],[Ticker]],[1]!Table1[[Symbol]:[Industry]],2,FALSE),"-")</f>
        <v>-</v>
      </c>
      <c r="D3271" t="s">
        <v>234</v>
      </c>
      <c r="E3271">
        <v>56.2211754</v>
      </c>
      <c r="F3271">
        <v>2.6</v>
      </c>
      <c r="G3271">
        <v>199.287813979003</v>
      </c>
      <c r="H3271">
        <v>19.395388604334599</v>
      </c>
      <c r="I3271">
        <v>-20.745243164401899</v>
      </c>
      <c r="J3271">
        <v>0.19278592252024501</v>
      </c>
      <c r="K3271">
        <v>2.3977066579847399</v>
      </c>
      <c r="L3271">
        <v>2.4414180911846701</v>
      </c>
      <c r="M3271">
        <v>60.945578052771303</v>
      </c>
      <c r="N3271">
        <v>0.97440423654015895</v>
      </c>
      <c r="O3271">
        <v>134.61538461538399</v>
      </c>
      <c r="P3271">
        <v>234.04710920770799</v>
      </c>
    </row>
    <row r="3272" spans="1:17" hidden="1" x14ac:dyDescent="0.3">
      <c r="A3272" t="s">
        <v>6707</v>
      </c>
      <c r="B3272" t="s">
        <v>6708</v>
      </c>
      <c r="C3272" t="str">
        <f>IFERROR(VLOOKUP(Table1[[#This Row],[Ticker]],[1]!Table1[[Symbol]:[Industry]],2,FALSE),"-")</f>
        <v>-</v>
      </c>
      <c r="E3272">
        <v>56.185371095999997</v>
      </c>
      <c r="F3272">
        <v>52.04</v>
      </c>
      <c r="G3272">
        <v>32.464105772316799</v>
      </c>
      <c r="H3272">
        <v>-10.252176636450899</v>
      </c>
      <c r="I3272">
        <v>-11.009961168103199</v>
      </c>
      <c r="J3272">
        <v>-6.3481510629609703</v>
      </c>
      <c r="K3272">
        <v>52.812144009062102</v>
      </c>
      <c r="L3272">
        <v>50.966082239922699</v>
      </c>
      <c r="M3272">
        <v>57.614394386143303</v>
      </c>
      <c r="N3272">
        <v>0.94644278817396399</v>
      </c>
      <c r="O3272">
        <v>35.818601076095298</v>
      </c>
      <c r="P3272">
        <v>72.546419098143204</v>
      </c>
      <c r="Q3272">
        <v>0.124209951370869</v>
      </c>
    </row>
    <row r="3273" spans="1:17" hidden="1" x14ac:dyDescent="0.3">
      <c r="A3273" t="s">
        <v>6709</v>
      </c>
      <c r="B3273" t="s">
        <v>6710</v>
      </c>
      <c r="C3273" t="str">
        <f>IFERROR(VLOOKUP(Table1[[#This Row],[Ticker]],[1]!Table1[[Symbol]:[Industry]],2,FALSE),"-")</f>
        <v>-</v>
      </c>
      <c r="D3273" t="s">
        <v>821</v>
      </c>
      <c r="E3273">
        <v>55.925235100000002</v>
      </c>
      <c r="F3273">
        <v>110.95</v>
      </c>
      <c r="G3273">
        <v>-0.57119797678233997</v>
      </c>
      <c r="H3273">
        <v>15.5325314614775</v>
      </c>
      <c r="I3273">
        <v>-3.2549786714537601</v>
      </c>
      <c r="J3273">
        <v>12.7432032381226</v>
      </c>
      <c r="K3273">
        <v>99.3080632915443</v>
      </c>
      <c r="L3273">
        <v>98.159342503501705</v>
      </c>
      <c r="M3273">
        <v>74.231466324664197</v>
      </c>
      <c r="N3273">
        <v>0.65494405165457903</v>
      </c>
      <c r="O3273">
        <v>22.938260477692602</v>
      </c>
      <c r="P3273">
        <v>49.730094466936499</v>
      </c>
      <c r="Q3273">
        <v>9.3602067205759993E-3</v>
      </c>
    </row>
    <row r="3274" spans="1:17" hidden="1" x14ac:dyDescent="0.3">
      <c r="A3274" t="s">
        <v>6711</v>
      </c>
      <c r="B3274" t="s">
        <v>6712</v>
      </c>
      <c r="C3274" t="str">
        <f>IFERROR(VLOOKUP(Table1[[#This Row],[Ticker]],[1]!Table1[[Symbol]:[Industry]],2,FALSE),"-")</f>
        <v>-</v>
      </c>
      <c r="E3274">
        <v>55.922759999999997</v>
      </c>
      <c r="F3274">
        <v>62</v>
      </c>
      <c r="G3274">
        <v>109.73085195368699</v>
      </c>
      <c r="H3274">
        <v>-16.595438321336399</v>
      </c>
      <c r="I3274">
        <v>78.863211296355203</v>
      </c>
      <c r="J3274">
        <v>-10.5915278029699</v>
      </c>
      <c r="K3274">
        <v>73.517260706076499</v>
      </c>
      <c r="L3274">
        <v>61.6554598109621</v>
      </c>
      <c r="M3274">
        <v>18.615943448052899</v>
      </c>
      <c r="N3274">
        <v>0.43636363636363601</v>
      </c>
      <c r="O3274">
        <v>321.77419354838702</v>
      </c>
      <c r="P3274">
        <v>151.99837420403699</v>
      </c>
      <c r="Q3274">
        <v>0.13303653072982399</v>
      </c>
    </row>
    <row r="3275" spans="1:17" hidden="1" x14ac:dyDescent="0.3">
      <c r="A3275" t="s">
        <v>6713</v>
      </c>
      <c r="B3275" t="s">
        <v>6714</v>
      </c>
      <c r="C3275" t="str">
        <f>IFERROR(VLOOKUP(Table1[[#This Row],[Ticker]],[1]!Table1[[Symbol]:[Industry]],2,FALSE),"-")</f>
        <v>-</v>
      </c>
      <c r="D3275" t="s">
        <v>46</v>
      </c>
      <c r="E3275">
        <v>55.872</v>
      </c>
      <c r="F3275">
        <v>76.8</v>
      </c>
      <c r="G3275">
        <v>8.8358167820871891</v>
      </c>
      <c r="H3275">
        <v>-3.04614614910159</v>
      </c>
      <c r="I3275">
        <v>-25.407876104107199</v>
      </c>
      <c r="J3275">
        <v>-4.1266754237523697</v>
      </c>
      <c r="K3275">
        <v>78.227235710223596</v>
      </c>
      <c r="L3275">
        <v>77.203287275879106</v>
      </c>
      <c r="M3275">
        <v>64.696091641837697</v>
      </c>
      <c r="N3275">
        <v>0.60261207635729797</v>
      </c>
      <c r="O3275">
        <v>44.53125</v>
      </c>
      <c r="P3275">
        <v>68.421052631578902</v>
      </c>
      <c r="Q3275">
        <v>6.6496045574547996E-2</v>
      </c>
    </row>
    <row r="3276" spans="1:17" hidden="1" x14ac:dyDescent="0.3">
      <c r="A3276" t="s">
        <v>6715</v>
      </c>
      <c r="B3276" t="s">
        <v>6716</v>
      </c>
      <c r="C3276" t="str">
        <f>IFERROR(VLOOKUP(Table1[[#This Row],[Ticker]],[1]!Table1[[Symbol]:[Industry]],2,FALSE),"-")</f>
        <v>-</v>
      </c>
      <c r="D3276" t="s">
        <v>140</v>
      </c>
      <c r="E3276">
        <v>55.8061504</v>
      </c>
      <c r="F3276">
        <v>5662.15</v>
      </c>
      <c r="G3276">
        <v>78.145599757581607</v>
      </c>
      <c r="H3276">
        <v>35.232293366239404</v>
      </c>
      <c r="I3276">
        <v>-2.9180137532639798</v>
      </c>
      <c r="J3276">
        <v>40.245318800078003</v>
      </c>
      <c r="K3276">
        <v>4436.3846379409097</v>
      </c>
      <c r="L3276">
        <v>4118.2908265754004</v>
      </c>
      <c r="M3276">
        <v>70.779523023356305</v>
      </c>
      <c r="N3276">
        <v>4.57546290129212</v>
      </c>
      <c r="O3276">
        <v>14.355854224985199</v>
      </c>
      <c r="P3276">
        <v>109.631617919289</v>
      </c>
      <c r="Q3276">
        <v>6.1187881277974997E-2</v>
      </c>
    </row>
    <row r="3277" spans="1:17" hidden="1" x14ac:dyDescent="0.3">
      <c r="A3277" t="s">
        <v>6717</v>
      </c>
      <c r="B3277" t="s">
        <v>6718</v>
      </c>
      <c r="C3277" t="str">
        <f>IFERROR(VLOOKUP(Table1[[#This Row],[Ticker]],[1]!Table1[[Symbol]:[Industry]],2,FALSE),"-")</f>
        <v>-</v>
      </c>
      <c r="D3277" t="s">
        <v>390</v>
      </c>
      <c r="E3277">
        <v>55.706690000000002</v>
      </c>
      <c r="F3277">
        <v>2.6</v>
      </c>
      <c r="G3277">
        <v>1.1170822716867399</v>
      </c>
      <c r="H3277">
        <v>0.919198128144191</v>
      </c>
      <c r="I3277">
        <v>-24.453991873572502</v>
      </c>
      <c r="J3277">
        <v>5.4718206133196299</v>
      </c>
      <c r="K3277">
        <v>2.2360739489648598</v>
      </c>
      <c r="L3277">
        <v>2.31873470777639</v>
      </c>
      <c r="M3277">
        <v>89.083985507024806</v>
      </c>
      <c r="N3277">
        <v>1.4078255689794601</v>
      </c>
      <c r="O3277">
        <v>36.538461538461497</v>
      </c>
      <c r="P3277">
        <v>39.784946236559101</v>
      </c>
      <c r="Q3277">
        <v>8.9675788871055997E-2</v>
      </c>
    </row>
    <row r="3278" spans="1:17" hidden="1" x14ac:dyDescent="0.3">
      <c r="A3278" t="s">
        <v>6719</v>
      </c>
      <c r="B3278" t="s">
        <v>6720</v>
      </c>
      <c r="C3278" t="str">
        <f>IFERROR(VLOOKUP(Table1[[#This Row],[Ticker]],[1]!Table1[[Symbol]:[Industry]],2,FALSE),"-")</f>
        <v>-</v>
      </c>
      <c r="D3278" t="s">
        <v>1409</v>
      </c>
      <c r="E3278">
        <v>55.652915069999999</v>
      </c>
      <c r="F3278">
        <v>27.45</v>
      </c>
      <c r="G3278">
        <v>-32.5033574980759</v>
      </c>
      <c r="H3278">
        <v>-2.1499842617929099</v>
      </c>
      <c r="I3278">
        <v>-22.145564370339802</v>
      </c>
      <c r="J3278">
        <v>-1.58315550765626</v>
      </c>
      <c r="K3278">
        <v>27.073919990767301</v>
      </c>
      <c r="L3278">
        <v>29.232199435926699</v>
      </c>
      <c r="M3278">
        <v>51.537507017338498</v>
      </c>
      <c r="N3278">
        <v>1.4638157894736801</v>
      </c>
      <c r="O3278">
        <v>70.856102003642903</v>
      </c>
      <c r="P3278">
        <v>14.1372141372141</v>
      </c>
    </row>
    <row r="3279" spans="1:17" hidden="1" x14ac:dyDescent="0.3">
      <c r="A3279" t="s">
        <v>6721</v>
      </c>
      <c r="B3279" t="s">
        <v>6722</v>
      </c>
      <c r="C3279" t="str">
        <f>IFERROR(VLOOKUP(Table1[[#This Row],[Ticker]],[1]!Table1[[Symbol]:[Industry]],2,FALSE),"-")</f>
        <v>-</v>
      </c>
      <c r="D3279" t="s">
        <v>620</v>
      </c>
      <c r="E3279">
        <v>55.575598470000003</v>
      </c>
      <c r="F3279">
        <v>32.409999999999997</v>
      </c>
      <c r="G3279">
        <v>32.385374954613503</v>
      </c>
      <c r="H3279">
        <v>3.36911602633795</v>
      </c>
      <c r="I3279">
        <v>14.7090591736179</v>
      </c>
      <c r="J3279">
        <v>6.2594224370305901E-2</v>
      </c>
      <c r="K3279">
        <v>31.556589591612301</v>
      </c>
      <c r="L3279">
        <v>28.571757079883302</v>
      </c>
      <c r="M3279">
        <v>55.722180818182999</v>
      </c>
      <c r="N3279">
        <v>0.47656061408545802</v>
      </c>
      <c r="O3279">
        <v>19.716136994754699</v>
      </c>
      <c r="P3279">
        <v>75.189189189189094</v>
      </c>
      <c r="Q3279">
        <v>5.7416395496127003E-2</v>
      </c>
    </row>
    <row r="3280" spans="1:17" hidden="1" x14ac:dyDescent="0.3">
      <c r="A3280" t="s">
        <v>6723</v>
      </c>
      <c r="B3280" t="s">
        <v>6724</v>
      </c>
      <c r="C3280" t="str">
        <f>IFERROR(VLOOKUP(Table1[[#This Row],[Ticker]],[1]!Table1[[Symbol]:[Industry]],2,FALSE),"-")</f>
        <v>-</v>
      </c>
      <c r="E3280">
        <v>55.411973000000003</v>
      </c>
      <c r="F3280">
        <v>15.25</v>
      </c>
      <c r="G3280">
        <v>25.727734535111001</v>
      </c>
      <c r="H3280">
        <v>17.808087017032999</v>
      </c>
      <c r="I3280">
        <v>15.911309652443199</v>
      </c>
      <c r="J3280">
        <v>9.8034301802233106</v>
      </c>
      <c r="K3280">
        <v>13.2531750690033</v>
      </c>
      <c r="L3280">
        <v>11.9975828758826</v>
      </c>
      <c r="M3280">
        <v>71.959825342461102</v>
      </c>
      <c r="N3280">
        <v>1.15293902840533</v>
      </c>
      <c r="O3280">
        <v>7.86885245901638</v>
      </c>
      <c r="P3280">
        <v>64.864864864864799</v>
      </c>
      <c r="Q3280">
        <v>6.4984448367174E-2</v>
      </c>
    </row>
    <row r="3281" spans="1:17" hidden="1" x14ac:dyDescent="0.3">
      <c r="A3281" t="s">
        <v>6725</v>
      </c>
      <c r="B3281" t="s">
        <v>6726</v>
      </c>
      <c r="C3281" t="str">
        <f>IFERROR(VLOOKUP(Table1[[#This Row],[Ticker]],[1]!Table1[[Symbol]:[Industry]],2,FALSE),"-")</f>
        <v>-</v>
      </c>
      <c r="D3281" t="s">
        <v>1370</v>
      </c>
      <c r="E3281">
        <v>55.404024</v>
      </c>
      <c r="F3281">
        <v>31.07</v>
      </c>
      <c r="G3281">
        <v>27.492942184132001</v>
      </c>
      <c r="H3281">
        <v>-2.7732085642625002</v>
      </c>
      <c r="I3281">
        <v>-0.84464911014190103</v>
      </c>
      <c r="J3281">
        <v>-6.5600417908435897</v>
      </c>
      <c r="K3281">
        <v>32.9980034337812</v>
      </c>
      <c r="L3281">
        <v>30.342693116438699</v>
      </c>
      <c r="M3281">
        <v>39.225509227407699</v>
      </c>
      <c r="N3281">
        <v>0.497207000055504</v>
      </c>
      <c r="O3281">
        <v>49.855165754747297</v>
      </c>
      <c r="P3281">
        <v>91.199999999999903</v>
      </c>
      <c r="Q3281">
        <v>0.11682801290919401</v>
      </c>
    </row>
    <row r="3282" spans="1:17" hidden="1" x14ac:dyDescent="0.3">
      <c r="A3282" t="s">
        <v>6727</v>
      </c>
      <c r="B3282" t="s">
        <v>6728</v>
      </c>
      <c r="C3282" t="str">
        <f>IFERROR(VLOOKUP(Table1[[#This Row],[Ticker]],[1]!Table1[[Symbol]:[Industry]],2,FALSE),"-")</f>
        <v>-</v>
      </c>
      <c r="D3282" t="s">
        <v>127</v>
      </c>
      <c r="E3282">
        <v>55.324800000000003</v>
      </c>
      <c r="F3282">
        <v>50.85</v>
      </c>
      <c r="G3282">
        <v>54.096866312808601</v>
      </c>
      <c r="H3282">
        <v>24.618122859326899</v>
      </c>
      <c r="I3282">
        <v>-17.503884875230099</v>
      </c>
      <c r="J3282">
        <v>7.7850252722478501</v>
      </c>
      <c r="K3282">
        <v>43.240455018801804</v>
      </c>
      <c r="L3282">
        <v>39.316944248948303</v>
      </c>
      <c r="M3282">
        <v>67.956799452079494</v>
      </c>
      <c r="N3282">
        <v>1.84687235657063</v>
      </c>
      <c r="O3282">
        <v>16.027531956735402</v>
      </c>
      <c r="P3282">
        <v>95.576923076923094</v>
      </c>
      <c r="Q3282">
        <v>8.0912942004954996E-2</v>
      </c>
    </row>
    <row r="3283" spans="1:17" hidden="1" x14ac:dyDescent="0.3">
      <c r="A3283" t="s">
        <v>6729</v>
      </c>
      <c r="B3283" t="s">
        <v>6730</v>
      </c>
      <c r="C3283" t="str">
        <f>IFERROR(VLOOKUP(Table1[[#This Row],[Ticker]],[1]!Table1[[Symbol]:[Industry]],2,FALSE),"-")</f>
        <v>-</v>
      </c>
      <c r="D3283" t="s">
        <v>931</v>
      </c>
      <c r="E3283">
        <v>55.263599999999997</v>
      </c>
      <c r="F3283">
        <v>1.29</v>
      </c>
      <c r="G3283">
        <v>-80.182774256290301</v>
      </c>
      <c r="H3283">
        <v>2.5423865339412899</v>
      </c>
      <c r="I3283">
        <v>9.96777683391044</v>
      </c>
      <c r="J3283">
        <v>15.3748587516518</v>
      </c>
      <c r="K3283">
        <v>1.1057673233877601</v>
      </c>
      <c r="L3283">
        <v>1.52610349097862</v>
      </c>
      <c r="M3283">
        <v>88.719002007318394</v>
      </c>
      <c r="N3283">
        <v>0.74432516200519405</v>
      </c>
      <c r="O3283">
        <v>155.81395348837199</v>
      </c>
      <c r="P3283">
        <v>35.789473684210499</v>
      </c>
      <c r="Q3283">
        <v>-3.1489700013208E-2</v>
      </c>
    </row>
    <row r="3284" spans="1:17" hidden="1" x14ac:dyDescent="0.3">
      <c r="A3284" t="s">
        <v>6731</v>
      </c>
      <c r="B3284" t="s">
        <v>6732</v>
      </c>
      <c r="C3284" t="str">
        <f>IFERROR(VLOOKUP(Table1[[#This Row],[Ticker]],[1]!Table1[[Symbol]:[Industry]],2,FALSE),"-")</f>
        <v>-</v>
      </c>
      <c r="D3284" t="s">
        <v>65</v>
      </c>
      <c r="E3284">
        <v>55.216163999999999</v>
      </c>
      <c r="F3284">
        <v>20.23</v>
      </c>
      <c r="G3284">
        <v>-11.094622281619399</v>
      </c>
      <c r="H3284">
        <v>-23.390513157945001</v>
      </c>
      <c r="I3284">
        <v>-49.5716821421682</v>
      </c>
      <c r="J3284">
        <v>-6.2691584840126904</v>
      </c>
      <c r="K3284">
        <v>20.679522711129099</v>
      </c>
      <c r="L3284">
        <v>21.089917449406599</v>
      </c>
      <c r="M3284">
        <v>66.913029405751701</v>
      </c>
      <c r="N3284">
        <v>0.76337658038585499</v>
      </c>
      <c r="O3284">
        <v>76.470588235294102</v>
      </c>
      <c r="P3284">
        <v>18.999999999999901</v>
      </c>
      <c r="Q3284">
        <v>0.13190347644206399</v>
      </c>
    </row>
    <row r="3285" spans="1:17" hidden="1" x14ac:dyDescent="0.3">
      <c r="A3285" t="s">
        <v>6733</v>
      </c>
      <c r="B3285" t="s">
        <v>6734</v>
      </c>
      <c r="C3285" t="str">
        <f>IFERROR(VLOOKUP(Table1[[#This Row],[Ticker]],[1]!Table1[[Symbol]:[Industry]],2,FALSE),"-")</f>
        <v>-</v>
      </c>
      <c r="D3285" t="s">
        <v>234</v>
      </c>
      <c r="E3285">
        <v>55.210577000000001</v>
      </c>
      <c r="F3285">
        <v>53</v>
      </c>
      <c r="G3285">
        <v>93.296078441813705</v>
      </c>
      <c r="H3285">
        <v>-4.6024591223266196</v>
      </c>
      <c r="I3285">
        <v>10.9424096777021</v>
      </c>
      <c r="K3285">
        <v>53.706138190125102</v>
      </c>
      <c r="L3285">
        <v>38.513103008389599</v>
      </c>
      <c r="M3285">
        <v>19.721633824694301</v>
      </c>
      <c r="N3285">
        <v>4.2813455657492297E-2</v>
      </c>
      <c r="O3285">
        <v>50.943396226415103</v>
      </c>
      <c r="P3285">
        <v>218.31831831831801</v>
      </c>
    </row>
    <row r="3286" spans="1:17" hidden="1" x14ac:dyDescent="0.3">
      <c r="A3286" t="s">
        <v>6735</v>
      </c>
      <c r="B3286" t="s">
        <v>6736</v>
      </c>
      <c r="C3286" t="str">
        <f>IFERROR(VLOOKUP(Table1[[#This Row],[Ticker]],[1]!Table1[[Symbol]:[Industry]],2,FALSE),"-")</f>
        <v>-</v>
      </c>
      <c r="D3286" t="s">
        <v>143</v>
      </c>
      <c r="E3286">
        <v>55.186616739999998</v>
      </c>
      <c r="F3286">
        <v>2.74</v>
      </c>
      <c r="G3286">
        <v>-71.485381897284796</v>
      </c>
      <c r="H3286">
        <v>18.376562469229398</v>
      </c>
      <c r="I3286">
        <v>-16.749015146039401</v>
      </c>
      <c r="J3286">
        <v>16.089144465937501</v>
      </c>
      <c r="K3286">
        <v>2.2735739907274302</v>
      </c>
      <c r="L3286">
        <v>3.2442526442758002</v>
      </c>
      <c r="M3286">
        <v>75.080382891817493</v>
      </c>
      <c r="N3286">
        <v>0.91683224629327298</v>
      </c>
      <c r="O3286">
        <v>131.75182481751801</v>
      </c>
      <c r="P3286">
        <v>52.2222222222222</v>
      </c>
      <c r="Q3286">
        <v>-0.18565100920145999</v>
      </c>
    </row>
    <row r="3287" spans="1:17" hidden="1" x14ac:dyDescent="0.3">
      <c r="A3287" t="s">
        <v>6737</v>
      </c>
      <c r="B3287" t="s">
        <v>6738</v>
      </c>
      <c r="C3287" t="str">
        <f>IFERROR(VLOOKUP(Table1[[#This Row],[Ticker]],[1]!Table1[[Symbol]:[Industry]],2,FALSE),"-")</f>
        <v>-</v>
      </c>
      <c r="E3287">
        <v>55.171731999999999</v>
      </c>
      <c r="F3287">
        <v>27.88</v>
      </c>
      <c r="G3287">
        <v>95.557655248844995</v>
      </c>
      <c r="H3287">
        <v>-6.3742332100893799</v>
      </c>
      <c r="I3287">
        <v>-6.1512343233855598</v>
      </c>
      <c r="J3287">
        <v>-5.1817914946535204</v>
      </c>
      <c r="K3287">
        <v>28.621335015063899</v>
      </c>
      <c r="L3287">
        <v>26.3837256345581</v>
      </c>
      <c r="M3287">
        <v>38.967196483387198</v>
      </c>
      <c r="N3287">
        <v>0.99927538354866696</v>
      </c>
      <c r="O3287">
        <v>21.951219512195099</v>
      </c>
      <c r="P3287">
        <v>132.333333333333</v>
      </c>
    </row>
    <row r="3288" spans="1:17" hidden="1" x14ac:dyDescent="0.3">
      <c r="A3288" t="s">
        <v>6739</v>
      </c>
      <c r="B3288" t="s">
        <v>6740</v>
      </c>
      <c r="C3288" t="str">
        <f>IFERROR(VLOOKUP(Table1[[#This Row],[Ticker]],[1]!Table1[[Symbol]:[Industry]],2,FALSE),"-")</f>
        <v>-</v>
      </c>
      <c r="E3288">
        <v>55.063239600000003</v>
      </c>
      <c r="F3288">
        <v>62.52</v>
      </c>
      <c r="G3288">
        <v>50.599150696431799</v>
      </c>
      <c r="H3288">
        <v>12.429294598873399</v>
      </c>
      <c r="I3288">
        <v>-7.3703786814602603</v>
      </c>
      <c r="J3288">
        <v>12.2470866815889</v>
      </c>
      <c r="K3288">
        <v>60.893800331238197</v>
      </c>
      <c r="L3288">
        <v>57.522917014922797</v>
      </c>
      <c r="M3288">
        <v>55.903279063647197</v>
      </c>
      <c r="N3288">
        <v>1.35835275618685</v>
      </c>
      <c r="O3288">
        <v>28.678822776711399</v>
      </c>
      <c r="P3288">
        <v>87.466266866566698</v>
      </c>
      <c r="Q3288">
        <v>3.0667433826556002E-2</v>
      </c>
    </row>
    <row r="3289" spans="1:17" hidden="1" x14ac:dyDescent="0.3">
      <c r="A3289" t="s">
        <v>6741</v>
      </c>
      <c r="B3289" t="s">
        <v>6742</v>
      </c>
      <c r="C3289" t="str">
        <f>IFERROR(VLOOKUP(Table1[[#This Row],[Ticker]],[1]!Table1[[Symbol]:[Industry]],2,FALSE),"-")</f>
        <v>-</v>
      </c>
      <c r="D3289" t="s">
        <v>124</v>
      </c>
      <c r="E3289">
        <v>55.033095000000003</v>
      </c>
      <c r="F3289">
        <v>3.9</v>
      </c>
      <c r="G3289">
        <v>9.4265591907024701E-2</v>
      </c>
      <c r="H3289">
        <v>-6.8832710076582702</v>
      </c>
      <c r="I3289">
        <v>-30.784102865337601</v>
      </c>
      <c r="J3289">
        <v>-2.7705046568694098</v>
      </c>
      <c r="K3289">
        <v>3.9816529304816601</v>
      </c>
      <c r="L3289">
        <v>4.2878690246651603</v>
      </c>
      <c r="M3289">
        <v>44.171910432977498</v>
      </c>
      <c r="N3289">
        <v>0.93543202056712005</v>
      </c>
      <c r="O3289">
        <v>48.717948717948701</v>
      </c>
      <c r="Q3289">
        <v>7.0722670983350999E-2</v>
      </c>
    </row>
    <row r="3290" spans="1:17" hidden="1" x14ac:dyDescent="0.3">
      <c r="A3290" t="s">
        <v>6743</v>
      </c>
      <c r="B3290" t="s">
        <v>6744</v>
      </c>
      <c r="C3290" t="str">
        <f>IFERROR(VLOOKUP(Table1[[#This Row],[Ticker]],[1]!Table1[[Symbol]:[Industry]],2,FALSE),"-")</f>
        <v>-</v>
      </c>
      <c r="D3290" t="s">
        <v>46</v>
      </c>
      <c r="E3290">
        <v>54.989429999999999</v>
      </c>
      <c r="F3290">
        <v>7.31</v>
      </c>
      <c r="G3290">
        <v>-94.894310810203606</v>
      </c>
      <c r="H3290">
        <v>-15.0238913027501</v>
      </c>
      <c r="I3290">
        <v>-53.458471714289303</v>
      </c>
      <c r="J3290">
        <v>-8.9831882646229797</v>
      </c>
      <c r="K3290">
        <v>9.0062184359306201</v>
      </c>
      <c r="L3290">
        <v>12.8528562373907</v>
      </c>
      <c r="M3290">
        <v>29.063880197254601</v>
      </c>
      <c r="N3290">
        <v>0.10992517725475601</v>
      </c>
      <c r="O3290">
        <v>303.69357045143602</v>
      </c>
      <c r="P3290">
        <v>5.9420289855072399</v>
      </c>
      <c r="Q3290">
        <v>8.3524638114634994E-2</v>
      </c>
    </row>
    <row r="3291" spans="1:17" hidden="1" x14ac:dyDescent="0.3">
      <c r="A3291" t="s">
        <v>6745</v>
      </c>
      <c r="B3291" t="s">
        <v>6746</v>
      </c>
      <c r="C3291" t="str">
        <f>IFERROR(VLOOKUP(Table1[[#This Row],[Ticker]],[1]!Table1[[Symbol]:[Industry]],2,FALSE),"-")</f>
        <v>-</v>
      </c>
      <c r="D3291" t="s">
        <v>716</v>
      </c>
      <c r="E3291">
        <v>54.986265107999998</v>
      </c>
      <c r="F3291">
        <v>394.25</v>
      </c>
      <c r="G3291">
        <v>3.1593508321141002</v>
      </c>
      <c r="H3291">
        <v>8.0701307291282696</v>
      </c>
      <c r="I3291">
        <v>-4.9791429494675397</v>
      </c>
      <c r="J3291">
        <v>3.0937238799097502</v>
      </c>
      <c r="K3291">
        <v>367.53898406572398</v>
      </c>
      <c r="L3291">
        <v>357.90156882491902</v>
      </c>
      <c r="M3291">
        <v>51.557362812998498</v>
      </c>
      <c r="N3291">
        <v>0.88635888371539495</v>
      </c>
      <c r="O3291">
        <v>2.79518072289155</v>
      </c>
      <c r="P3291">
        <v>31.4166666666666</v>
      </c>
    </row>
    <row r="3292" spans="1:17" hidden="1" x14ac:dyDescent="0.3">
      <c r="A3292" t="s">
        <v>6747</v>
      </c>
      <c r="B3292" t="s">
        <v>6748</v>
      </c>
      <c r="C3292" t="str">
        <f>IFERROR(VLOOKUP(Table1[[#This Row],[Ticker]],[1]!Table1[[Symbol]:[Industry]],2,FALSE),"-")</f>
        <v>-</v>
      </c>
      <c r="E3292">
        <v>54.8352</v>
      </c>
      <c r="F3292">
        <v>44.8</v>
      </c>
      <c r="G3292">
        <v>-39.558339867150003</v>
      </c>
      <c r="H3292">
        <v>-9.6315265095369593</v>
      </c>
      <c r="I3292">
        <v>-22.730380311821602</v>
      </c>
      <c r="J3292">
        <v>-8.8042457259600404</v>
      </c>
      <c r="K3292">
        <v>45.657178687557</v>
      </c>
      <c r="L3292">
        <v>49.910362606116699</v>
      </c>
      <c r="M3292">
        <v>54.258717642287102</v>
      </c>
      <c r="N3292">
        <v>0.38391608391608301</v>
      </c>
      <c r="O3292">
        <v>71.763392857142804</v>
      </c>
      <c r="P3292">
        <v>9.9386503067484497</v>
      </c>
    </row>
    <row r="3293" spans="1:17" hidden="1" x14ac:dyDescent="0.3">
      <c r="A3293" t="s">
        <v>6749</v>
      </c>
      <c r="B3293" t="s">
        <v>6750</v>
      </c>
      <c r="C3293" t="str">
        <f>IFERROR(VLOOKUP(Table1[[#This Row],[Ticker]],[1]!Table1[[Symbol]:[Industry]],2,FALSE),"-")</f>
        <v>-</v>
      </c>
      <c r="D3293" t="s">
        <v>371</v>
      </c>
      <c r="E3293">
        <v>54.833696000000003</v>
      </c>
      <c r="F3293">
        <v>152</v>
      </c>
      <c r="G3293">
        <v>3.2653277677182699</v>
      </c>
      <c r="H3293">
        <v>0.65498921877397098</v>
      </c>
      <c r="I3293">
        <v>-35.927340706776697</v>
      </c>
      <c r="J3293">
        <v>-7.9705300367748801</v>
      </c>
      <c r="K3293">
        <v>151.439240241356</v>
      </c>
      <c r="L3293">
        <v>152.89005012470901</v>
      </c>
      <c r="M3293">
        <v>53.989972872273697</v>
      </c>
      <c r="N3293">
        <v>1.4586767714027</v>
      </c>
      <c r="O3293">
        <v>66.447368421052602</v>
      </c>
      <c r="P3293">
        <v>38.307552320291101</v>
      </c>
      <c r="Q3293">
        <v>5.8021001259268998E-2</v>
      </c>
    </row>
    <row r="3294" spans="1:17" hidden="1" x14ac:dyDescent="0.3">
      <c r="A3294" t="s">
        <v>6751</v>
      </c>
      <c r="B3294" t="s">
        <v>6752</v>
      </c>
      <c r="C3294" t="str">
        <f>IFERROR(VLOOKUP(Table1[[#This Row],[Ticker]],[1]!Table1[[Symbol]:[Industry]],2,FALSE),"-")</f>
        <v>-</v>
      </c>
      <c r="D3294" t="s">
        <v>65</v>
      </c>
      <c r="E3294">
        <v>54.628185524999999</v>
      </c>
      <c r="F3294">
        <v>53.33</v>
      </c>
      <c r="G3294">
        <v>-62.246757007548602</v>
      </c>
      <c r="H3294">
        <v>-3.8372121282660698</v>
      </c>
      <c r="I3294">
        <v>-28.252006873890998</v>
      </c>
      <c r="J3294">
        <v>-6.6770893002961698</v>
      </c>
      <c r="K3294">
        <v>56.285874948800497</v>
      </c>
      <c r="L3294">
        <v>62.905554392453297</v>
      </c>
      <c r="M3294">
        <v>44.035641614140701</v>
      </c>
      <c r="N3294">
        <v>0.71485917152455603</v>
      </c>
      <c r="O3294">
        <v>86.574160885055306</v>
      </c>
      <c r="P3294">
        <v>8.8367346938775508</v>
      </c>
      <c r="Q3294">
        <v>1.7179325114238999E-2</v>
      </c>
    </row>
    <row r="3295" spans="1:17" hidden="1" x14ac:dyDescent="0.3">
      <c r="A3295" t="s">
        <v>6753</v>
      </c>
      <c r="B3295" t="s">
        <v>6754</v>
      </c>
      <c r="C3295" t="str">
        <f>IFERROR(VLOOKUP(Table1[[#This Row],[Ticker]],[1]!Table1[[Symbol]:[Industry]],2,FALSE),"-")</f>
        <v>-</v>
      </c>
      <c r="D3295" t="s">
        <v>21</v>
      </c>
      <c r="E3295">
        <v>54.607199999999999</v>
      </c>
      <c r="F3295">
        <v>186.5</v>
      </c>
      <c r="G3295">
        <v>32.3386614366309</v>
      </c>
      <c r="H3295">
        <v>19.260543754310302</v>
      </c>
      <c r="I3295">
        <v>-6.4199659046096202E-2</v>
      </c>
      <c r="J3295">
        <v>0.57532585947594905</v>
      </c>
      <c r="K3295">
        <v>156.00295788291601</v>
      </c>
      <c r="L3295">
        <v>153.73602265177601</v>
      </c>
      <c r="M3295">
        <v>64.264308866485393</v>
      </c>
      <c r="N3295">
        <v>2.1240216736905402</v>
      </c>
      <c r="O3295">
        <v>9.9195710455764097</v>
      </c>
      <c r="P3295">
        <v>81.243926141885296</v>
      </c>
    </row>
    <row r="3296" spans="1:17" hidden="1" x14ac:dyDescent="0.3">
      <c r="A3296" t="s">
        <v>6755</v>
      </c>
      <c r="B3296" t="s">
        <v>6756</v>
      </c>
      <c r="C3296" t="str">
        <f>IFERROR(VLOOKUP(Table1[[#This Row],[Ticker]],[1]!Table1[[Symbol]:[Industry]],2,FALSE),"-")</f>
        <v>-</v>
      </c>
      <c r="D3296" t="s">
        <v>668</v>
      </c>
      <c r="E3296">
        <v>54.357153599999997</v>
      </c>
      <c r="F3296">
        <v>40.200000000000003</v>
      </c>
      <c r="G3296">
        <v>40.403516458342601</v>
      </c>
      <c r="H3296">
        <v>-16.892396074754298</v>
      </c>
      <c r="I3296">
        <v>-17.2888903989755</v>
      </c>
      <c r="J3296">
        <v>-3.3327905672443698</v>
      </c>
      <c r="K3296">
        <v>43.157009620989299</v>
      </c>
      <c r="L3296">
        <v>38.340393889875998</v>
      </c>
      <c r="M3296">
        <v>31.871365222431201</v>
      </c>
      <c r="N3296">
        <v>0.231162582405565</v>
      </c>
      <c r="O3296">
        <v>50.597014925373102</v>
      </c>
      <c r="P3296">
        <v>101</v>
      </c>
      <c r="Q3296">
        <v>8.2434131980563E-2</v>
      </c>
    </row>
    <row r="3297" spans="1:17" hidden="1" x14ac:dyDescent="0.3">
      <c r="A3297" t="s">
        <v>6757</v>
      </c>
      <c r="B3297" t="s">
        <v>6758</v>
      </c>
      <c r="C3297" t="str">
        <f>IFERROR(VLOOKUP(Table1[[#This Row],[Ticker]],[1]!Table1[[Symbol]:[Industry]],2,FALSE),"-")</f>
        <v>-</v>
      </c>
      <c r="D3297" t="s">
        <v>541</v>
      </c>
      <c r="E3297">
        <v>54.272300096000002</v>
      </c>
      <c r="F3297">
        <v>58.87</v>
      </c>
      <c r="G3297">
        <v>-13.6855447269904</v>
      </c>
      <c r="H3297">
        <v>0.15829062378119199</v>
      </c>
      <c r="I3297">
        <v>-37.366595016176603</v>
      </c>
      <c r="J3297">
        <v>0.34515770968090997</v>
      </c>
      <c r="K3297">
        <v>57.431128702083697</v>
      </c>
      <c r="L3297">
        <v>58.167916217523697</v>
      </c>
      <c r="M3297">
        <v>48.447130224988904</v>
      </c>
      <c r="N3297">
        <v>1.03995069755514</v>
      </c>
      <c r="O3297">
        <v>51.010701545778801</v>
      </c>
      <c r="P3297">
        <v>26.330472103004201</v>
      </c>
      <c r="Q3297">
        <v>-6.1285057867700998E-2</v>
      </c>
    </row>
    <row r="3298" spans="1:17" hidden="1" x14ac:dyDescent="0.3">
      <c r="A3298" t="s">
        <v>6759</v>
      </c>
      <c r="B3298" t="s">
        <v>6760</v>
      </c>
      <c r="C3298" t="str">
        <f>IFERROR(VLOOKUP(Table1[[#This Row],[Ticker]],[1]!Table1[[Symbol]:[Industry]],2,FALSE),"-")</f>
        <v>-</v>
      </c>
      <c r="E3298">
        <v>54.167629341999998</v>
      </c>
      <c r="F3298">
        <v>30.07</v>
      </c>
      <c r="G3298">
        <v>295.43627336275699</v>
      </c>
      <c r="H3298">
        <v>-7.6318008203311001</v>
      </c>
      <c r="I3298">
        <v>63.785134564311598</v>
      </c>
      <c r="J3298">
        <v>-9.4695627714700006</v>
      </c>
      <c r="K3298">
        <v>30.0506061661521</v>
      </c>
      <c r="L3298">
        <v>21.0549049759327</v>
      </c>
      <c r="M3298">
        <v>25.121877553016301</v>
      </c>
      <c r="N3298">
        <v>2.1821008069324601</v>
      </c>
      <c r="O3298">
        <v>26.039241769205098</v>
      </c>
      <c r="P3298">
        <v>364.760432766615</v>
      </c>
      <c r="Q3298">
        <v>6.4161628456231995E-2</v>
      </c>
    </row>
    <row r="3299" spans="1:17" hidden="1" x14ac:dyDescent="0.3">
      <c r="A3299" t="s">
        <v>6761</v>
      </c>
      <c r="B3299" t="s">
        <v>6762</v>
      </c>
      <c r="C3299" t="str">
        <f>IFERROR(VLOOKUP(Table1[[#This Row],[Ticker]],[1]!Table1[[Symbol]:[Industry]],2,FALSE),"-")</f>
        <v>-</v>
      </c>
      <c r="D3299" t="s">
        <v>410</v>
      </c>
      <c r="E3299">
        <v>54.112410500000003</v>
      </c>
      <c r="F3299">
        <v>115.25</v>
      </c>
      <c r="G3299">
        <v>25.7332804704624</v>
      </c>
      <c r="H3299">
        <v>-18.431363083027801</v>
      </c>
      <c r="I3299">
        <v>34.867044233177801</v>
      </c>
      <c r="J3299">
        <v>11.427877897454501</v>
      </c>
      <c r="K3299">
        <v>114.73444201889301</v>
      </c>
      <c r="L3299">
        <v>101.048769124651</v>
      </c>
      <c r="M3299">
        <v>66.380605750451707</v>
      </c>
      <c r="N3299">
        <v>1.35396308360477</v>
      </c>
      <c r="O3299">
        <v>33.579175704989098</v>
      </c>
      <c r="P3299">
        <v>59.405255878284898</v>
      </c>
      <c r="Q3299">
        <v>6.0979647062801998E-2</v>
      </c>
    </row>
    <row r="3300" spans="1:17" hidden="1" x14ac:dyDescent="0.3">
      <c r="A3300" t="s">
        <v>6763</v>
      </c>
      <c r="B3300" t="s">
        <v>6764</v>
      </c>
      <c r="C3300" t="str">
        <f>IFERROR(VLOOKUP(Table1[[#This Row],[Ticker]],[1]!Table1[[Symbol]:[Industry]],2,FALSE),"-")</f>
        <v>-</v>
      </c>
      <c r="E3300">
        <v>53.953198436000001</v>
      </c>
      <c r="F3300">
        <v>22.58</v>
      </c>
      <c r="G3300">
        <v>225.48398622780701</v>
      </c>
      <c r="H3300">
        <v>-7.9068586979126296</v>
      </c>
      <c r="I3300">
        <v>184.21589713466199</v>
      </c>
      <c r="J3300">
        <v>9.5509464529194403</v>
      </c>
      <c r="K3300">
        <v>20.801790866237798</v>
      </c>
      <c r="L3300">
        <v>12.681956518663499</v>
      </c>
      <c r="M3300">
        <v>61.787380046019202</v>
      </c>
      <c r="N3300">
        <v>0.92241177570983002</v>
      </c>
      <c r="O3300">
        <v>20.239149689991098</v>
      </c>
      <c r="P3300">
        <v>260.12759170653902</v>
      </c>
      <c r="Q3300">
        <v>0.172294729927886</v>
      </c>
    </row>
    <row r="3301" spans="1:17" hidden="1" x14ac:dyDescent="0.3">
      <c r="A3301" t="s">
        <v>6765</v>
      </c>
      <c r="B3301" t="s">
        <v>6766</v>
      </c>
      <c r="C3301" t="str">
        <f>IFERROR(VLOOKUP(Table1[[#This Row],[Ticker]],[1]!Table1[[Symbol]:[Industry]],2,FALSE),"-")</f>
        <v>-</v>
      </c>
      <c r="D3301" t="s">
        <v>716</v>
      </c>
      <c r="E3301">
        <v>53.792091599999999</v>
      </c>
      <c r="F3301">
        <v>898.87</v>
      </c>
      <c r="G3301">
        <v>-1.83920262384122</v>
      </c>
      <c r="H3301">
        <v>4.77842600008392</v>
      </c>
      <c r="I3301">
        <v>-0.17698091495519799</v>
      </c>
      <c r="J3301">
        <v>4.1096551125609997</v>
      </c>
      <c r="K3301">
        <v>852.49754004910506</v>
      </c>
      <c r="L3301">
        <v>801.45113995207896</v>
      </c>
      <c r="M3301">
        <v>58.819350865168801</v>
      </c>
      <c r="N3301">
        <v>0.59067361097100102</v>
      </c>
      <c r="O3301">
        <v>8.4695228453502693</v>
      </c>
      <c r="P3301">
        <v>27.6622638829711</v>
      </c>
      <c r="Q3301">
        <v>1.3226938830403E-2</v>
      </c>
    </row>
    <row r="3302" spans="1:17" hidden="1" x14ac:dyDescent="0.3">
      <c r="A3302" t="s">
        <v>6767</v>
      </c>
      <c r="B3302" t="s">
        <v>6768</v>
      </c>
      <c r="C3302" t="str">
        <f>IFERROR(VLOOKUP(Table1[[#This Row],[Ticker]],[1]!Table1[[Symbol]:[Industry]],2,FALSE),"-")</f>
        <v>-</v>
      </c>
      <c r="D3302" t="s">
        <v>496</v>
      </c>
      <c r="E3302">
        <v>53.761074000000001</v>
      </c>
      <c r="F3302">
        <v>127.35</v>
      </c>
      <c r="G3302">
        <v>110.121147312337</v>
      </c>
      <c r="H3302">
        <v>0.40067960962566301</v>
      </c>
      <c r="I3302">
        <v>160.10098767451601</v>
      </c>
      <c r="K3302">
        <v>72.929201290160904</v>
      </c>
      <c r="M3302">
        <v>99.999999999087606</v>
      </c>
      <c r="N3302">
        <v>2.0357142857142798</v>
      </c>
      <c r="O3302">
        <v>2.7483313702394798</v>
      </c>
      <c r="P3302">
        <v>240.96385542168599</v>
      </c>
    </row>
    <row r="3303" spans="1:17" hidden="1" x14ac:dyDescent="0.3">
      <c r="A3303" t="s">
        <v>6769</v>
      </c>
      <c r="B3303" t="s">
        <v>6770</v>
      </c>
      <c r="C3303" t="str">
        <f>IFERROR(VLOOKUP(Table1[[#This Row],[Ticker]],[1]!Table1[[Symbol]:[Industry]],2,FALSE),"-")</f>
        <v>-</v>
      </c>
      <c r="E3303">
        <v>53.723204150000001</v>
      </c>
      <c r="F3303">
        <v>109.45</v>
      </c>
      <c r="G3303">
        <v>129.416019107208</v>
      </c>
      <c r="H3303">
        <v>11.4178518707397</v>
      </c>
      <c r="I3303">
        <v>51.870531613377501</v>
      </c>
      <c r="J3303">
        <v>-1.8794500490486701</v>
      </c>
      <c r="K3303">
        <v>95.419687774350905</v>
      </c>
      <c r="L3303">
        <v>73.347884862415796</v>
      </c>
      <c r="M3303">
        <v>59.007458968512402</v>
      </c>
      <c r="N3303">
        <v>0.328576907576274</v>
      </c>
      <c r="O3303">
        <v>3.2434901781635399</v>
      </c>
      <c r="P3303">
        <v>193.43163538873901</v>
      </c>
      <c r="Q3303">
        <v>9.0537009522098005E-2</v>
      </c>
    </row>
    <row r="3304" spans="1:17" hidden="1" x14ac:dyDescent="0.3">
      <c r="A3304" t="s">
        <v>6771</v>
      </c>
      <c r="B3304" t="s">
        <v>6772</v>
      </c>
      <c r="C3304" t="str">
        <f>IFERROR(VLOOKUP(Table1[[#This Row],[Ticker]],[1]!Table1[[Symbol]:[Industry]],2,FALSE),"-")</f>
        <v>-</v>
      </c>
      <c r="D3304" t="s">
        <v>410</v>
      </c>
      <c r="E3304">
        <v>53.671513500000003</v>
      </c>
      <c r="F3304">
        <v>141.55000000000001</v>
      </c>
      <c r="G3304">
        <v>-28.8596372697132</v>
      </c>
      <c r="H3304">
        <v>16.005385342756</v>
      </c>
      <c r="I3304">
        <v>-34.684946133729603</v>
      </c>
      <c r="J3304">
        <v>7.2630093607327302</v>
      </c>
      <c r="K3304">
        <v>131.14914046649901</v>
      </c>
      <c r="L3304">
        <v>138.67210357354199</v>
      </c>
      <c r="M3304">
        <v>82.576632886744804</v>
      </c>
      <c r="N3304">
        <v>1.6065963978209401</v>
      </c>
      <c r="O3304">
        <v>76.616036736135598</v>
      </c>
      <c r="P3304">
        <v>34.170616113744003</v>
      </c>
      <c r="Q3304">
        <v>1.1919872834869999E-2</v>
      </c>
    </row>
    <row r="3305" spans="1:17" hidden="1" x14ac:dyDescent="0.3">
      <c r="A3305" t="s">
        <v>6773</v>
      </c>
      <c r="B3305" t="s">
        <v>6774</v>
      </c>
      <c r="C3305" t="str">
        <f>IFERROR(VLOOKUP(Table1[[#This Row],[Ticker]],[1]!Table1[[Symbol]:[Industry]],2,FALSE),"-")</f>
        <v>-</v>
      </c>
      <c r="D3305" t="s">
        <v>140</v>
      </c>
      <c r="E3305">
        <v>53.648099999999999</v>
      </c>
      <c r="F3305">
        <v>49.5</v>
      </c>
      <c r="G3305">
        <v>26.6892918115161</v>
      </c>
      <c r="H3305">
        <v>26.496870587333198</v>
      </c>
      <c r="I3305">
        <v>19.357494783606999</v>
      </c>
      <c r="J3305">
        <v>-1.9887489430816301</v>
      </c>
      <c r="K3305">
        <v>42.332722450539798</v>
      </c>
      <c r="L3305">
        <v>38.234955553031597</v>
      </c>
      <c r="M3305">
        <v>61.310840638188502</v>
      </c>
      <c r="N3305">
        <v>2.5781276064521399</v>
      </c>
      <c r="O3305">
        <v>21.595959595959499</v>
      </c>
      <c r="P3305">
        <v>76.470588235294102</v>
      </c>
      <c r="Q3305">
        <v>4.1750771989634998E-2</v>
      </c>
    </row>
    <row r="3306" spans="1:17" hidden="1" x14ac:dyDescent="0.3">
      <c r="A3306" t="s">
        <v>6775</v>
      </c>
      <c r="B3306" t="s">
        <v>6776</v>
      </c>
      <c r="C3306" t="str">
        <f>IFERROR(VLOOKUP(Table1[[#This Row],[Ticker]],[1]!Table1[[Symbol]:[Industry]],2,FALSE),"-")</f>
        <v>-</v>
      </c>
      <c r="D3306" t="s">
        <v>287</v>
      </c>
      <c r="E3306">
        <v>53.578800000000001</v>
      </c>
      <c r="F3306">
        <v>135.30000000000001</v>
      </c>
      <c r="G3306">
        <v>67.573528264717993</v>
      </c>
      <c r="H3306">
        <v>9.2833437864074995</v>
      </c>
      <c r="I3306">
        <v>9.0025258686594807</v>
      </c>
      <c r="J3306">
        <v>13.971950282875101</v>
      </c>
      <c r="K3306">
        <v>116.286484386735</v>
      </c>
      <c r="L3306">
        <v>100.1071313902</v>
      </c>
      <c r="M3306">
        <v>80.884558674904099</v>
      </c>
      <c r="N3306">
        <v>2.3591959867127601</v>
      </c>
      <c r="O3306">
        <v>4.4715447154471502</v>
      </c>
      <c r="P3306">
        <v>106.092916984006</v>
      </c>
      <c r="Q3306">
        <v>0.120207425905903</v>
      </c>
    </row>
    <row r="3307" spans="1:17" hidden="1" x14ac:dyDescent="0.3">
      <c r="A3307" t="s">
        <v>6777</v>
      </c>
      <c r="B3307" t="s">
        <v>6778</v>
      </c>
      <c r="C3307" t="str">
        <f>IFERROR(VLOOKUP(Table1[[#This Row],[Ticker]],[1]!Table1[[Symbol]:[Industry]],2,FALSE),"-")</f>
        <v>-</v>
      </c>
      <c r="D3307" t="s">
        <v>320</v>
      </c>
      <c r="E3307">
        <v>53.568753624000003</v>
      </c>
      <c r="F3307">
        <v>31.82</v>
      </c>
      <c r="G3307">
        <v>14.464025432748301</v>
      </c>
      <c r="H3307">
        <v>-14.568412905048801</v>
      </c>
      <c r="I3307">
        <v>-13.9158045924392</v>
      </c>
      <c r="J3307">
        <v>-6.5822628785752304</v>
      </c>
      <c r="K3307">
        <v>34.669808415217403</v>
      </c>
      <c r="L3307">
        <v>32.640413732076297</v>
      </c>
      <c r="M3307">
        <v>33.1744062391463</v>
      </c>
      <c r="N3307">
        <v>0.20506700736710401</v>
      </c>
      <c r="O3307">
        <v>52.105593966058997</v>
      </c>
      <c r="P3307">
        <v>57.915632754342397</v>
      </c>
      <c r="Q3307">
        <v>4.5753542468635999E-2</v>
      </c>
    </row>
    <row r="3308" spans="1:17" hidden="1" x14ac:dyDescent="0.3">
      <c r="A3308" t="s">
        <v>6779</v>
      </c>
      <c r="B3308" t="s">
        <v>6780</v>
      </c>
      <c r="C3308" t="str">
        <f>IFERROR(VLOOKUP(Table1[[#This Row],[Ticker]],[1]!Table1[[Symbol]:[Industry]],2,FALSE),"-")</f>
        <v>-</v>
      </c>
      <c r="D3308" t="s">
        <v>234</v>
      </c>
      <c r="E3308">
        <v>53.55416194</v>
      </c>
      <c r="F3308">
        <v>50.15</v>
      </c>
      <c r="G3308">
        <v>-19.7092268157541</v>
      </c>
      <c r="H3308">
        <v>2.41405862740997</v>
      </c>
      <c r="I3308">
        <v>15.338708637979501</v>
      </c>
      <c r="J3308">
        <v>-8.4987676219744799</v>
      </c>
      <c r="K3308">
        <v>46.663115829219102</v>
      </c>
      <c r="L3308">
        <v>45.840384451808497</v>
      </c>
      <c r="M3308">
        <v>57.35711382273</v>
      </c>
      <c r="N3308">
        <v>2.3635078373770599</v>
      </c>
      <c r="O3308">
        <v>19.2422731804586</v>
      </c>
      <c r="P3308">
        <v>43.367638650657497</v>
      </c>
      <c r="Q3308">
        <v>-6.6610604312956997E-2</v>
      </c>
    </row>
    <row r="3309" spans="1:17" hidden="1" x14ac:dyDescent="0.3">
      <c r="A3309" t="s">
        <v>6781</v>
      </c>
      <c r="B3309" t="s">
        <v>6782</v>
      </c>
      <c r="C3309" t="str">
        <f>IFERROR(VLOOKUP(Table1[[#This Row],[Ticker]],[1]!Table1[[Symbol]:[Industry]],2,FALSE),"-")</f>
        <v>-</v>
      </c>
      <c r="D3309" t="s">
        <v>127</v>
      </c>
      <c r="E3309">
        <v>53.553175000000003</v>
      </c>
      <c r="F3309">
        <v>5.33</v>
      </c>
      <c r="G3309">
        <v>14.5509718737406</v>
      </c>
      <c r="H3309">
        <v>-0.22365901471296101</v>
      </c>
      <c r="I3309">
        <v>-23.609634029932501</v>
      </c>
      <c r="J3309">
        <v>-6.8027206134274696</v>
      </c>
      <c r="K3309">
        <v>5.3294898283329797</v>
      </c>
      <c r="L3309">
        <v>5.37716692723109</v>
      </c>
      <c r="M3309">
        <v>40.670097566551703</v>
      </c>
      <c r="N3309">
        <v>0.99772676668113702</v>
      </c>
      <c r="O3309">
        <v>79.362101313320807</v>
      </c>
      <c r="P3309">
        <v>64</v>
      </c>
      <c r="Q3309">
        <v>6.7406251049542995E-2</v>
      </c>
    </row>
    <row r="3310" spans="1:17" hidden="1" x14ac:dyDescent="0.3">
      <c r="A3310" t="s">
        <v>6783</v>
      </c>
      <c r="B3310" t="s">
        <v>6784</v>
      </c>
      <c r="C3310" t="str">
        <f>IFERROR(VLOOKUP(Table1[[#This Row],[Ticker]],[1]!Table1[[Symbol]:[Industry]],2,FALSE),"-")</f>
        <v>-</v>
      </c>
      <c r="D3310" t="s">
        <v>124</v>
      </c>
      <c r="E3310">
        <v>53.446179100000002</v>
      </c>
      <c r="F3310">
        <v>5.24</v>
      </c>
      <c r="G3310">
        <v>24.862526622681902</v>
      </c>
      <c r="H3310">
        <v>-8.3393688500489596</v>
      </c>
      <c r="I3310">
        <v>-10.345334712077801</v>
      </c>
      <c r="J3310">
        <v>0.21612859292172101</v>
      </c>
      <c r="K3310">
        <v>5.1373945967349997</v>
      </c>
      <c r="L3310">
        <v>4.8834580040396602</v>
      </c>
      <c r="M3310">
        <v>64.583866149331897</v>
      </c>
      <c r="N3310">
        <v>0.52387033533653504</v>
      </c>
      <c r="O3310">
        <v>26.526717557251899</v>
      </c>
      <c r="P3310">
        <v>58.787878787878803</v>
      </c>
      <c r="Q3310">
        <v>0.12171529089213901</v>
      </c>
    </row>
    <row r="3311" spans="1:17" hidden="1" x14ac:dyDescent="0.3">
      <c r="A3311" t="s">
        <v>6785</v>
      </c>
      <c r="B3311" t="s">
        <v>6786</v>
      </c>
      <c r="C3311" t="str">
        <f>IFERROR(VLOOKUP(Table1[[#This Row],[Ticker]],[1]!Table1[[Symbol]:[Industry]],2,FALSE),"-")</f>
        <v>-</v>
      </c>
      <c r="D3311" t="s">
        <v>119</v>
      </c>
      <c r="E3311">
        <v>53.097964040000001</v>
      </c>
      <c r="F3311">
        <v>2.2000000000000002</v>
      </c>
      <c r="G3311">
        <v>-5.5931859894901201</v>
      </c>
      <c r="H3311">
        <v>-1.87035303188851</v>
      </c>
      <c r="I3311">
        <v>-12.2495918825592</v>
      </c>
      <c r="J3311">
        <v>1.0670674632677399</v>
      </c>
      <c r="K3311">
        <v>2.80531640952095</v>
      </c>
      <c r="L3311">
        <v>2.8492677430408602</v>
      </c>
      <c r="M3311">
        <v>15.3874106226971</v>
      </c>
      <c r="N3311">
        <v>1</v>
      </c>
      <c r="Q3311">
        <v>-0.13535727796024799</v>
      </c>
    </row>
    <row r="3312" spans="1:17" hidden="1" x14ac:dyDescent="0.3">
      <c r="A3312" t="s">
        <v>6787</v>
      </c>
      <c r="B3312" t="s">
        <v>6788</v>
      </c>
      <c r="C3312" t="str">
        <f>IFERROR(VLOOKUP(Table1[[#This Row],[Ticker]],[1]!Table1[[Symbol]:[Industry]],2,FALSE),"-")</f>
        <v>-</v>
      </c>
      <c r="D3312" t="s">
        <v>46</v>
      </c>
      <c r="E3312">
        <v>53.047674678</v>
      </c>
      <c r="F3312">
        <v>23.33</v>
      </c>
      <c r="G3312">
        <v>-6.0711603799705598</v>
      </c>
      <c r="H3312">
        <v>-15.639431647876799</v>
      </c>
      <c r="I3312">
        <v>-9.2004771343435294</v>
      </c>
      <c r="J3312">
        <v>6.8918951743486803</v>
      </c>
      <c r="K3312">
        <v>21.939084941536901</v>
      </c>
      <c r="L3312">
        <v>21.227308313912399</v>
      </c>
      <c r="M3312">
        <v>63.854152490852101</v>
      </c>
      <c r="N3312">
        <v>1.1312103193715899</v>
      </c>
      <c r="O3312">
        <v>14.659237033861899</v>
      </c>
      <c r="P3312">
        <v>34.080459770114899</v>
      </c>
      <c r="Q3312">
        <v>-2.1128973094548999E-2</v>
      </c>
    </row>
    <row r="3313" spans="1:17" hidden="1" x14ac:dyDescent="0.3">
      <c r="A3313" t="s">
        <v>6789</v>
      </c>
      <c r="B3313" t="s">
        <v>6790</v>
      </c>
      <c r="C3313" t="str">
        <f>IFERROR(VLOOKUP(Table1[[#This Row],[Ticker]],[1]!Table1[[Symbol]:[Industry]],2,FALSE),"-")</f>
        <v>-</v>
      </c>
      <c r="D3313" t="s">
        <v>496</v>
      </c>
      <c r="E3313">
        <v>52.996580000000002</v>
      </c>
      <c r="F3313">
        <v>120.25</v>
      </c>
      <c r="G3313">
        <v>64.406391054102599</v>
      </c>
      <c r="H3313">
        <v>-4.4141352051891403</v>
      </c>
      <c r="I3313">
        <v>-26.1289042627706</v>
      </c>
      <c r="K3313">
        <v>101.614352436579</v>
      </c>
      <c r="L3313">
        <v>65.979273510552801</v>
      </c>
      <c r="M3313">
        <v>99.464893626018295</v>
      </c>
      <c r="N3313">
        <v>0.33333333333333298</v>
      </c>
      <c r="O3313">
        <v>15.2598752598752</v>
      </c>
      <c r="P3313">
        <v>90.118577075098798</v>
      </c>
    </row>
    <row r="3314" spans="1:17" hidden="1" x14ac:dyDescent="0.3">
      <c r="A3314" t="s">
        <v>6791</v>
      </c>
      <c r="B3314" t="s">
        <v>6792</v>
      </c>
      <c r="C3314" t="str">
        <f>IFERROR(VLOOKUP(Table1[[#This Row],[Ticker]],[1]!Table1[[Symbol]:[Industry]],2,FALSE),"-")</f>
        <v>-</v>
      </c>
      <c r="E3314">
        <v>52.962499999999999</v>
      </c>
      <c r="F3314">
        <v>42.37</v>
      </c>
      <c r="G3314">
        <v>-8.6679871259685903</v>
      </c>
      <c r="H3314">
        <v>-16.434135205189101</v>
      </c>
      <c r="I3314">
        <v>-27.637856968906402</v>
      </c>
      <c r="J3314">
        <v>-10.823197895029899</v>
      </c>
      <c r="K3314">
        <v>47.527851254584597</v>
      </c>
      <c r="L3314">
        <v>43.382007346725104</v>
      </c>
      <c r="M3314">
        <v>21.393766653388301</v>
      </c>
      <c r="N3314">
        <v>0.52217931561743203</v>
      </c>
      <c r="O3314">
        <v>59.6648572102903</v>
      </c>
      <c r="P3314">
        <v>59.285714285714199</v>
      </c>
      <c r="Q3314">
        <v>8.4139767371238003E-2</v>
      </c>
    </row>
    <row r="3315" spans="1:17" hidden="1" x14ac:dyDescent="0.3">
      <c r="A3315" t="s">
        <v>6793</v>
      </c>
      <c r="B3315" t="s">
        <v>6794</v>
      </c>
      <c r="C3315" t="str">
        <f>IFERROR(VLOOKUP(Table1[[#This Row],[Ticker]],[1]!Table1[[Symbol]:[Industry]],2,FALSE),"-")</f>
        <v>-</v>
      </c>
      <c r="D3315" t="s">
        <v>496</v>
      </c>
      <c r="E3315">
        <v>52.957609650000002</v>
      </c>
      <c r="F3315">
        <v>4.95</v>
      </c>
      <c r="G3315">
        <v>121.787813979003</v>
      </c>
      <c r="H3315">
        <v>17.272611782762599</v>
      </c>
      <c r="I3315">
        <v>123.95273923992499</v>
      </c>
      <c r="J3315">
        <v>-1.7679983912052499</v>
      </c>
      <c r="K3315">
        <v>4.3329190000172204</v>
      </c>
      <c r="L3315">
        <v>3.2768440969151902</v>
      </c>
      <c r="M3315">
        <v>58.148350151229202</v>
      </c>
      <c r="N3315">
        <v>1.9671986427488899</v>
      </c>
      <c r="O3315">
        <v>10.707070707070701</v>
      </c>
      <c r="P3315">
        <v>178.08988764044901</v>
      </c>
      <c r="Q3315">
        <v>0.112654904176749</v>
      </c>
    </row>
    <row r="3316" spans="1:17" hidden="1" x14ac:dyDescent="0.3">
      <c r="A3316" t="s">
        <v>6795</v>
      </c>
      <c r="B3316" t="s">
        <v>6796</v>
      </c>
      <c r="C3316" t="str">
        <f>IFERROR(VLOOKUP(Table1[[#This Row],[Ticker]],[1]!Table1[[Symbol]:[Industry]],2,FALSE),"-")</f>
        <v>-</v>
      </c>
      <c r="D3316" t="s">
        <v>187</v>
      </c>
      <c r="E3316">
        <v>52.894299214999997</v>
      </c>
      <c r="F3316">
        <v>92.4</v>
      </c>
      <c r="G3316">
        <v>-17.006303668055001</v>
      </c>
      <c r="H3316">
        <v>-4.4141352051891403</v>
      </c>
      <c r="I3316">
        <v>-36.304202326589198</v>
      </c>
      <c r="J3316">
        <v>-1.7679983912052499</v>
      </c>
      <c r="K3316">
        <v>100.70561190248</v>
      </c>
      <c r="L3316">
        <v>65.745581202550497</v>
      </c>
      <c r="M3316">
        <v>35.154662891003902</v>
      </c>
      <c r="N3316">
        <v>1.7307692307692299</v>
      </c>
      <c r="O3316">
        <v>52.813852813852797</v>
      </c>
      <c r="P3316">
        <v>11.1913357400722</v>
      </c>
    </row>
    <row r="3317" spans="1:17" hidden="1" x14ac:dyDescent="0.3">
      <c r="A3317" t="s">
        <v>6797</v>
      </c>
      <c r="B3317" t="s">
        <v>6798</v>
      </c>
      <c r="C3317" t="str">
        <f>IFERROR(VLOOKUP(Table1[[#This Row],[Ticker]],[1]!Table1[[Symbol]:[Industry]],2,FALSE),"-")</f>
        <v>-</v>
      </c>
      <c r="D3317" t="s">
        <v>1409</v>
      </c>
      <c r="E3317">
        <v>52.884125099999999</v>
      </c>
      <c r="F3317">
        <v>10.050000000000001</v>
      </c>
      <c r="G3317">
        <v>-89.060107246379104</v>
      </c>
      <c r="H3317">
        <v>-6.8460418199751301</v>
      </c>
      <c r="I3317">
        <v>-41.764100630451097</v>
      </c>
      <c r="J3317">
        <v>-2.55929413799061</v>
      </c>
      <c r="K3317">
        <v>10.561336480706901</v>
      </c>
      <c r="L3317">
        <v>15.4126164751007</v>
      </c>
      <c r="M3317">
        <v>45.012679615604902</v>
      </c>
      <c r="N3317">
        <v>2.05675214272854</v>
      </c>
      <c r="O3317">
        <v>188.55721393034801</v>
      </c>
      <c r="P3317">
        <v>12.290502793296101</v>
      </c>
      <c r="Q3317">
        <v>0.214291005353756</v>
      </c>
    </row>
    <row r="3318" spans="1:17" hidden="1" x14ac:dyDescent="0.3">
      <c r="A3318" t="s">
        <v>6799</v>
      </c>
      <c r="B3318" t="s">
        <v>6800</v>
      </c>
      <c r="C3318" t="str">
        <f>IFERROR(VLOOKUP(Table1[[#This Row],[Ticker]],[1]!Table1[[Symbol]:[Industry]],2,FALSE),"-")</f>
        <v>-</v>
      </c>
      <c r="D3318" t="s">
        <v>65</v>
      </c>
      <c r="E3318">
        <v>52.814749999999997</v>
      </c>
      <c r="F3318">
        <v>36.549999999999997</v>
      </c>
      <c r="G3318">
        <v>-78.696492684232595</v>
      </c>
      <c r="H3318">
        <v>-13.8591453884885</v>
      </c>
      <c r="I3318">
        <v>-7.1006540116549903</v>
      </c>
      <c r="J3318">
        <v>-2.82502203515519</v>
      </c>
      <c r="K3318">
        <v>36.700992626231603</v>
      </c>
      <c r="L3318">
        <v>37.915491219134402</v>
      </c>
      <c r="M3318">
        <v>57.154480707262998</v>
      </c>
      <c r="N3318">
        <v>0.89294597404299503</v>
      </c>
      <c r="O3318">
        <v>112.722298221614</v>
      </c>
      <c r="P3318">
        <v>30.535714285714199</v>
      </c>
      <c r="Q3318">
        <v>-6.4147982585802996E-2</v>
      </c>
    </row>
    <row r="3319" spans="1:17" hidden="1" x14ac:dyDescent="0.3">
      <c r="A3319" t="s">
        <v>6801</v>
      </c>
      <c r="B3319" t="s">
        <v>6802</v>
      </c>
      <c r="C3319" t="str">
        <f>IFERROR(VLOOKUP(Table1[[#This Row],[Ticker]],[1]!Table1[[Symbol]:[Industry]],2,FALSE),"-")</f>
        <v>-</v>
      </c>
      <c r="E3319">
        <v>52.784815999999999</v>
      </c>
      <c r="F3319">
        <v>21.7</v>
      </c>
      <c r="G3319">
        <v>-26.904416724236299</v>
      </c>
      <c r="H3319">
        <v>3.39836479481085</v>
      </c>
      <c r="I3319">
        <v>90.9996817319863</v>
      </c>
      <c r="J3319">
        <v>7.1793700298473704</v>
      </c>
      <c r="K3319">
        <v>17.552160405371801</v>
      </c>
      <c r="L3319">
        <v>14.140273466285</v>
      </c>
      <c r="M3319">
        <v>82.018218087518093</v>
      </c>
      <c r="N3319">
        <v>1.52368647717484</v>
      </c>
      <c r="O3319">
        <v>11.626705848304701</v>
      </c>
      <c r="P3319">
        <v>138.20988603641101</v>
      </c>
      <c r="Q3319">
        <v>1.9173111369404999E-2</v>
      </c>
    </row>
    <row r="3320" spans="1:17" hidden="1" x14ac:dyDescent="0.3">
      <c r="A3320" t="s">
        <v>6803</v>
      </c>
      <c r="B3320" t="s">
        <v>6804</v>
      </c>
      <c r="C3320" t="str">
        <f>IFERROR(VLOOKUP(Table1[[#This Row],[Ticker]],[1]!Table1[[Symbol]:[Industry]],2,FALSE),"-")</f>
        <v>-</v>
      </c>
      <c r="E3320">
        <v>52.64</v>
      </c>
      <c r="F3320">
        <v>112</v>
      </c>
      <c r="G3320">
        <v>-13.4314842666102</v>
      </c>
      <c r="H3320">
        <v>5.1096743186203701</v>
      </c>
      <c r="I3320">
        <v>-0.60866426884645097</v>
      </c>
      <c r="J3320">
        <v>-5.0887213840593901</v>
      </c>
      <c r="K3320">
        <v>122.586498039215</v>
      </c>
      <c r="M3320">
        <v>46.238202523253499</v>
      </c>
      <c r="O3320">
        <v>56.25</v>
      </c>
      <c r="P3320">
        <v>18.581259925886702</v>
      </c>
    </row>
    <row r="3321" spans="1:17" hidden="1" x14ac:dyDescent="0.3">
      <c r="A3321" t="s">
        <v>6805</v>
      </c>
      <c r="B3321" t="s">
        <v>6806</v>
      </c>
      <c r="C3321" t="str">
        <f>IFERROR(VLOOKUP(Table1[[#This Row],[Ticker]],[1]!Table1[[Symbol]:[Industry]],2,FALSE),"-")</f>
        <v>-</v>
      </c>
      <c r="D3321" t="s">
        <v>924</v>
      </c>
      <c r="E3321">
        <v>52.631999999999998</v>
      </c>
      <c r="F3321">
        <v>51</v>
      </c>
      <c r="G3321">
        <v>-42.3788526876628</v>
      </c>
      <c r="H3321">
        <v>1.8875176873728401</v>
      </c>
      <c r="I3321">
        <v>-48.979591587142103</v>
      </c>
      <c r="J3321">
        <v>3.5544171666248299</v>
      </c>
      <c r="K3321">
        <v>57.021700966427801</v>
      </c>
      <c r="L3321">
        <v>54.420418639076701</v>
      </c>
      <c r="M3321">
        <v>54.829771904006797</v>
      </c>
      <c r="N3321">
        <v>1.48351648351648</v>
      </c>
      <c r="O3321">
        <v>64.705882352941103</v>
      </c>
      <c r="P3321">
        <v>10.629067245119201</v>
      </c>
    </row>
    <row r="3322" spans="1:17" hidden="1" x14ac:dyDescent="0.3">
      <c r="A3322" t="s">
        <v>6807</v>
      </c>
      <c r="B3322" t="s">
        <v>6808</v>
      </c>
      <c r="C3322" t="str">
        <f>IFERROR(VLOOKUP(Table1[[#This Row],[Ticker]],[1]!Table1[[Symbol]:[Industry]],2,FALSE),"-")</f>
        <v>-</v>
      </c>
      <c r="D3322" t="s">
        <v>140</v>
      </c>
      <c r="E3322">
        <v>52.604474816</v>
      </c>
      <c r="F3322">
        <v>45.44</v>
      </c>
      <c r="G3322">
        <v>-6.7281587887364402</v>
      </c>
      <c r="H3322">
        <v>0.20314874542813099</v>
      </c>
      <c r="I3322">
        <v>-7.0919271408110101</v>
      </c>
      <c r="J3322">
        <v>-4.2536140413778796</v>
      </c>
      <c r="K3322">
        <v>42.154598867416397</v>
      </c>
      <c r="L3322">
        <v>40.904488330103</v>
      </c>
      <c r="M3322">
        <v>57.816747044806299</v>
      </c>
      <c r="N3322">
        <v>1.0986102035923599</v>
      </c>
      <c r="O3322">
        <v>10.0352112676056</v>
      </c>
      <c r="P3322">
        <v>32.865497076023303</v>
      </c>
      <c r="Q3322">
        <v>5.3360406161316001E-2</v>
      </c>
    </row>
    <row r="3323" spans="1:17" hidden="1" x14ac:dyDescent="0.3">
      <c r="A3323" t="s">
        <v>6809</v>
      </c>
      <c r="B3323" t="s">
        <v>6810</v>
      </c>
      <c r="C3323" t="str">
        <f>IFERROR(VLOOKUP(Table1[[#This Row],[Ticker]],[1]!Table1[[Symbol]:[Industry]],2,FALSE),"-")</f>
        <v>-</v>
      </c>
      <c r="E3323">
        <v>52.426620800000002</v>
      </c>
      <c r="F3323">
        <v>51.28</v>
      </c>
      <c r="G3323">
        <v>-88.267863275468599</v>
      </c>
      <c r="H3323">
        <v>-4.7406658174340297</v>
      </c>
      <c r="I3323">
        <v>-51.856278663079998</v>
      </c>
      <c r="J3323">
        <v>17.353952828306898</v>
      </c>
      <c r="K3323">
        <v>50.3290462292032</v>
      </c>
      <c r="L3323">
        <v>81.621794380233794</v>
      </c>
      <c r="M3323">
        <v>78.762307425588105</v>
      </c>
      <c r="N3323">
        <v>0.93331765259320199</v>
      </c>
      <c r="O3323">
        <v>232.683307332293</v>
      </c>
      <c r="P3323">
        <v>25.0731707317073</v>
      </c>
    </row>
    <row r="3324" spans="1:17" hidden="1" x14ac:dyDescent="0.3">
      <c r="A3324" t="s">
        <v>6811</v>
      </c>
      <c r="B3324" t="s">
        <v>6812</v>
      </c>
      <c r="C3324" t="str">
        <f>IFERROR(VLOOKUP(Table1[[#This Row],[Ticker]],[1]!Table1[[Symbol]:[Industry]],2,FALSE),"-")</f>
        <v>-</v>
      </c>
      <c r="E3324">
        <v>52.350774377999997</v>
      </c>
      <c r="F3324">
        <v>36.909999999999997</v>
      </c>
      <c r="G3324">
        <v>-1.05835285652474</v>
      </c>
      <c r="H3324">
        <v>-11.9891352051891</v>
      </c>
      <c r="I3324">
        <v>-37.470485761687598</v>
      </c>
      <c r="J3324">
        <v>-2.9705638642143399</v>
      </c>
      <c r="K3324">
        <v>37.791777337912698</v>
      </c>
      <c r="L3324">
        <v>39.939670162959203</v>
      </c>
      <c r="M3324">
        <v>49.338617338585898</v>
      </c>
      <c r="N3324">
        <v>1.38910289179318</v>
      </c>
      <c r="O3324">
        <v>51.6662151178542</v>
      </c>
      <c r="P3324">
        <v>39.969662495259698</v>
      </c>
      <c r="Q3324">
        <v>5.6095925158166998E-2</v>
      </c>
    </row>
    <row r="3325" spans="1:17" hidden="1" x14ac:dyDescent="0.3">
      <c r="A3325" t="s">
        <v>6813</v>
      </c>
      <c r="B3325" t="s">
        <v>6814</v>
      </c>
      <c r="C3325" t="str">
        <f>IFERROR(VLOOKUP(Table1[[#This Row],[Ticker]],[1]!Table1[[Symbol]:[Industry]],2,FALSE),"-")</f>
        <v>-</v>
      </c>
      <c r="D3325" t="s">
        <v>21</v>
      </c>
      <c r="E3325">
        <v>52.294202321999997</v>
      </c>
      <c r="F3325">
        <v>18.059999999999999</v>
      </c>
      <c r="G3325">
        <v>20.545754306241498</v>
      </c>
      <c r="H3325">
        <v>-12.1141352051891</v>
      </c>
      <c r="I3325">
        <v>-1.8475458181712501</v>
      </c>
      <c r="J3325">
        <v>-4.5589409925743798</v>
      </c>
      <c r="K3325">
        <v>18.851486875527499</v>
      </c>
      <c r="L3325">
        <v>17.550630265268101</v>
      </c>
      <c r="M3325">
        <v>31.2188347615634</v>
      </c>
      <c r="N3325">
        <v>0.46350111913069902</v>
      </c>
      <c r="O3325">
        <v>38.112159618852097</v>
      </c>
      <c r="P3325">
        <v>53.724561905505098</v>
      </c>
      <c r="Q3325">
        <v>6.9014780519765007E-2</v>
      </c>
    </row>
    <row r="3326" spans="1:17" hidden="1" x14ac:dyDescent="0.3">
      <c r="A3326" t="s">
        <v>6815</v>
      </c>
      <c r="B3326" t="s">
        <v>6816</v>
      </c>
      <c r="C3326" t="str">
        <f>IFERROR(VLOOKUP(Table1[[#This Row],[Ticker]],[1]!Table1[[Symbol]:[Industry]],2,FALSE),"-")</f>
        <v>-</v>
      </c>
      <c r="D3326" t="s">
        <v>293</v>
      </c>
      <c r="E3326">
        <v>52.194499999999998</v>
      </c>
      <c r="F3326">
        <v>37.549999999999997</v>
      </c>
      <c r="G3326">
        <v>-38.891376772441198</v>
      </c>
      <c r="H3326">
        <v>5.03933599126578</v>
      </c>
      <c r="I3326">
        <v>-0.96686229745000296</v>
      </c>
      <c r="J3326">
        <v>-1.3614943261646</v>
      </c>
      <c r="K3326">
        <v>33.5977489267312</v>
      </c>
      <c r="L3326">
        <v>34.671074343104102</v>
      </c>
      <c r="M3326">
        <v>77.015365731918905</v>
      </c>
      <c r="N3326">
        <v>1.9754867276835599</v>
      </c>
      <c r="O3326">
        <v>52.330226364846901</v>
      </c>
      <c r="P3326">
        <v>39.074074074073998</v>
      </c>
      <c r="Q3326">
        <v>-7.6010126593877E-2</v>
      </c>
    </row>
    <row r="3327" spans="1:17" hidden="1" x14ac:dyDescent="0.3">
      <c r="A3327" t="s">
        <v>6817</v>
      </c>
      <c r="B3327" t="s">
        <v>6818</v>
      </c>
      <c r="C3327" t="str">
        <f>IFERROR(VLOOKUP(Table1[[#This Row],[Ticker]],[1]!Table1[[Symbol]:[Industry]],2,FALSE),"-")</f>
        <v>-</v>
      </c>
      <c r="E3327">
        <v>51.994489799999997</v>
      </c>
      <c r="F3327">
        <v>85.29</v>
      </c>
      <c r="G3327">
        <v>586.81914229980498</v>
      </c>
      <c r="H3327">
        <v>-11.865373425658101</v>
      </c>
      <c r="I3327">
        <v>57.520224386358002</v>
      </c>
      <c r="J3327">
        <v>-11.7541435473386</v>
      </c>
      <c r="K3327">
        <v>84.810220321439502</v>
      </c>
      <c r="L3327">
        <v>61.959202724022397</v>
      </c>
      <c r="M3327">
        <v>40.188962479607902</v>
      </c>
      <c r="N3327">
        <v>1.47018219989251</v>
      </c>
      <c r="O3327">
        <v>16.426310235666499</v>
      </c>
      <c r="P3327">
        <v>649.47275922671304</v>
      </c>
      <c r="Q3327">
        <v>0.208428859372884</v>
      </c>
    </row>
    <row r="3328" spans="1:17" hidden="1" x14ac:dyDescent="0.3">
      <c r="A3328" t="s">
        <v>6819</v>
      </c>
      <c r="B3328" t="s">
        <v>6820</v>
      </c>
      <c r="C3328" t="str">
        <f>IFERROR(VLOOKUP(Table1[[#This Row],[Ticker]],[1]!Table1[[Symbol]:[Industry]],2,FALSE),"-")</f>
        <v>-</v>
      </c>
      <c r="D3328" t="s">
        <v>234</v>
      </c>
      <c r="E3328">
        <v>51.970539105</v>
      </c>
      <c r="F3328">
        <v>109.15</v>
      </c>
      <c r="G3328">
        <v>62.477469151417601</v>
      </c>
      <c r="H3328">
        <v>-15.370656944319499</v>
      </c>
      <c r="I3328">
        <v>-42.470011184522697</v>
      </c>
      <c r="J3328">
        <v>1.6663450431381801</v>
      </c>
      <c r="K3328">
        <v>105.008232659391</v>
      </c>
      <c r="L3328">
        <v>103.535940582153</v>
      </c>
      <c r="M3328">
        <v>68.106233763004397</v>
      </c>
      <c r="N3328">
        <v>2.1346811665240302</v>
      </c>
      <c r="O3328">
        <v>49.1525423728813</v>
      </c>
      <c r="P3328">
        <v>114.019607843137</v>
      </c>
      <c r="Q3328">
        <v>5.7912725308597E-2</v>
      </c>
    </row>
    <row r="3329" spans="1:17" hidden="1" x14ac:dyDescent="0.3">
      <c r="A3329" t="s">
        <v>6821</v>
      </c>
      <c r="B3329" t="s">
        <v>6822</v>
      </c>
      <c r="C3329" t="str">
        <f>IFERROR(VLOOKUP(Table1[[#This Row],[Ticker]],[1]!Table1[[Symbol]:[Industry]],2,FALSE),"-")</f>
        <v>-</v>
      </c>
      <c r="D3329" t="s">
        <v>140</v>
      </c>
      <c r="E3329">
        <v>51.95</v>
      </c>
      <c r="F3329">
        <v>20.78</v>
      </c>
      <c r="G3329">
        <v>-32.778375645325298</v>
      </c>
      <c r="H3329">
        <v>-11.5435911151328</v>
      </c>
      <c r="I3329">
        <v>-23.126947016752901</v>
      </c>
      <c r="J3329">
        <v>-5.4176334277015998</v>
      </c>
      <c r="K3329">
        <v>21.350153527710201</v>
      </c>
      <c r="L3329">
        <v>22.913898432173902</v>
      </c>
      <c r="M3329">
        <v>54.0397491763432</v>
      </c>
      <c r="N3329">
        <v>0.98991914734023501</v>
      </c>
      <c r="O3329">
        <v>80.173243503368596</v>
      </c>
      <c r="P3329">
        <v>13.8630136986301</v>
      </c>
      <c r="Q3329">
        <v>6.6796624645092006E-2</v>
      </c>
    </row>
    <row r="3330" spans="1:17" hidden="1" x14ac:dyDescent="0.3">
      <c r="A3330" t="s">
        <v>6823</v>
      </c>
      <c r="B3330" t="s">
        <v>6824</v>
      </c>
      <c r="C3330" t="str">
        <f>IFERROR(VLOOKUP(Table1[[#This Row],[Ticker]],[1]!Table1[[Symbol]:[Industry]],2,FALSE),"-")</f>
        <v>-</v>
      </c>
      <c r="E3330">
        <v>51.927280000000003</v>
      </c>
      <c r="F3330">
        <v>132.4</v>
      </c>
      <c r="G3330">
        <v>12.5645763810925</v>
      </c>
      <c r="H3330">
        <v>-15.866837907891799</v>
      </c>
      <c r="I3330">
        <v>-21.1042707026084</v>
      </c>
      <c r="J3330">
        <v>3.9174854797624898</v>
      </c>
      <c r="K3330">
        <v>129.150971007284</v>
      </c>
      <c r="L3330">
        <v>129.45778264440099</v>
      </c>
      <c r="M3330">
        <v>64.557505242532002</v>
      </c>
      <c r="N3330">
        <v>1.76483190707808</v>
      </c>
      <c r="O3330">
        <v>28.3987915407854</v>
      </c>
      <c r="P3330">
        <v>54.763296317942697</v>
      </c>
      <c r="Q3330">
        <v>4.1061987022213003E-2</v>
      </c>
    </row>
    <row r="3331" spans="1:17" hidden="1" x14ac:dyDescent="0.3">
      <c r="A3331" t="s">
        <v>6825</v>
      </c>
      <c r="B3331" t="s">
        <v>6826</v>
      </c>
      <c r="C3331" t="str">
        <f>IFERROR(VLOOKUP(Table1[[#This Row],[Ticker]],[1]!Table1[[Symbol]:[Industry]],2,FALSE),"-")</f>
        <v>-</v>
      </c>
      <c r="D3331" t="s">
        <v>1461</v>
      </c>
      <c r="E3331">
        <v>51.875</v>
      </c>
      <c r="F3331">
        <v>20.75</v>
      </c>
      <c r="G3331">
        <v>-16.731093584021401</v>
      </c>
      <c r="H3331">
        <v>-0.59847613680460898</v>
      </c>
      <c r="I3331">
        <v>-30.449954024821601</v>
      </c>
      <c r="J3331">
        <v>-2.0060936293004898</v>
      </c>
      <c r="K3331">
        <v>20.814548325448101</v>
      </c>
      <c r="L3331">
        <v>20.963273091977701</v>
      </c>
      <c r="M3331">
        <v>48.6451117502898</v>
      </c>
      <c r="N3331">
        <v>1.0116006169501099</v>
      </c>
      <c r="O3331">
        <v>33.975903614457799</v>
      </c>
      <c r="P3331">
        <v>20.920745920745901</v>
      </c>
      <c r="Q3331">
        <v>1.5310478221612999E-2</v>
      </c>
    </row>
    <row r="3332" spans="1:17" hidden="1" x14ac:dyDescent="0.3">
      <c r="A3332" t="s">
        <v>6827</v>
      </c>
      <c r="B3332" t="s">
        <v>6828</v>
      </c>
      <c r="C3332" t="str">
        <f>IFERROR(VLOOKUP(Table1[[#This Row],[Ticker]],[1]!Table1[[Symbol]:[Industry]],2,FALSE),"-")</f>
        <v>-</v>
      </c>
      <c r="D3332" t="s">
        <v>380</v>
      </c>
      <c r="E3332">
        <v>51.814107989999997</v>
      </c>
      <c r="F3332">
        <v>18.100000000000001</v>
      </c>
      <c r="G3332">
        <v>134.71946865526201</v>
      </c>
      <c r="H3332">
        <v>-35.1072045121198</v>
      </c>
      <c r="I3332">
        <v>169.92313397676699</v>
      </c>
      <c r="J3332">
        <v>0.51137039897592795</v>
      </c>
      <c r="K3332">
        <v>20.179910084726401</v>
      </c>
      <c r="L3332">
        <v>13.9116357751585</v>
      </c>
      <c r="M3332">
        <v>40.781168001666302</v>
      </c>
      <c r="N3332">
        <v>1.49247096066684</v>
      </c>
      <c r="O3332">
        <v>59.944751381215397</v>
      </c>
      <c r="P3332">
        <v>258.41584158415799</v>
      </c>
      <c r="Q3332">
        <v>5.8906442783511002E-2</v>
      </c>
    </row>
    <row r="3333" spans="1:17" hidden="1" x14ac:dyDescent="0.3">
      <c r="A3333" t="s">
        <v>6829</v>
      </c>
      <c r="B3333" t="s">
        <v>6830</v>
      </c>
      <c r="C3333" t="str">
        <f>IFERROR(VLOOKUP(Table1[[#This Row],[Ticker]],[1]!Table1[[Symbol]:[Industry]],2,FALSE),"-")</f>
        <v>-</v>
      </c>
      <c r="E3333">
        <v>51.796799999999998</v>
      </c>
      <c r="F3333">
        <v>71.94</v>
      </c>
      <c r="G3333">
        <v>-52.138858142084302</v>
      </c>
      <c r="H3333">
        <v>-8.5967956949310302</v>
      </c>
      <c r="I3333">
        <v>-23.887757709487499</v>
      </c>
      <c r="J3333">
        <v>-1.5048404964684099</v>
      </c>
      <c r="K3333">
        <v>72.879549106296096</v>
      </c>
      <c r="L3333">
        <v>79.587008515053498</v>
      </c>
      <c r="M3333">
        <v>46.353639171359497</v>
      </c>
      <c r="N3333">
        <v>1.00529015681599</v>
      </c>
      <c r="O3333">
        <v>37.475674172921899</v>
      </c>
      <c r="P3333">
        <v>9.8320610687022896</v>
      </c>
      <c r="Q3333">
        <v>0.113737172993346</v>
      </c>
    </row>
    <row r="3334" spans="1:17" hidden="1" x14ac:dyDescent="0.3">
      <c r="A3334" t="s">
        <v>6831</v>
      </c>
      <c r="B3334" t="s">
        <v>6832</v>
      </c>
      <c r="C3334" t="str">
        <f>IFERROR(VLOOKUP(Table1[[#This Row],[Ticker]],[1]!Table1[[Symbol]:[Industry]],2,FALSE),"-")</f>
        <v>-</v>
      </c>
      <c r="D3334" t="s">
        <v>234</v>
      </c>
      <c r="E3334">
        <v>51.758095519999998</v>
      </c>
      <c r="F3334">
        <v>113.95</v>
      </c>
      <c r="G3334">
        <v>67.031386374132296</v>
      </c>
      <c r="H3334">
        <v>26.934179401552399</v>
      </c>
      <c r="I3334">
        <v>23.4470781021564</v>
      </c>
      <c r="J3334">
        <v>12.2807820965996</v>
      </c>
      <c r="K3334">
        <v>93.201275033654298</v>
      </c>
      <c r="L3334">
        <v>79.169038252482594</v>
      </c>
      <c r="M3334">
        <v>67.162896171734303</v>
      </c>
      <c r="N3334">
        <v>0.69475734906861497</v>
      </c>
      <c r="O3334">
        <v>7.6788064940763503</v>
      </c>
      <c r="P3334">
        <v>118.21141325162699</v>
      </c>
      <c r="Q3334">
        <v>8.0725947206356993E-2</v>
      </c>
    </row>
    <row r="3335" spans="1:17" hidden="1" x14ac:dyDescent="0.3">
      <c r="A3335" t="s">
        <v>6833</v>
      </c>
      <c r="B3335" t="s">
        <v>6834</v>
      </c>
      <c r="C3335" t="str">
        <f>IFERROR(VLOOKUP(Table1[[#This Row],[Ticker]],[1]!Table1[[Symbol]:[Industry]],2,FALSE),"-")</f>
        <v>-</v>
      </c>
      <c r="E3335">
        <v>51.662511700000003</v>
      </c>
      <c r="F3335">
        <v>37</v>
      </c>
      <c r="G3335">
        <v>115.94019376510801</v>
      </c>
      <c r="H3335">
        <v>25.638588872139501</v>
      </c>
      <c r="I3335">
        <v>-13.4520602367202</v>
      </c>
      <c r="J3335">
        <v>-3.6247623169346999</v>
      </c>
      <c r="K3335">
        <v>36.907342061712903</v>
      </c>
      <c r="L3335">
        <v>31.659372701957199</v>
      </c>
      <c r="M3335">
        <v>54.746581712483199</v>
      </c>
      <c r="N3335">
        <v>0.84568372803666902</v>
      </c>
      <c r="O3335">
        <v>51.351351351351298</v>
      </c>
      <c r="P3335">
        <v>141.65237978610401</v>
      </c>
    </row>
    <row r="3336" spans="1:17" hidden="1" x14ac:dyDescent="0.3">
      <c r="A3336" t="s">
        <v>6835</v>
      </c>
      <c r="B3336" t="s">
        <v>6836</v>
      </c>
      <c r="C3336" t="str">
        <f>IFERROR(VLOOKUP(Table1[[#This Row],[Ticker]],[1]!Table1[[Symbol]:[Industry]],2,FALSE),"-")</f>
        <v>-</v>
      </c>
      <c r="E3336">
        <v>51.169580000000003</v>
      </c>
      <c r="F3336">
        <v>81.95</v>
      </c>
      <c r="G3336">
        <v>-8.6407574495676194</v>
      </c>
      <c r="H3336">
        <v>-9.6357502628697702</v>
      </c>
      <c r="I3336">
        <v>-34.0154487951284</v>
      </c>
      <c r="J3336">
        <v>-1.7038958271026901</v>
      </c>
      <c r="K3336">
        <v>88.333034669226095</v>
      </c>
      <c r="L3336">
        <v>89.600524692860205</v>
      </c>
      <c r="M3336">
        <v>48.495959161182597</v>
      </c>
      <c r="N3336">
        <v>0.452554744525547</v>
      </c>
      <c r="O3336">
        <v>63.892617449664399</v>
      </c>
      <c r="P3336">
        <v>34.278223824348601</v>
      </c>
    </row>
    <row r="3337" spans="1:17" hidden="1" x14ac:dyDescent="0.3">
      <c r="A3337" t="s">
        <v>6837</v>
      </c>
      <c r="B3337" t="s">
        <v>6838</v>
      </c>
      <c r="C3337" t="str">
        <f>IFERROR(VLOOKUP(Table1[[#This Row],[Ticker]],[1]!Table1[[Symbol]:[Industry]],2,FALSE),"-")</f>
        <v>-</v>
      </c>
      <c r="D3337" t="s">
        <v>931</v>
      </c>
      <c r="E3337">
        <v>51.139499999999998</v>
      </c>
      <c r="F3337">
        <v>165.5</v>
      </c>
      <c r="G3337">
        <v>477.20220377863899</v>
      </c>
      <c r="H3337">
        <v>-16.300832220869399</v>
      </c>
      <c r="I3337">
        <v>337.32826183313301</v>
      </c>
      <c r="J3337">
        <v>-15.0581925176363</v>
      </c>
      <c r="K3337">
        <v>175.96919712769801</v>
      </c>
      <c r="L3337">
        <v>100.410275756953</v>
      </c>
      <c r="M3337">
        <v>11.7276404461157</v>
      </c>
      <c r="N3337">
        <v>0.86579595170494195</v>
      </c>
      <c r="O3337">
        <v>42.477341389727997</v>
      </c>
      <c r="P3337">
        <v>502.91438979963499</v>
      </c>
    </row>
    <row r="3338" spans="1:17" hidden="1" x14ac:dyDescent="0.3">
      <c r="A3338" t="s">
        <v>6839</v>
      </c>
      <c r="B3338" t="s">
        <v>6840</v>
      </c>
      <c r="C3338" t="str">
        <f>IFERROR(VLOOKUP(Table1[[#This Row],[Ticker]],[1]!Table1[[Symbol]:[Industry]],2,FALSE),"-")</f>
        <v>-</v>
      </c>
      <c r="D3338" t="s">
        <v>915</v>
      </c>
      <c r="E3338">
        <v>51.120440000000002</v>
      </c>
      <c r="F3338">
        <v>91.84</v>
      </c>
      <c r="G3338">
        <v>-4.2307045395146998</v>
      </c>
      <c r="H3338">
        <v>-2.19944593965243</v>
      </c>
      <c r="I3338">
        <v>-13.117502905361601</v>
      </c>
      <c r="J3338">
        <v>-5.1949226999487204</v>
      </c>
      <c r="K3338">
        <v>88.973201798764094</v>
      </c>
      <c r="L3338">
        <v>85.381345819610203</v>
      </c>
      <c r="M3338">
        <v>49.268460471017299</v>
      </c>
      <c r="N3338">
        <v>0.73720341611803597</v>
      </c>
      <c r="O3338">
        <v>14.4381533101045</v>
      </c>
      <c r="P3338">
        <v>33.005068790731301</v>
      </c>
      <c r="Q3338">
        <v>7.8710957518207003E-2</v>
      </c>
    </row>
    <row r="3339" spans="1:17" hidden="1" x14ac:dyDescent="0.3">
      <c r="A3339" t="s">
        <v>6841</v>
      </c>
      <c r="B3339" t="s">
        <v>6842</v>
      </c>
      <c r="C3339" t="str">
        <f>IFERROR(VLOOKUP(Table1[[#This Row],[Ticker]],[1]!Table1[[Symbol]:[Industry]],2,FALSE),"-")</f>
        <v>-</v>
      </c>
      <c r="D3339" t="s">
        <v>797</v>
      </c>
      <c r="E3339">
        <v>51.118101000000003</v>
      </c>
      <c r="F3339">
        <v>23.55</v>
      </c>
      <c r="G3339">
        <v>76.087299840186304</v>
      </c>
      <c r="H3339">
        <v>20.020503515163799</v>
      </c>
      <c r="I3339">
        <v>38.363042454609499</v>
      </c>
      <c r="J3339">
        <v>22.1199752496514</v>
      </c>
      <c r="K3339">
        <v>19.185012562038601</v>
      </c>
      <c r="L3339">
        <v>17.2712662248437</v>
      </c>
      <c r="M3339">
        <v>88.537908654611897</v>
      </c>
      <c r="N3339">
        <v>2.4768911237029201</v>
      </c>
      <c r="O3339">
        <v>12.229299363057301</v>
      </c>
      <c r="P3339">
        <v>123.646723646723</v>
      </c>
      <c r="Q3339">
        <v>0.10052656872397001</v>
      </c>
    </row>
    <row r="3340" spans="1:17" hidden="1" x14ac:dyDescent="0.3">
      <c r="A3340" t="s">
        <v>6843</v>
      </c>
      <c r="B3340" t="s">
        <v>6844</v>
      </c>
      <c r="C3340" t="str">
        <f>IFERROR(VLOOKUP(Table1[[#This Row],[Ticker]],[1]!Table1[[Symbol]:[Industry]],2,FALSE),"-")</f>
        <v>-</v>
      </c>
      <c r="D3340" t="s">
        <v>80</v>
      </c>
      <c r="E3340">
        <v>51.095499074999999</v>
      </c>
      <c r="F3340">
        <v>16.29</v>
      </c>
      <c r="G3340">
        <v>-36.695792578373201</v>
      </c>
      <c r="H3340">
        <v>-15.2130332768144</v>
      </c>
      <c r="I3340">
        <v>-12.6432121770785</v>
      </c>
      <c r="J3340">
        <v>-2.7465916633765102</v>
      </c>
      <c r="K3340">
        <v>16.3236296931784</v>
      </c>
      <c r="L3340">
        <v>16.917112870703999</v>
      </c>
      <c r="M3340">
        <v>55.121851127622797</v>
      </c>
      <c r="N3340">
        <v>0.97952942041126601</v>
      </c>
      <c r="O3340">
        <v>28.913443830570898</v>
      </c>
    </row>
    <row r="3341" spans="1:17" hidden="1" x14ac:dyDescent="0.3">
      <c r="A3341" t="s">
        <v>6845</v>
      </c>
      <c r="B3341" t="s">
        <v>6846</v>
      </c>
      <c r="C3341" t="str">
        <f>IFERROR(VLOOKUP(Table1[[#This Row],[Ticker]],[1]!Table1[[Symbol]:[Industry]],2,FALSE),"-")</f>
        <v>-</v>
      </c>
      <c r="D3341" t="s">
        <v>21</v>
      </c>
      <c r="E3341">
        <v>51.017120050000003</v>
      </c>
      <c r="F3341">
        <v>4.1100000000000003</v>
      </c>
      <c r="G3341">
        <v>85.057044748234503</v>
      </c>
      <c r="H3341">
        <v>39.796391110600297</v>
      </c>
      <c r="I3341">
        <v>62.0042509980441</v>
      </c>
      <c r="J3341">
        <v>7.8320016087947497</v>
      </c>
      <c r="K3341">
        <v>2.9926873642424701</v>
      </c>
      <c r="L3341">
        <v>2.4724871202963401</v>
      </c>
      <c r="M3341">
        <v>99.821970806565105</v>
      </c>
      <c r="N3341">
        <v>1.15698406121602</v>
      </c>
      <c r="O3341">
        <v>0</v>
      </c>
      <c r="P3341">
        <v>156.875</v>
      </c>
      <c r="Q3341">
        <v>7.2663822489673E-2</v>
      </c>
    </row>
    <row r="3342" spans="1:17" hidden="1" x14ac:dyDescent="0.3">
      <c r="A3342" t="s">
        <v>6847</v>
      </c>
      <c r="B3342" t="s">
        <v>6848</v>
      </c>
      <c r="C3342" t="str">
        <f>IFERROR(VLOOKUP(Table1[[#This Row],[Ticker]],[1]!Table1[[Symbol]:[Industry]],2,FALSE),"-")</f>
        <v>-</v>
      </c>
      <c r="E3342">
        <v>51.009300000000003</v>
      </c>
      <c r="F3342">
        <v>162.44999999999999</v>
      </c>
      <c r="G3342">
        <v>244.65818434937401</v>
      </c>
      <c r="H3342">
        <v>1.32168911470596</v>
      </c>
      <c r="I3342">
        <v>120.24783259904</v>
      </c>
      <c r="J3342">
        <v>3.2792174993841199</v>
      </c>
      <c r="K3342">
        <v>136.510869940378</v>
      </c>
      <c r="L3342">
        <v>99.685237706404394</v>
      </c>
      <c r="M3342">
        <v>67.089666012415705</v>
      </c>
      <c r="N3342">
        <v>1.4930570663523599</v>
      </c>
      <c r="O3342">
        <v>6.15574022776239</v>
      </c>
      <c r="P3342">
        <v>377.79411764705799</v>
      </c>
      <c r="Q3342">
        <v>0.13561466604149899</v>
      </c>
    </row>
    <row r="3343" spans="1:17" hidden="1" x14ac:dyDescent="0.3">
      <c r="A3343" t="s">
        <v>6849</v>
      </c>
      <c r="B3343" t="s">
        <v>6850</v>
      </c>
      <c r="C3343" t="str">
        <f>IFERROR(VLOOKUP(Table1[[#This Row],[Ticker]],[1]!Table1[[Symbol]:[Industry]],2,FALSE),"-")</f>
        <v>-</v>
      </c>
      <c r="D3343" t="s">
        <v>65</v>
      </c>
      <c r="E3343">
        <v>51</v>
      </c>
      <c r="F3343">
        <v>2</v>
      </c>
      <c r="G3343">
        <v>160.00209969328901</v>
      </c>
      <c r="H3343">
        <v>74.017237343830402</v>
      </c>
      <c r="I3343">
        <v>37.486573826391599</v>
      </c>
      <c r="J3343">
        <v>74.931030735008306</v>
      </c>
      <c r="K3343">
        <v>1.1519602765658801</v>
      </c>
      <c r="L3343">
        <v>1.10367207511056</v>
      </c>
      <c r="M3343">
        <v>98.284941529088897</v>
      </c>
      <c r="N3343">
        <v>2.9859078638864398</v>
      </c>
      <c r="O3343">
        <v>0</v>
      </c>
      <c r="P3343">
        <v>217.46031746031699</v>
      </c>
      <c r="Q3343">
        <v>8.0702147204035998E-2</v>
      </c>
    </row>
    <row r="3344" spans="1:17" hidden="1" x14ac:dyDescent="0.3">
      <c r="A3344" t="s">
        <v>6851</v>
      </c>
      <c r="B3344" t="s">
        <v>6852</v>
      </c>
      <c r="C3344" t="str">
        <f>IFERROR(VLOOKUP(Table1[[#This Row],[Ticker]],[1]!Table1[[Symbol]:[Industry]],2,FALSE),"-")</f>
        <v>-</v>
      </c>
      <c r="D3344" t="s">
        <v>6853</v>
      </c>
      <c r="E3344">
        <v>50.821399999999997</v>
      </c>
      <c r="F3344">
        <v>234.2</v>
      </c>
      <c r="G3344">
        <v>-32.775678084488199</v>
      </c>
      <c r="H3344">
        <v>-7.9558018718558099</v>
      </c>
      <c r="I3344">
        <v>-19.952858086724401</v>
      </c>
      <c r="J3344">
        <v>-5.3096650578719196</v>
      </c>
      <c r="M3344">
        <v>34.655780883556602</v>
      </c>
      <c r="O3344">
        <v>7.6003415883859997</v>
      </c>
      <c r="P3344">
        <v>8.3005780346820703</v>
      </c>
    </row>
    <row r="3345" spans="1:17" hidden="1" x14ac:dyDescent="0.3">
      <c r="A3345" t="s">
        <v>6854</v>
      </c>
      <c r="B3345" t="s">
        <v>6855</v>
      </c>
      <c r="C3345" t="str">
        <f>IFERROR(VLOOKUP(Table1[[#This Row],[Ticker]],[1]!Table1[[Symbol]:[Industry]],2,FALSE),"-")</f>
        <v>-</v>
      </c>
      <c r="E3345">
        <v>50.739563447999998</v>
      </c>
      <c r="F3345">
        <v>6.44</v>
      </c>
      <c r="G3345">
        <v>-63.127152007390698</v>
      </c>
      <c r="H3345">
        <v>-0.74134722522253904</v>
      </c>
      <c r="I3345">
        <v>-41.4924702360927</v>
      </c>
      <c r="J3345">
        <v>-7.3910986951566198</v>
      </c>
      <c r="K3345">
        <v>6.0261532994752303</v>
      </c>
      <c r="L3345">
        <v>7.2586701055308396</v>
      </c>
      <c r="M3345">
        <v>62.858172631300398</v>
      </c>
      <c r="N3345">
        <v>0.92354930808709301</v>
      </c>
      <c r="O3345">
        <v>83.229813664596193</v>
      </c>
      <c r="P3345">
        <v>35.578947368420998</v>
      </c>
      <c r="Q3345">
        <v>-7.0533389371194993E-2</v>
      </c>
    </row>
    <row r="3346" spans="1:17" hidden="1" x14ac:dyDescent="0.3">
      <c r="A3346" t="s">
        <v>6856</v>
      </c>
      <c r="B3346" t="s">
        <v>6857</v>
      </c>
      <c r="C3346" t="str">
        <f>IFERROR(VLOOKUP(Table1[[#This Row],[Ticker]],[1]!Table1[[Symbol]:[Industry]],2,FALSE),"-")</f>
        <v>-</v>
      </c>
      <c r="D3346" t="s">
        <v>552</v>
      </c>
      <c r="E3346">
        <v>50.703507000000002</v>
      </c>
      <c r="F3346">
        <v>39.450000000000003</v>
      </c>
      <c r="G3346">
        <v>76.181365667847203</v>
      </c>
      <c r="H3346">
        <v>-2.1134816104178902</v>
      </c>
      <c r="I3346">
        <v>25.2408860776079</v>
      </c>
      <c r="J3346">
        <v>5.4374810608495396</v>
      </c>
      <c r="K3346">
        <v>35.447877189193598</v>
      </c>
      <c r="L3346">
        <v>30.445674498029199</v>
      </c>
      <c r="M3346">
        <v>57.2703728971427</v>
      </c>
      <c r="N3346">
        <v>0.33010587835070898</v>
      </c>
      <c r="O3346">
        <v>14.8035487959442</v>
      </c>
      <c r="P3346">
        <v>119.044975013881</v>
      </c>
      <c r="Q3346">
        <v>8.3214377919780994E-2</v>
      </c>
    </row>
    <row r="3347" spans="1:17" hidden="1" x14ac:dyDescent="0.3">
      <c r="A3347" t="s">
        <v>6858</v>
      </c>
      <c r="B3347" t="s">
        <v>6859</v>
      </c>
      <c r="C3347" t="str">
        <f>IFERROR(VLOOKUP(Table1[[#This Row],[Ticker]],[1]!Table1[[Symbol]:[Industry]],2,FALSE),"-")</f>
        <v>-</v>
      </c>
      <c r="D3347" t="s">
        <v>257</v>
      </c>
      <c r="E3347">
        <v>50.66819856</v>
      </c>
      <c r="F3347">
        <v>69.95</v>
      </c>
      <c r="G3347">
        <v>75.293561105440602</v>
      </c>
      <c r="H3347">
        <v>10.717443742179199</v>
      </c>
      <c r="I3347">
        <v>6.2758809955069301</v>
      </c>
      <c r="J3347">
        <v>14.8015270042984</v>
      </c>
      <c r="K3347">
        <v>60.468592814667304</v>
      </c>
      <c r="L3347">
        <v>54.293192789934203</v>
      </c>
      <c r="M3347">
        <v>88.500469984988499</v>
      </c>
      <c r="N3347">
        <v>1.5190615835777099</v>
      </c>
      <c r="O3347">
        <v>4.0743388134381702</v>
      </c>
      <c r="P3347">
        <v>111.969696969696</v>
      </c>
    </row>
    <row r="3348" spans="1:17" hidden="1" x14ac:dyDescent="0.3">
      <c r="A3348" t="s">
        <v>6860</v>
      </c>
      <c r="B3348" t="s">
        <v>6861</v>
      </c>
      <c r="C3348" t="str">
        <f>IFERROR(VLOOKUP(Table1[[#This Row],[Ticker]],[1]!Table1[[Symbol]:[Industry]],2,FALSE),"-")</f>
        <v>-</v>
      </c>
      <c r="D3348" t="s">
        <v>668</v>
      </c>
      <c r="E3348">
        <v>50.497999999999998</v>
      </c>
      <c r="F3348">
        <v>36.07</v>
      </c>
      <c r="G3348">
        <v>54.008790560966901</v>
      </c>
      <c r="H3348">
        <v>25.696067425454299</v>
      </c>
      <c r="I3348">
        <v>18.656950534025</v>
      </c>
      <c r="J3348">
        <v>-9.6925266930920397</v>
      </c>
      <c r="K3348">
        <v>32.322610472010702</v>
      </c>
      <c r="L3348">
        <v>29.6009840179923</v>
      </c>
      <c r="M3348">
        <v>64.611726212364303</v>
      </c>
      <c r="N3348">
        <v>2.5239814382974499</v>
      </c>
      <c r="O3348">
        <v>10.2023842528417</v>
      </c>
      <c r="P3348">
        <v>87.8645833333333</v>
      </c>
      <c r="Q3348">
        <v>0.107403774030866</v>
      </c>
    </row>
    <row r="3349" spans="1:17" hidden="1" x14ac:dyDescent="0.3">
      <c r="A3349" t="s">
        <v>6862</v>
      </c>
      <c r="B3349" t="s">
        <v>6863</v>
      </c>
      <c r="C3349" t="str">
        <f>IFERROR(VLOOKUP(Table1[[#This Row],[Ticker]],[1]!Table1[[Symbol]:[Industry]],2,FALSE),"-")</f>
        <v>-</v>
      </c>
      <c r="D3349" t="s">
        <v>1461</v>
      </c>
      <c r="E3349">
        <v>50.482171000000001</v>
      </c>
      <c r="F3349">
        <v>31.51</v>
      </c>
      <c r="G3349">
        <v>10.165347398581201</v>
      </c>
      <c r="H3349">
        <v>6.2359339511040703</v>
      </c>
      <c r="I3349">
        <v>25.130782903618201</v>
      </c>
      <c r="J3349">
        <v>-7.5672330099865297</v>
      </c>
      <c r="K3349">
        <v>27.3878807982992</v>
      </c>
      <c r="L3349">
        <v>24.211627438882701</v>
      </c>
      <c r="M3349">
        <v>51.194580687253797</v>
      </c>
      <c r="N3349">
        <v>0.73050380147605098</v>
      </c>
      <c r="O3349">
        <v>16.788321167883201</v>
      </c>
      <c r="P3349">
        <v>64.1145833333333</v>
      </c>
      <c r="Q3349">
        <v>0.113316329663133</v>
      </c>
    </row>
    <row r="3350" spans="1:17" hidden="1" x14ac:dyDescent="0.3">
      <c r="A3350" t="s">
        <v>6864</v>
      </c>
      <c r="B3350" t="s">
        <v>6865</v>
      </c>
      <c r="C3350" t="str">
        <f>IFERROR(VLOOKUP(Table1[[#This Row],[Ticker]],[1]!Table1[[Symbol]:[Industry]],2,FALSE),"-")</f>
        <v>-</v>
      </c>
      <c r="D3350" t="s">
        <v>234</v>
      </c>
      <c r="E3350">
        <v>50.275312499999998</v>
      </c>
      <c r="F3350">
        <v>164.5</v>
      </c>
      <c r="G3350">
        <v>-33.838407746771097</v>
      </c>
      <c r="H3350">
        <v>-13.132946531233401</v>
      </c>
      <c r="I3350">
        <v>-0.218133146520088</v>
      </c>
      <c r="J3350">
        <v>4.5635129745342097E-2</v>
      </c>
      <c r="K3350">
        <v>163.244398188503</v>
      </c>
      <c r="L3350">
        <v>156.63391926189601</v>
      </c>
      <c r="M3350">
        <v>55.369497108360001</v>
      </c>
      <c r="N3350">
        <v>0.43260504844955</v>
      </c>
      <c r="O3350">
        <v>53.161094224924</v>
      </c>
      <c r="P3350">
        <v>30.245447347585099</v>
      </c>
      <c r="Q3350">
        <v>7.6548211093642002E-2</v>
      </c>
    </row>
    <row r="3351" spans="1:17" hidden="1" x14ac:dyDescent="0.3">
      <c r="A3351" t="s">
        <v>6866</v>
      </c>
      <c r="B3351" t="s">
        <v>6867</v>
      </c>
      <c r="C3351" t="str">
        <f>IFERROR(VLOOKUP(Table1[[#This Row],[Ticker]],[1]!Table1[[Symbol]:[Industry]],2,FALSE),"-")</f>
        <v>-</v>
      </c>
      <c r="D3351" t="s">
        <v>620</v>
      </c>
      <c r="E3351">
        <v>50.210951909999999</v>
      </c>
      <c r="F3351">
        <v>14.42</v>
      </c>
      <c r="G3351">
        <v>-45.377924182556001</v>
      </c>
      <c r="H3351">
        <v>-5.6470119175179097</v>
      </c>
      <c r="I3351">
        <v>-50.599949176580097</v>
      </c>
      <c r="J3351">
        <v>-1.7679983912052499</v>
      </c>
      <c r="K3351">
        <v>18.077868940527601</v>
      </c>
      <c r="L3351">
        <v>21.1468125560292</v>
      </c>
      <c r="M3351">
        <v>35.294602411970203</v>
      </c>
      <c r="N3351">
        <v>1.1253971006936401</v>
      </c>
      <c r="O3351">
        <v>127.461858529819</v>
      </c>
      <c r="P3351">
        <v>25.938864628820902</v>
      </c>
      <c r="Q3351">
        <v>-1.5315696901221001E-2</v>
      </c>
    </row>
    <row r="3352" spans="1:17" hidden="1" x14ac:dyDescent="0.3">
      <c r="A3352" t="s">
        <v>6868</v>
      </c>
      <c r="B3352" t="s">
        <v>6869</v>
      </c>
      <c r="C3352" t="str">
        <f>IFERROR(VLOOKUP(Table1[[#This Row],[Ticker]],[1]!Table1[[Symbol]:[Industry]],2,FALSE),"-")</f>
        <v>-</v>
      </c>
      <c r="D3352" t="s">
        <v>234</v>
      </c>
      <c r="E3352">
        <v>50.201599999999999</v>
      </c>
      <c r="F3352">
        <v>784.4</v>
      </c>
      <c r="G3352">
        <v>-35.861097819392498</v>
      </c>
      <c r="H3352">
        <v>-7.3314870536573897</v>
      </c>
      <c r="I3352">
        <v>-10.620787144484</v>
      </c>
      <c r="J3352">
        <v>7.4026063618938496</v>
      </c>
      <c r="K3352">
        <v>757.41238475075795</v>
      </c>
      <c r="L3352">
        <v>765.82872027385997</v>
      </c>
      <c r="M3352">
        <v>55.189233414875901</v>
      </c>
      <c r="N3352">
        <v>0.45828492932307802</v>
      </c>
      <c r="O3352">
        <v>20.474247832738399</v>
      </c>
      <c r="P3352">
        <v>30.733333333333299</v>
      </c>
      <c r="Q3352">
        <v>0.10853961917657701</v>
      </c>
    </row>
    <row r="3353" spans="1:17" hidden="1" x14ac:dyDescent="0.3">
      <c r="A3353" t="s">
        <v>6870</v>
      </c>
      <c r="B3353" t="s">
        <v>6871</v>
      </c>
      <c r="C3353" t="str">
        <f>IFERROR(VLOOKUP(Table1[[#This Row],[Ticker]],[1]!Table1[[Symbol]:[Industry]],2,FALSE),"-")</f>
        <v>-</v>
      </c>
      <c r="D3353" t="s">
        <v>109</v>
      </c>
      <c r="E3353">
        <v>50.01</v>
      </c>
      <c r="F3353">
        <v>16.670000000000002</v>
      </c>
      <c r="G3353">
        <v>-38.708010655651698</v>
      </c>
      <c r="H3353">
        <v>-9.0427066337605595</v>
      </c>
      <c r="I3353">
        <v>-26.066449356565698</v>
      </c>
      <c r="J3353">
        <v>-2.71755328734768</v>
      </c>
      <c r="K3353">
        <v>16.769153211495698</v>
      </c>
      <c r="L3353">
        <v>18.259848496495</v>
      </c>
      <c r="M3353">
        <v>56.857988398363901</v>
      </c>
      <c r="N3353">
        <v>0.59079485931898301</v>
      </c>
      <c r="O3353">
        <v>66.7066586682663</v>
      </c>
      <c r="P3353">
        <v>14.178082191780801</v>
      </c>
      <c r="Q3353">
        <v>-9.6578064058759992E-3</v>
      </c>
    </row>
    <row r="3354" spans="1:17" hidden="1" x14ac:dyDescent="0.3">
      <c r="A3354" t="s">
        <v>6872</v>
      </c>
      <c r="B3354" t="s">
        <v>6873</v>
      </c>
      <c r="C3354" t="str">
        <f>IFERROR(VLOOKUP(Table1[[#This Row],[Ticker]],[1]!Table1[[Symbol]:[Industry]],2,FALSE),"-")</f>
        <v>-</v>
      </c>
      <c r="E3354">
        <v>49.944299999999998</v>
      </c>
      <c r="F3354">
        <v>178.5</v>
      </c>
      <c r="G3354">
        <v>200.01774098630301</v>
      </c>
      <c r="H3354">
        <v>-18.986999526797099</v>
      </c>
      <c r="I3354">
        <v>18.360633976767499</v>
      </c>
      <c r="J3354">
        <v>-5.7228006510922604</v>
      </c>
      <c r="K3354">
        <v>180.93553239124199</v>
      </c>
      <c r="L3354">
        <v>152.39440028897101</v>
      </c>
      <c r="M3354">
        <v>54.722914112808702</v>
      </c>
      <c r="N3354">
        <v>0.43419913419913397</v>
      </c>
      <c r="O3354">
        <v>37.647058823529399</v>
      </c>
      <c r="P3354">
        <v>307.06955530216601</v>
      </c>
    </row>
    <row r="3355" spans="1:17" hidden="1" x14ac:dyDescent="0.3">
      <c r="A3355" t="s">
        <v>6874</v>
      </c>
      <c r="B3355" t="s">
        <v>6875</v>
      </c>
      <c r="C3355" t="str">
        <f>IFERROR(VLOOKUP(Table1[[#This Row],[Ticker]],[1]!Table1[[Symbol]:[Industry]],2,FALSE),"-")</f>
        <v>-</v>
      </c>
      <c r="D3355" t="s">
        <v>390</v>
      </c>
      <c r="E3355">
        <v>49.753210500000002</v>
      </c>
      <c r="F3355">
        <v>9.17</v>
      </c>
      <c r="G3355">
        <v>3.4017380296367001</v>
      </c>
      <c r="H3355">
        <v>5.9925633594041603</v>
      </c>
      <c r="I3355">
        <v>-25.138169850983601</v>
      </c>
      <c r="J3355">
        <v>1.9398667773340701</v>
      </c>
      <c r="K3355">
        <v>8.9544672252337794</v>
      </c>
      <c r="L3355">
        <v>9.3566661298907601</v>
      </c>
      <c r="M3355">
        <v>64.449014235499305</v>
      </c>
      <c r="N3355">
        <v>1.3068357402512001</v>
      </c>
      <c r="O3355">
        <v>30.752453653217</v>
      </c>
      <c r="P3355">
        <v>40</v>
      </c>
      <c r="Q3355">
        <v>9.3663309790438007E-2</v>
      </c>
    </row>
    <row r="3356" spans="1:17" hidden="1" x14ac:dyDescent="0.3">
      <c r="A3356" t="s">
        <v>6876</v>
      </c>
      <c r="B3356" t="s">
        <v>6877</v>
      </c>
      <c r="C3356" t="str">
        <f>IFERROR(VLOOKUP(Table1[[#This Row],[Ticker]],[1]!Table1[[Symbol]:[Industry]],2,FALSE),"-")</f>
        <v>-</v>
      </c>
      <c r="D3356" t="s">
        <v>59</v>
      </c>
      <c r="E3356">
        <v>49.75</v>
      </c>
      <c r="F3356">
        <v>3.98</v>
      </c>
      <c r="G3356">
        <v>-50.372306866917597</v>
      </c>
      <c r="H3356">
        <v>-8.9487414104397498</v>
      </c>
      <c r="I3356">
        <v>-43.430378239637299</v>
      </c>
      <c r="J3356">
        <v>-2.75809740110624</v>
      </c>
      <c r="K3356">
        <v>4.1142367066092698</v>
      </c>
      <c r="L3356">
        <v>4.1923579156579098</v>
      </c>
      <c r="M3356">
        <v>37.817018597416101</v>
      </c>
      <c r="N3356">
        <v>0.84273965912610804</v>
      </c>
      <c r="O3356">
        <v>58.542713567839101</v>
      </c>
      <c r="P3356">
        <v>15.697674418604599</v>
      </c>
      <c r="Q3356">
        <v>0.108090962179641</v>
      </c>
    </row>
    <row r="3357" spans="1:17" hidden="1" x14ac:dyDescent="0.3">
      <c r="A3357" t="s">
        <v>6878</v>
      </c>
      <c r="B3357" t="s">
        <v>6879</v>
      </c>
      <c r="C3357" t="str">
        <f>IFERROR(VLOOKUP(Table1[[#This Row],[Ticker]],[1]!Table1[[Symbol]:[Industry]],2,FALSE),"-")</f>
        <v>-</v>
      </c>
      <c r="D3357" t="s">
        <v>390</v>
      </c>
      <c r="E3357">
        <v>49.683833800000002</v>
      </c>
      <c r="F3357">
        <v>38.14</v>
      </c>
      <c r="G3357">
        <v>29.0139803076042</v>
      </c>
      <c r="H3357">
        <v>5.6538920056952104</v>
      </c>
      <c r="I3357">
        <v>-39.683991743001997</v>
      </c>
      <c r="J3357">
        <v>16.853702488560099</v>
      </c>
      <c r="K3357">
        <v>37.326202031266902</v>
      </c>
      <c r="L3357">
        <v>38.075763003728099</v>
      </c>
      <c r="M3357">
        <v>70.972151588435295</v>
      </c>
      <c r="N3357">
        <v>2.07524852822492</v>
      </c>
      <c r="O3357">
        <v>66.3607760880965</v>
      </c>
      <c r="P3357">
        <v>65.108225108225099</v>
      </c>
      <c r="Q3357">
        <v>6.0555437229384002E-2</v>
      </c>
    </row>
    <row r="3358" spans="1:17" hidden="1" x14ac:dyDescent="0.3">
      <c r="A3358" t="s">
        <v>6880</v>
      </c>
      <c r="B3358" t="s">
        <v>6881</v>
      </c>
      <c r="C3358" t="str">
        <f>IFERROR(VLOOKUP(Table1[[#This Row],[Ticker]],[1]!Table1[[Symbol]:[Industry]],2,FALSE),"-")</f>
        <v>-</v>
      </c>
      <c r="D3358" t="s">
        <v>257</v>
      </c>
      <c r="E3358">
        <v>49.664907499999998</v>
      </c>
      <c r="F3358">
        <v>12.35</v>
      </c>
      <c r="G3358">
        <v>57.522235343988903</v>
      </c>
      <c r="H3358">
        <v>-15.6623209816768</v>
      </c>
      <c r="I3358">
        <v>-15.260907525208699</v>
      </c>
      <c r="J3358">
        <v>-7.4007144405879703</v>
      </c>
      <c r="K3358">
        <v>13.211391349065799</v>
      </c>
      <c r="L3358">
        <v>13.0126706839162</v>
      </c>
      <c r="M3358">
        <v>40.820504708605</v>
      </c>
      <c r="N3358">
        <v>1.13022768286411</v>
      </c>
      <c r="O3358">
        <v>77.894736842105203</v>
      </c>
      <c r="P3358">
        <v>95.721077654516606</v>
      </c>
      <c r="Q3358">
        <v>2.9332635676302E-2</v>
      </c>
    </row>
    <row r="3359" spans="1:17" hidden="1" x14ac:dyDescent="0.3">
      <c r="A3359" t="s">
        <v>6882</v>
      </c>
      <c r="B3359" t="s">
        <v>6883</v>
      </c>
      <c r="C3359" t="str">
        <f>IFERROR(VLOOKUP(Table1[[#This Row],[Ticker]],[1]!Table1[[Symbol]:[Industry]],2,FALSE),"-")</f>
        <v>-</v>
      </c>
      <c r="E3359">
        <v>49.528292</v>
      </c>
      <c r="F3359">
        <v>59.95</v>
      </c>
      <c r="G3359">
        <v>-25.7955193543295</v>
      </c>
      <c r="H3359">
        <v>1.2806644538048899</v>
      </c>
      <c r="I3359">
        <v>-46.777764788119903</v>
      </c>
      <c r="J3359">
        <v>11.043648560569</v>
      </c>
      <c r="K3359">
        <v>59.080240917284399</v>
      </c>
      <c r="L3359">
        <v>63.553034109890397</v>
      </c>
      <c r="M3359">
        <v>57.101264032884799</v>
      </c>
      <c r="N3359">
        <v>1.9673035386652</v>
      </c>
      <c r="O3359">
        <v>54.145120934111702</v>
      </c>
      <c r="P3359">
        <v>22.3469387755102</v>
      </c>
      <c r="Q3359">
        <v>2.0073540757484E-2</v>
      </c>
    </row>
    <row r="3360" spans="1:17" hidden="1" x14ac:dyDescent="0.3">
      <c r="A3360" t="s">
        <v>6884</v>
      </c>
      <c r="B3360" t="s">
        <v>6885</v>
      </c>
      <c r="C3360" t="str">
        <f>IFERROR(VLOOKUP(Table1[[#This Row],[Ticker]],[1]!Table1[[Symbol]:[Industry]],2,FALSE),"-")</f>
        <v>-</v>
      </c>
      <c r="E3360">
        <v>49.502099999999999</v>
      </c>
      <c r="F3360">
        <v>157.65</v>
      </c>
      <c r="G3360">
        <v>275.43285214694203</v>
      </c>
      <c r="H3360">
        <v>46.297504490658</v>
      </c>
      <c r="I3360">
        <v>277.33340625399501</v>
      </c>
      <c r="J3360">
        <v>6.4195453456736704</v>
      </c>
      <c r="K3360">
        <v>109.077269561439</v>
      </c>
      <c r="L3360">
        <v>83.177658969556305</v>
      </c>
      <c r="M3360">
        <v>99.932328334493604</v>
      </c>
      <c r="N3360">
        <v>0.56400923385809598</v>
      </c>
      <c r="O3360">
        <v>0</v>
      </c>
      <c r="P3360">
        <v>354.97835497835501</v>
      </c>
    </row>
    <row r="3361" spans="1:17" hidden="1" x14ac:dyDescent="0.3">
      <c r="A3361" t="s">
        <v>6886</v>
      </c>
      <c r="B3361" t="s">
        <v>6887</v>
      </c>
      <c r="C3361" t="str">
        <f>IFERROR(VLOOKUP(Table1[[#This Row],[Ticker]],[1]!Table1[[Symbol]:[Industry]],2,FALSE),"-")</f>
        <v>-</v>
      </c>
      <c r="D3361" t="s">
        <v>552</v>
      </c>
      <c r="E3361">
        <v>49.48</v>
      </c>
      <c r="F3361">
        <v>247.4</v>
      </c>
      <c r="G3361">
        <v>268.236858564991</v>
      </c>
      <c r="H3361">
        <v>-8.5676785122757604</v>
      </c>
      <c r="I3361">
        <v>25.865541436105701</v>
      </c>
      <c r="J3361">
        <v>-2.4411930056483402</v>
      </c>
      <c r="K3361">
        <v>244.177856804664</v>
      </c>
      <c r="L3361">
        <v>197.568887869214</v>
      </c>
      <c r="M3361">
        <v>52.596848598020301</v>
      </c>
      <c r="N3361">
        <v>1.27218906476756</v>
      </c>
      <c r="O3361">
        <v>19.967663702506002</v>
      </c>
      <c r="P3361">
        <v>333.95895456937302</v>
      </c>
      <c r="Q3361">
        <v>0.166359764794141</v>
      </c>
    </row>
    <row r="3362" spans="1:17" hidden="1" x14ac:dyDescent="0.3">
      <c r="A3362" t="s">
        <v>6888</v>
      </c>
      <c r="B3362" t="s">
        <v>6889</v>
      </c>
      <c r="C3362" t="str">
        <f>IFERROR(VLOOKUP(Table1[[#This Row],[Ticker]],[1]!Table1[[Symbol]:[Industry]],2,FALSE),"-")</f>
        <v>-</v>
      </c>
      <c r="E3362">
        <v>49.335224510000003</v>
      </c>
      <c r="F3362">
        <v>94.7</v>
      </c>
      <c r="G3362">
        <v>31.989729049778099</v>
      </c>
      <c r="H3362">
        <v>76.603121833866197</v>
      </c>
      <c r="I3362">
        <v>56.5506053491061</v>
      </c>
      <c r="J3362">
        <v>-5.85846999851998</v>
      </c>
      <c r="K3362">
        <v>70.1140003836354</v>
      </c>
      <c r="L3362">
        <v>60.915121358787601</v>
      </c>
      <c r="M3362">
        <v>59.201539365262299</v>
      </c>
      <c r="N3362">
        <v>4.8047866999212303</v>
      </c>
      <c r="O3362">
        <v>28.743400211193201</v>
      </c>
      <c r="P3362">
        <v>186.969696969696</v>
      </c>
      <c r="Q3362">
        <v>7.2658844917874998E-2</v>
      </c>
    </row>
    <row r="3363" spans="1:17" hidden="1" x14ac:dyDescent="0.3">
      <c r="A3363" t="s">
        <v>6890</v>
      </c>
      <c r="B3363" t="s">
        <v>6891</v>
      </c>
      <c r="C3363" t="str">
        <f>IFERROR(VLOOKUP(Table1[[#This Row],[Ticker]],[1]!Table1[[Symbol]:[Industry]],2,FALSE),"-")</f>
        <v>-</v>
      </c>
      <c r="D3363" t="s">
        <v>140</v>
      </c>
      <c r="E3363">
        <v>49.334929559999999</v>
      </c>
      <c r="F3363">
        <v>29.07</v>
      </c>
      <c r="G3363">
        <v>25.7729624938552</v>
      </c>
      <c r="H3363">
        <v>-9.3786742122813394</v>
      </c>
      <c r="I3363">
        <v>-21.4455157558527</v>
      </c>
      <c r="J3363">
        <v>-2.8086160481370999</v>
      </c>
      <c r="K3363">
        <v>29.756607203414202</v>
      </c>
      <c r="L3363">
        <v>27.875783329363401</v>
      </c>
      <c r="M3363">
        <v>48.668248991786697</v>
      </c>
      <c r="N3363">
        <v>1.1831849022198899</v>
      </c>
      <c r="O3363">
        <v>30.0997592019263</v>
      </c>
      <c r="P3363">
        <v>84.571428571428498</v>
      </c>
      <c r="Q3363">
        <v>6.1341591964061998E-2</v>
      </c>
    </row>
    <row r="3364" spans="1:17" hidden="1" x14ac:dyDescent="0.3">
      <c r="A3364" t="s">
        <v>6892</v>
      </c>
      <c r="B3364" t="s">
        <v>6893</v>
      </c>
      <c r="C3364" t="str">
        <f>IFERROR(VLOOKUP(Table1[[#This Row],[Ticker]],[1]!Table1[[Symbol]:[Industry]],2,FALSE),"-")</f>
        <v>-</v>
      </c>
      <c r="D3364" t="s">
        <v>552</v>
      </c>
      <c r="E3364">
        <v>49.311999999999998</v>
      </c>
      <c r="F3364">
        <v>160</v>
      </c>
      <c r="G3364">
        <v>-31.594538962172599</v>
      </c>
      <c r="H3364">
        <v>-3.76478455583849</v>
      </c>
      <c r="I3364">
        <v>-19.622097005453298</v>
      </c>
      <c r="J3364">
        <v>-2.40902403223089</v>
      </c>
      <c r="K3364">
        <v>151.14621460727</v>
      </c>
      <c r="L3364">
        <v>131.64873552738899</v>
      </c>
      <c r="M3364">
        <v>53.730722646146198</v>
      </c>
      <c r="N3364">
        <v>0.30007177494179199</v>
      </c>
      <c r="O3364">
        <v>12.5</v>
      </c>
      <c r="P3364">
        <v>105.391527599486</v>
      </c>
      <c r="Q3364">
        <v>0.15861868710901</v>
      </c>
    </row>
    <row r="3365" spans="1:17" hidden="1" x14ac:dyDescent="0.3">
      <c r="A3365" t="s">
        <v>6894</v>
      </c>
      <c r="B3365" t="s">
        <v>6895</v>
      </c>
      <c r="C3365" t="str">
        <f>IFERROR(VLOOKUP(Table1[[#This Row],[Ticker]],[1]!Table1[[Symbol]:[Industry]],2,FALSE),"-")</f>
        <v>-</v>
      </c>
      <c r="D3365" t="s">
        <v>80</v>
      </c>
      <c r="E3365">
        <v>49.184407499999999</v>
      </c>
      <c r="F3365">
        <v>274.85000000000002</v>
      </c>
      <c r="G3365">
        <v>206.43282908474399</v>
      </c>
      <c r="H3365">
        <v>-24.048638129165699</v>
      </c>
      <c r="I3365">
        <v>176.42642345045101</v>
      </c>
      <c r="J3365">
        <v>-24.671224197656802</v>
      </c>
      <c r="K3365">
        <v>275.21802423204599</v>
      </c>
      <c r="M3365">
        <v>11.278609193238101</v>
      </c>
      <c r="N3365">
        <v>2.08564231738035</v>
      </c>
      <c r="O3365">
        <v>38.257231217027403</v>
      </c>
      <c r="P3365">
        <v>243.5625</v>
      </c>
    </row>
    <row r="3366" spans="1:17" hidden="1" x14ac:dyDescent="0.3">
      <c r="A3366" t="s">
        <v>6896</v>
      </c>
      <c r="B3366" t="s">
        <v>6897</v>
      </c>
      <c r="C3366" t="str">
        <f>IFERROR(VLOOKUP(Table1[[#This Row],[Ticker]],[1]!Table1[[Symbol]:[Industry]],2,FALSE),"-")</f>
        <v>-</v>
      </c>
      <c r="D3366" t="s">
        <v>552</v>
      </c>
      <c r="E3366">
        <v>49.128943599999999</v>
      </c>
      <c r="F3366">
        <v>42.02</v>
      </c>
      <c r="G3366">
        <v>-51.824371707649902</v>
      </c>
      <c r="H3366">
        <v>-32.020789792571698</v>
      </c>
      <c r="I3366">
        <v>-2.3104186548113499</v>
      </c>
      <c r="J3366">
        <v>12.210217376429499</v>
      </c>
      <c r="K3366">
        <v>53.490165461196099</v>
      </c>
      <c r="L3366">
        <v>51.449866401909702</v>
      </c>
      <c r="M3366">
        <v>37.8827183831037</v>
      </c>
      <c r="N3366">
        <v>2.0882889111802498</v>
      </c>
      <c r="O3366">
        <v>91.527843883864804</v>
      </c>
      <c r="P3366">
        <v>41.054044981537402</v>
      </c>
      <c r="Q3366">
        <v>0.18414517771901601</v>
      </c>
    </row>
    <row r="3367" spans="1:17" hidden="1" x14ac:dyDescent="0.3">
      <c r="A3367" t="s">
        <v>6898</v>
      </c>
      <c r="B3367" t="s">
        <v>6899</v>
      </c>
      <c r="C3367" t="str">
        <f>IFERROR(VLOOKUP(Table1[[#This Row],[Ticker]],[1]!Table1[[Symbol]:[Industry]],2,FALSE),"-")</f>
        <v>-</v>
      </c>
      <c r="D3367" t="s">
        <v>124</v>
      </c>
      <c r="E3367">
        <v>49.079735534999998</v>
      </c>
      <c r="F3367">
        <v>3.45</v>
      </c>
      <c r="K3367">
        <v>3.4677458506360201</v>
      </c>
      <c r="L3367">
        <v>4.1767796842679701</v>
      </c>
      <c r="M3367">
        <v>60.755946489344097</v>
      </c>
      <c r="N3367">
        <v>1</v>
      </c>
      <c r="Q3367">
        <v>-4.7233022382218999E-2</v>
      </c>
    </row>
    <row r="3368" spans="1:17" hidden="1" x14ac:dyDescent="0.3">
      <c r="A3368" t="s">
        <v>6900</v>
      </c>
      <c r="B3368" t="s">
        <v>6901</v>
      </c>
      <c r="C3368" t="str">
        <f>IFERROR(VLOOKUP(Table1[[#This Row],[Ticker]],[1]!Table1[[Symbol]:[Industry]],2,FALSE),"-")</f>
        <v>-</v>
      </c>
      <c r="D3368" t="s">
        <v>140</v>
      </c>
      <c r="E3368">
        <v>49.058664800000003</v>
      </c>
      <c r="F3368">
        <v>164</v>
      </c>
      <c r="G3368">
        <v>60.6726304354193</v>
      </c>
      <c r="H3368">
        <v>-0.64055029952876896</v>
      </c>
      <c r="I3368">
        <v>17.944299712706901</v>
      </c>
      <c r="J3368">
        <v>-9.0713691777221097</v>
      </c>
      <c r="K3368">
        <v>158.60262733417201</v>
      </c>
      <c r="L3368">
        <v>138.10109159129999</v>
      </c>
      <c r="M3368">
        <v>49.246679430152497</v>
      </c>
      <c r="N3368">
        <v>1.37362162432236</v>
      </c>
      <c r="O3368">
        <v>12.804878048780401</v>
      </c>
      <c r="P3368">
        <v>98.787878787878697</v>
      </c>
      <c r="Q3368">
        <v>4.6136245623758003E-2</v>
      </c>
    </row>
    <row r="3369" spans="1:17" hidden="1" x14ac:dyDescent="0.3">
      <c r="A3369" t="s">
        <v>6902</v>
      </c>
      <c r="B3369" t="s">
        <v>6903</v>
      </c>
      <c r="C3369" t="str">
        <f>IFERROR(VLOOKUP(Table1[[#This Row],[Ticker]],[1]!Table1[[Symbol]:[Industry]],2,FALSE),"-")</f>
        <v>-</v>
      </c>
      <c r="D3369" t="s">
        <v>410</v>
      </c>
      <c r="E3369">
        <v>48.986255565</v>
      </c>
      <c r="F3369">
        <v>33.15</v>
      </c>
      <c r="G3369">
        <v>-68.309588618398706</v>
      </c>
      <c r="H3369">
        <v>-6.1788410875420903</v>
      </c>
      <c r="I3369">
        <v>-55.486768620634997</v>
      </c>
      <c r="J3369">
        <v>-4.5336461350189401</v>
      </c>
      <c r="K3369">
        <v>34.9560953586453</v>
      </c>
      <c r="M3369">
        <v>44.917656354471298</v>
      </c>
      <c r="N3369">
        <v>0.77765607886089805</v>
      </c>
      <c r="O3369">
        <v>85.218702865761699</v>
      </c>
      <c r="P3369">
        <v>10.1328903654484</v>
      </c>
    </row>
    <row r="3370" spans="1:17" hidden="1" x14ac:dyDescent="0.3">
      <c r="A3370" t="s">
        <v>6904</v>
      </c>
      <c r="B3370" t="s">
        <v>6905</v>
      </c>
      <c r="C3370" t="str">
        <f>IFERROR(VLOOKUP(Table1[[#This Row],[Ticker]],[1]!Table1[[Symbol]:[Industry]],2,FALSE),"-")</f>
        <v>-</v>
      </c>
      <c r="D3370" t="s">
        <v>371</v>
      </c>
      <c r="E3370">
        <v>48.965699999999998</v>
      </c>
      <c r="F3370">
        <v>49</v>
      </c>
      <c r="G3370">
        <v>-43.593868608561102</v>
      </c>
      <c r="H3370">
        <v>16.824580943256102</v>
      </c>
      <c r="I3370">
        <v>-43.454762083881398</v>
      </c>
      <c r="J3370">
        <v>-0.149671363042155</v>
      </c>
      <c r="K3370">
        <v>45.444398485070501</v>
      </c>
      <c r="L3370">
        <v>55.700142999685497</v>
      </c>
      <c r="M3370">
        <v>66.173937586530499</v>
      </c>
      <c r="N3370">
        <v>1.1061240949290201</v>
      </c>
      <c r="O3370">
        <v>66.122448979591795</v>
      </c>
      <c r="P3370">
        <v>32.253711201079597</v>
      </c>
      <c r="Q3370">
        <v>-2.8514277126207001E-2</v>
      </c>
    </row>
    <row r="3371" spans="1:17" hidden="1" x14ac:dyDescent="0.3">
      <c r="A3371" t="s">
        <v>6906</v>
      </c>
      <c r="B3371" t="s">
        <v>6907</v>
      </c>
      <c r="C3371" t="str">
        <f>IFERROR(VLOOKUP(Table1[[#This Row],[Ticker]],[1]!Table1[[Symbol]:[Industry]],2,FALSE),"-")</f>
        <v>-</v>
      </c>
      <c r="D3371" t="s">
        <v>306</v>
      </c>
      <c r="E3371">
        <v>48.908287999999999</v>
      </c>
      <c r="F3371">
        <v>16.7</v>
      </c>
      <c r="G3371">
        <v>33.335433026622802</v>
      </c>
      <c r="H3371">
        <v>11.1802703892164</v>
      </c>
      <c r="I3371">
        <v>3.8938507599843502</v>
      </c>
      <c r="J3371">
        <v>-7.7941496134906298</v>
      </c>
      <c r="K3371">
        <v>15.7479495124528</v>
      </c>
      <c r="L3371">
        <v>14.639905392956001</v>
      </c>
      <c r="M3371">
        <v>56.203308496352498</v>
      </c>
      <c r="N3371">
        <v>1.5102480369726301</v>
      </c>
      <c r="O3371">
        <v>21.556886227544901</v>
      </c>
      <c r="P3371">
        <v>84.530386740331394</v>
      </c>
      <c r="Q3371">
        <v>5.5691296208617E-2</v>
      </c>
    </row>
    <row r="3372" spans="1:17" hidden="1" x14ac:dyDescent="0.3">
      <c r="A3372" t="s">
        <v>6908</v>
      </c>
      <c r="B3372" t="s">
        <v>6909</v>
      </c>
      <c r="C3372" t="str">
        <f>IFERROR(VLOOKUP(Table1[[#This Row],[Ticker]],[1]!Table1[[Symbol]:[Industry]],2,FALSE),"-")</f>
        <v>-</v>
      </c>
      <c r="D3372" t="s">
        <v>127</v>
      </c>
      <c r="E3372">
        <v>48.877499999999998</v>
      </c>
      <c r="F3372">
        <v>3.38</v>
      </c>
      <c r="G3372">
        <v>120.188507680985</v>
      </c>
      <c r="H3372">
        <v>22.622901831847798</v>
      </c>
      <c r="I3372">
        <v>103.73743557137</v>
      </c>
      <c r="J3372">
        <v>19.006649496118602</v>
      </c>
      <c r="K3372">
        <v>2.7341179987180202</v>
      </c>
      <c r="L3372">
        <v>2.22880961036042</v>
      </c>
      <c r="M3372">
        <v>93.015510399843293</v>
      </c>
      <c r="N3372">
        <v>0.94330577413657402</v>
      </c>
      <c r="O3372">
        <v>1.4792899408284199</v>
      </c>
      <c r="P3372">
        <v>203.277522232444</v>
      </c>
      <c r="Q3372">
        <v>0.105563861117164</v>
      </c>
    </row>
    <row r="3373" spans="1:17" hidden="1" x14ac:dyDescent="0.3">
      <c r="A3373" t="s">
        <v>6910</v>
      </c>
      <c r="B3373" t="s">
        <v>6911</v>
      </c>
      <c r="C3373" t="str">
        <f>IFERROR(VLOOKUP(Table1[[#This Row],[Ticker]],[1]!Table1[[Symbol]:[Industry]],2,FALSE),"-")</f>
        <v>-</v>
      </c>
      <c r="D3373" t="s">
        <v>869</v>
      </c>
      <c r="E3373">
        <v>48.75712</v>
      </c>
      <c r="F3373">
        <v>9.2799999999999994</v>
      </c>
      <c r="G3373">
        <v>72.155617816956806</v>
      </c>
      <c r="H3373">
        <v>78.988354421366793</v>
      </c>
      <c r="I3373">
        <v>76.112670636645305</v>
      </c>
      <c r="J3373">
        <v>19.660573037366099</v>
      </c>
      <c r="K3373">
        <v>5.8354240259993198</v>
      </c>
      <c r="L3373">
        <v>5.2878485705523204</v>
      </c>
      <c r="M3373">
        <v>97.067929690708596</v>
      </c>
      <c r="N3373">
        <v>2.71681892023819</v>
      </c>
      <c r="O3373">
        <v>0</v>
      </c>
      <c r="P3373">
        <v>131.99999999999901</v>
      </c>
      <c r="Q3373">
        <v>6.4954069070070003E-3</v>
      </c>
    </row>
    <row r="3374" spans="1:17" hidden="1" x14ac:dyDescent="0.3">
      <c r="A3374" t="s">
        <v>6912</v>
      </c>
      <c r="B3374" t="s">
        <v>6913</v>
      </c>
      <c r="C3374" t="str">
        <f>IFERROR(VLOOKUP(Table1[[#This Row],[Ticker]],[1]!Table1[[Symbol]:[Industry]],2,FALSE),"-")</f>
        <v>-</v>
      </c>
      <c r="E3374">
        <v>48.719245960000002</v>
      </c>
      <c r="F3374">
        <v>71.33</v>
      </c>
      <c r="G3374">
        <v>-46.676174940663699</v>
      </c>
      <c r="H3374">
        <v>15.6692676305072</v>
      </c>
      <c r="I3374">
        <v>-33.853354942899998</v>
      </c>
      <c r="J3374">
        <v>-1.0826837058905701</v>
      </c>
      <c r="M3374">
        <v>57.954575994266897</v>
      </c>
      <c r="O3374">
        <v>33.183793635216503</v>
      </c>
      <c r="P3374">
        <v>46.168032786885199</v>
      </c>
    </row>
    <row r="3375" spans="1:17" hidden="1" x14ac:dyDescent="0.3">
      <c r="A3375" t="s">
        <v>6914</v>
      </c>
      <c r="B3375" t="s">
        <v>6915</v>
      </c>
      <c r="C3375" t="str">
        <f>IFERROR(VLOOKUP(Table1[[#This Row],[Ticker]],[1]!Table1[[Symbol]:[Industry]],2,FALSE),"-")</f>
        <v>-</v>
      </c>
      <c r="D3375" t="s">
        <v>410</v>
      </c>
      <c r="E3375">
        <v>48.705855999999997</v>
      </c>
      <c r="F3375">
        <v>157.4</v>
      </c>
      <c r="G3375">
        <v>66.4734061645959</v>
      </c>
      <c r="H3375">
        <v>-11.8734733992441</v>
      </c>
      <c r="I3375">
        <v>23.742578421211999</v>
      </c>
      <c r="J3375">
        <v>7.5397193961415496</v>
      </c>
      <c r="K3375">
        <v>151.25686088485901</v>
      </c>
      <c r="L3375">
        <v>130.98420304368901</v>
      </c>
      <c r="M3375">
        <v>52.345764062438299</v>
      </c>
      <c r="N3375">
        <v>1.2671225920615199</v>
      </c>
      <c r="O3375">
        <v>13.278271918678501</v>
      </c>
      <c r="P3375">
        <v>107.105263157894</v>
      </c>
      <c r="Q3375">
        <v>0.189323771650594</v>
      </c>
    </row>
    <row r="3376" spans="1:17" hidden="1" x14ac:dyDescent="0.3">
      <c r="A3376" t="s">
        <v>6916</v>
      </c>
      <c r="B3376" t="s">
        <v>6917</v>
      </c>
      <c r="C3376" t="str">
        <f>IFERROR(VLOOKUP(Table1[[#This Row],[Ticker]],[1]!Table1[[Symbol]:[Industry]],2,FALSE),"-")</f>
        <v>-</v>
      </c>
      <c r="D3376" t="s">
        <v>59</v>
      </c>
      <c r="E3376">
        <v>48.7</v>
      </c>
      <c r="F3376">
        <v>48.7</v>
      </c>
      <c r="G3376">
        <v>-57.159258093068203</v>
      </c>
      <c r="H3376">
        <v>9.7894961439259998</v>
      </c>
      <c r="I3376">
        <v>-60.630539968934698</v>
      </c>
      <c r="J3376">
        <v>-2.1888400745719898</v>
      </c>
      <c r="K3376">
        <v>48.263020037828802</v>
      </c>
      <c r="L3376">
        <v>64.247702721678806</v>
      </c>
      <c r="M3376">
        <v>53.110736063898301</v>
      </c>
      <c r="N3376">
        <v>0.68313093793620905</v>
      </c>
      <c r="O3376">
        <v>150.513347022587</v>
      </c>
      <c r="P3376">
        <v>24.871794871794801</v>
      </c>
      <c r="Q3376">
        <v>2.8034954186323999E-2</v>
      </c>
    </row>
    <row r="3377" spans="1:17" hidden="1" x14ac:dyDescent="0.3">
      <c r="A3377" t="s">
        <v>6918</v>
      </c>
      <c r="B3377" t="s">
        <v>6919</v>
      </c>
      <c r="C3377" t="str">
        <f>IFERROR(VLOOKUP(Table1[[#This Row],[Ticker]],[1]!Table1[[Symbol]:[Industry]],2,FALSE),"-")</f>
        <v>-</v>
      </c>
      <c r="D3377" t="s">
        <v>705</v>
      </c>
      <c r="E3377">
        <v>48.451664826999902</v>
      </c>
      <c r="F3377">
        <v>4.93</v>
      </c>
      <c r="G3377">
        <v>2.3397620309518401</v>
      </c>
      <c r="H3377">
        <v>-4.9932857843397098</v>
      </c>
      <c r="I3377">
        <v>3.9352785265306101</v>
      </c>
      <c r="J3377">
        <v>2.2724056491987801</v>
      </c>
      <c r="K3377">
        <v>4.7598275793909499</v>
      </c>
      <c r="L3377">
        <v>4.3446251615960998</v>
      </c>
      <c r="M3377">
        <v>45.678486700157997</v>
      </c>
      <c r="N3377">
        <v>1.29630269624494</v>
      </c>
      <c r="O3377">
        <v>18.6612576064908</v>
      </c>
      <c r="P3377">
        <v>76.702508960573397</v>
      </c>
      <c r="Q3377">
        <v>6.8436500742571002E-2</v>
      </c>
    </row>
    <row r="3378" spans="1:17" hidden="1" x14ac:dyDescent="0.3">
      <c r="A3378" t="s">
        <v>6920</v>
      </c>
      <c r="B3378" t="s">
        <v>6921</v>
      </c>
      <c r="C3378" t="str">
        <f>IFERROR(VLOOKUP(Table1[[#This Row],[Ticker]],[1]!Table1[[Symbol]:[Industry]],2,FALSE),"-")</f>
        <v>-</v>
      </c>
      <c r="D3378" t="s">
        <v>541</v>
      </c>
      <c r="E3378">
        <v>48.259799999999998</v>
      </c>
      <c r="F3378">
        <v>25</v>
      </c>
      <c r="G3378">
        <v>-51.307424116234202</v>
      </c>
      <c r="H3378">
        <v>-9.0295198205737499</v>
      </c>
      <c r="I3378">
        <v>-30.922152908478299</v>
      </c>
      <c r="J3378">
        <v>-2.9632175147112298</v>
      </c>
      <c r="K3378">
        <v>26.571620482226301</v>
      </c>
      <c r="L3378">
        <v>30.0257533491563</v>
      </c>
      <c r="M3378">
        <v>41.4421747598374</v>
      </c>
      <c r="N3378">
        <v>1.10029325513196</v>
      </c>
      <c r="O3378">
        <v>72</v>
      </c>
      <c r="P3378">
        <v>2.0408163265306101</v>
      </c>
    </row>
    <row r="3379" spans="1:17" hidden="1" x14ac:dyDescent="0.3">
      <c r="A3379" t="s">
        <v>6922</v>
      </c>
      <c r="B3379" t="s">
        <v>6923</v>
      </c>
      <c r="C3379" t="str">
        <f>IFERROR(VLOOKUP(Table1[[#This Row],[Ticker]],[1]!Table1[[Symbol]:[Industry]],2,FALSE),"-")</f>
        <v>-</v>
      </c>
      <c r="E3379">
        <v>48.196545</v>
      </c>
      <c r="F3379">
        <v>160.5</v>
      </c>
      <c r="G3379">
        <v>-30.8259903366923</v>
      </c>
      <c r="H3379">
        <v>5.9430076519537103</v>
      </c>
      <c r="I3379">
        <v>-25.732157226056199</v>
      </c>
      <c r="J3379">
        <v>1.2663463903886101</v>
      </c>
      <c r="K3379">
        <v>154.881482674772</v>
      </c>
      <c r="L3379">
        <v>169.69947396333799</v>
      </c>
      <c r="M3379">
        <v>65.027950290299799</v>
      </c>
      <c r="N3379">
        <v>1.3599049046462299</v>
      </c>
      <c r="O3379">
        <v>68.847352024922102</v>
      </c>
      <c r="P3379">
        <v>20.405101275318799</v>
      </c>
      <c r="Q3379">
        <v>9.8882717157225006E-2</v>
      </c>
    </row>
    <row r="3380" spans="1:17" hidden="1" x14ac:dyDescent="0.3">
      <c r="A3380" t="s">
        <v>6924</v>
      </c>
      <c r="B3380" t="s">
        <v>6925</v>
      </c>
      <c r="C3380" t="str">
        <f>IFERROR(VLOOKUP(Table1[[#This Row],[Ticker]],[1]!Table1[[Symbol]:[Industry]],2,FALSE),"-")</f>
        <v>-</v>
      </c>
      <c r="D3380" t="s">
        <v>140</v>
      </c>
      <c r="E3380">
        <v>47.799936799999998</v>
      </c>
      <c r="F3380">
        <v>6.16</v>
      </c>
      <c r="G3380">
        <v>28.287813979003801</v>
      </c>
      <c r="H3380">
        <v>6.7363072726869504</v>
      </c>
      <c r="I3380">
        <v>-0.88936602323241498</v>
      </c>
      <c r="J3380">
        <v>0.180053556846694</v>
      </c>
      <c r="K3380">
        <v>5.8442246086313796</v>
      </c>
      <c r="L3380">
        <v>5.3864636996223503</v>
      </c>
      <c r="M3380">
        <v>60.801376979455597</v>
      </c>
      <c r="N3380">
        <v>1.5551842836552701</v>
      </c>
      <c r="O3380">
        <v>14.4480519480519</v>
      </c>
      <c r="P3380">
        <v>62.105263157894697</v>
      </c>
      <c r="Q3380">
        <v>6.6765540299626003E-2</v>
      </c>
    </row>
    <row r="3381" spans="1:17" hidden="1" x14ac:dyDescent="0.3">
      <c r="A3381" t="s">
        <v>6926</v>
      </c>
      <c r="B3381" t="s">
        <v>6927</v>
      </c>
      <c r="C3381" t="str">
        <f>IFERROR(VLOOKUP(Table1[[#This Row],[Ticker]],[1]!Table1[[Symbol]:[Industry]],2,FALSE),"-")</f>
        <v>-</v>
      </c>
      <c r="D3381" t="s">
        <v>620</v>
      </c>
      <c r="E3381">
        <v>47.712757839999902</v>
      </c>
      <c r="F3381">
        <v>17.38</v>
      </c>
      <c r="G3381">
        <v>1.14912784761694</v>
      </c>
      <c r="H3381">
        <v>15.585864794810799</v>
      </c>
      <c r="I3381">
        <v>-3.9238487818531</v>
      </c>
      <c r="J3381">
        <v>-1.5445347040544</v>
      </c>
      <c r="K3381">
        <v>16.373706529629398</v>
      </c>
      <c r="L3381">
        <v>16.145064370477002</v>
      </c>
      <c r="M3381">
        <v>51.666965701846898</v>
      </c>
      <c r="N3381">
        <v>1.9369951281703199</v>
      </c>
      <c r="O3381">
        <v>30.6098964326812</v>
      </c>
      <c r="P3381">
        <v>35.781249999999901</v>
      </c>
      <c r="Q3381">
        <v>1.2521846536666E-2</v>
      </c>
    </row>
    <row r="3382" spans="1:17" hidden="1" x14ac:dyDescent="0.3">
      <c r="A3382" t="s">
        <v>6928</v>
      </c>
      <c r="B3382" t="s">
        <v>6929</v>
      </c>
      <c r="C3382" t="str">
        <f>IFERROR(VLOOKUP(Table1[[#This Row],[Ticker]],[1]!Table1[[Symbol]:[Industry]],2,FALSE),"-")</f>
        <v>-</v>
      </c>
      <c r="D3382" t="s">
        <v>387</v>
      </c>
      <c r="E3382">
        <v>47.702800000000003</v>
      </c>
      <c r="F3382">
        <v>31</v>
      </c>
      <c r="G3382">
        <v>45.558532211047897</v>
      </c>
      <c r="H3382">
        <v>-12.677440527318</v>
      </c>
      <c r="I3382">
        <v>-27.957859173917299</v>
      </c>
      <c r="J3382">
        <v>3.5374678467368601</v>
      </c>
      <c r="K3382">
        <v>33.896756787492997</v>
      </c>
      <c r="L3382">
        <v>31.596510282176499</v>
      </c>
      <c r="M3382">
        <v>41.886861900955999</v>
      </c>
      <c r="N3382">
        <v>0.72580645161290303</v>
      </c>
      <c r="O3382">
        <v>81.774193548387103</v>
      </c>
      <c r="P3382">
        <v>84.523809523809504</v>
      </c>
      <c r="Q3382">
        <v>0.127483518024991</v>
      </c>
    </row>
    <row r="3383" spans="1:17" hidden="1" x14ac:dyDescent="0.3">
      <c r="A3383" t="s">
        <v>6930</v>
      </c>
      <c r="B3383" t="s">
        <v>6931</v>
      </c>
      <c r="C3383" t="str">
        <f>IFERROR(VLOOKUP(Table1[[#This Row],[Ticker]],[1]!Table1[[Symbol]:[Industry]],2,FALSE),"-")</f>
        <v>-</v>
      </c>
      <c r="D3383" t="s">
        <v>390</v>
      </c>
      <c r="E3383">
        <v>47.7</v>
      </c>
      <c r="F3383">
        <v>5.3</v>
      </c>
      <c r="G3383">
        <v>43.077622896201198</v>
      </c>
      <c r="H3383">
        <v>21.794324009312302</v>
      </c>
      <c r="I3383">
        <v>46.749188193635</v>
      </c>
      <c r="J3383">
        <v>-10.3065862401379</v>
      </c>
      <c r="K3383">
        <v>4.8063191407019099</v>
      </c>
      <c r="L3383">
        <v>3.80901503004397</v>
      </c>
      <c r="M3383">
        <v>40.833477078365902</v>
      </c>
      <c r="N3383">
        <v>3.2776940495837001</v>
      </c>
      <c r="O3383">
        <v>23.144654088050199</v>
      </c>
      <c r="P3383">
        <v>127.142857142857</v>
      </c>
      <c r="Q3383">
        <v>7.6877854137973003E-2</v>
      </c>
    </row>
    <row r="3384" spans="1:17" hidden="1" x14ac:dyDescent="0.3">
      <c r="A3384" t="s">
        <v>6932</v>
      </c>
      <c r="B3384" t="s">
        <v>6933</v>
      </c>
      <c r="C3384" t="str">
        <f>IFERROR(VLOOKUP(Table1[[#This Row],[Ticker]],[1]!Table1[[Symbol]:[Industry]],2,FALSE),"-")</f>
        <v>-</v>
      </c>
      <c r="D3384" t="s">
        <v>541</v>
      </c>
      <c r="E3384">
        <v>47.681887000000003</v>
      </c>
      <c r="F3384">
        <v>78.67</v>
      </c>
      <c r="G3384">
        <v>1.62675862128285</v>
      </c>
      <c r="H3384">
        <v>12.509397693447401</v>
      </c>
      <c r="I3384">
        <v>-41.083962591322901</v>
      </c>
      <c r="J3384">
        <v>-16.7464466670673</v>
      </c>
      <c r="K3384">
        <v>75.335598828613001</v>
      </c>
      <c r="L3384">
        <v>77.596554292856695</v>
      </c>
      <c r="M3384">
        <v>55.4090791115173</v>
      </c>
      <c r="N3384">
        <v>2.8304376781971099</v>
      </c>
      <c r="O3384">
        <v>44.782000762679502</v>
      </c>
      <c r="P3384">
        <v>41.747747747747702</v>
      </c>
      <c r="Q3384">
        <v>0.178104572528996</v>
      </c>
    </row>
    <row r="3385" spans="1:17" hidden="1" x14ac:dyDescent="0.3">
      <c r="A3385" t="s">
        <v>6934</v>
      </c>
      <c r="B3385" t="s">
        <v>6935</v>
      </c>
      <c r="C3385" t="str">
        <f>IFERROR(VLOOKUP(Table1[[#This Row],[Ticker]],[1]!Table1[[Symbol]:[Industry]],2,FALSE),"-")</f>
        <v>-</v>
      </c>
      <c r="E3385">
        <v>47.662240500000003</v>
      </c>
      <c r="F3385">
        <v>48.15</v>
      </c>
      <c r="G3385">
        <v>30.1130566974504</v>
      </c>
      <c r="H3385">
        <v>-11.9525682483452</v>
      </c>
      <c r="I3385">
        <v>1.48118029505736</v>
      </c>
      <c r="J3385">
        <v>-1.90802639680637</v>
      </c>
      <c r="K3385">
        <v>48.907558699835903</v>
      </c>
      <c r="L3385">
        <v>44.498287951479597</v>
      </c>
      <c r="M3385">
        <v>42.892239328530501</v>
      </c>
      <c r="N3385">
        <v>0.22898552614085599</v>
      </c>
      <c r="O3385">
        <v>39.148494288681199</v>
      </c>
      <c r="P3385">
        <v>69.363348575448398</v>
      </c>
      <c r="Q3385">
        <v>0.105728630942224</v>
      </c>
    </row>
    <row r="3386" spans="1:17" hidden="1" x14ac:dyDescent="0.3">
      <c r="A3386" t="s">
        <v>6936</v>
      </c>
      <c r="B3386" t="s">
        <v>6937</v>
      </c>
      <c r="C3386" t="str">
        <f>IFERROR(VLOOKUP(Table1[[#This Row],[Ticker]],[1]!Table1[[Symbol]:[Industry]],2,FALSE),"-")</f>
        <v>-</v>
      </c>
      <c r="D3386" t="s">
        <v>1203</v>
      </c>
      <c r="E3386">
        <v>47.632801600000001</v>
      </c>
      <c r="F3386">
        <v>11.6</v>
      </c>
      <c r="G3386">
        <v>-74.723175031985207</v>
      </c>
      <c r="H3386">
        <v>-25.6061881853215</v>
      </c>
      <c r="I3386">
        <v>-60.400678240426998</v>
      </c>
      <c r="J3386">
        <v>-3.4208909531887199</v>
      </c>
      <c r="K3386">
        <v>14.870715904419001</v>
      </c>
      <c r="L3386">
        <v>18.6819192692437</v>
      </c>
      <c r="M3386">
        <v>34.996034952714403</v>
      </c>
      <c r="N3386">
        <v>0.43924612735531099</v>
      </c>
      <c r="O3386">
        <v>118.965517241379</v>
      </c>
      <c r="P3386">
        <v>8.4112149532710401</v>
      </c>
      <c r="Q3386">
        <v>0.1200736499899</v>
      </c>
    </row>
    <row r="3387" spans="1:17" hidden="1" x14ac:dyDescent="0.3">
      <c r="A3387" t="s">
        <v>6938</v>
      </c>
      <c r="B3387" t="s">
        <v>6939</v>
      </c>
      <c r="C3387" t="str">
        <f>IFERROR(VLOOKUP(Table1[[#This Row],[Ticker]],[1]!Table1[[Symbol]:[Industry]],2,FALSE),"-")</f>
        <v>-</v>
      </c>
      <c r="D3387" t="s">
        <v>1409</v>
      </c>
      <c r="E3387">
        <v>47.59</v>
      </c>
      <c r="F3387">
        <v>47.59</v>
      </c>
      <c r="G3387">
        <v>-35.851914117672898</v>
      </c>
      <c r="H3387">
        <v>-10.014135205189101</v>
      </c>
      <c r="I3387">
        <v>-21.8602918074711</v>
      </c>
      <c r="J3387">
        <v>-7.3679983912052496</v>
      </c>
      <c r="K3387">
        <v>48.632937147101799</v>
      </c>
      <c r="L3387">
        <v>50.852597637016302</v>
      </c>
      <c r="M3387">
        <v>48.631974907089102</v>
      </c>
      <c r="N3387">
        <v>1.3838305680067</v>
      </c>
      <c r="O3387">
        <v>48.245429712124299</v>
      </c>
      <c r="P3387">
        <v>12.7725118483412</v>
      </c>
      <c r="Q3387">
        <v>-0.101531662605856</v>
      </c>
    </row>
    <row r="3388" spans="1:17" hidden="1" x14ac:dyDescent="0.3">
      <c r="A3388" t="s">
        <v>6940</v>
      </c>
      <c r="B3388" t="s">
        <v>6941</v>
      </c>
      <c r="C3388" t="str">
        <f>IFERROR(VLOOKUP(Table1[[#This Row],[Ticker]],[1]!Table1[[Symbol]:[Industry]],2,FALSE),"-")</f>
        <v>-</v>
      </c>
      <c r="D3388" t="s">
        <v>140</v>
      </c>
      <c r="E3388">
        <v>47.583152050000002</v>
      </c>
      <c r="F3388">
        <v>14.42</v>
      </c>
      <c r="G3388">
        <v>24.9670198306234</v>
      </c>
      <c r="H3388">
        <v>-16.487305936896401</v>
      </c>
      <c r="I3388">
        <v>-1.36577746948144</v>
      </c>
      <c r="J3388">
        <v>-8.0098709529737899</v>
      </c>
      <c r="K3388">
        <v>15.2540650146553</v>
      </c>
      <c r="L3388">
        <v>13.9897997846428</v>
      </c>
      <c r="M3388">
        <v>36.438543621372197</v>
      </c>
      <c r="N3388">
        <v>0.94903260127885702</v>
      </c>
      <c r="O3388">
        <v>37.656033287101202</v>
      </c>
      <c r="P3388">
        <v>67.674418604651095</v>
      </c>
      <c r="Q3388">
        <v>7.0183769939824003E-2</v>
      </c>
    </row>
    <row r="3389" spans="1:17" hidden="1" x14ac:dyDescent="0.3">
      <c r="A3389" t="s">
        <v>6942</v>
      </c>
      <c r="B3389" t="s">
        <v>6943</v>
      </c>
      <c r="C3389" t="str">
        <f>IFERROR(VLOOKUP(Table1[[#This Row],[Ticker]],[1]!Table1[[Symbol]:[Industry]],2,FALSE),"-")</f>
        <v>-</v>
      </c>
      <c r="D3389" t="s">
        <v>2826</v>
      </c>
      <c r="E3389">
        <v>47.560857587999998</v>
      </c>
      <c r="F3389">
        <v>7.11</v>
      </c>
      <c r="G3389">
        <v>13.699578684886101</v>
      </c>
      <c r="H3389">
        <v>-5.8225859094144896</v>
      </c>
      <c r="I3389">
        <v>-9.0937455852761993</v>
      </c>
      <c r="J3389">
        <v>-3.1764490954306002</v>
      </c>
      <c r="K3389">
        <v>7.00126624786368</v>
      </c>
      <c r="L3389">
        <v>6.6940909564378499</v>
      </c>
      <c r="M3389">
        <v>56.065654706862503</v>
      </c>
      <c r="N3389">
        <v>0.417092585948588</v>
      </c>
      <c r="O3389">
        <v>23.769338959212298</v>
      </c>
      <c r="P3389">
        <v>54.565217391304301</v>
      </c>
      <c r="Q3389">
        <v>3.6652300137474003E-2</v>
      </c>
    </row>
    <row r="3390" spans="1:17" hidden="1" x14ac:dyDescent="0.3">
      <c r="A3390" t="s">
        <v>6944</v>
      </c>
      <c r="B3390" t="s">
        <v>6945</v>
      </c>
      <c r="C3390" t="str">
        <f>IFERROR(VLOOKUP(Table1[[#This Row],[Ticker]],[1]!Table1[[Symbol]:[Industry]],2,FALSE),"-")</f>
        <v>-</v>
      </c>
      <c r="D3390" t="s">
        <v>293</v>
      </c>
      <c r="E3390">
        <v>47.472883199999998</v>
      </c>
      <c r="F3390">
        <v>23.37</v>
      </c>
      <c r="G3390">
        <v>-61.667242200771398</v>
      </c>
      <c r="H3390">
        <v>-25.685038215222502</v>
      </c>
      <c r="I3390">
        <v>-32.937262020495503</v>
      </c>
      <c r="J3390">
        <v>-3.6028607765263598</v>
      </c>
      <c r="K3390">
        <v>25.003354271349099</v>
      </c>
      <c r="L3390">
        <v>29.0297563464459</v>
      </c>
      <c r="M3390">
        <v>32.178048420528299</v>
      </c>
      <c r="N3390">
        <v>1.0782101797797901</v>
      </c>
      <c r="O3390">
        <v>59.3709884467265</v>
      </c>
      <c r="P3390">
        <v>3.63636363636363</v>
      </c>
      <c r="Q3390">
        <v>-7.6249038147039996E-2</v>
      </c>
    </row>
    <row r="3391" spans="1:17" hidden="1" x14ac:dyDescent="0.3">
      <c r="A3391" t="s">
        <v>6946</v>
      </c>
      <c r="B3391" t="s">
        <v>6947</v>
      </c>
      <c r="C3391" t="str">
        <f>IFERROR(VLOOKUP(Table1[[#This Row],[Ticker]],[1]!Table1[[Symbol]:[Industry]],2,FALSE),"-")</f>
        <v>-</v>
      </c>
      <c r="D3391" t="s">
        <v>156</v>
      </c>
      <c r="E3391">
        <v>47.4536868</v>
      </c>
      <c r="F3391">
        <v>27.82</v>
      </c>
      <c r="G3391">
        <v>8.3601031356303004</v>
      </c>
      <c r="H3391">
        <v>-1.68516324257232</v>
      </c>
      <c r="I3391">
        <v>-37.394115005593299</v>
      </c>
      <c r="J3391">
        <v>-3.6251412483481098</v>
      </c>
      <c r="K3391">
        <v>27.728573696891701</v>
      </c>
      <c r="L3391">
        <v>27.217356539792501</v>
      </c>
      <c r="M3391">
        <v>51.340213317070102</v>
      </c>
      <c r="N3391">
        <v>1.7827120545258299</v>
      </c>
      <c r="O3391">
        <v>45.398993529834598</v>
      </c>
      <c r="P3391">
        <v>38.064516129032199</v>
      </c>
      <c r="Q3391">
        <v>-4.1432310313354002E-2</v>
      </c>
    </row>
    <row r="3392" spans="1:17" hidden="1" x14ac:dyDescent="0.3">
      <c r="A3392" t="s">
        <v>6948</v>
      </c>
      <c r="B3392" t="s">
        <v>6949</v>
      </c>
      <c r="C3392" t="str">
        <f>IFERROR(VLOOKUP(Table1[[#This Row],[Ticker]],[1]!Table1[[Symbol]:[Industry]],2,FALSE),"-")</f>
        <v>-</v>
      </c>
      <c r="D3392" t="s">
        <v>496</v>
      </c>
      <c r="E3392">
        <v>47.446588579999997</v>
      </c>
      <c r="F3392">
        <v>18.010000000000002</v>
      </c>
      <c r="G3392">
        <v>2.9306711218609598</v>
      </c>
      <c r="H3392">
        <v>-9.6497372994299795</v>
      </c>
      <c r="I3392">
        <v>-17.8497881868207</v>
      </c>
      <c r="J3392">
        <v>-2.2627757413976601</v>
      </c>
      <c r="K3392">
        <v>18.529401990946202</v>
      </c>
      <c r="L3392">
        <v>18.2421193872445</v>
      </c>
      <c r="M3392">
        <v>44.8977697702962</v>
      </c>
      <c r="N3392">
        <v>0.73345727088324697</v>
      </c>
      <c r="O3392">
        <v>51.860077734591798</v>
      </c>
      <c r="P3392">
        <v>62.986425339366498</v>
      </c>
      <c r="Q3392">
        <v>-0.12641395069858999</v>
      </c>
    </row>
    <row r="3393" spans="1:17" hidden="1" x14ac:dyDescent="0.3">
      <c r="A3393" t="s">
        <v>6950</v>
      </c>
      <c r="B3393" t="s">
        <v>6951</v>
      </c>
      <c r="C3393" t="str">
        <f>IFERROR(VLOOKUP(Table1[[#This Row],[Ticker]],[1]!Table1[[Symbol]:[Industry]],2,FALSE),"-")</f>
        <v>-</v>
      </c>
      <c r="D3393" t="s">
        <v>620</v>
      </c>
      <c r="E3393">
        <v>47.366665500000003</v>
      </c>
      <c r="F3393">
        <v>0.75</v>
      </c>
      <c r="G3393">
        <v>-60.4947947166483</v>
      </c>
      <c r="H3393">
        <v>-24.8442427320708</v>
      </c>
      <c r="I3393">
        <v>-67.434820568686902</v>
      </c>
      <c r="J3393">
        <v>-4.3995773385736703</v>
      </c>
      <c r="K3393">
        <v>0.88915094836412001</v>
      </c>
      <c r="L3393">
        <v>1.1752538495484199</v>
      </c>
      <c r="M3393">
        <v>28.4549059195027</v>
      </c>
      <c r="N3393">
        <v>0.31860890208259901</v>
      </c>
      <c r="O3393">
        <v>166.666666666666</v>
      </c>
      <c r="P3393">
        <v>2.7397260273972699</v>
      </c>
      <c r="Q3393">
        <v>5.4055931212717998E-2</v>
      </c>
    </row>
    <row r="3394" spans="1:17" hidden="1" x14ac:dyDescent="0.3">
      <c r="A3394" t="s">
        <v>6952</v>
      </c>
      <c r="B3394" t="s">
        <v>6953</v>
      </c>
      <c r="C3394" t="str">
        <f>IFERROR(VLOOKUP(Table1[[#This Row],[Ticker]],[1]!Table1[[Symbol]:[Industry]],2,FALSE),"-")</f>
        <v>-</v>
      </c>
      <c r="D3394" t="s">
        <v>257</v>
      </c>
      <c r="E3394">
        <v>47.244427199999997</v>
      </c>
      <c r="F3394">
        <v>18.239999999999998</v>
      </c>
      <c r="G3394">
        <v>-12.8996860209961</v>
      </c>
      <c r="H3394">
        <v>-21.172126072769</v>
      </c>
      <c r="I3394">
        <v>-54.2696095956275</v>
      </c>
      <c r="J3394">
        <v>0.132504683137952</v>
      </c>
      <c r="K3394">
        <v>20.076069980984698</v>
      </c>
      <c r="L3394">
        <v>21.013000836935699</v>
      </c>
      <c r="M3394">
        <v>47.6140295841615</v>
      </c>
      <c r="N3394">
        <v>0.68197475908868899</v>
      </c>
      <c r="O3394">
        <v>105.216989843028</v>
      </c>
      <c r="P3394">
        <v>24.841498559077799</v>
      </c>
      <c r="Q3394">
        <v>-3.4722625766459E-2</v>
      </c>
    </row>
    <row r="3395" spans="1:17" hidden="1" x14ac:dyDescent="0.3">
      <c r="A3395" t="s">
        <v>6954</v>
      </c>
      <c r="B3395" t="s">
        <v>6955</v>
      </c>
      <c r="C3395" t="str">
        <f>IFERROR(VLOOKUP(Table1[[#This Row],[Ticker]],[1]!Table1[[Symbol]:[Industry]],2,FALSE),"-")</f>
        <v>-</v>
      </c>
      <c r="D3395" t="s">
        <v>496</v>
      </c>
      <c r="E3395">
        <v>47.222621495999903</v>
      </c>
      <c r="F3395">
        <v>9.84</v>
      </c>
      <c r="G3395">
        <v>38.287813979003801</v>
      </c>
      <c r="H3395">
        <v>11.2222284311744</v>
      </c>
      <c r="I3395">
        <v>2.0639050048049499</v>
      </c>
      <c r="J3395">
        <v>10.4672957264417</v>
      </c>
      <c r="K3395">
        <v>8.3239494108127303</v>
      </c>
      <c r="L3395">
        <v>8.0170289397436303</v>
      </c>
      <c r="M3395">
        <v>81.651001338744194</v>
      </c>
      <c r="N3395">
        <v>1.90028234535878</v>
      </c>
      <c r="O3395">
        <v>35.670731707317003</v>
      </c>
      <c r="P3395">
        <v>85.310734463276802</v>
      </c>
      <c r="Q3395">
        <v>7.7619243158717002E-2</v>
      </c>
    </row>
    <row r="3396" spans="1:17" hidden="1" x14ac:dyDescent="0.3">
      <c r="A3396" t="s">
        <v>6956</v>
      </c>
      <c r="B3396" t="s">
        <v>6957</v>
      </c>
      <c r="C3396" t="str">
        <f>IFERROR(VLOOKUP(Table1[[#This Row],[Ticker]],[1]!Table1[[Symbol]:[Industry]],2,FALSE),"-")</f>
        <v>-</v>
      </c>
      <c r="E3396">
        <v>47.167520400000001</v>
      </c>
      <c r="F3396">
        <v>327.60000000000002</v>
      </c>
      <c r="G3396">
        <v>-20.2389084936298</v>
      </c>
      <c r="H3396">
        <v>-15.7417844134717</v>
      </c>
      <c r="I3396">
        <v>1.4561837149874799</v>
      </c>
      <c r="J3396">
        <v>-1.7679983912052499</v>
      </c>
      <c r="K3396">
        <v>391.80724576942902</v>
      </c>
      <c r="L3396">
        <v>409.62499385293199</v>
      </c>
      <c r="M3396">
        <v>11.8669377962221</v>
      </c>
      <c r="N3396">
        <v>0.80689923485929205</v>
      </c>
      <c r="O3396">
        <v>113.65995115995101</v>
      </c>
      <c r="P3396">
        <v>23.111612175873699</v>
      </c>
      <c r="Q3396">
        <v>-2.7629316532012001E-2</v>
      </c>
    </row>
    <row r="3397" spans="1:17" hidden="1" x14ac:dyDescent="0.3">
      <c r="A3397" t="s">
        <v>6958</v>
      </c>
      <c r="B3397" t="s">
        <v>6959</v>
      </c>
      <c r="C3397" t="str">
        <f>IFERROR(VLOOKUP(Table1[[#This Row],[Ticker]],[1]!Table1[[Symbol]:[Industry]],2,FALSE),"-")</f>
        <v>-</v>
      </c>
      <c r="E3397">
        <v>47.161290383999997</v>
      </c>
      <c r="F3397">
        <v>46.24</v>
      </c>
      <c r="G3397">
        <v>-32.953911196522697</v>
      </c>
      <c r="H3397">
        <v>-3.3152341062880399</v>
      </c>
      <c r="I3397">
        <v>-18.752558205642799</v>
      </c>
      <c r="J3397">
        <v>-3.8956579656733399</v>
      </c>
      <c r="K3397">
        <v>47.514785264412097</v>
      </c>
      <c r="L3397">
        <v>48.514044632681802</v>
      </c>
      <c r="M3397">
        <v>44.565730232383999</v>
      </c>
      <c r="N3397">
        <v>1.4866712235133199</v>
      </c>
      <c r="O3397">
        <v>39.705882352941103</v>
      </c>
      <c r="P3397">
        <v>15.6</v>
      </c>
      <c r="Q3397">
        <v>3.1966723538720001E-3</v>
      </c>
    </row>
    <row r="3398" spans="1:17" hidden="1" x14ac:dyDescent="0.3">
      <c r="A3398" t="s">
        <v>6960</v>
      </c>
      <c r="B3398" t="s">
        <v>6961</v>
      </c>
      <c r="C3398" t="str">
        <f>IFERROR(VLOOKUP(Table1[[#This Row],[Ticker]],[1]!Table1[[Symbol]:[Industry]],2,FALSE),"-")</f>
        <v>-</v>
      </c>
      <c r="D3398" t="s">
        <v>65</v>
      </c>
      <c r="E3398">
        <v>47.104500000000002</v>
      </c>
      <c r="F3398">
        <v>23.25</v>
      </c>
      <c r="G3398">
        <v>64.394109972462502</v>
      </c>
      <c r="H3398">
        <v>-9.91037877972453</v>
      </c>
      <c r="I3398">
        <v>57.066774327644701</v>
      </c>
      <c r="J3398">
        <v>-5.3581557127058597</v>
      </c>
      <c r="K3398">
        <v>22.966662999692399</v>
      </c>
      <c r="L3398">
        <v>18.2862922486724</v>
      </c>
      <c r="M3398">
        <v>38.136434192649403</v>
      </c>
      <c r="N3398">
        <v>0.38094601426317898</v>
      </c>
      <c r="O3398">
        <v>22.150537634408501</v>
      </c>
      <c r="P3398">
        <v>185.27607361963101</v>
      </c>
      <c r="Q3398">
        <v>5.3916996058886002E-2</v>
      </c>
    </row>
    <row r="3399" spans="1:17" hidden="1" x14ac:dyDescent="0.3">
      <c r="A3399" t="s">
        <v>6962</v>
      </c>
      <c r="B3399" t="s">
        <v>6963</v>
      </c>
      <c r="C3399" t="str">
        <f>IFERROR(VLOOKUP(Table1[[#This Row],[Ticker]],[1]!Table1[[Symbol]:[Industry]],2,FALSE),"-")</f>
        <v>-</v>
      </c>
      <c r="D3399" t="s">
        <v>390</v>
      </c>
      <c r="E3399">
        <v>46.776184399999998</v>
      </c>
      <c r="F3399">
        <v>74</v>
      </c>
      <c r="G3399">
        <v>-55.900865266279197</v>
      </c>
      <c r="H3399">
        <v>-21.928864717776101</v>
      </c>
      <c r="I3399">
        <v>-39.073904676599</v>
      </c>
      <c r="J3399">
        <v>-6.2344996319000296</v>
      </c>
      <c r="K3399">
        <v>87.154139308225894</v>
      </c>
      <c r="L3399">
        <v>94.391824837716499</v>
      </c>
      <c r="M3399">
        <v>13.9727334844245</v>
      </c>
      <c r="N3399">
        <v>0.19096202897155701</v>
      </c>
      <c r="O3399">
        <v>117.567567567567</v>
      </c>
      <c r="P3399">
        <v>3.3519553072625698</v>
      </c>
      <c r="Q3399">
        <v>3.9048394159970003E-2</v>
      </c>
    </row>
    <row r="3400" spans="1:17" hidden="1" x14ac:dyDescent="0.3">
      <c r="A3400" t="s">
        <v>6964</v>
      </c>
      <c r="B3400" t="s">
        <v>6965</v>
      </c>
      <c r="C3400" t="str">
        <f>IFERROR(VLOOKUP(Table1[[#This Row],[Ticker]],[1]!Table1[[Symbol]:[Industry]],2,FALSE),"-")</f>
        <v>-</v>
      </c>
      <c r="D3400" t="s">
        <v>59</v>
      </c>
      <c r="E3400">
        <v>46.743374250000002</v>
      </c>
      <c r="F3400">
        <v>42.5</v>
      </c>
      <c r="G3400">
        <v>-19.3292072975919</v>
      </c>
      <c r="H3400">
        <v>3.3388214308161102</v>
      </c>
      <c r="I3400">
        <v>-10.6029640978413</v>
      </c>
      <c r="J3400">
        <v>-1.27780231277387</v>
      </c>
      <c r="K3400">
        <v>41.563425383497602</v>
      </c>
      <c r="L3400">
        <v>43.237095724570601</v>
      </c>
      <c r="M3400">
        <v>62.358873973125</v>
      </c>
      <c r="N3400">
        <v>0.94339622641509402</v>
      </c>
      <c r="O3400">
        <v>31.764705882352899</v>
      </c>
      <c r="P3400">
        <v>17.8918169209431</v>
      </c>
    </row>
    <row r="3401" spans="1:17" hidden="1" x14ac:dyDescent="0.3">
      <c r="A3401" t="s">
        <v>6966</v>
      </c>
      <c r="B3401" t="s">
        <v>6967</v>
      </c>
      <c r="C3401" t="str">
        <f>IFERROR(VLOOKUP(Table1[[#This Row],[Ticker]],[1]!Table1[[Symbol]:[Industry]],2,FALSE),"-")</f>
        <v>-</v>
      </c>
      <c r="E3401">
        <v>46.712230400000003</v>
      </c>
      <c r="F3401">
        <v>32.21</v>
      </c>
      <c r="G3401">
        <v>-4.8037776125877798</v>
      </c>
      <c r="H3401">
        <v>-9.9851658458576704</v>
      </c>
      <c r="I3401">
        <v>-7.3865818764915003</v>
      </c>
      <c r="J3401">
        <v>2.5396939164870398</v>
      </c>
      <c r="K3401">
        <v>34.875987188887898</v>
      </c>
      <c r="L3401">
        <v>32.776957492860802</v>
      </c>
      <c r="M3401">
        <v>36.568738434134602</v>
      </c>
      <c r="N3401">
        <v>0.56200671061878804</v>
      </c>
      <c r="O3401">
        <v>41.943495808755003</v>
      </c>
      <c r="P3401">
        <v>20.908408408408398</v>
      </c>
      <c r="Q3401">
        <v>0.11837216984971601</v>
      </c>
    </row>
    <row r="3402" spans="1:17" hidden="1" x14ac:dyDescent="0.3">
      <c r="A3402" t="s">
        <v>6968</v>
      </c>
      <c r="B3402" t="s">
        <v>6969</v>
      </c>
      <c r="C3402" t="str">
        <f>IFERROR(VLOOKUP(Table1[[#This Row],[Ticker]],[1]!Table1[[Symbol]:[Industry]],2,FALSE),"-")</f>
        <v>-</v>
      </c>
      <c r="D3402" t="s">
        <v>390</v>
      </c>
      <c r="E3402">
        <v>46.710772124999998</v>
      </c>
      <c r="F3402">
        <v>90.33</v>
      </c>
      <c r="G3402">
        <v>188.479118326829</v>
      </c>
      <c r="H3402">
        <v>-20.031095662549699</v>
      </c>
      <c r="I3402">
        <v>96.741638850288098</v>
      </c>
      <c r="J3402">
        <v>-2.9287126769195302</v>
      </c>
      <c r="K3402">
        <v>94.275219346205702</v>
      </c>
      <c r="L3402">
        <v>70.194614595057203</v>
      </c>
      <c r="M3402">
        <v>52.742170025363599</v>
      </c>
      <c r="N3402">
        <v>1.68105657881753</v>
      </c>
      <c r="O3402">
        <v>66.555961474593104</v>
      </c>
      <c r="P3402">
        <v>257.74257425742502</v>
      </c>
      <c r="Q3402">
        <v>8.6186879514838E-2</v>
      </c>
    </row>
    <row r="3403" spans="1:17" hidden="1" x14ac:dyDescent="0.3">
      <c r="A3403" t="s">
        <v>6970</v>
      </c>
      <c r="B3403" t="s">
        <v>6971</v>
      </c>
      <c r="C3403" t="str">
        <f>IFERROR(VLOOKUP(Table1[[#This Row],[Ticker]],[1]!Table1[[Symbol]:[Industry]],2,FALSE),"-")</f>
        <v>-</v>
      </c>
      <c r="D3403" t="s">
        <v>218</v>
      </c>
      <c r="E3403">
        <v>46.696328000000001</v>
      </c>
      <c r="F3403">
        <v>162.05000000000001</v>
      </c>
      <c r="G3403">
        <v>2984.65249728034</v>
      </c>
      <c r="H3403">
        <v>12.3997114920909</v>
      </c>
      <c r="I3403">
        <v>427.81800801747499</v>
      </c>
      <c r="J3403">
        <v>-9.4710405346604603</v>
      </c>
      <c r="K3403">
        <v>150.117460995014</v>
      </c>
      <c r="L3403">
        <v>85.425922776035904</v>
      </c>
      <c r="M3403">
        <v>27.837419026801602</v>
      </c>
      <c r="N3403">
        <v>0.343209130656975</v>
      </c>
      <c r="O3403">
        <v>24.683739586547301</v>
      </c>
      <c r="P3403">
        <v>3010.3646833013399</v>
      </c>
    </row>
    <row r="3404" spans="1:17" hidden="1" x14ac:dyDescent="0.3">
      <c r="A3404" t="s">
        <v>6972</v>
      </c>
      <c r="B3404" t="s">
        <v>6973</v>
      </c>
      <c r="C3404" t="str">
        <f>IFERROR(VLOOKUP(Table1[[#This Row],[Ticker]],[1]!Table1[[Symbol]:[Industry]],2,FALSE),"-")</f>
        <v>-</v>
      </c>
      <c r="D3404" t="s">
        <v>257</v>
      </c>
      <c r="E3404">
        <v>46.650702000000003</v>
      </c>
      <c r="F3404">
        <v>24.6</v>
      </c>
      <c r="G3404">
        <v>2.7473440051134701</v>
      </c>
      <c r="H3404">
        <v>0.76184823166385496</v>
      </c>
      <c r="I3404">
        <v>8.8928121945893697</v>
      </c>
      <c r="J3404">
        <v>-21.918894335876701</v>
      </c>
      <c r="K3404">
        <v>27.021647502431701</v>
      </c>
      <c r="L3404">
        <v>23.5404598482239</v>
      </c>
      <c r="M3404">
        <v>25.2764648264119</v>
      </c>
      <c r="N3404">
        <v>0.95903221147215301</v>
      </c>
      <c r="O3404">
        <v>58.861788617886099</v>
      </c>
    </row>
    <row r="3405" spans="1:17" hidden="1" x14ac:dyDescent="0.3">
      <c r="A3405" t="s">
        <v>6974</v>
      </c>
      <c r="B3405" t="s">
        <v>6975</v>
      </c>
      <c r="C3405" t="str">
        <f>IFERROR(VLOOKUP(Table1[[#This Row],[Ticker]],[1]!Table1[[Symbol]:[Industry]],2,FALSE),"-")</f>
        <v>-</v>
      </c>
      <c r="D3405" t="s">
        <v>184</v>
      </c>
      <c r="E3405">
        <v>46.585035120000001</v>
      </c>
      <c r="F3405">
        <v>69.55</v>
      </c>
      <c r="G3405">
        <v>-58.546565547794799</v>
      </c>
      <c r="H3405">
        <v>3.8944701360571301</v>
      </c>
      <c r="I3405">
        <v>-41.919978268130301</v>
      </c>
      <c r="J3405">
        <v>-3.7814212099972</v>
      </c>
      <c r="K3405">
        <v>76.299449277633599</v>
      </c>
      <c r="M3405">
        <v>44.335423111580802</v>
      </c>
      <c r="N3405">
        <v>0.45487603305785101</v>
      </c>
      <c r="O3405">
        <v>108.483105679367</v>
      </c>
      <c r="P3405">
        <v>19.913793103448199</v>
      </c>
    </row>
    <row r="3406" spans="1:17" hidden="1" x14ac:dyDescent="0.3">
      <c r="A3406" t="s">
        <v>6976</v>
      </c>
      <c r="B3406" t="s">
        <v>6977</v>
      </c>
      <c r="C3406" t="str">
        <f>IFERROR(VLOOKUP(Table1[[#This Row],[Ticker]],[1]!Table1[[Symbol]:[Industry]],2,FALSE),"-")</f>
        <v>-</v>
      </c>
      <c r="E3406">
        <v>46.425411199999999</v>
      </c>
      <c r="F3406">
        <v>56</v>
      </c>
      <c r="G3406">
        <v>34.287813979003801</v>
      </c>
      <c r="H3406">
        <v>4.3237288724807499</v>
      </c>
      <c r="I3406">
        <v>-27.782983044508999</v>
      </c>
      <c r="J3406">
        <v>3.89237896728531</v>
      </c>
      <c r="K3406">
        <v>49.806791985788401</v>
      </c>
      <c r="L3406">
        <v>48.955070029398897</v>
      </c>
      <c r="M3406">
        <v>91.264438468587599</v>
      </c>
      <c r="N3406">
        <v>0.72727272727272696</v>
      </c>
      <c r="O3406">
        <v>61.25</v>
      </c>
      <c r="P3406">
        <v>86.6666666666666</v>
      </c>
    </row>
    <row r="3407" spans="1:17" hidden="1" x14ac:dyDescent="0.3">
      <c r="A3407" t="s">
        <v>6978</v>
      </c>
      <c r="B3407" t="s">
        <v>6979</v>
      </c>
      <c r="C3407" t="str">
        <f>IFERROR(VLOOKUP(Table1[[#This Row],[Ticker]],[1]!Table1[[Symbol]:[Industry]],2,FALSE),"-")</f>
        <v>-</v>
      </c>
      <c r="D3407" t="s">
        <v>49</v>
      </c>
      <c r="E3407">
        <v>46.386709992</v>
      </c>
      <c r="F3407">
        <v>19.920000000000002</v>
      </c>
      <c r="G3407">
        <v>-52.5575771337394</v>
      </c>
      <c r="H3407">
        <v>-42.894602753635702</v>
      </c>
      <c r="I3407">
        <v>-46.378514604200603</v>
      </c>
      <c r="J3407">
        <v>-1.7679983912052499</v>
      </c>
      <c r="K3407">
        <v>26.224761794996201</v>
      </c>
      <c r="L3407">
        <v>30.574877225803899</v>
      </c>
      <c r="M3407">
        <v>28.421449509527399</v>
      </c>
      <c r="N3407">
        <v>4.6304786095584802</v>
      </c>
      <c r="O3407">
        <v>195.43172690763001</v>
      </c>
      <c r="P3407">
        <v>7.3275862068965703</v>
      </c>
      <c r="Q3407">
        <v>-6.2595509796785007E-2</v>
      </c>
    </row>
    <row r="3408" spans="1:17" hidden="1" x14ac:dyDescent="0.3">
      <c r="A3408" t="s">
        <v>6980</v>
      </c>
      <c r="B3408" t="s">
        <v>6981</v>
      </c>
      <c r="C3408" t="str">
        <f>IFERROR(VLOOKUP(Table1[[#This Row],[Ticker]],[1]!Table1[[Symbol]:[Industry]],2,FALSE),"-")</f>
        <v>-</v>
      </c>
      <c r="D3408" t="s">
        <v>1139</v>
      </c>
      <c r="E3408">
        <v>46.273499999999999</v>
      </c>
      <c r="F3408">
        <v>105</v>
      </c>
      <c r="G3408">
        <v>20.0604087311903</v>
      </c>
      <c r="H3408">
        <v>35.499681115845</v>
      </c>
      <c r="I3408">
        <v>7.1106339767675797</v>
      </c>
      <c r="J3408">
        <v>6.4611682754614099</v>
      </c>
      <c r="K3408">
        <v>86.084127129529705</v>
      </c>
      <c r="L3408">
        <v>82.232363080342296</v>
      </c>
      <c r="M3408">
        <v>87.160100179991204</v>
      </c>
      <c r="N3408">
        <v>3.10288796658419</v>
      </c>
      <c r="O3408">
        <v>0</v>
      </c>
      <c r="P3408">
        <v>49.957155098543197</v>
      </c>
      <c r="Q3408">
        <v>-6.0435465696510003E-3</v>
      </c>
    </row>
    <row r="3409" spans="1:17" hidden="1" x14ac:dyDescent="0.3">
      <c r="A3409" t="s">
        <v>6982</v>
      </c>
      <c r="B3409" t="s">
        <v>6983</v>
      </c>
      <c r="C3409" t="str">
        <f>IFERROR(VLOOKUP(Table1[[#This Row],[Ticker]],[1]!Table1[[Symbol]:[Industry]],2,FALSE),"-")</f>
        <v>-</v>
      </c>
      <c r="D3409" t="s">
        <v>620</v>
      </c>
      <c r="E3409">
        <v>46.250999999999998</v>
      </c>
      <c r="F3409">
        <v>28.55</v>
      </c>
      <c r="G3409">
        <v>39.507721386411198</v>
      </c>
      <c r="H3409">
        <v>-1.1525113328782399</v>
      </c>
      <c r="I3409">
        <v>-48.703214944095699</v>
      </c>
      <c r="J3409">
        <v>6.4108456655013901</v>
      </c>
      <c r="K3409">
        <v>28.471784125017098</v>
      </c>
      <c r="L3409">
        <v>31.968108253820301</v>
      </c>
      <c r="M3409">
        <v>58.187914307184897</v>
      </c>
      <c r="N3409">
        <v>0.74227395777074801</v>
      </c>
      <c r="O3409">
        <v>172.64448336252099</v>
      </c>
      <c r="P3409">
        <v>65.219907407407305</v>
      </c>
      <c r="Q3409">
        <v>0.192033780735309</v>
      </c>
    </row>
    <row r="3410" spans="1:17" hidden="1" x14ac:dyDescent="0.3">
      <c r="A3410" t="s">
        <v>6984</v>
      </c>
      <c r="B3410" t="s">
        <v>6985</v>
      </c>
      <c r="C3410" t="str">
        <f>IFERROR(VLOOKUP(Table1[[#This Row],[Ticker]],[1]!Table1[[Symbol]:[Industry]],2,FALSE),"-")</f>
        <v>-</v>
      </c>
      <c r="D3410" t="s">
        <v>59</v>
      </c>
      <c r="E3410">
        <v>46.242719999999998</v>
      </c>
      <c r="F3410">
        <v>37.78</v>
      </c>
      <c r="G3410">
        <v>44.6982785707945</v>
      </c>
      <c r="H3410">
        <v>-3.0896318939308598</v>
      </c>
      <c r="I3410">
        <v>25.397603230061801</v>
      </c>
      <c r="J3410">
        <v>-1.1101036543631499</v>
      </c>
      <c r="K3410">
        <v>38.1125928729073</v>
      </c>
      <c r="L3410">
        <v>33.309033672434097</v>
      </c>
      <c r="M3410">
        <v>48.355554733032498</v>
      </c>
      <c r="N3410">
        <v>0.248247944061252</v>
      </c>
      <c r="O3410">
        <v>34.171519322392797</v>
      </c>
      <c r="P3410">
        <v>84.292682926829201</v>
      </c>
      <c r="Q3410">
        <v>1.6510434612548999E-2</v>
      </c>
    </row>
    <row r="3411" spans="1:17" hidden="1" x14ac:dyDescent="0.3">
      <c r="A3411" t="s">
        <v>6986</v>
      </c>
      <c r="B3411" t="s">
        <v>6987</v>
      </c>
      <c r="C3411" t="str">
        <f>IFERROR(VLOOKUP(Table1[[#This Row],[Ticker]],[1]!Table1[[Symbol]:[Industry]],2,FALSE),"-")</f>
        <v>-</v>
      </c>
      <c r="D3411" t="s">
        <v>541</v>
      </c>
      <c r="E3411">
        <v>46.241392079999997</v>
      </c>
      <c r="F3411">
        <v>58.79</v>
      </c>
      <c r="G3411">
        <v>8.5115582712412508</v>
      </c>
      <c r="H3411">
        <v>-3.7427631962375298</v>
      </c>
      <c r="I3411">
        <v>-16.968334859910499</v>
      </c>
      <c r="J3411">
        <v>0.73857479021455097</v>
      </c>
      <c r="K3411">
        <v>58.011651376902599</v>
      </c>
      <c r="L3411">
        <v>55.1702910954142</v>
      </c>
      <c r="M3411">
        <v>60.636340592450402</v>
      </c>
      <c r="N3411">
        <v>0.71809956316998502</v>
      </c>
      <c r="O3411">
        <v>24.5109712536145</v>
      </c>
      <c r="P3411">
        <v>57.192513368983903</v>
      </c>
      <c r="Q3411">
        <v>0.107992321762422</v>
      </c>
    </row>
    <row r="3412" spans="1:17" hidden="1" x14ac:dyDescent="0.3">
      <c r="A3412" t="s">
        <v>6988</v>
      </c>
      <c r="B3412" t="s">
        <v>6989</v>
      </c>
      <c r="C3412" t="str">
        <f>IFERROR(VLOOKUP(Table1[[#This Row],[Ticker]],[1]!Table1[[Symbol]:[Industry]],2,FALSE),"-")</f>
        <v>-</v>
      </c>
      <c r="D3412" t="s">
        <v>931</v>
      </c>
      <c r="E3412">
        <v>46.240383999999999</v>
      </c>
      <c r="F3412">
        <v>1.1599999999999999</v>
      </c>
      <c r="G3412">
        <v>-18.304778613588802</v>
      </c>
      <c r="H3412">
        <v>-6.1235369145908498</v>
      </c>
      <c r="I3412">
        <v>-38.050656345813003</v>
      </c>
      <c r="J3412">
        <v>-2.6300673567224901</v>
      </c>
      <c r="K3412">
        <v>1.17451941918602</v>
      </c>
      <c r="L3412">
        <v>1.2207989922176501</v>
      </c>
      <c r="M3412">
        <v>53.409303358790403</v>
      </c>
      <c r="N3412">
        <v>1.1100164439246401</v>
      </c>
      <c r="O3412">
        <v>62.931034482758598</v>
      </c>
      <c r="P3412">
        <v>65.714285714285694</v>
      </c>
      <c r="Q3412">
        <v>-0.15107207056345701</v>
      </c>
    </row>
    <row r="3413" spans="1:17" hidden="1" x14ac:dyDescent="0.3">
      <c r="A3413" t="s">
        <v>6990</v>
      </c>
      <c r="B3413" t="s">
        <v>6991</v>
      </c>
      <c r="C3413" t="str">
        <f>IFERROR(VLOOKUP(Table1[[#This Row],[Ticker]],[1]!Table1[[Symbol]:[Industry]],2,FALSE),"-")</f>
        <v>-</v>
      </c>
      <c r="E3413">
        <v>46.192747560000001</v>
      </c>
      <c r="F3413">
        <v>28.31</v>
      </c>
      <c r="G3413">
        <v>-14.343185234214101</v>
      </c>
      <c r="H3413">
        <v>14.0377476399991</v>
      </c>
      <c r="I3413">
        <v>8.8740748369826292</v>
      </c>
      <c r="J3413">
        <v>-7.58968834463173</v>
      </c>
      <c r="K3413">
        <v>24.419007329550801</v>
      </c>
      <c r="M3413">
        <v>53.543096650133101</v>
      </c>
      <c r="N3413">
        <v>2.3300970873786402</v>
      </c>
      <c r="O3413">
        <v>22.147651006711399</v>
      </c>
      <c r="P3413">
        <v>57.2777777777777</v>
      </c>
    </row>
    <row r="3414" spans="1:17" hidden="1" x14ac:dyDescent="0.3">
      <c r="A3414" t="s">
        <v>6992</v>
      </c>
      <c r="B3414" t="s">
        <v>6993</v>
      </c>
      <c r="C3414" t="str">
        <f>IFERROR(VLOOKUP(Table1[[#This Row],[Ticker]],[1]!Table1[[Symbol]:[Industry]],2,FALSE),"-")</f>
        <v>-</v>
      </c>
      <c r="D3414" t="s">
        <v>1539</v>
      </c>
      <c r="E3414">
        <v>46.090776568000003</v>
      </c>
      <c r="F3414">
        <v>2.99</v>
      </c>
      <c r="G3414">
        <v>21.476585337832098</v>
      </c>
      <c r="H3414">
        <v>-7.3649548773202902</v>
      </c>
      <c r="I3414">
        <v>-27.2522626871868</v>
      </c>
      <c r="J3414">
        <v>3.5700799006096799</v>
      </c>
      <c r="K3414">
        <v>3.08851066830877</v>
      </c>
      <c r="L3414">
        <v>2.9995037847645598</v>
      </c>
      <c r="M3414">
        <v>47.877108038658903</v>
      </c>
      <c r="N3414">
        <v>2.3097297131764698</v>
      </c>
      <c r="O3414">
        <v>50.7417977279637</v>
      </c>
      <c r="Q3414">
        <v>9.2021579250108995E-2</v>
      </c>
    </row>
    <row r="3415" spans="1:17" hidden="1" x14ac:dyDescent="0.3">
      <c r="A3415" t="s">
        <v>6994</v>
      </c>
      <c r="B3415" t="s">
        <v>6995</v>
      </c>
      <c r="C3415" t="str">
        <f>IFERROR(VLOOKUP(Table1[[#This Row],[Ticker]],[1]!Table1[[Symbol]:[Industry]],2,FALSE),"-")</f>
        <v>-</v>
      </c>
      <c r="D3415" t="s">
        <v>46</v>
      </c>
      <c r="E3415">
        <v>46.0650105</v>
      </c>
      <c r="F3415">
        <v>76.5</v>
      </c>
      <c r="G3415">
        <v>164.33520734393201</v>
      </c>
      <c r="H3415">
        <v>23.6560402334073</v>
      </c>
      <c r="I3415">
        <v>160.324919691053</v>
      </c>
      <c r="J3415">
        <v>19.8986682754614</v>
      </c>
      <c r="K3415">
        <v>56.044505603035603</v>
      </c>
      <c r="L3415">
        <v>39.838125418217103</v>
      </c>
      <c r="M3415">
        <v>82.420908492309096</v>
      </c>
      <c r="N3415">
        <v>0.69976076555023903</v>
      </c>
      <c r="O3415">
        <v>0</v>
      </c>
      <c r="P3415">
        <v>206</v>
      </c>
      <c r="Q3415">
        <v>0.13518688618690899</v>
      </c>
    </row>
    <row r="3416" spans="1:17" hidden="1" x14ac:dyDescent="0.3">
      <c r="A3416" t="s">
        <v>6996</v>
      </c>
      <c r="B3416" t="s">
        <v>6997</v>
      </c>
      <c r="C3416" t="str">
        <f>IFERROR(VLOOKUP(Table1[[#This Row],[Ticker]],[1]!Table1[[Symbol]:[Industry]],2,FALSE),"-")</f>
        <v>-</v>
      </c>
      <c r="D3416" t="s">
        <v>936</v>
      </c>
      <c r="E3416">
        <v>46.004058360000002</v>
      </c>
      <c r="F3416">
        <v>22.86</v>
      </c>
      <c r="G3416">
        <v>141.65623503163499</v>
      </c>
      <c r="H3416">
        <v>48.495563791466303</v>
      </c>
      <c r="I3416">
        <v>48.096549469725304</v>
      </c>
      <c r="J3416">
        <v>8.5069654293446604</v>
      </c>
      <c r="K3416">
        <v>17.564937853583402</v>
      </c>
      <c r="L3416">
        <v>14.121430030217899</v>
      </c>
      <c r="M3416">
        <v>94.265769819428201</v>
      </c>
      <c r="N3416">
        <v>0.29907728875416401</v>
      </c>
      <c r="O3416">
        <v>0</v>
      </c>
      <c r="P3416">
        <v>221.97183098591501</v>
      </c>
      <c r="Q3416">
        <v>0.17452572805723501</v>
      </c>
    </row>
    <row r="3417" spans="1:17" hidden="1" x14ac:dyDescent="0.3">
      <c r="A3417" t="s">
        <v>6998</v>
      </c>
      <c r="B3417" t="s">
        <v>6999</v>
      </c>
      <c r="C3417" t="str">
        <f>IFERROR(VLOOKUP(Table1[[#This Row],[Ticker]],[1]!Table1[[Symbol]:[Industry]],2,FALSE),"-")</f>
        <v>-</v>
      </c>
      <c r="D3417" t="s">
        <v>65</v>
      </c>
      <c r="E3417">
        <v>45.881940632000003</v>
      </c>
      <c r="F3417">
        <v>50.93</v>
      </c>
      <c r="G3417">
        <v>24.081931626062602</v>
      </c>
      <c r="H3417">
        <v>5.4861819674433798</v>
      </c>
      <c r="I3417">
        <v>-25.4858994023297</v>
      </c>
      <c r="J3417">
        <v>12.105241045414401</v>
      </c>
      <c r="K3417">
        <v>45.935666525835202</v>
      </c>
      <c r="L3417">
        <v>43.850504847931703</v>
      </c>
      <c r="M3417">
        <v>80.869260653267105</v>
      </c>
      <c r="N3417">
        <v>0.72622963973361099</v>
      </c>
      <c r="O3417">
        <v>26.8603966228156</v>
      </c>
      <c r="P3417">
        <v>59.15625</v>
      </c>
      <c r="Q3417">
        <v>5.3388058301944999E-2</v>
      </c>
    </row>
    <row r="3418" spans="1:17" hidden="1" x14ac:dyDescent="0.3">
      <c r="A3418" t="s">
        <v>7000</v>
      </c>
      <c r="B3418" t="s">
        <v>7001</v>
      </c>
      <c r="C3418" t="str">
        <f>IFERROR(VLOOKUP(Table1[[#This Row],[Ticker]],[1]!Table1[[Symbol]:[Industry]],2,FALSE),"-")</f>
        <v>-</v>
      </c>
      <c r="D3418" t="s">
        <v>620</v>
      </c>
      <c r="E3418">
        <v>45.814999999999998</v>
      </c>
      <c r="F3418">
        <v>8.33</v>
      </c>
      <c r="G3418">
        <v>-9.2086895174996908</v>
      </c>
      <c r="H3418">
        <v>-7.0885538098403096</v>
      </c>
      <c r="I3418">
        <v>-24.272344746636598</v>
      </c>
      <c r="J3418">
        <v>-10.9870873282985</v>
      </c>
      <c r="K3418">
        <v>8.0675206416633802</v>
      </c>
      <c r="L3418">
        <v>8.0440896903476204</v>
      </c>
      <c r="M3418">
        <v>42.812489966303502</v>
      </c>
      <c r="N3418">
        <v>1.0628149735315</v>
      </c>
      <c r="O3418">
        <v>40.6962785114045</v>
      </c>
      <c r="P3418">
        <v>37.685950413223097</v>
      </c>
      <c r="Q3418">
        <v>9.0816956602499999E-4</v>
      </c>
    </row>
    <row r="3419" spans="1:17" hidden="1" x14ac:dyDescent="0.3">
      <c r="A3419" t="s">
        <v>7002</v>
      </c>
      <c r="B3419" t="s">
        <v>7003</v>
      </c>
      <c r="C3419" t="str">
        <f>IFERROR(VLOOKUP(Table1[[#This Row],[Ticker]],[1]!Table1[[Symbol]:[Industry]],2,FALSE),"-")</f>
        <v>-</v>
      </c>
      <c r="D3419" t="s">
        <v>629</v>
      </c>
      <c r="E3419">
        <v>45.676200000000001</v>
      </c>
      <c r="F3419">
        <v>10</v>
      </c>
      <c r="G3419">
        <v>40.954480645670401</v>
      </c>
      <c r="H3419">
        <v>6.0831023638716104</v>
      </c>
      <c r="I3419">
        <v>-10.3252634591298</v>
      </c>
      <c r="J3419">
        <v>-10.0248791251502</v>
      </c>
      <c r="K3419">
        <v>10.528136397914301</v>
      </c>
      <c r="L3419">
        <v>10.088152186371801</v>
      </c>
      <c r="M3419">
        <v>29.748592018270301</v>
      </c>
      <c r="N3419">
        <v>0.81905280851846796</v>
      </c>
      <c r="O3419">
        <v>71</v>
      </c>
      <c r="P3419">
        <v>69.491525423728802</v>
      </c>
      <c r="Q3419">
        <v>1.6568220354660001E-2</v>
      </c>
    </row>
    <row r="3420" spans="1:17" hidden="1" x14ac:dyDescent="0.3">
      <c r="A3420" t="s">
        <v>7004</v>
      </c>
      <c r="B3420" t="s">
        <v>7005</v>
      </c>
      <c r="C3420" t="str">
        <f>IFERROR(VLOOKUP(Table1[[#This Row],[Ticker]],[1]!Table1[[Symbol]:[Industry]],2,FALSE),"-")</f>
        <v>-</v>
      </c>
      <c r="D3420" t="s">
        <v>552</v>
      </c>
      <c r="E3420">
        <v>45.521732999999998</v>
      </c>
      <c r="F3420">
        <v>158.1</v>
      </c>
      <c r="G3420">
        <v>-17.424514788119399</v>
      </c>
      <c r="H3420">
        <v>-11.613235317675001</v>
      </c>
      <c r="I3420">
        <v>6.9741669562975197</v>
      </c>
      <c r="J3420">
        <v>-0.13572244417722601</v>
      </c>
      <c r="K3420">
        <v>158.62505416974801</v>
      </c>
      <c r="L3420">
        <v>143.94076144700099</v>
      </c>
      <c r="M3420">
        <v>45.965279778363502</v>
      </c>
      <c r="N3420">
        <v>0.83307728413167204</v>
      </c>
      <c r="O3420">
        <v>32.574320050600797</v>
      </c>
      <c r="P3420">
        <v>44.054669703872399</v>
      </c>
      <c r="Q3420">
        <v>0.16752484319519501</v>
      </c>
    </row>
    <row r="3421" spans="1:17" hidden="1" x14ac:dyDescent="0.3">
      <c r="A3421" t="s">
        <v>7006</v>
      </c>
      <c r="B3421" t="s">
        <v>7007</v>
      </c>
      <c r="C3421" t="str">
        <f>IFERROR(VLOOKUP(Table1[[#This Row],[Ticker]],[1]!Table1[[Symbol]:[Industry]],2,FALSE),"-")</f>
        <v>-</v>
      </c>
      <c r="D3421" t="s">
        <v>184</v>
      </c>
      <c r="E3421">
        <v>45.470607336</v>
      </c>
      <c r="F3421">
        <v>16.059999999999999</v>
      </c>
      <c r="G3421">
        <v>-81.929589260084796</v>
      </c>
      <c r="H3421">
        <v>-11.4182552758189</v>
      </c>
      <c r="I3421">
        <v>-61.133001214982301</v>
      </c>
      <c r="J3421">
        <v>3.6125320134957999E-2</v>
      </c>
      <c r="K3421">
        <v>18.186431736677001</v>
      </c>
      <c r="L3421">
        <v>26.619314828859</v>
      </c>
      <c r="M3421">
        <v>48.814426463612797</v>
      </c>
      <c r="N3421">
        <v>0.51358651549762102</v>
      </c>
      <c r="O3421">
        <v>173.66127023661201</v>
      </c>
      <c r="P3421">
        <v>6.9953364423717304</v>
      </c>
      <c r="Q3421">
        <v>-3.2103357633481003E-2</v>
      </c>
    </row>
    <row r="3422" spans="1:17" hidden="1" x14ac:dyDescent="0.3">
      <c r="A3422" t="s">
        <v>7008</v>
      </c>
      <c r="B3422" t="s">
        <v>7009</v>
      </c>
      <c r="C3422" t="str">
        <f>IFERROR(VLOOKUP(Table1[[#This Row],[Ticker]],[1]!Table1[[Symbol]:[Industry]],2,FALSE),"-")</f>
        <v>-</v>
      </c>
      <c r="D3422" t="s">
        <v>218</v>
      </c>
      <c r="E3422">
        <v>45.318852649999997</v>
      </c>
      <c r="F3422">
        <v>65.349999999999994</v>
      </c>
      <c r="G3422">
        <v>90.320871830243405</v>
      </c>
      <c r="H3422">
        <v>1.3970028093386799</v>
      </c>
      <c r="I3422">
        <v>-41.856757327580198</v>
      </c>
      <c r="J3422">
        <v>-15.5747045056036</v>
      </c>
      <c r="K3422">
        <v>65.843244749872099</v>
      </c>
      <c r="L3422">
        <v>64.093182274317499</v>
      </c>
      <c r="M3422">
        <v>44.236149351979897</v>
      </c>
      <c r="N3422">
        <v>1.3875598086124401</v>
      </c>
      <c r="O3422">
        <v>80.566182096404006</v>
      </c>
      <c r="P3422">
        <v>132.976827094474</v>
      </c>
    </row>
    <row r="3423" spans="1:17" hidden="1" x14ac:dyDescent="0.3">
      <c r="A3423" t="s">
        <v>7010</v>
      </c>
      <c r="B3423" t="s">
        <v>7011</v>
      </c>
      <c r="C3423" t="str">
        <f>IFERROR(VLOOKUP(Table1[[#This Row],[Ticker]],[1]!Table1[[Symbol]:[Industry]],2,FALSE),"-")</f>
        <v>-</v>
      </c>
      <c r="D3423" t="s">
        <v>668</v>
      </c>
      <c r="E3423">
        <v>45.251919999999998</v>
      </c>
      <c r="F3423">
        <v>42.53</v>
      </c>
      <c r="G3423">
        <v>536.74887316903403</v>
      </c>
      <c r="H3423">
        <v>-1.26992716736407</v>
      </c>
      <c r="I3423">
        <v>102.56149517230899</v>
      </c>
      <c r="J3423">
        <v>2.6099920394167602</v>
      </c>
      <c r="K3423">
        <v>39.996881808528499</v>
      </c>
      <c r="L3423">
        <v>30.232938571320901</v>
      </c>
      <c r="M3423">
        <v>60.195695850198803</v>
      </c>
      <c r="N3423">
        <v>1.39127097970888</v>
      </c>
      <c r="O3423">
        <v>14.1076886903362</v>
      </c>
      <c r="P3423">
        <v>725.82524271844602</v>
      </c>
      <c r="Q3423">
        <v>0.185509220033933</v>
      </c>
    </row>
    <row r="3424" spans="1:17" hidden="1" x14ac:dyDescent="0.3">
      <c r="A3424" t="s">
        <v>7012</v>
      </c>
      <c r="B3424" t="s">
        <v>7013</v>
      </c>
      <c r="C3424" t="str">
        <f>IFERROR(VLOOKUP(Table1[[#This Row],[Ticker]],[1]!Table1[[Symbol]:[Industry]],2,FALSE),"-")</f>
        <v>-</v>
      </c>
      <c r="D3424" t="s">
        <v>1136</v>
      </c>
      <c r="E3424">
        <v>45.250919175</v>
      </c>
      <c r="F3424">
        <v>33.25</v>
      </c>
      <c r="G3424">
        <v>-76.707027583265898</v>
      </c>
      <c r="H3424">
        <v>-15.343096953823</v>
      </c>
      <c r="I3424">
        <v>-61.696140465110702</v>
      </c>
      <c r="J3424">
        <v>0.107001608794748</v>
      </c>
      <c r="K3424">
        <v>36.643174750161499</v>
      </c>
      <c r="M3424">
        <v>54.226702722334402</v>
      </c>
      <c r="N3424">
        <v>0.55394059763473802</v>
      </c>
      <c r="O3424">
        <v>116.84210526315699</v>
      </c>
      <c r="P3424">
        <v>14.261168384879699</v>
      </c>
    </row>
    <row r="3425" spans="1:17" hidden="1" x14ac:dyDescent="0.3">
      <c r="A3425" t="s">
        <v>7014</v>
      </c>
      <c r="B3425" t="s">
        <v>7015</v>
      </c>
      <c r="C3425" t="str">
        <f>IFERROR(VLOOKUP(Table1[[#This Row],[Ticker]],[1]!Table1[[Symbol]:[Industry]],2,FALSE),"-")</f>
        <v>-</v>
      </c>
      <c r="D3425" t="s">
        <v>65</v>
      </c>
      <c r="E3425">
        <v>45.191910499999999</v>
      </c>
      <c r="F3425">
        <v>0.79</v>
      </c>
      <c r="G3425">
        <v>-13.176573485383599</v>
      </c>
      <c r="H3425">
        <v>-53.493889806416099</v>
      </c>
      <c r="I3425">
        <v>-25.361667384422599</v>
      </c>
      <c r="J3425">
        <v>-5.2563704842285102</v>
      </c>
      <c r="K3425">
        <v>1.1439162282411299</v>
      </c>
      <c r="L3425">
        <v>1.0544825453528599</v>
      </c>
      <c r="M3425">
        <v>24.819680626819402</v>
      </c>
      <c r="N3425">
        <v>1.8823205382536301</v>
      </c>
      <c r="O3425">
        <v>129.11392405063199</v>
      </c>
      <c r="P3425">
        <v>36.543209876543202</v>
      </c>
      <c r="Q3425">
        <v>0.101765183729693</v>
      </c>
    </row>
    <row r="3426" spans="1:17" hidden="1" x14ac:dyDescent="0.3">
      <c r="A3426" t="s">
        <v>7016</v>
      </c>
      <c r="B3426" t="s">
        <v>7017</v>
      </c>
      <c r="C3426" t="str">
        <f>IFERROR(VLOOKUP(Table1[[#This Row],[Ticker]],[1]!Table1[[Symbol]:[Industry]],2,FALSE),"-")</f>
        <v>-</v>
      </c>
      <c r="D3426" t="s">
        <v>541</v>
      </c>
      <c r="E3426">
        <v>45.073497600000003</v>
      </c>
      <c r="F3426">
        <v>26.24</v>
      </c>
      <c r="G3426">
        <v>-55.832026234045401</v>
      </c>
      <c r="H3426">
        <v>-7.2765205262900601</v>
      </c>
      <c r="I3426">
        <v>-22.562343648017201</v>
      </c>
      <c r="J3426">
        <v>-4.7016250872081899</v>
      </c>
      <c r="K3426">
        <v>27.308032711783799</v>
      </c>
      <c r="L3426">
        <v>29.635553044120901</v>
      </c>
      <c r="M3426">
        <v>46.196306212133599</v>
      </c>
      <c r="N3426">
        <v>1.2678932958997799</v>
      </c>
      <c r="O3426">
        <v>64.634146341463406</v>
      </c>
      <c r="Q3426">
        <v>2.2491334827903001E-2</v>
      </c>
    </row>
    <row r="3427" spans="1:17" hidden="1" x14ac:dyDescent="0.3">
      <c r="A3427" t="s">
        <v>7018</v>
      </c>
      <c r="B3427" t="s">
        <v>7019</v>
      </c>
      <c r="C3427" t="str">
        <f>IFERROR(VLOOKUP(Table1[[#This Row],[Ticker]],[1]!Table1[[Symbol]:[Industry]],2,FALSE),"-")</f>
        <v>-</v>
      </c>
      <c r="E3427">
        <v>45.073423100999896</v>
      </c>
      <c r="F3427">
        <v>6.09</v>
      </c>
      <c r="G3427">
        <v>108.518583209773</v>
      </c>
      <c r="H3427">
        <v>56.641141176720403</v>
      </c>
      <c r="I3427">
        <v>27.433214621928801</v>
      </c>
      <c r="J3427">
        <v>8.18054363280846</v>
      </c>
      <c r="K3427">
        <v>4.7633361019351002</v>
      </c>
      <c r="L3427">
        <v>4.0320917226728596</v>
      </c>
      <c r="M3427">
        <v>64.213803768126596</v>
      </c>
      <c r="N3427">
        <v>2.1342684545457198</v>
      </c>
      <c r="O3427">
        <v>10.6732348111658</v>
      </c>
      <c r="P3427">
        <v>147.56097560975601</v>
      </c>
      <c r="Q3427">
        <v>9.4169719321326006E-2</v>
      </c>
    </row>
    <row r="3428" spans="1:17" hidden="1" x14ac:dyDescent="0.3">
      <c r="A3428" t="s">
        <v>7020</v>
      </c>
      <c r="B3428" t="s">
        <v>7021</v>
      </c>
      <c r="C3428" t="str">
        <f>IFERROR(VLOOKUP(Table1[[#This Row],[Ticker]],[1]!Table1[[Symbol]:[Industry]],2,FALSE),"-")</f>
        <v>-</v>
      </c>
      <c r="D3428" t="s">
        <v>716</v>
      </c>
      <c r="E3428">
        <v>45.057158311999999</v>
      </c>
      <c r="F3428">
        <v>20.260000000000002</v>
      </c>
      <c r="G3428">
        <v>21.526186072026999</v>
      </c>
      <c r="H3428">
        <v>-1.0243046967145599</v>
      </c>
      <c r="I3428">
        <v>1.8331707831096</v>
      </c>
      <c r="J3428">
        <v>-0.40848177489105802</v>
      </c>
      <c r="K3428">
        <v>19.6253430493738</v>
      </c>
      <c r="L3428">
        <v>18.004257848254198</v>
      </c>
      <c r="M3428">
        <v>37.579943371070499</v>
      </c>
      <c r="N3428">
        <v>0.80073390641501796</v>
      </c>
      <c r="O3428">
        <v>2.66535044422506</v>
      </c>
      <c r="P3428">
        <v>47.883211678832097</v>
      </c>
    </row>
    <row r="3429" spans="1:17" hidden="1" x14ac:dyDescent="0.3">
      <c r="A3429" t="s">
        <v>7022</v>
      </c>
      <c r="B3429" t="s">
        <v>7023</v>
      </c>
      <c r="C3429" t="str">
        <f>IFERROR(VLOOKUP(Table1[[#This Row],[Ticker]],[1]!Table1[[Symbol]:[Industry]],2,FALSE),"-")</f>
        <v>-</v>
      </c>
      <c r="E3429">
        <v>45.011826749999997</v>
      </c>
      <c r="F3429">
        <v>898.35</v>
      </c>
      <c r="G3429">
        <v>510.96393020862803</v>
      </c>
      <c r="H3429">
        <v>-5.6753459675209799</v>
      </c>
      <c r="I3429">
        <v>141.348641617916</v>
      </c>
      <c r="J3429">
        <v>3.07071128621409</v>
      </c>
      <c r="K3429">
        <v>791.36450637964697</v>
      </c>
      <c r="L3429">
        <v>539.77682179879798</v>
      </c>
      <c r="M3429">
        <v>67.808058924460695</v>
      </c>
      <c r="N3429">
        <v>0.94378829760501004</v>
      </c>
      <c r="O3429">
        <v>5.1316302109422898</v>
      </c>
      <c r="P3429">
        <v>677.45564690610104</v>
      </c>
      <c r="Q3429">
        <v>0.45928688895066999</v>
      </c>
    </row>
    <row r="3430" spans="1:17" hidden="1" x14ac:dyDescent="0.3">
      <c r="A3430" t="s">
        <v>7024</v>
      </c>
      <c r="B3430" t="s">
        <v>7025</v>
      </c>
      <c r="C3430" t="str">
        <f>IFERROR(VLOOKUP(Table1[[#This Row],[Ticker]],[1]!Table1[[Symbol]:[Industry]],2,FALSE),"-")</f>
        <v>-</v>
      </c>
      <c r="E3430">
        <v>45.004660000000001</v>
      </c>
      <c r="F3430">
        <v>24.34</v>
      </c>
      <c r="G3430">
        <v>-25.168934871811</v>
      </c>
      <c r="H3430">
        <v>-14.9150628489739</v>
      </c>
      <c r="I3430">
        <v>-33.7348944785169</v>
      </c>
      <c r="J3430">
        <v>-2.0985769036019399</v>
      </c>
      <c r="K3430">
        <v>26.452176074373</v>
      </c>
      <c r="L3430">
        <v>27.780062746219901</v>
      </c>
      <c r="M3430">
        <v>39.1895582583956</v>
      </c>
      <c r="N3430">
        <v>0.72957962966491996</v>
      </c>
      <c r="O3430">
        <v>68.447000821692598</v>
      </c>
      <c r="P3430">
        <v>7.6991150442477796</v>
      </c>
      <c r="Q3430">
        <v>4.8380644493316999E-2</v>
      </c>
    </row>
    <row r="3431" spans="1:17" hidden="1" x14ac:dyDescent="0.3">
      <c r="A3431" t="s">
        <v>7026</v>
      </c>
      <c r="B3431" t="s">
        <v>7027</v>
      </c>
      <c r="C3431" t="str">
        <f>IFERROR(VLOOKUP(Table1[[#This Row],[Ticker]],[1]!Table1[[Symbol]:[Industry]],2,FALSE),"-")</f>
        <v>-</v>
      </c>
      <c r="D3431" t="s">
        <v>65</v>
      </c>
      <c r="E3431">
        <v>44.807400000000001</v>
      </c>
      <c r="F3431">
        <v>109.5</v>
      </c>
      <c r="G3431">
        <v>453.652893344083</v>
      </c>
      <c r="H3431">
        <v>46.938739653886401</v>
      </c>
      <c r="I3431">
        <v>258.17129138103701</v>
      </c>
      <c r="J3431">
        <v>6.4544925398709303</v>
      </c>
      <c r="K3431">
        <v>74.256590599398194</v>
      </c>
      <c r="L3431">
        <v>47.054898758752302</v>
      </c>
      <c r="M3431">
        <v>99.944238606195398</v>
      </c>
      <c r="N3431">
        <v>1.3562470578747601</v>
      </c>
      <c r="O3431">
        <v>0</v>
      </c>
      <c r="P3431">
        <v>508.33333333333297</v>
      </c>
      <c r="Q3431">
        <v>0.157046516762505</v>
      </c>
    </row>
    <row r="3432" spans="1:17" hidden="1" x14ac:dyDescent="0.3">
      <c r="A3432" t="s">
        <v>7028</v>
      </c>
      <c r="B3432" t="s">
        <v>7029</v>
      </c>
      <c r="C3432" t="str">
        <f>IFERROR(VLOOKUP(Table1[[#This Row],[Ticker]],[1]!Table1[[Symbol]:[Industry]],2,FALSE),"-")</f>
        <v>-</v>
      </c>
      <c r="D3432" t="s">
        <v>390</v>
      </c>
      <c r="E3432">
        <v>44.771500000000003</v>
      </c>
      <c r="F3432">
        <v>11.86</v>
      </c>
      <c r="G3432">
        <v>-101.25857777357299</v>
      </c>
      <c r="H3432">
        <v>-15.0492903012009</v>
      </c>
      <c r="I3432">
        <v>-43.855605836969303</v>
      </c>
      <c r="J3432">
        <v>-8.6910753142821804</v>
      </c>
      <c r="K3432">
        <v>12.253052607866</v>
      </c>
      <c r="L3432">
        <v>18.708763320675398</v>
      </c>
      <c r="M3432">
        <v>36.213362689707701</v>
      </c>
      <c r="N3432">
        <v>0.77123179183256596</v>
      </c>
      <c r="O3432">
        <v>321.079258010118</v>
      </c>
      <c r="P3432">
        <v>42.891566265060199</v>
      </c>
      <c r="Q3432">
        <v>9.2357240075399997E-4</v>
      </c>
    </row>
    <row r="3433" spans="1:17" hidden="1" x14ac:dyDescent="0.3">
      <c r="A3433" t="s">
        <v>7030</v>
      </c>
      <c r="B3433" t="s">
        <v>7031</v>
      </c>
      <c r="C3433" t="str">
        <f>IFERROR(VLOOKUP(Table1[[#This Row],[Ticker]],[1]!Table1[[Symbol]:[Industry]],2,FALSE),"-")</f>
        <v>-</v>
      </c>
      <c r="E3433">
        <v>44.719139800000001</v>
      </c>
      <c r="F3433">
        <v>41.81</v>
      </c>
      <c r="G3433">
        <v>45.640272995397197</v>
      </c>
      <c r="H3433">
        <v>3.2781724871185398</v>
      </c>
      <c r="I3433">
        <v>-23.856146261733201</v>
      </c>
      <c r="J3433">
        <v>10.2021429044492</v>
      </c>
      <c r="K3433">
        <v>39.754676494966702</v>
      </c>
      <c r="L3433">
        <v>35.823915360000598</v>
      </c>
      <c r="M3433">
        <v>60.544495361583998</v>
      </c>
      <c r="N3433">
        <v>1.1881775096940901</v>
      </c>
      <c r="O3433">
        <v>18.153551781870298</v>
      </c>
      <c r="P3433">
        <v>109.05</v>
      </c>
      <c r="Q3433">
        <v>0.14030059527852301</v>
      </c>
    </row>
    <row r="3434" spans="1:17" hidden="1" x14ac:dyDescent="0.3">
      <c r="A3434" t="s">
        <v>7032</v>
      </c>
      <c r="B3434" t="s">
        <v>7033</v>
      </c>
      <c r="C3434" t="str">
        <f>IFERROR(VLOOKUP(Table1[[#This Row],[Ticker]],[1]!Table1[[Symbol]:[Industry]],2,FALSE),"-")</f>
        <v>-</v>
      </c>
      <c r="D3434" t="s">
        <v>620</v>
      </c>
      <c r="E3434">
        <v>44.69748628</v>
      </c>
      <c r="F3434">
        <v>152.44999999999999</v>
      </c>
      <c r="G3434">
        <v>-49.715177047915397</v>
      </c>
      <c r="H3434">
        <v>-1.0248734602226901</v>
      </c>
      <c r="I3434">
        <v>-23.685153033179699</v>
      </c>
      <c r="J3434">
        <v>2.0742665228493502</v>
      </c>
      <c r="K3434">
        <v>155.05770734148899</v>
      </c>
      <c r="L3434">
        <v>166.860753413049</v>
      </c>
      <c r="M3434">
        <v>51.2152173636212</v>
      </c>
      <c r="N3434">
        <v>1.5589085445992501</v>
      </c>
      <c r="O3434">
        <v>40.964250573958601</v>
      </c>
      <c r="P3434">
        <v>5.4652369422345002</v>
      </c>
      <c r="Q3434">
        <v>2.1827371176965E-2</v>
      </c>
    </row>
    <row r="3435" spans="1:17" hidden="1" x14ac:dyDescent="0.3">
      <c r="A3435" t="s">
        <v>7034</v>
      </c>
      <c r="B3435" t="s">
        <v>7035</v>
      </c>
      <c r="C3435" t="str">
        <f>IFERROR(VLOOKUP(Table1[[#This Row],[Ticker]],[1]!Table1[[Symbol]:[Industry]],2,FALSE),"-")</f>
        <v>-</v>
      </c>
      <c r="D3435" t="s">
        <v>156</v>
      </c>
      <c r="E3435">
        <v>44.665368000000001</v>
      </c>
      <c r="F3435">
        <v>44.04</v>
      </c>
      <c r="G3435">
        <v>10.719040744802999</v>
      </c>
      <c r="H3435">
        <v>-5.1723867662952996</v>
      </c>
      <c r="I3435">
        <v>16.373915456074801</v>
      </c>
      <c r="J3435">
        <v>-8.0245814963242701</v>
      </c>
      <c r="K3435">
        <v>46.7882215505186</v>
      </c>
      <c r="L3435">
        <v>42.115072779707603</v>
      </c>
      <c r="M3435">
        <v>32.718758193236802</v>
      </c>
      <c r="N3435">
        <v>0.41881725836022199</v>
      </c>
      <c r="O3435">
        <v>50.204359673024499</v>
      </c>
      <c r="P3435">
        <v>67.452471482889706</v>
      </c>
      <c r="Q3435">
        <v>6.5958388801046999E-2</v>
      </c>
    </row>
    <row r="3436" spans="1:17" hidden="1" x14ac:dyDescent="0.3">
      <c r="A3436" t="s">
        <v>7036</v>
      </c>
      <c r="B3436" t="s">
        <v>7037</v>
      </c>
      <c r="C3436" t="str">
        <f>IFERROR(VLOOKUP(Table1[[#This Row],[Ticker]],[1]!Table1[[Symbol]:[Industry]],2,FALSE),"-")</f>
        <v>-</v>
      </c>
      <c r="E3436">
        <v>44.4760518</v>
      </c>
      <c r="F3436">
        <v>11.29</v>
      </c>
      <c r="G3436">
        <v>46.129518697420799</v>
      </c>
      <c r="H3436">
        <v>14.720999929945901</v>
      </c>
      <c r="I3436">
        <v>30.9322900277229</v>
      </c>
      <c r="J3436">
        <v>-5.69127650803176</v>
      </c>
      <c r="K3436">
        <v>10.144600320549999</v>
      </c>
      <c r="L3436">
        <v>8.9011341912575705</v>
      </c>
      <c r="M3436">
        <v>53.913220294738203</v>
      </c>
      <c r="N3436">
        <v>0.384290443220002</v>
      </c>
      <c r="O3436">
        <v>29.140832595216999</v>
      </c>
      <c r="P3436">
        <v>119.223300970873</v>
      </c>
      <c r="Q3436">
        <v>0.109568152649307</v>
      </c>
    </row>
    <row r="3437" spans="1:17" hidden="1" x14ac:dyDescent="0.3">
      <c r="A3437" t="s">
        <v>7038</v>
      </c>
      <c r="B3437" t="s">
        <v>7039</v>
      </c>
      <c r="C3437" t="str">
        <f>IFERROR(VLOOKUP(Table1[[#This Row],[Ticker]],[1]!Table1[[Symbol]:[Industry]],2,FALSE),"-")</f>
        <v>-</v>
      </c>
      <c r="D3437" t="s">
        <v>1303</v>
      </c>
      <c r="E3437">
        <v>44.439748999999999</v>
      </c>
      <c r="F3437">
        <v>49.67</v>
      </c>
      <c r="G3437">
        <v>-10.468566531437</v>
      </c>
      <c r="H3437">
        <v>12.732036488546299</v>
      </c>
      <c r="I3437">
        <v>-30.312474917663</v>
      </c>
      <c r="J3437">
        <v>12.9038162806094</v>
      </c>
      <c r="K3437">
        <v>44.522658173416197</v>
      </c>
      <c r="L3437">
        <v>47.817088555509997</v>
      </c>
      <c r="M3437">
        <v>79.756724561430602</v>
      </c>
      <c r="N3437">
        <v>1.2030447796103101</v>
      </c>
      <c r="O3437">
        <v>84.719146366015593</v>
      </c>
      <c r="P3437">
        <v>34.243243243243199</v>
      </c>
      <c r="Q3437">
        <v>-3.3143983014646002E-2</v>
      </c>
    </row>
    <row r="3438" spans="1:17" hidden="1" x14ac:dyDescent="0.3">
      <c r="A3438" t="s">
        <v>7040</v>
      </c>
      <c r="B3438" t="s">
        <v>7041</v>
      </c>
      <c r="C3438" t="str">
        <f>IFERROR(VLOOKUP(Table1[[#This Row],[Ticker]],[1]!Table1[[Symbol]:[Industry]],2,FALSE),"-")</f>
        <v>-</v>
      </c>
      <c r="D3438" t="s">
        <v>410</v>
      </c>
      <c r="E3438">
        <v>44.353999999999999</v>
      </c>
      <c r="F3438">
        <v>83.75</v>
      </c>
      <c r="G3438">
        <v>-47.587186020996199</v>
      </c>
      <c r="H3438">
        <v>-2.4540670289047499</v>
      </c>
      <c r="I3438">
        <v>-37.438915572781902</v>
      </c>
      <c r="J3438">
        <v>-1.7679983912052499</v>
      </c>
      <c r="K3438">
        <v>87.008522902719406</v>
      </c>
      <c r="L3438">
        <v>100.889951608934</v>
      </c>
      <c r="M3438">
        <v>90.043799696394998</v>
      </c>
      <c r="N3438">
        <v>1.08928571428571</v>
      </c>
      <c r="O3438">
        <v>60.477611940298502</v>
      </c>
      <c r="P3438">
        <v>4.6875</v>
      </c>
    </row>
    <row r="3439" spans="1:17" hidden="1" x14ac:dyDescent="0.3">
      <c r="A3439" t="s">
        <v>7042</v>
      </c>
      <c r="B3439" t="s">
        <v>7043</v>
      </c>
      <c r="C3439" t="str">
        <f>IFERROR(VLOOKUP(Table1[[#This Row],[Ticker]],[1]!Table1[[Symbol]:[Industry]],2,FALSE),"-")</f>
        <v>-</v>
      </c>
      <c r="E3439">
        <v>44.330624280000002</v>
      </c>
      <c r="F3439">
        <v>123.1</v>
      </c>
      <c r="G3439">
        <v>-16.774132923650999</v>
      </c>
      <c r="H3439">
        <v>-18.630163079753601</v>
      </c>
      <c r="I3439">
        <v>-15.1909533248197</v>
      </c>
      <c r="J3439">
        <v>-6.74677106584826</v>
      </c>
      <c r="K3439">
        <v>139.33773133915801</v>
      </c>
      <c r="L3439">
        <v>131.74069577016201</v>
      </c>
      <c r="M3439">
        <v>0.75750245680460204</v>
      </c>
      <c r="N3439">
        <v>2.1454545454545402</v>
      </c>
      <c r="O3439">
        <v>29.163281884646601</v>
      </c>
      <c r="P3439">
        <v>15.370196813495699</v>
      </c>
    </row>
    <row r="3440" spans="1:17" hidden="1" x14ac:dyDescent="0.3">
      <c r="A3440" t="s">
        <v>7044</v>
      </c>
      <c r="B3440" t="s">
        <v>7045</v>
      </c>
      <c r="C3440" t="str">
        <f>IFERROR(VLOOKUP(Table1[[#This Row],[Ticker]],[1]!Table1[[Symbol]:[Industry]],2,FALSE),"-")</f>
        <v>-</v>
      </c>
      <c r="D3440" t="s">
        <v>552</v>
      </c>
      <c r="E3440">
        <v>44.205526889999902</v>
      </c>
      <c r="F3440">
        <v>28.98</v>
      </c>
      <c r="G3440">
        <v>-26.4656106785304</v>
      </c>
      <c r="H3440">
        <v>-6.14423901141752</v>
      </c>
      <c r="I3440">
        <v>-2.0671862909188299</v>
      </c>
      <c r="J3440">
        <v>-4.1734966729921998</v>
      </c>
      <c r="K3440">
        <v>28.961876111876901</v>
      </c>
      <c r="L3440">
        <v>28.725181365872199</v>
      </c>
      <c r="M3440">
        <v>52.427813537679498</v>
      </c>
      <c r="N3440">
        <v>2.2481411770429802</v>
      </c>
      <c r="O3440">
        <v>23.878536922015101</v>
      </c>
      <c r="P3440">
        <v>29.6644295302013</v>
      </c>
      <c r="Q3440">
        <v>5.0431199243008998E-2</v>
      </c>
    </row>
    <row r="3441" spans="1:17" hidden="1" x14ac:dyDescent="0.3">
      <c r="A3441" t="s">
        <v>7046</v>
      </c>
      <c r="B3441" t="s">
        <v>7047</v>
      </c>
      <c r="C3441" t="str">
        <f>IFERROR(VLOOKUP(Table1[[#This Row],[Ticker]],[1]!Table1[[Symbol]:[Industry]],2,FALSE),"-")</f>
        <v>-</v>
      </c>
      <c r="E3441">
        <v>44.07</v>
      </c>
      <c r="F3441">
        <v>14.69</v>
      </c>
      <c r="G3441">
        <v>76.073528264717993</v>
      </c>
      <c r="H3441">
        <v>6.8750126462310899</v>
      </c>
      <c r="I3441">
        <v>-40.596058936618199</v>
      </c>
      <c r="J3441">
        <v>21.457808060407601</v>
      </c>
      <c r="K3441">
        <v>12.998996896498401</v>
      </c>
      <c r="L3441">
        <v>12.3425386838784</v>
      </c>
      <c r="M3441">
        <v>70.012642054918302</v>
      </c>
      <c r="N3441">
        <v>2.14869618572801</v>
      </c>
      <c r="O3441">
        <v>52.416609938733799</v>
      </c>
      <c r="P3441">
        <v>116.029411764705</v>
      </c>
      <c r="Q3441">
        <v>7.9741660525937993E-2</v>
      </c>
    </row>
    <row r="3442" spans="1:17" hidden="1" x14ac:dyDescent="0.3">
      <c r="A3442" t="s">
        <v>7048</v>
      </c>
      <c r="B3442" t="s">
        <v>7049</v>
      </c>
      <c r="C3442" t="str">
        <f>IFERROR(VLOOKUP(Table1[[#This Row],[Ticker]],[1]!Table1[[Symbol]:[Industry]],2,FALSE),"-")</f>
        <v>-</v>
      </c>
      <c r="E3442">
        <v>43.951320000000003</v>
      </c>
      <c r="F3442">
        <v>4.28</v>
      </c>
      <c r="G3442">
        <v>72.435962127151896</v>
      </c>
      <c r="H3442">
        <v>6.1257105531656002</v>
      </c>
      <c r="I3442">
        <v>17.997484129672699</v>
      </c>
      <c r="J3442">
        <v>-1.7679983912052499</v>
      </c>
      <c r="K3442">
        <v>4.0879020807707898</v>
      </c>
      <c r="L3442">
        <v>3.7950145490784499</v>
      </c>
      <c r="M3442">
        <v>63.759315330203897</v>
      </c>
      <c r="N3442">
        <v>0.52207754724075595</v>
      </c>
      <c r="O3442">
        <v>64.719626168224195</v>
      </c>
      <c r="P3442">
        <v>110.837438423645</v>
      </c>
      <c r="Q3442">
        <v>-1.4639664512112001E-2</v>
      </c>
    </row>
    <row r="3443" spans="1:17" hidden="1" x14ac:dyDescent="0.3">
      <c r="A3443" t="s">
        <v>7050</v>
      </c>
      <c r="B3443" t="s">
        <v>7051</v>
      </c>
      <c r="C3443" t="str">
        <f>IFERROR(VLOOKUP(Table1[[#This Row],[Ticker]],[1]!Table1[[Symbol]:[Industry]],2,FALSE),"-")</f>
        <v>-</v>
      </c>
      <c r="D3443" t="s">
        <v>484</v>
      </c>
      <c r="E3443">
        <v>43.887833114999999</v>
      </c>
      <c r="F3443">
        <v>30.73</v>
      </c>
      <c r="G3443">
        <v>-17.507960668883499</v>
      </c>
      <c r="H3443">
        <v>-7.9878029167878797</v>
      </c>
      <c r="I3443">
        <v>-41.440865674476299</v>
      </c>
      <c r="J3443">
        <v>-3.8062149517148001</v>
      </c>
      <c r="K3443">
        <v>31.6474974438153</v>
      </c>
      <c r="L3443">
        <v>32.3722778697013</v>
      </c>
      <c r="M3443">
        <v>45.593999280148303</v>
      </c>
      <c r="N3443">
        <v>2.2197229004814401</v>
      </c>
      <c r="O3443">
        <v>54.5720794012365</v>
      </c>
      <c r="P3443">
        <v>33.6086956521739</v>
      </c>
      <c r="Q3443">
        <v>-7.2725993331749006E-2</v>
      </c>
    </row>
    <row r="3444" spans="1:17" hidden="1" x14ac:dyDescent="0.3">
      <c r="A3444" t="s">
        <v>7052</v>
      </c>
      <c r="B3444" t="s">
        <v>7053</v>
      </c>
      <c r="C3444" t="str">
        <f>IFERROR(VLOOKUP(Table1[[#This Row],[Ticker]],[1]!Table1[[Symbol]:[Industry]],2,FALSE),"-")</f>
        <v>-</v>
      </c>
      <c r="D3444" t="s">
        <v>293</v>
      </c>
      <c r="E3444">
        <v>43.809417959999998</v>
      </c>
      <c r="F3444">
        <v>43.89</v>
      </c>
      <c r="G3444">
        <v>57.162813979003801</v>
      </c>
      <c r="H3444">
        <v>18.105758694015002</v>
      </c>
      <c r="I3444">
        <v>-34.134655813291602</v>
      </c>
      <c r="J3444">
        <v>29.2302999638713</v>
      </c>
      <c r="K3444">
        <v>38.126726549528797</v>
      </c>
      <c r="L3444">
        <v>35.5386657462142</v>
      </c>
      <c r="M3444">
        <v>63.317941961213201</v>
      </c>
      <c r="N3444">
        <v>3.5569225512986198</v>
      </c>
      <c r="O3444">
        <v>46.958304853041597</v>
      </c>
      <c r="P3444">
        <v>100.41095890410899</v>
      </c>
      <c r="Q3444">
        <v>1.7569564106630998E-2</v>
      </c>
    </row>
    <row r="3445" spans="1:17" hidden="1" x14ac:dyDescent="0.3">
      <c r="A3445" t="s">
        <v>7054</v>
      </c>
      <c r="B3445" t="s">
        <v>7055</v>
      </c>
      <c r="C3445" t="str">
        <f>IFERROR(VLOOKUP(Table1[[#This Row],[Ticker]],[1]!Table1[[Symbol]:[Industry]],2,FALSE),"-")</f>
        <v>-</v>
      </c>
      <c r="E3445">
        <v>43.774891529999998</v>
      </c>
      <c r="F3445">
        <v>91.05</v>
      </c>
      <c r="G3445">
        <v>78.390033212359498</v>
      </c>
      <c r="H3445">
        <v>-6.9785249028375098</v>
      </c>
      <c r="I3445">
        <v>24.648398327220701</v>
      </c>
      <c r="J3445">
        <v>-1.9165198602202299E-3</v>
      </c>
      <c r="K3445">
        <v>80.2092157968968</v>
      </c>
      <c r="L3445">
        <v>68.712170920666196</v>
      </c>
      <c r="M3445">
        <v>64.721808756634502</v>
      </c>
      <c r="N3445">
        <v>0.92624564170131496</v>
      </c>
      <c r="O3445">
        <v>13.6628226249313</v>
      </c>
      <c r="P3445">
        <v>149.45205479452</v>
      </c>
      <c r="Q3445">
        <v>0.135711918146106</v>
      </c>
    </row>
    <row r="3446" spans="1:17" hidden="1" x14ac:dyDescent="0.3">
      <c r="A3446" t="s">
        <v>7056</v>
      </c>
      <c r="B3446" t="s">
        <v>7057</v>
      </c>
      <c r="C3446" t="str">
        <f>IFERROR(VLOOKUP(Table1[[#This Row],[Ticker]],[1]!Table1[[Symbol]:[Industry]],2,FALSE),"-")</f>
        <v>-</v>
      </c>
      <c r="E3446">
        <v>43.578000000000003</v>
      </c>
      <c r="F3446">
        <v>8.07</v>
      </c>
      <c r="G3446">
        <v>55.636128585745297</v>
      </c>
      <c r="H3446">
        <v>31.6189226460505</v>
      </c>
      <c r="I3446">
        <v>66.046332424661102</v>
      </c>
      <c r="J3446">
        <v>6.0956975458851801</v>
      </c>
      <c r="K3446">
        <v>6.4963709442408604</v>
      </c>
      <c r="L3446">
        <v>5.1876204218446498</v>
      </c>
      <c r="M3446">
        <v>70.696098366835699</v>
      </c>
      <c r="N3446">
        <v>1.5590715939225399</v>
      </c>
      <c r="O3446">
        <v>2.10656753407683</v>
      </c>
      <c r="P3446">
        <v>160.322580645161</v>
      </c>
    </row>
    <row r="3447" spans="1:17" hidden="1" x14ac:dyDescent="0.3">
      <c r="A3447" t="s">
        <v>7058</v>
      </c>
      <c r="B3447" t="s">
        <v>7059</v>
      </c>
      <c r="C3447" t="str">
        <f>IFERROR(VLOOKUP(Table1[[#This Row],[Ticker]],[1]!Table1[[Symbol]:[Industry]],2,FALSE),"-")</f>
        <v>-</v>
      </c>
      <c r="E3447">
        <v>43.560559744000003</v>
      </c>
      <c r="F3447">
        <v>8.32</v>
      </c>
      <c r="G3447">
        <v>41.622483317681102</v>
      </c>
      <c r="H3447">
        <v>-7.1200175581303196</v>
      </c>
      <c r="I3447">
        <v>1.3963482624818599</v>
      </c>
      <c r="J3447">
        <v>-4.9295908970600504</v>
      </c>
      <c r="K3447">
        <v>8.5906287894148594</v>
      </c>
      <c r="L3447">
        <v>7.86936575692806</v>
      </c>
      <c r="M3447">
        <v>44.446546125523398</v>
      </c>
      <c r="N3447">
        <v>0.52513966060525097</v>
      </c>
      <c r="O3447">
        <v>42.427884615384599</v>
      </c>
      <c r="P3447">
        <v>84.8888888888889</v>
      </c>
      <c r="Q3447">
        <v>6.9359494610667996E-2</v>
      </c>
    </row>
    <row r="3448" spans="1:17" hidden="1" x14ac:dyDescent="0.3">
      <c r="A3448" t="s">
        <v>7060</v>
      </c>
      <c r="B3448" t="s">
        <v>7061</v>
      </c>
      <c r="C3448" t="str">
        <f>IFERROR(VLOOKUP(Table1[[#This Row],[Ticker]],[1]!Table1[[Symbol]:[Industry]],2,FALSE),"-")</f>
        <v>-</v>
      </c>
      <c r="E3448">
        <v>43.492996300000001</v>
      </c>
      <c r="F3448">
        <v>61.1</v>
      </c>
      <c r="G3448">
        <v>93.677401052612396</v>
      </c>
      <c r="H3448">
        <v>1.6631180136949699</v>
      </c>
      <c r="I3448">
        <v>44.2608397380844</v>
      </c>
      <c r="J3448">
        <v>-3.5327042735581902</v>
      </c>
      <c r="K3448">
        <v>56.319277015591602</v>
      </c>
      <c r="L3448">
        <v>45.211423808652803</v>
      </c>
      <c r="M3448">
        <v>59.523639187915101</v>
      </c>
      <c r="N3448">
        <v>1.1149075182154999</v>
      </c>
      <c r="O3448">
        <v>4.7463175122749597</v>
      </c>
      <c r="P3448">
        <v>146.370967741935</v>
      </c>
      <c r="Q3448">
        <v>9.6266543016561998E-2</v>
      </c>
    </row>
    <row r="3449" spans="1:17" hidden="1" x14ac:dyDescent="0.3">
      <c r="A3449" t="s">
        <v>7062</v>
      </c>
      <c r="B3449" t="s">
        <v>7063</v>
      </c>
      <c r="C3449" t="str">
        <f>IFERROR(VLOOKUP(Table1[[#This Row],[Ticker]],[1]!Table1[[Symbol]:[Industry]],2,FALSE),"-")</f>
        <v>-</v>
      </c>
      <c r="D3449" t="s">
        <v>140</v>
      </c>
      <c r="E3449">
        <v>43.486080000000001</v>
      </c>
      <c r="F3449">
        <v>4.6399999999999997</v>
      </c>
      <c r="G3449">
        <v>4.9920393311164704</v>
      </c>
      <c r="H3449">
        <v>-8.9502176794159407</v>
      </c>
      <c r="I3449">
        <v>-29.436128613160399</v>
      </c>
      <c r="J3449">
        <v>-4.7030088733855404</v>
      </c>
      <c r="K3449">
        <v>4.6912363965231396</v>
      </c>
      <c r="L3449">
        <v>4.6255326252770699</v>
      </c>
      <c r="M3449">
        <v>48.360527611813197</v>
      </c>
      <c r="N3449">
        <v>0.79264007985134999</v>
      </c>
      <c r="O3449">
        <v>44.827586206896498</v>
      </c>
      <c r="P3449">
        <v>53.642384105960197</v>
      </c>
      <c r="Q3449">
        <v>0.137817287448388</v>
      </c>
    </row>
    <row r="3450" spans="1:17" hidden="1" x14ac:dyDescent="0.3">
      <c r="A3450" t="s">
        <v>7064</v>
      </c>
      <c r="B3450" t="s">
        <v>7065</v>
      </c>
      <c r="C3450" t="str">
        <f>IFERROR(VLOOKUP(Table1[[#This Row],[Ticker]],[1]!Table1[[Symbol]:[Industry]],2,FALSE),"-")</f>
        <v>-</v>
      </c>
      <c r="D3450" t="s">
        <v>124</v>
      </c>
      <c r="E3450">
        <v>43.36224327</v>
      </c>
      <c r="F3450">
        <v>120.3</v>
      </c>
      <c r="G3450">
        <v>-22.583167589791699</v>
      </c>
      <c r="H3450">
        <v>-3.3810773539494701</v>
      </c>
      <c r="I3450">
        <v>-19.633552069743999</v>
      </c>
      <c r="J3450">
        <v>0.107001608794744</v>
      </c>
      <c r="K3450">
        <v>121.18838604628699</v>
      </c>
      <c r="L3450">
        <v>126.581777270326</v>
      </c>
      <c r="M3450">
        <v>47.680214270524701</v>
      </c>
      <c r="N3450">
        <v>0.55068414829499901</v>
      </c>
      <c r="O3450">
        <v>35.494596841230198</v>
      </c>
      <c r="P3450">
        <v>16.7961165048543</v>
      </c>
      <c r="Q3450">
        <v>0.174498687460826</v>
      </c>
    </row>
    <row r="3451" spans="1:17" hidden="1" x14ac:dyDescent="0.3">
      <c r="A3451" t="s">
        <v>7066</v>
      </c>
      <c r="B3451" t="s">
        <v>7067</v>
      </c>
      <c r="C3451" t="str">
        <f>IFERROR(VLOOKUP(Table1[[#This Row],[Ticker]],[1]!Table1[[Symbol]:[Industry]],2,FALSE),"-")</f>
        <v>-</v>
      </c>
      <c r="E3451">
        <v>43.35</v>
      </c>
      <c r="F3451">
        <v>289</v>
      </c>
      <c r="G3451">
        <v>-18.675148983959101</v>
      </c>
      <c r="H3451">
        <v>-0.95259674365068403</v>
      </c>
      <c r="I3451">
        <v>-13.2341936094393</v>
      </c>
      <c r="J3451">
        <v>20.504728881521999</v>
      </c>
      <c r="K3451">
        <v>249.56459973975399</v>
      </c>
      <c r="L3451">
        <v>261.42482236443499</v>
      </c>
      <c r="M3451">
        <v>73.233419277287197</v>
      </c>
      <c r="N3451">
        <v>4.5093301435406596</v>
      </c>
      <c r="O3451">
        <v>34.532871972318297</v>
      </c>
      <c r="P3451">
        <v>44.427786106946499</v>
      </c>
    </row>
    <row r="3452" spans="1:17" hidden="1" x14ac:dyDescent="0.3">
      <c r="A3452" t="s">
        <v>7068</v>
      </c>
      <c r="B3452" t="s">
        <v>7069</v>
      </c>
      <c r="C3452" t="str">
        <f>IFERROR(VLOOKUP(Table1[[#This Row],[Ticker]],[1]!Table1[[Symbol]:[Industry]],2,FALSE),"-")</f>
        <v>-</v>
      </c>
      <c r="D3452" t="s">
        <v>27</v>
      </c>
      <c r="E3452">
        <v>43.232284159999999</v>
      </c>
      <c r="F3452">
        <v>40.43</v>
      </c>
      <c r="G3452">
        <v>39.645687189637698</v>
      </c>
      <c r="H3452">
        <v>25.5248891850547</v>
      </c>
      <c r="I3452">
        <v>29.720863253663499</v>
      </c>
      <c r="J3452">
        <v>7.4860390350956898</v>
      </c>
      <c r="K3452">
        <v>36.858374908871497</v>
      </c>
      <c r="L3452">
        <v>33.641623137813802</v>
      </c>
      <c r="M3452">
        <v>53.397345756749097</v>
      </c>
      <c r="N3452">
        <v>1.7749918305541801</v>
      </c>
      <c r="O3452">
        <v>40.860746970071702</v>
      </c>
      <c r="P3452">
        <v>98.186274509803894</v>
      </c>
      <c r="Q3452">
        <v>7.9707370915214001E-2</v>
      </c>
    </row>
    <row r="3453" spans="1:17" hidden="1" x14ac:dyDescent="0.3">
      <c r="A3453" t="s">
        <v>7070</v>
      </c>
      <c r="B3453" t="s">
        <v>7071</v>
      </c>
      <c r="C3453" t="str">
        <f>IFERROR(VLOOKUP(Table1[[#This Row],[Ticker]],[1]!Table1[[Symbol]:[Industry]],2,FALSE),"-")</f>
        <v>-</v>
      </c>
      <c r="D3453" t="s">
        <v>179</v>
      </c>
      <c r="E3453">
        <v>43.220925000000001</v>
      </c>
      <c r="F3453">
        <v>24.75</v>
      </c>
      <c r="G3453">
        <v>110.002099693289</v>
      </c>
      <c r="H3453">
        <v>10.5311289547346</v>
      </c>
      <c r="I3453">
        <v>21.548439517234701</v>
      </c>
      <c r="J3453">
        <v>-3.3973262934455901</v>
      </c>
      <c r="K3453">
        <v>22.605796392966798</v>
      </c>
      <c r="L3453">
        <v>19.140650933059401</v>
      </c>
      <c r="M3453">
        <v>54.655624755844698</v>
      </c>
      <c r="N3453">
        <v>0.953627666332996</v>
      </c>
      <c r="O3453">
        <v>12.525252525252499</v>
      </c>
      <c r="P3453">
        <v>160.25236593059901</v>
      </c>
      <c r="Q3453">
        <v>7.8598770763809001E-2</v>
      </c>
    </row>
    <row r="3454" spans="1:17" hidden="1" x14ac:dyDescent="0.3">
      <c r="A3454" t="s">
        <v>7072</v>
      </c>
      <c r="B3454" t="s">
        <v>7073</v>
      </c>
      <c r="C3454" t="str">
        <f>IFERROR(VLOOKUP(Table1[[#This Row],[Ticker]],[1]!Table1[[Symbol]:[Industry]],2,FALSE),"-")</f>
        <v>-</v>
      </c>
      <c r="D3454" t="s">
        <v>620</v>
      </c>
      <c r="E3454">
        <v>43.10248</v>
      </c>
      <c r="F3454">
        <v>13.94</v>
      </c>
      <c r="G3454">
        <v>-9.4486330601955295</v>
      </c>
      <c r="H3454">
        <v>0.849022689547688</v>
      </c>
      <c r="I3454">
        <v>0.81373348737116802</v>
      </c>
      <c r="J3454">
        <v>5.80775918455232</v>
      </c>
      <c r="K3454">
        <v>13.371463448837099</v>
      </c>
      <c r="L3454">
        <v>12.7700843049524</v>
      </c>
      <c r="M3454">
        <v>64.265527920401297</v>
      </c>
      <c r="N3454">
        <v>0.83989006960900303</v>
      </c>
      <c r="O3454">
        <v>33.213773314203699</v>
      </c>
      <c r="P3454">
        <v>36.532810969637502</v>
      </c>
      <c r="Q3454">
        <v>6.1489315416034002E-2</v>
      </c>
    </row>
    <row r="3455" spans="1:17" hidden="1" x14ac:dyDescent="0.3">
      <c r="A3455" t="s">
        <v>7074</v>
      </c>
      <c r="B3455" t="s">
        <v>7075</v>
      </c>
      <c r="C3455" t="str">
        <f>IFERROR(VLOOKUP(Table1[[#This Row],[Ticker]],[1]!Table1[[Symbol]:[Industry]],2,FALSE),"-")</f>
        <v>-</v>
      </c>
      <c r="E3455">
        <v>43.05</v>
      </c>
      <c r="F3455">
        <v>71.75</v>
      </c>
      <c r="G3455">
        <v>486.28781397900298</v>
      </c>
      <c r="H3455">
        <v>21.040410249356199</v>
      </c>
      <c r="I3455">
        <v>68.480704755331701</v>
      </c>
      <c r="J3455">
        <v>-1.16765533803201</v>
      </c>
      <c r="K3455">
        <v>55.967717838876098</v>
      </c>
      <c r="L3455">
        <v>37.866461143212298</v>
      </c>
      <c r="M3455">
        <v>75.358176026801104</v>
      </c>
      <c r="N3455">
        <v>0.56404354796823897</v>
      </c>
      <c r="O3455">
        <v>1.4216027874564401</v>
      </c>
      <c r="P3455">
        <v>729.47976878612701</v>
      </c>
      <c r="Q3455">
        <v>0.123810419077206</v>
      </c>
    </row>
    <row r="3456" spans="1:17" hidden="1" x14ac:dyDescent="0.3">
      <c r="A3456" t="s">
        <v>7076</v>
      </c>
      <c r="B3456" t="s">
        <v>7077</v>
      </c>
      <c r="C3456" t="str">
        <f>IFERROR(VLOOKUP(Table1[[#This Row],[Ticker]],[1]!Table1[[Symbol]:[Industry]],2,FALSE),"-")</f>
        <v>-</v>
      </c>
      <c r="D3456" t="s">
        <v>716</v>
      </c>
      <c r="E3456">
        <v>43.024297066000003</v>
      </c>
      <c r="F3456">
        <v>87.44</v>
      </c>
      <c r="G3456">
        <v>1.98124463593811</v>
      </c>
      <c r="H3456">
        <v>-5.7679463542221496</v>
      </c>
      <c r="I3456">
        <v>9.2505976588460701</v>
      </c>
      <c r="J3456">
        <v>-0.18646137152391201</v>
      </c>
      <c r="K3456">
        <v>84.815185534695303</v>
      </c>
      <c r="L3456">
        <v>77.108451372811899</v>
      </c>
      <c r="M3456">
        <v>57.290049328383198</v>
      </c>
      <c r="N3456">
        <v>0.89285921588828798</v>
      </c>
      <c r="O3456">
        <v>6.4501372369624796</v>
      </c>
      <c r="P3456">
        <v>32.284417549167898</v>
      </c>
    </row>
    <row r="3457" spans="1:17" hidden="1" x14ac:dyDescent="0.3">
      <c r="A3457" t="s">
        <v>7078</v>
      </c>
      <c r="B3457" t="s">
        <v>7079</v>
      </c>
      <c r="C3457" t="str">
        <f>IFERROR(VLOOKUP(Table1[[#This Row],[Ticker]],[1]!Table1[[Symbol]:[Industry]],2,FALSE),"-")</f>
        <v>-</v>
      </c>
      <c r="E3457">
        <v>43.012884159999999</v>
      </c>
      <c r="F3457">
        <v>68.84</v>
      </c>
      <c r="G3457">
        <v>-22.796952054782999</v>
      </c>
      <c r="H3457">
        <v>-8.4905853522086492</v>
      </c>
      <c r="I3457">
        <v>15.7835311730292</v>
      </c>
      <c r="J3457">
        <v>-11.2293330701506</v>
      </c>
      <c r="K3457">
        <v>78.588613060283905</v>
      </c>
      <c r="L3457">
        <v>72.696034809615298</v>
      </c>
      <c r="M3457">
        <v>32.271406166839803</v>
      </c>
      <c r="N3457">
        <v>0.36440090789630802</v>
      </c>
      <c r="O3457">
        <v>69.959325973271305</v>
      </c>
      <c r="P3457">
        <v>90.692520775623194</v>
      </c>
    </row>
    <row r="3458" spans="1:17" hidden="1" x14ac:dyDescent="0.3">
      <c r="A3458" t="s">
        <v>7080</v>
      </c>
      <c r="B3458" t="s">
        <v>7081</v>
      </c>
      <c r="C3458" t="str">
        <f>IFERROR(VLOOKUP(Table1[[#This Row],[Ticker]],[1]!Table1[[Symbol]:[Industry]],2,FALSE),"-")</f>
        <v>-</v>
      </c>
      <c r="D3458" t="s">
        <v>257</v>
      </c>
      <c r="E3458">
        <v>42.865481471999999</v>
      </c>
      <c r="F3458">
        <v>39.840000000000003</v>
      </c>
      <c r="G3458">
        <v>-24.0016932969727</v>
      </c>
      <c r="H3458">
        <v>-4.4391352051891397</v>
      </c>
      <c r="I3458">
        <v>-15.4810530647971</v>
      </c>
      <c r="J3458">
        <v>-7.6738807441464196</v>
      </c>
      <c r="K3458">
        <v>40.283785638677799</v>
      </c>
      <c r="L3458">
        <v>41.288707323991702</v>
      </c>
      <c r="M3458">
        <v>47.7746223065473</v>
      </c>
      <c r="N3458">
        <v>3.2624841291787599</v>
      </c>
      <c r="O3458">
        <v>63.127510040160601</v>
      </c>
      <c r="P3458">
        <v>20.544629349470501</v>
      </c>
      <c r="Q3458">
        <v>-2.6238817359503001E-2</v>
      </c>
    </row>
    <row r="3459" spans="1:17" hidden="1" x14ac:dyDescent="0.3">
      <c r="A3459" t="s">
        <v>7082</v>
      </c>
      <c r="B3459" t="s">
        <v>7083</v>
      </c>
      <c r="C3459" t="str">
        <f>IFERROR(VLOOKUP(Table1[[#This Row],[Ticker]],[1]!Table1[[Symbol]:[Industry]],2,FALSE),"-")</f>
        <v>-</v>
      </c>
      <c r="E3459">
        <v>42.852128</v>
      </c>
      <c r="F3459">
        <v>40.479999999999997</v>
      </c>
      <c r="G3459">
        <v>1.22415766040862</v>
      </c>
      <c r="H3459">
        <v>0.40077548598351498</v>
      </c>
      <c r="I3459">
        <v>-4.9426993565657602</v>
      </c>
      <c r="J3459">
        <v>-0.669371674600998</v>
      </c>
      <c r="K3459">
        <v>39.025760682481803</v>
      </c>
      <c r="L3459">
        <v>37.501033067741503</v>
      </c>
      <c r="M3459">
        <v>64.179779401437301</v>
      </c>
      <c r="N3459">
        <v>0.108473496697993</v>
      </c>
      <c r="O3459">
        <v>30.681818181818102</v>
      </c>
      <c r="P3459">
        <v>49.870418363569001</v>
      </c>
      <c r="Q3459">
        <v>9.4396514528725994E-2</v>
      </c>
    </row>
    <row r="3460" spans="1:17" hidden="1" x14ac:dyDescent="0.3">
      <c r="A3460" t="s">
        <v>7084</v>
      </c>
      <c r="B3460" t="s">
        <v>7085</v>
      </c>
      <c r="C3460" t="str">
        <f>IFERROR(VLOOKUP(Table1[[#This Row],[Ticker]],[1]!Table1[[Symbol]:[Industry]],2,FALSE),"-")</f>
        <v>-</v>
      </c>
      <c r="D3460" t="s">
        <v>620</v>
      </c>
      <c r="E3460">
        <v>42.8464083</v>
      </c>
      <c r="F3460">
        <v>73</v>
      </c>
      <c r="G3460">
        <v>-31.079051460456899</v>
      </c>
      <c r="H3460">
        <v>-6.4530352722582203</v>
      </c>
      <c r="I3460">
        <v>-36.3293240725244</v>
      </c>
      <c r="J3460">
        <v>-8.59371923836013</v>
      </c>
      <c r="K3460">
        <v>74.548600457700303</v>
      </c>
      <c r="L3460">
        <v>82.988539876365195</v>
      </c>
      <c r="M3460">
        <v>50.323767240346001</v>
      </c>
      <c r="N3460">
        <v>5.2499333786029796</v>
      </c>
      <c r="O3460">
        <v>90.342465753424605</v>
      </c>
      <c r="P3460">
        <v>18.9894050529747</v>
      </c>
      <c r="Q3460">
        <v>5.1449497399018003E-2</v>
      </c>
    </row>
    <row r="3461" spans="1:17" hidden="1" x14ac:dyDescent="0.3">
      <c r="A3461" t="s">
        <v>7086</v>
      </c>
      <c r="B3461" t="s">
        <v>7087</v>
      </c>
      <c r="C3461" t="str">
        <f>IFERROR(VLOOKUP(Table1[[#This Row],[Ticker]],[1]!Table1[[Symbol]:[Industry]],2,FALSE),"-")</f>
        <v>-</v>
      </c>
      <c r="D3461" t="s">
        <v>65</v>
      </c>
      <c r="E3461">
        <v>42.68</v>
      </c>
      <c r="F3461">
        <v>3.88</v>
      </c>
      <c r="G3461">
        <v>-27.732388041198199</v>
      </c>
      <c r="H3461">
        <v>-4.67253313800569</v>
      </c>
      <c r="I3461">
        <v>-28.7245070210632</v>
      </c>
      <c r="J3461">
        <v>-2.7936394168462799</v>
      </c>
      <c r="K3461">
        <v>3.8957794899729601</v>
      </c>
      <c r="L3461">
        <v>4.1976483317107496</v>
      </c>
      <c r="M3461">
        <v>53.700731384759699</v>
      </c>
      <c r="N3461">
        <v>1.27004967459764</v>
      </c>
      <c r="O3461">
        <v>50.773195876288597</v>
      </c>
      <c r="P3461">
        <v>25.161290322580601</v>
      </c>
      <c r="Q3461">
        <v>4.762492758906E-2</v>
      </c>
    </row>
    <row r="3462" spans="1:17" hidden="1" x14ac:dyDescent="0.3">
      <c r="A3462" t="s">
        <v>7088</v>
      </c>
      <c r="B3462" t="s">
        <v>7089</v>
      </c>
      <c r="C3462" t="str">
        <f>IFERROR(VLOOKUP(Table1[[#This Row],[Ticker]],[1]!Table1[[Symbol]:[Industry]],2,FALSE),"-")</f>
        <v>-</v>
      </c>
      <c r="D3462" t="s">
        <v>659</v>
      </c>
      <c r="E3462">
        <v>42.503399999999999</v>
      </c>
      <c r="F3462">
        <v>117.95</v>
      </c>
      <c r="G3462">
        <v>58.584688979003801</v>
      </c>
      <c r="H3462">
        <v>-16.8491760366664</v>
      </c>
      <c r="I3462">
        <v>-9.7501565094163904</v>
      </c>
      <c r="J3462">
        <v>-4.7696431280473499</v>
      </c>
      <c r="K3462">
        <v>125.92478101709099</v>
      </c>
      <c r="L3462">
        <v>111.736963078128</v>
      </c>
      <c r="M3462">
        <v>100</v>
      </c>
      <c r="N3462">
        <v>0.76623376623376604</v>
      </c>
      <c r="O3462">
        <v>17.761763459092801</v>
      </c>
      <c r="P3462">
        <v>84.296875</v>
      </c>
    </row>
    <row r="3463" spans="1:17" hidden="1" x14ac:dyDescent="0.3">
      <c r="A3463" t="s">
        <v>7090</v>
      </c>
      <c r="B3463" t="s">
        <v>7091</v>
      </c>
      <c r="C3463" t="str">
        <f>IFERROR(VLOOKUP(Table1[[#This Row],[Ticker]],[1]!Table1[[Symbol]:[Industry]],2,FALSE),"-")</f>
        <v>-</v>
      </c>
      <c r="E3463">
        <v>42.500549569999997</v>
      </c>
      <c r="F3463">
        <v>27</v>
      </c>
      <c r="G3463">
        <v>-25.153526803119099</v>
      </c>
      <c r="H3463">
        <v>12.9771691426369</v>
      </c>
      <c r="I3463">
        <v>-32.171877233994699</v>
      </c>
      <c r="J3463">
        <v>-1.7679983912052499</v>
      </c>
      <c r="K3463">
        <v>27.3618606944448</v>
      </c>
      <c r="L3463">
        <v>27.7073500397934</v>
      </c>
      <c r="M3463">
        <v>76.028033846866293</v>
      </c>
      <c r="N3463">
        <v>0</v>
      </c>
      <c r="O3463">
        <v>33.3333333333333</v>
      </c>
      <c r="P3463">
        <v>47.540983606557297</v>
      </c>
      <c r="Q3463">
        <v>3.342694967365E-3</v>
      </c>
    </row>
    <row r="3464" spans="1:17" hidden="1" x14ac:dyDescent="0.3">
      <c r="A3464" t="s">
        <v>7092</v>
      </c>
      <c r="B3464" t="s">
        <v>7093</v>
      </c>
      <c r="C3464" t="str">
        <f>IFERROR(VLOOKUP(Table1[[#This Row],[Ticker]],[1]!Table1[[Symbol]:[Industry]],2,FALSE),"-")</f>
        <v>-</v>
      </c>
      <c r="D3464" t="s">
        <v>237</v>
      </c>
      <c r="E3464">
        <v>42.304602000000003</v>
      </c>
      <c r="F3464">
        <v>28.22</v>
      </c>
      <c r="G3464">
        <v>-5.6441588101118398</v>
      </c>
      <c r="H3464">
        <v>1.8504562344995601</v>
      </c>
      <c r="I3464">
        <v>-13.697801875605</v>
      </c>
      <c r="J3464">
        <v>-6.2784879016947697</v>
      </c>
      <c r="K3464">
        <v>27.769305018316199</v>
      </c>
      <c r="L3464">
        <v>28.0097873501831</v>
      </c>
      <c r="M3464">
        <v>52.288305822840101</v>
      </c>
      <c r="N3464">
        <v>1.8159156308706901</v>
      </c>
      <c r="O3464">
        <v>25.797306874557002</v>
      </c>
      <c r="P3464">
        <v>41.1</v>
      </c>
      <c r="Q3464">
        <v>-4.5698213482979998E-3</v>
      </c>
    </row>
    <row r="3465" spans="1:17" hidden="1" x14ac:dyDescent="0.3">
      <c r="A3465" t="s">
        <v>7094</v>
      </c>
      <c r="B3465" t="s">
        <v>7095</v>
      </c>
      <c r="C3465" t="str">
        <f>IFERROR(VLOOKUP(Table1[[#This Row],[Ticker]],[1]!Table1[[Symbol]:[Industry]],2,FALSE),"-")</f>
        <v>-</v>
      </c>
      <c r="D3465" t="s">
        <v>387</v>
      </c>
      <c r="E3465">
        <v>42.06776</v>
      </c>
      <c r="F3465">
        <v>60.2</v>
      </c>
      <c r="G3465">
        <v>-46.501659705206698</v>
      </c>
      <c r="H3465">
        <v>-22.602054668276299</v>
      </c>
      <c r="I3465">
        <v>-26.612046066227698</v>
      </c>
      <c r="J3465">
        <v>3.1373372370219399</v>
      </c>
      <c r="K3465">
        <v>65.341460181946999</v>
      </c>
      <c r="L3465">
        <v>69.498944774720798</v>
      </c>
      <c r="M3465">
        <v>44.981953508986699</v>
      </c>
      <c r="N3465">
        <v>2.5650349650349602</v>
      </c>
      <c r="O3465">
        <v>69.186046511627893</v>
      </c>
      <c r="P3465">
        <v>14.123222748815101</v>
      </c>
      <c r="Q3465">
        <v>4.2910667159738999E-2</v>
      </c>
    </row>
    <row r="3466" spans="1:17" hidden="1" x14ac:dyDescent="0.3">
      <c r="A3466" t="s">
        <v>7096</v>
      </c>
      <c r="B3466" t="s">
        <v>7097</v>
      </c>
      <c r="C3466" t="str">
        <f>IFERROR(VLOOKUP(Table1[[#This Row],[Ticker]],[1]!Table1[[Symbol]:[Industry]],2,FALSE),"-")</f>
        <v>-</v>
      </c>
      <c r="E3466">
        <v>42.045781292999997</v>
      </c>
      <c r="F3466">
        <v>38.97</v>
      </c>
      <c r="G3466">
        <v>-41.145934162618303</v>
      </c>
      <c r="H3466">
        <v>8.1304708886895192</v>
      </c>
      <c r="I3466">
        <v>-36.289500209484302</v>
      </c>
      <c r="J3466">
        <v>-0.53343048997068698</v>
      </c>
      <c r="K3466">
        <v>39.494200822993101</v>
      </c>
      <c r="L3466">
        <v>44.200134721214397</v>
      </c>
      <c r="M3466">
        <v>46.086788675331903</v>
      </c>
      <c r="N3466">
        <v>0.54988913525498795</v>
      </c>
      <c r="O3466">
        <v>100.116199443458</v>
      </c>
      <c r="P3466">
        <v>20.538199814413801</v>
      </c>
      <c r="Q3466">
        <v>0.16357915526279901</v>
      </c>
    </row>
    <row r="3467" spans="1:17" hidden="1" x14ac:dyDescent="0.3">
      <c r="A3467" t="s">
        <v>7098</v>
      </c>
      <c r="B3467" t="s">
        <v>7099</v>
      </c>
      <c r="C3467" t="str">
        <f>IFERROR(VLOOKUP(Table1[[#This Row],[Ticker]],[1]!Table1[[Symbol]:[Industry]],2,FALSE),"-")</f>
        <v>-</v>
      </c>
      <c r="D3467" t="s">
        <v>59</v>
      </c>
      <c r="E3467">
        <v>41.976801123999998</v>
      </c>
      <c r="F3467">
        <v>20.99</v>
      </c>
      <c r="G3467">
        <v>5.8453194631780301</v>
      </c>
      <c r="H3467">
        <v>1.2508894253527101</v>
      </c>
      <c r="I3467">
        <v>-15.079487178870799</v>
      </c>
      <c r="J3467">
        <v>-4.04590271922347</v>
      </c>
      <c r="K3467">
        <v>21.324678712640999</v>
      </c>
      <c r="L3467">
        <v>20.209956912329702</v>
      </c>
      <c r="M3467">
        <v>44.376872229137703</v>
      </c>
      <c r="N3467">
        <v>1.24018016483074</v>
      </c>
      <c r="O3467">
        <v>43.4016198189614</v>
      </c>
      <c r="P3467">
        <v>104.78048780487801</v>
      </c>
      <c r="Q3467">
        <v>0.115609868272835</v>
      </c>
    </row>
    <row r="3468" spans="1:17" hidden="1" x14ac:dyDescent="0.3">
      <c r="A3468" t="s">
        <v>7100</v>
      </c>
      <c r="B3468" t="s">
        <v>7101</v>
      </c>
      <c r="C3468" t="str">
        <f>IFERROR(VLOOKUP(Table1[[#This Row],[Ticker]],[1]!Table1[[Symbol]:[Industry]],2,FALSE),"-")</f>
        <v>-</v>
      </c>
      <c r="D3468" t="s">
        <v>46</v>
      </c>
      <c r="E3468">
        <v>41.8844475</v>
      </c>
      <c r="F3468">
        <v>35</v>
      </c>
      <c r="G3468">
        <v>2.3522120763327501</v>
      </c>
      <c r="H3468">
        <v>-17.1923297538263</v>
      </c>
      <c r="I3468">
        <v>-9.8269396392512594</v>
      </c>
      <c r="J3468">
        <v>-6.1539633034859396</v>
      </c>
      <c r="K3468">
        <v>37.912177414757899</v>
      </c>
      <c r="L3468">
        <v>36.345625113837897</v>
      </c>
      <c r="M3468">
        <v>35.455457737345697</v>
      </c>
      <c r="N3468">
        <v>0.79221444670185304</v>
      </c>
      <c r="O3468">
        <v>60.428571428571402</v>
      </c>
      <c r="P3468">
        <v>47.6793248945147</v>
      </c>
      <c r="Q3468">
        <v>0.10398999801304</v>
      </c>
    </row>
    <row r="3469" spans="1:17" hidden="1" x14ac:dyDescent="0.3">
      <c r="A3469" t="s">
        <v>7102</v>
      </c>
      <c r="B3469" t="s">
        <v>7103</v>
      </c>
      <c r="C3469" t="str">
        <f>IFERROR(VLOOKUP(Table1[[#This Row],[Ticker]],[1]!Table1[[Symbol]:[Industry]],2,FALSE),"-")</f>
        <v>-</v>
      </c>
      <c r="D3469" t="s">
        <v>124</v>
      </c>
      <c r="E3469">
        <v>41.766444719999903</v>
      </c>
      <c r="F3469">
        <v>20.55</v>
      </c>
      <c r="G3469">
        <v>74.385184962450694</v>
      </c>
      <c r="H3469">
        <v>-3.1069456627054901</v>
      </c>
      <c r="I3469">
        <v>81.712906704040293</v>
      </c>
      <c r="J3469">
        <v>-5.5866141429952298</v>
      </c>
      <c r="K3469">
        <v>19.326124699696202</v>
      </c>
      <c r="L3469">
        <v>14.897567815064701</v>
      </c>
      <c r="M3469">
        <v>44.816112565243401</v>
      </c>
      <c r="N3469">
        <v>0.78570714137509301</v>
      </c>
      <c r="O3469">
        <v>15.3771289537712</v>
      </c>
      <c r="P3469">
        <v>127.323008849557</v>
      </c>
    </row>
    <row r="3470" spans="1:17" hidden="1" x14ac:dyDescent="0.3">
      <c r="A3470" t="s">
        <v>7104</v>
      </c>
      <c r="B3470" t="s">
        <v>7105</v>
      </c>
      <c r="C3470" t="str">
        <f>IFERROR(VLOOKUP(Table1[[#This Row],[Ticker]],[1]!Table1[[Symbol]:[Industry]],2,FALSE),"-")</f>
        <v>-</v>
      </c>
      <c r="E3470">
        <v>41.645299999999999</v>
      </c>
      <c r="F3470">
        <v>79.400000000000006</v>
      </c>
      <c r="G3470">
        <v>-5.7182310565107697</v>
      </c>
      <c r="H3470">
        <v>-3.9078060912650798</v>
      </c>
      <c r="I3470">
        <v>-10.3451325220055</v>
      </c>
      <c r="J3470">
        <v>1.34888472567786</v>
      </c>
      <c r="K3470">
        <v>78.394339726811296</v>
      </c>
      <c r="L3470">
        <v>74.331779798197104</v>
      </c>
      <c r="M3470">
        <v>56.494979839340203</v>
      </c>
      <c r="N3470">
        <v>0.36419753086419698</v>
      </c>
      <c r="O3470">
        <v>2.3929471032745502</v>
      </c>
      <c r="P3470">
        <v>19.9939549644854</v>
      </c>
    </row>
    <row r="3471" spans="1:17" hidden="1" x14ac:dyDescent="0.3">
      <c r="A3471" t="s">
        <v>7106</v>
      </c>
      <c r="B3471" t="s">
        <v>7107</v>
      </c>
      <c r="C3471" t="str">
        <f>IFERROR(VLOOKUP(Table1[[#This Row],[Ticker]],[1]!Table1[[Symbol]:[Industry]],2,FALSE),"-")</f>
        <v>-</v>
      </c>
      <c r="D3471" t="s">
        <v>716</v>
      </c>
      <c r="E3471">
        <v>41.638247819999997</v>
      </c>
      <c r="F3471">
        <v>150.61000000000001</v>
      </c>
      <c r="G3471">
        <v>9.6914295150696894</v>
      </c>
      <c r="H3471">
        <v>-0.17802409407803901</v>
      </c>
      <c r="I3471">
        <v>2.2735029169725101</v>
      </c>
      <c r="J3471">
        <v>-1.21852259961146E-2</v>
      </c>
      <c r="K3471">
        <v>144.259228165986</v>
      </c>
      <c r="L3471">
        <v>133.87157589856599</v>
      </c>
      <c r="M3471">
        <v>54.966471854101101</v>
      </c>
      <c r="N3471">
        <v>0.41335764478174503</v>
      </c>
      <c r="O3471">
        <v>1.64663700949472</v>
      </c>
      <c r="P3471">
        <v>36.1877204087168</v>
      </c>
      <c r="Q3471">
        <v>4.2502533627336997E-2</v>
      </c>
    </row>
    <row r="3472" spans="1:17" hidden="1" x14ac:dyDescent="0.3">
      <c r="A3472" t="s">
        <v>7108</v>
      </c>
      <c r="B3472" t="s">
        <v>7109</v>
      </c>
      <c r="C3472" t="str">
        <f>IFERROR(VLOOKUP(Table1[[#This Row],[Ticker]],[1]!Table1[[Symbol]:[Industry]],2,FALSE),"-")</f>
        <v>-</v>
      </c>
      <c r="D3472" t="s">
        <v>124</v>
      </c>
      <c r="E3472">
        <v>41.608070994999999</v>
      </c>
      <c r="F3472">
        <v>4.3899999999999997</v>
      </c>
      <c r="G3472">
        <v>57.204480645670401</v>
      </c>
      <c r="H3472">
        <v>5.4624080046873997</v>
      </c>
      <c r="I3472">
        <v>1.1366080027415899</v>
      </c>
      <c r="J3472">
        <v>-3.9658005890074399</v>
      </c>
      <c r="K3472">
        <v>4.3162121696955102</v>
      </c>
      <c r="L3472">
        <v>4.0851804097295004</v>
      </c>
      <c r="M3472">
        <v>54.567142933446199</v>
      </c>
      <c r="N3472">
        <v>1.41081961174139</v>
      </c>
      <c r="O3472">
        <v>71.981776765375798</v>
      </c>
      <c r="Q3472">
        <v>1.546185206257E-3</v>
      </c>
    </row>
    <row r="3473" spans="1:17" hidden="1" x14ac:dyDescent="0.3">
      <c r="A3473" t="s">
        <v>7110</v>
      </c>
      <c r="B3473" t="s">
        <v>7111</v>
      </c>
      <c r="C3473" t="str">
        <f>IFERROR(VLOOKUP(Table1[[#This Row],[Ticker]],[1]!Table1[[Symbol]:[Industry]],2,FALSE),"-")</f>
        <v>-</v>
      </c>
      <c r="D3473" t="s">
        <v>620</v>
      </c>
      <c r="E3473">
        <v>41.509101731999998</v>
      </c>
      <c r="F3473">
        <v>7.86</v>
      </c>
      <c r="G3473">
        <v>-38.957219133578903</v>
      </c>
      <c r="H3473">
        <v>-6.6955040264819097</v>
      </c>
      <c r="I3473">
        <v>-14.6393660232324</v>
      </c>
      <c r="J3473">
        <v>-6.5828132060200604</v>
      </c>
      <c r="K3473">
        <v>8.0679956308733303</v>
      </c>
      <c r="L3473">
        <v>8.4198868443033206</v>
      </c>
      <c r="M3473">
        <v>44.694244424971203</v>
      </c>
      <c r="N3473">
        <v>0.248522404305445</v>
      </c>
      <c r="O3473">
        <v>60.941475826972002</v>
      </c>
      <c r="P3473">
        <v>49.714285714285701</v>
      </c>
      <c r="Q3473">
        <v>-6.1171180147869E-2</v>
      </c>
    </row>
    <row r="3474" spans="1:17" hidden="1" x14ac:dyDescent="0.3">
      <c r="A3474" t="s">
        <v>7112</v>
      </c>
      <c r="B3474" t="s">
        <v>7113</v>
      </c>
      <c r="C3474" t="str">
        <f>IFERROR(VLOOKUP(Table1[[#This Row],[Ticker]],[1]!Table1[[Symbol]:[Industry]],2,FALSE),"-")</f>
        <v>-</v>
      </c>
      <c r="D3474" t="s">
        <v>390</v>
      </c>
      <c r="E3474">
        <v>41.475000000000001</v>
      </c>
      <c r="F3474">
        <v>118.5</v>
      </c>
      <c r="G3474">
        <v>239.845367935838</v>
      </c>
      <c r="H3474">
        <v>45.677272473055801</v>
      </c>
      <c r="I3474">
        <v>64.718547645832302</v>
      </c>
      <c r="J3474">
        <v>-16.2412256986571</v>
      </c>
      <c r="K3474">
        <v>95.8685347585361</v>
      </c>
      <c r="L3474">
        <v>64.495804677013396</v>
      </c>
      <c r="M3474">
        <v>47.098585239250902</v>
      </c>
      <c r="N3474">
        <v>2.37197354484787</v>
      </c>
      <c r="O3474">
        <v>28.2616033755274</v>
      </c>
      <c r="P3474">
        <v>255.32233883058399</v>
      </c>
      <c r="Q3474">
        <v>0.219651142517227</v>
      </c>
    </row>
    <row r="3475" spans="1:17" hidden="1" x14ac:dyDescent="0.3">
      <c r="A3475" t="s">
        <v>7114</v>
      </c>
      <c r="B3475" t="s">
        <v>7115</v>
      </c>
      <c r="C3475" t="str">
        <f>IFERROR(VLOOKUP(Table1[[#This Row],[Ticker]],[1]!Table1[[Symbol]:[Industry]],2,FALSE),"-")</f>
        <v>-</v>
      </c>
      <c r="D3475" t="s">
        <v>620</v>
      </c>
      <c r="E3475">
        <v>41.439222024999999</v>
      </c>
      <c r="F3475">
        <v>29.27</v>
      </c>
      <c r="G3475">
        <v>67.621147312337101</v>
      </c>
      <c r="H3475">
        <v>23.549251522499599</v>
      </c>
      <c r="I3475">
        <v>55.329024781365199</v>
      </c>
      <c r="J3475">
        <v>-19.5327042735581</v>
      </c>
      <c r="K3475">
        <v>24.255953274749402</v>
      </c>
      <c r="L3475">
        <v>20.831865009808801</v>
      </c>
      <c r="M3475">
        <v>58.3889379871665</v>
      </c>
      <c r="N3475">
        <v>4.4252707446093602</v>
      </c>
      <c r="O3475">
        <v>25.555175948069699</v>
      </c>
      <c r="P3475">
        <v>123.435114503816</v>
      </c>
      <c r="Q3475">
        <v>3.8629357582097998E-2</v>
      </c>
    </row>
    <row r="3476" spans="1:17" hidden="1" x14ac:dyDescent="0.3">
      <c r="A3476" t="s">
        <v>7116</v>
      </c>
      <c r="B3476" t="s">
        <v>7117</v>
      </c>
      <c r="C3476" t="str">
        <f>IFERROR(VLOOKUP(Table1[[#This Row],[Ticker]],[1]!Table1[[Symbol]:[Industry]],2,FALSE),"-")</f>
        <v>-</v>
      </c>
      <c r="E3476">
        <v>41.321302109999998</v>
      </c>
      <c r="F3476">
        <v>7.65</v>
      </c>
      <c r="G3476">
        <v>-16.569328878139</v>
      </c>
      <c r="H3476">
        <v>-5.1853434314102298</v>
      </c>
      <c r="I3476">
        <v>-26.9343098434571</v>
      </c>
      <c r="J3476">
        <v>-0.45566243320000999</v>
      </c>
      <c r="K3476">
        <v>7.67024003974484</v>
      </c>
      <c r="L3476">
        <v>8.4384954754189998</v>
      </c>
      <c r="M3476">
        <v>56.474858054767203</v>
      </c>
      <c r="N3476">
        <v>0.96828086372613598</v>
      </c>
      <c r="O3476">
        <v>35.816993464052203</v>
      </c>
      <c r="P3476">
        <v>20.4724409448818</v>
      </c>
      <c r="Q3476">
        <v>-4.5280889886689997E-2</v>
      </c>
    </row>
    <row r="3477" spans="1:17" hidden="1" x14ac:dyDescent="0.3">
      <c r="A3477" t="s">
        <v>7118</v>
      </c>
      <c r="B3477" t="s">
        <v>7119</v>
      </c>
      <c r="C3477" t="str">
        <f>IFERROR(VLOOKUP(Table1[[#This Row],[Ticker]],[1]!Table1[[Symbol]:[Industry]],2,FALSE),"-")</f>
        <v>-</v>
      </c>
      <c r="E3477">
        <v>41.25</v>
      </c>
      <c r="F3477">
        <v>125</v>
      </c>
      <c r="G3477">
        <v>-9.7567129226659493</v>
      </c>
      <c r="H3477">
        <v>-4.4141352051891403</v>
      </c>
      <c r="I3477">
        <v>-10.354709309263001</v>
      </c>
      <c r="J3477">
        <v>-1.7679983912052499</v>
      </c>
      <c r="K3477">
        <v>124.61225060538899</v>
      </c>
      <c r="L3477">
        <v>113.820625921537</v>
      </c>
      <c r="M3477">
        <v>99.999999993730199</v>
      </c>
      <c r="N3477">
        <v>0</v>
      </c>
      <c r="O3477">
        <v>0</v>
      </c>
      <c r="P3477">
        <v>37.362637362637301</v>
      </c>
    </row>
    <row r="3478" spans="1:17" hidden="1" x14ac:dyDescent="0.3">
      <c r="A3478" t="s">
        <v>7120</v>
      </c>
      <c r="B3478" t="s">
        <v>7121</v>
      </c>
      <c r="C3478" t="str">
        <f>IFERROR(VLOOKUP(Table1[[#This Row],[Ticker]],[1]!Table1[[Symbol]:[Industry]],2,FALSE),"-")</f>
        <v>-</v>
      </c>
      <c r="D3478" t="s">
        <v>1512</v>
      </c>
      <c r="E3478">
        <v>41.249250000000004</v>
      </c>
      <c r="F3478">
        <v>131.25</v>
      </c>
      <c r="G3478">
        <v>-53.098078137178703</v>
      </c>
      <c r="H3478">
        <v>-34.465948676691703</v>
      </c>
      <c r="I3478">
        <v>-40.275258139414902</v>
      </c>
      <c r="J3478">
        <v>-5.8191710990943699</v>
      </c>
      <c r="K3478">
        <v>180.24264193881001</v>
      </c>
      <c r="M3478">
        <v>33.670345800333699</v>
      </c>
      <c r="N3478">
        <v>1.3696926282886099</v>
      </c>
      <c r="O3478">
        <v>119.580952380952</v>
      </c>
      <c r="P3478">
        <v>4.1666666666666696</v>
      </c>
    </row>
    <row r="3479" spans="1:17" hidden="1" x14ac:dyDescent="0.3">
      <c r="A3479" t="s">
        <v>7122</v>
      </c>
      <c r="B3479" t="s">
        <v>7123</v>
      </c>
      <c r="C3479" t="str">
        <f>IFERROR(VLOOKUP(Table1[[#This Row],[Ticker]],[1]!Table1[[Symbol]:[Industry]],2,FALSE),"-")</f>
        <v>-</v>
      </c>
      <c r="E3479">
        <v>41.235225</v>
      </c>
      <c r="F3479">
        <v>99.22</v>
      </c>
      <c r="G3479">
        <v>-16.679218988029099</v>
      </c>
      <c r="H3479">
        <v>5.5249229665559998</v>
      </c>
      <c r="I3479">
        <v>-8.4472607600745206</v>
      </c>
      <c r="J3479">
        <v>-1.7679983912052499</v>
      </c>
      <c r="K3479">
        <v>95.266851637829603</v>
      </c>
      <c r="L3479">
        <v>94.444212416391693</v>
      </c>
      <c r="M3479">
        <v>1.5372440029999999E-6</v>
      </c>
      <c r="N3479">
        <v>0</v>
      </c>
      <c r="O3479">
        <v>0.78613182826043904</v>
      </c>
      <c r="P3479">
        <v>9.9390581717451401</v>
      </c>
    </row>
    <row r="3480" spans="1:17" hidden="1" x14ac:dyDescent="0.3">
      <c r="A3480" t="s">
        <v>7124</v>
      </c>
      <c r="B3480" t="s">
        <v>7125</v>
      </c>
      <c r="C3480" t="str">
        <f>IFERROR(VLOOKUP(Table1[[#This Row],[Ticker]],[1]!Table1[[Symbol]:[Industry]],2,FALSE),"-")</f>
        <v>-</v>
      </c>
      <c r="D3480" t="s">
        <v>140</v>
      </c>
      <c r="E3480">
        <v>41.201576000000003</v>
      </c>
      <c r="F3480">
        <v>28.76</v>
      </c>
      <c r="G3480">
        <v>163.33304010965699</v>
      </c>
      <c r="H3480">
        <v>-15.353529144583</v>
      </c>
      <c r="I3480">
        <v>53.3534085432415</v>
      </c>
      <c r="J3480">
        <v>1.3548086263386001</v>
      </c>
      <c r="K3480">
        <v>31.6232259758808</v>
      </c>
      <c r="L3480">
        <v>26.370101131214899</v>
      </c>
      <c r="M3480">
        <v>30.756365223631899</v>
      </c>
      <c r="N3480">
        <v>1.62000495181021</v>
      </c>
      <c r="O3480">
        <v>56.293463143254499</v>
      </c>
      <c r="P3480">
        <v>219.555555555555</v>
      </c>
      <c r="Q3480">
        <v>0.122336206342213</v>
      </c>
    </row>
    <row r="3481" spans="1:17" hidden="1" x14ac:dyDescent="0.3">
      <c r="A3481" t="s">
        <v>7126</v>
      </c>
      <c r="B3481" t="s">
        <v>7127</v>
      </c>
      <c r="C3481" t="str">
        <f>IFERROR(VLOOKUP(Table1[[#This Row],[Ticker]],[1]!Table1[[Symbol]:[Industry]],2,FALSE),"-")</f>
        <v>-</v>
      </c>
      <c r="D3481" t="s">
        <v>572</v>
      </c>
      <c r="E3481">
        <v>41.174733897000003</v>
      </c>
      <c r="F3481">
        <v>1.21</v>
      </c>
      <c r="G3481">
        <v>-19.625229499256999</v>
      </c>
      <c r="H3481">
        <v>-2.7474685385224702</v>
      </c>
      <c r="I3481">
        <v>-98.3110527702203</v>
      </c>
      <c r="J3481">
        <v>-1.7679983912052499</v>
      </c>
      <c r="K3481">
        <v>1.3677994948155701</v>
      </c>
      <c r="L3481">
        <v>2.88345554290906</v>
      </c>
      <c r="M3481">
        <v>50.695077316672098</v>
      </c>
      <c r="N3481">
        <v>1.74513875226099</v>
      </c>
      <c r="O3481">
        <v>924.79338842975199</v>
      </c>
      <c r="P3481">
        <v>20.999999999999901</v>
      </c>
      <c r="Q3481">
        <v>4.0615801850911001E-2</v>
      </c>
    </row>
    <row r="3482" spans="1:17" hidden="1" x14ac:dyDescent="0.3">
      <c r="A3482" t="s">
        <v>7128</v>
      </c>
      <c r="B3482" t="s">
        <v>7129</v>
      </c>
      <c r="C3482" t="str">
        <f>IFERROR(VLOOKUP(Table1[[#This Row],[Ticker]],[1]!Table1[[Symbol]:[Industry]],2,FALSE),"-")</f>
        <v>-</v>
      </c>
      <c r="D3482" t="s">
        <v>821</v>
      </c>
      <c r="E3482">
        <v>41.171065499999997</v>
      </c>
      <c r="F3482">
        <v>112.85</v>
      </c>
      <c r="G3482">
        <v>20.941485194078499</v>
      </c>
      <c r="H3482">
        <v>1.1024613352503001</v>
      </c>
      <c r="I3482">
        <v>3.2712104049713702</v>
      </c>
      <c r="J3482">
        <v>-7.84373705121358</v>
      </c>
      <c r="K3482">
        <v>109.95513797117199</v>
      </c>
      <c r="L3482">
        <v>102.227754447246</v>
      </c>
      <c r="M3482">
        <v>48.174995317526999</v>
      </c>
      <c r="N3482">
        <v>0.10886132091469999</v>
      </c>
      <c r="O3482">
        <v>41.7811253876827</v>
      </c>
      <c r="P3482">
        <v>63.314037626628</v>
      </c>
      <c r="Q3482">
        <v>5.3581718507535001E-2</v>
      </c>
    </row>
    <row r="3483" spans="1:17" hidden="1" x14ac:dyDescent="0.3">
      <c r="A3483" t="s">
        <v>7130</v>
      </c>
      <c r="B3483" t="s">
        <v>7131</v>
      </c>
      <c r="C3483" t="str">
        <f>IFERROR(VLOOKUP(Table1[[#This Row],[Ticker]],[1]!Table1[[Symbol]:[Industry]],2,FALSE),"-")</f>
        <v>-</v>
      </c>
      <c r="D3483" t="s">
        <v>127</v>
      </c>
      <c r="E3483">
        <v>41.042524559999997</v>
      </c>
      <c r="F3483">
        <v>37.46</v>
      </c>
      <c r="G3483">
        <v>53.8058862681604</v>
      </c>
      <c r="H3483">
        <v>-5.6873447542607698</v>
      </c>
      <c r="I3483">
        <v>-9.9772781111444999</v>
      </c>
      <c r="J3483">
        <v>-7.32496362845467</v>
      </c>
      <c r="K3483">
        <v>37.010270380415598</v>
      </c>
      <c r="L3483">
        <v>33.141136170655102</v>
      </c>
      <c r="M3483">
        <v>46.543180943028197</v>
      </c>
      <c r="N3483">
        <v>0.39899297441454001</v>
      </c>
      <c r="O3483">
        <v>31.873998932194301</v>
      </c>
      <c r="P3483">
        <v>91.611253196930903</v>
      </c>
      <c r="Q3483">
        <v>6.3780542845875005E-2</v>
      </c>
    </row>
    <row r="3484" spans="1:17" hidden="1" x14ac:dyDescent="0.3">
      <c r="A3484" t="s">
        <v>7132</v>
      </c>
      <c r="B3484" t="s">
        <v>7133</v>
      </c>
      <c r="C3484" t="str">
        <f>IFERROR(VLOOKUP(Table1[[#This Row],[Ticker]],[1]!Table1[[Symbol]:[Industry]],2,FALSE),"-")</f>
        <v>-</v>
      </c>
      <c r="D3484" t="s">
        <v>21</v>
      </c>
      <c r="E3484">
        <v>41.035288596999997</v>
      </c>
      <c r="F3484">
        <v>51.77</v>
      </c>
      <c r="G3484">
        <v>34.944063979003701</v>
      </c>
      <c r="H3484">
        <v>-8.5515567050044403</v>
      </c>
      <c r="I3484">
        <v>-26.548472093946199</v>
      </c>
      <c r="J3484">
        <v>-15.051206411255301</v>
      </c>
      <c r="K3484">
        <v>56.156484042154602</v>
      </c>
      <c r="L3484">
        <v>51.353791584859501</v>
      </c>
      <c r="M3484">
        <v>28.289322738808799</v>
      </c>
      <c r="N3484">
        <v>1.4331533245338299</v>
      </c>
      <c r="O3484">
        <v>79.2543944369325</v>
      </c>
      <c r="P3484">
        <v>82.160450387051299</v>
      </c>
      <c r="Q3484">
        <v>0.16409085651375499</v>
      </c>
    </row>
    <row r="3485" spans="1:17" hidden="1" x14ac:dyDescent="0.3">
      <c r="A3485" t="s">
        <v>7134</v>
      </c>
      <c r="B3485" t="s">
        <v>7135</v>
      </c>
      <c r="C3485" t="str">
        <f>IFERROR(VLOOKUP(Table1[[#This Row],[Ticker]],[1]!Table1[[Symbol]:[Industry]],2,FALSE),"-")</f>
        <v>-</v>
      </c>
      <c r="D3485" t="s">
        <v>552</v>
      </c>
      <c r="E3485">
        <v>41.015986087999998</v>
      </c>
      <c r="F3485">
        <v>51.37</v>
      </c>
      <c r="G3485">
        <v>-10.0921094961256</v>
      </c>
      <c r="H3485">
        <v>-9.0583299617434392</v>
      </c>
      <c r="I3485">
        <v>1.1394908025167501</v>
      </c>
      <c r="J3485">
        <v>-4.2201056708987403</v>
      </c>
      <c r="K3485">
        <v>51.453955425447901</v>
      </c>
      <c r="L3485">
        <v>51.037563004678503</v>
      </c>
      <c r="M3485">
        <v>51.579819107558002</v>
      </c>
      <c r="N3485">
        <v>1.3153416663184101</v>
      </c>
      <c r="O3485">
        <v>18.746350009733298</v>
      </c>
      <c r="P3485">
        <v>42.7340928035565</v>
      </c>
      <c r="Q3485">
        <v>5.2686416774994999E-2</v>
      </c>
    </row>
    <row r="3486" spans="1:17" hidden="1" x14ac:dyDescent="0.3">
      <c r="A3486" t="s">
        <v>7136</v>
      </c>
      <c r="B3486" t="s">
        <v>7137</v>
      </c>
      <c r="C3486" t="str">
        <f>IFERROR(VLOOKUP(Table1[[#This Row],[Ticker]],[1]!Table1[[Symbol]:[Industry]],2,FALSE),"-")</f>
        <v>-</v>
      </c>
      <c r="E3486">
        <v>41.002308200000002</v>
      </c>
      <c r="F3486">
        <v>49</v>
      </c>
      <c r="G3486">
        <v>825.74412465861496</v>
      </c>
      <c r="H3486">
        <v>22.174874670728801</v>
      </c>
      <c r="I3486">
        <v>74.9220559775341</v>
      </c>
      <c r="J3486">
        <v>-9.5185058649088798</v>
      </c>
      <c r="K3486">
        <v>46.5445918531301</v>
      </c>
      <c r="L3486">
        <v>35.383480303866698</v>
      </c>
      <c r="M3486">
        <v>39.846402202561102</v>
      </c>
      <c r="N3486">
        <v>1.01186054339761</v>
      </c>
      <c r="O3486">
        <v>29.1020408163265</v>
      </c>
      <c r="P3486">
        <v>1013.63636363636</v>
      </c>
      <c r="Q3486">
        <v>0.16452309444697599</v>
      </c>
    </row>
    <row r="3487" spans="1:17" hidden="1" x14ac:dyDescent="0.3">
      <c r="A3487" t="s">
        <v>7138</v>
      </c>
      <c r="B3487" t="s">
        <v>7139</v>
      </c>
      <c r="C3487" t="str">
        <f>IFERROR(VLOOKUP(Table1[[#This Row],[Ticker]],[1]!Table1[[Symbol]:[Industry]],2,FALSE),"-")</f>
        <v>-</v>
      </c>
      <c r="E3487">
        <v>40.995959999999997</v>
      </c>
      <c r="F3487">
        <v>50.99</v>
      </c>
      <c r="G3487">
        <v>-87.200101428851099</v>
      </c>
      <c r="H3487">
        <v>-17.681220281897598</v>
      </c>
      <c r="I3487">
        <v>-14.982299971005</v>
      </c>
      <c r="J3487">
        <v>-4.0081241526515097</v>
      </c>
      <c r="K3487">
        <v>51.6060378491173</v>
      </c>
      <c r="L3487">
        <v>57.080176928107697</v>
      </c>
      <c r="M3487">
        <v>53.924777846058902</v>
      </c>
      <c r="N3487">
        <v>0.60093582887700503</v>
      </c>
      <c r="O3487">
        <v>159.65875661894401</v>
      </c>
      <c r="P3487">
        <v>18.278821619113799</v>
      </c>
    </row>
    <row r="3488" spans="1:17" hidden="1" x14ac:dyDescent="0.3">
      <c r="A3488" t="s">
        <v>7140</v>
      </c>
      <c r="B3488" t="s">
        <v>7141</v>
      </c>
      <c r="C3488" t="str">
        <f>IFERROR(VLOOKUP(Table1[[#This Row],[Ticker]],[1]!Table1[[Symbol]:[Industry]],2,FALSE),"-")</f>
        <v>-</v>
      </c>
      <c r="D3488" t="s">
        <v>1512</v>
      </c>
      <c r="E3488">
        <v>40.946249999999999</v>
      </c>
      <c r="F3488">
        <v>3.66</v>
      </c>
      <c r="G3488">
        <v>1704.287813979</v>
      </c>
      <c r="H3488">
        <v>-5.7877615788155197</v>
      </c>
      <c r="I3488">
        <v>90.443967310100902</v>
      </c>
      <c r="J3488">
        <v>5.7170315489145</v>
      </c>
      <c r="K3488">
        <v>3.2904233002964398</v>
      </c>
      <c r="L3488">
        <v>2.2809358597940399</v>
      </c>
      <c r="M3488">
        <v>84.0342974869382</v>
      </c>
      <c r="N3488">
        <v>0.60037947498793298</v>
      </c>
      <c r="O3488">
        <v>15.8469945355191</v>
      </c>
      <c r="P3488">
        <v>1730</v>
      </c>
    </row>
    <row r="3489" spans="1:17" hidden="1" x14ac:dyDescent="0.3">
      <c r="A3489" t="s">
        <v>7142</v>
      </c>
      <c r="B3489" t="s">
        <v>7143</v>
      </c>
      <c r="C3489" t="str">
        <f>IFERROR(VLOOKUP(Table1[[#This Row],[Ticker]],[1]!Table1[[Symbol]:[Industry]],2,FALSE),"-")</f>
        <v>-</v>
      </c>
      <c r="D3489" t="s">
        <v>257</v>
      </c>
      <c r="E3489">
        <v>40.837222656000002</v>
      </c>
      <c r="F3489">
        <v>73.44</v>
      </c>
      <c r="G3489">
        <v>21.0210807122705</v>
      </c>
      <c r="H3489">
        <v>-15.008133980449401</v>
      </c>
      <c r="I3489">
        <v>13.731323631939899</v>
      </c>
      <c r="J3489">
        <v>-3.1193497425565999</v>
      </c>
      <c r="K3489">
        <v>80.630931774416396</v>
      </c>
      <c r="L3489">
        <v>75.037756373541797</v>
      </c>
      <c r="M3489">
        <v>41.048961287069901</v>
      </c>
      <c r="N3489">
        <v>0.71586752686284605</v>
      </c>
      <c r="O3489">
        <v>55.228758169934601</v>
      </c>
      <c r="P3489">
        <v>67.862857142857095</v>
      </c>
      <c r="Q3489">
        <v>2.9991255129942999E-2</v>
      </c>
    </row>
    <row r="3490" spans="1:17" hidden="1" x14ac:dyDescent="0.3">
      <c r="A3490" t="s">
        <v>7144</v>
      </c>
      <c r="B3490" t="s">
        <v>7145</v>
      </c>
      <c r="C3490" t="str">
        <f>IFERROR(VLOOKUP(Table1[[#This Row],[Ticker]],[1]!Table1[[Symbol]:[Industry]],2,FALSE),"-")</f>
        <v>-</v>
      </c>
      <c r="D3490" t="s">
        <v>46</v>
      </c>
      <c r="E3490">
        <v>40.818762659999997</v>
      </c>
      <c r="F3490">
        <v>76.2</v>
      </c>
      <c r="G3490">
        <v>-39.317628197866902</v>
      </c>
      <c r="H3490">
        <v>-11.4379447289986</v>
      </c>
      <c r="I3490">
        <v>-26.494808200103101</v>
      </c>
      <c r="J3490">
        <v>-8.7918079150147808</v>
      </c>
      <c r="M3490">
        <v>3.7845800244190002</v>
      </c>
      <c r="O3490">
        <v>20.538057742782101</v>
      </c>
      <c r="P3490">
        <v>0</v>
      </c>
    </row>
    <row r="3491" spans="1:17" hidden="1" x14ac:dyDescent="0.3">
      <c r="A3491" t="s">
        <v>7146</v>
      </c>
      <c r="B3491" t="s">
        <v>7147</v>
      </c>
      <c r="C3491" t="str">
        <f>IFERROR(VLOOKUP(Table1[[#This Row],[Ticker]],[1]!Table1[[Symbol]:[Industry]],2,FALSE),"-")</f>
        <v>-</v>
      </c>
      <c r="D3491" t="s">
        <v>1370</v>
      </c>
      <c r="E3491">
        <v>40.761000000000003</v>
      </c>
      <c r="F3491">
        <v>97.05</v>
      </c>
      <c r="G3491">
        <v>1.98518240005643</v>
      </c>
      <c r="H3491">
        <v>-5.8628392556474003</v>
      </c>
      <c r="I3491">
        <v>28.789466093555799</v>
      </c>
      <c r="J3491">
        <v>-3.1000161514420501</v>
      </c>
      <c r="K3491">
        <v>94.561226511594995</v>
      </c>
      <c r="L3491">
        <v>80.044743477188604</v>
      </c>
      <c r="M3491">
        <v>34.7396196047589</v>
      </c>
      <c r="N3491">
        <v>0.230345780060142</v>
      </c>
      <c r="O3491">
        <v>25.7083977331272</v>
      </c>
      <c r="P3491">
        <v>69.076655052264798</v>
      </c>
      <c r="Q3491">
        <v>0.127782982136114</v>
      </c>
    </row>
    <row r="3492" spans="1:17" hidden="1" x14ac:dyDescent="0.3">
      <c r="A3492" t="s">
        <v>7148</v>
      </c>
      <c r="B3492" t="s">
        <v>7149</v>
      </c>
      <c r="C3492" t="str">
        <f>IFERROR(VLOOKUP(Table1[[#This Row],[Ticker]],[1]!Table1[[Symbol]:[Industry]],2,FALSE),"-")</f>
        <v>-</v>
      </c>
      <c r="D3492" t="s">
        <v>620</v>
      </c>
      <c r="E3492">
        <v>40.665281999999998</v>
      </c>
      <c r="F3492">
        <v>55.02</v>
      </c>
      <c r="G3492">
        <v>94.191890717612907</v>
      </c>
      <c r="H3492">
        <v>4.6334838424299001</v>
      </c>
      <c r="I3492">
        <v>28.151392756567599</v>
      </c>
      <c r="J3492">
        <v>-1.4877391514084399</v>
      </c>
      <c r="K3492">
        <v>54.290241379450599</v>
      </c>
      <c r="L3492">
        <v>45.297872538706599</v>
      </c>
      <c r="M3492">
        <v>45.9720003476328</v>
      </c>
      <c r="N3492">
        <v>1.14840836537546</v>
      </c>
      <c r="O3492">
        <v>17.957106506724799</v>
      </c>
      <c r="P3492">
        <v>131.663157894736</v>
      </c>
      <c r="Q3492">
        <v>5.2932879665134998E-2</v>
      </c>
    </row>
    <row r="3493" spans="1:17" hidden="1" x14ac:dyDescent="0.3">
      <c r="A3493" t="s">
        <v>7150</v>
      </c>
      <c r="B3493" t="s">
        <v>7151</v>
      </c>
      <c r="C3493" t="str">
        <f>IFERROR(VLOOKUP(Table1[[#This Row],[Ticker]],[1]!Table1[[Symbol]:[Industry]],2,FALSE),"-")</f>
        <v>-</v>
      </c>
      <c r="D3493" t="s">
        <v>21</v>
      </c>
      <c r="E3493">
        <v>40.657291874999999</v>
      </c>
      <c r="F3493">
        <v>160.75</v>
      </c>
      <c r="G3493">
        <v>51.8728780532415</v>
      </c>
      <c r="H3493">
        <v>-10.6998494909034</v>
      </c>
      <c r="I3493">
        <v>18.8189502405938</v>
      </c>
      <c r="J3493">
        <v>-4.3808249945306699</v>
      </c>
      <c r="K3493">
        <v>163.12188123845499</v>
      </c>
      <c r="L3493">
        <v>130.560624808424</v>
      </c>
      <c r="M3493">
        <v>38.3880000290212</v>
      </c>
      <c r="N3493">
        <v>0.166146119056546</v>
      </c>
      <c r="O3493">
        <v>51.757387247278302</v>
      </c>
      <c r="P3493">
        <v>128.95598917533101</v>
      </c>
      <c r="Q3493">
        <v>0.12293733475664601</v>
      </c>
    </row>
    <row r="3494" spans="1:17" hidden="1" x14ac:dyDescent="0.3">
      <c r="A3494" t="s">
        <v>7152</v>
      </c>
      <c r="B3494" t="s">
        <v>7153</v>
      </c>
      <c r="C3494" t="str">
        <f>IFERROR(VLOOKUP(Table1[[#This Row],[Ticker]],[1]!Table1[[Symbol]:[Industry]],2,FALSE),"-")</f>
        <v>-</v>
      </c>
      <c r="E3494">
        <v>40.611556999999998</v>
      </c>
      <c r="F3494">
        <v>94.03</v>
      </c>
      <c r="G3494">
        <v>-31.304555498907799</v>
      </c>
      <c r="H3494">
        <v>9.03636274443007</v>
      </c>
      <c r="I3494">
        <v>-8.39997831348688</v>
      </c>
      <c r="J3494">
        <v>0.58929547771652402</v>
      </c>
      <c r="K3494">
        <v>96.185007936606397</v>
      </c>
      <c r="L3494">
        <v>95.296593836460403</v>
      </c>
      <c r="M3494">
        <v>47.106767699381301</v>
      </c>
      <c r="N3494">
        <v>0.79566181824908699</v>
      </c>
      <c r="O3494">
        <v>51.972774646389396</v>
      </c>
      <c r="P3494">
        <v>23.723684210526301</v>
      </c>
      <c r="Q3494">
        <v>0.101368044400285</v>
      </c>
    </row>
    <row r="3495" spans="1:17" hidden="1" x14ac:dyDescent="0.3">
      <c r="A3495" t="s">
        <v>7154</v>
      </c>
      <c r="B3495" t="s">
        <v>7155</v>
      </c>
      <c r="C3495" t="str">
        <f>IFERROR(VLOOKUP(Table1[[#This Row],[Ticker]],[1]!Table1[[Symbol]:[Industry]],2,FALSE),"-")</f>
        <v>-</v>
      </c>
      <c r="D3495" t="s">
        <v>234</v>
      </c>
      <c r="E3495">
        <v>40.604759999999999</v>
      </c>
      <c r="F3495">
        <v>572</v>
      </c>
      <c r="G3495">
        <v>-23.505449667918299</v>
      </c>
      <c r="H3495">
        <v>-1.5271849398775199</v>
      </c>
      <c r="I3495">
        <v>-17.428751871029402</v>
      </c>
      <c r="J3495">
        <v>4.7298604805132198</v>
      </c>
      <c r="K3495">
        <v>572.52916830011497</v>
      </c>
      <c r="L3495">
        <v>562.29542597556497</v>
      </c>
      <c r="M3495">
        <v>51.0511051945331</v>
      </c>
      <c r="N3495">
        <v>0.32711038961038902</v>
      </c>
      <c r="O3495">
        <v>53.330419580419502</v>
      </c>
      <c r="P3495">
        <v>48.861418347430003</v>
      </c>
    </row>
    <row r="3496" spans="1:17" hidden="1" x14ac:dyDescent="0.3">
      <c r="A3496" t="s">
        <v>7156</v>
      </c>
      <c r="B3496" t="s">
        <v>7157</v>
      </c>
      <c r="C3496" t="str">
        <f>IFERROR(VLOOKUP(Table1[[#This Row],[Ticker]],[1]!Table1[[Symbol]:[Industry]],2,FALSE),"-")</f>
        <v>-</v>
      </c>
      <c r="E3496">
        <v>40.575547499999999</v>
      </c>
      <c r="F3496">
        <v>6.35</v>
      </c>
      <c r="G3496">
        <v>-37.025035183007297</v>
      </c>
      <c r="H3496">
        <v>-32.255044296098198</v>
      </c>
      <c r="I3496">
        <v>-7.0560326898990899</v>
      </c>
      <c r="J3496">
        <v>-4.0756906988975601</v>
      </c>
      <c r="K3496">
        <v>7.1507689752907604</v>
      </c>
      <c r="L3496">
        <v>5.3979227002790902</v>
      </c>
      <c r="M3496">
        <v>24.429261395785499</v>
      </c>
      <c r="N3496">
        <v>1.8611909314566999</v>
      </c>
      <c r="O3496">
        <v>53.385826771653498</v>
      </c>
      <c r="P3496">
        <v>7.6271186440677701</v>
      </c>
    </row>
    <row r="3497" spans="1:17" hidden="1" x14ac:dyDescent="0.3">
      <c r="A3497" t="s">
        <v>7158</v>
      </c>
      <c r="B3497" t="s">
        <v>7159</v>
      </c>
      <c r="C3497" t="str">
        <f>IFERROR(VLOOKUP(Table1[[#This Row],[Ticker]],[1]!Table1[[Symbol]:[Industry]],2,FALSE),"-")</f>
        <v>-</v>
      </c>
      <c r="D3497" t="s">
        <v>21</v>
      </c>
      <c r="E3497">
        <v>40.483623000000001</v>
      </c>
      <c r="F3497">
        <v>128.9</v>
      </c>
      <c r="G3497">
        <v>-7.7259159981128898</v>
      </c>
      <c r="H3497">
        <v>-9.5993203903743307</v>
      </c>
      <c r="I3497">
        <v>26.915406211040899</v>
      </c>
      <c r="J3497">
        <v>-4.2441888673957298</v>
      </c>
      <c r="K3497">
        <v>123.99732841154599</v>
      </c>
      <c r="L3497">
        <v>110.276528117439</v>
      </c>
      <c r="M3497">
        <v>57.836008861213699</v>
      </c>
      <c r="N3497">
        <v>0.26647078750890202</v>
      </c>
      <c r="O3497">
        <v>38.052754072924699</v>
      </c>
      <c r="P3497">
        <v>74.898236092265904</v>
      </c>
      <c r="Q3497">
        <v>7.8272832876844001E-2</v>
      </c>
    </row>
    <row r="3498" spans="1:17" hidden="1" x14ac:dyDescent="0.3">
      <c r="A3498" t="s">
        <v>7160</v>
      </c>
      <c r="B3498" t="s">
        <v>7161</v>
      </c>
      <c r="C3498" t="str">
        <f>IFERROR(VLOOKUP(Table1[[#This Row],[Ticker]],[1]!Table1[[Symbol]:[Industry]],2,FALSE),"-")</f>
        <v>-</v>
      </c>
      <c r="E3498">
        <v>40.465319999999998</v>
      </c>
      <c r="F3498">
        <v>70.349999999999994</v>
      </c>
      <c r="G3498">
        <v>69.704480645670401</v>
      </c>
      <c r="H3498">
        <v>0.58586479481084397</v>
      </c>
      <c r="I3498">
        <v>-1.54083800803774</v>
      </c>
      <c r="J3498">
        <v>-1.7679983912052499</v>
      </c>
      <c r="K3498">
        <v>68.741834666370707</v>
      </c>
      <c r="L3498">
        <v>61.113160325667302</v>
      </c>
      <c r="M3498">
        <v>29.808620132961501</v>
      </c>
      <c r="N3498">
        <v>0.48760330578512401</v>
      </c>
      <c r="O3498">
        <v>5.2167732764747603</v>
      </c>
      <c r="P3498">
        <v>144.270833333333</v>
      </c>
    </row>
    <row r="3499" spans="1:17" hidden="1" x14ac:dyDescent="0.3">
      <c r="A3499" t="s">
        <v>7162</v>
      </c>
      <c r="B3499" t="s">
        <v>7163</v>
      </c>
      <c r="C3499" t="str">
        <f>IFERROR(VLOOKUP(Table1[[#This Row],[Ticker]],[1]!Table1[[Symbol]:[Industry]],2,FALSE),"-")</f>
        <v>-</v>
      </c>
      <c r="E3499">
        <v>40.424210000000002</v>
      </c>
      <c r="F3499">
        <v>151</v>
      </c>
      <c r="G3499">
        <v>-36.363073594960603</v>
      </c>
      <c r="H3499">
        <v>5.9929444408285404</v>
      </c>
      <c r="I3499">
        <v>-59.9069098828815</v>
      </c>
      <c r="J3499">
        <v>-1.15509516539881</v>
      </c>
      <c r="K3499">
        <v>161.92940754516201</v>
      </c>
      <c r="L3499">
        <v>206.861974826215</v>
      </c>
      <c r="M3499">
        <v>41.058335695443397</v>
      </c>
      <c r="N3499">
        <v>0.25668449197860899</v>
      </c>
      <c r="O3499">
        <v>117.88079470198601</v>
      </c>
      <c r="P3499">
        <v>21.431443506232402</v>
      </c>
    </row>
    <row r="3500" spans="1:17" hidden="1" x14ac:dyDescent="0.3">
      <c r="A3500" t="s">
        <v>7164</v>
      </c>
      <c r="B3500" t="s">
        <v>7165</v>
      </c>
      <c r="C3500" t="str">
        <f>IFERROR(VLOOKUP(Table1[[#This Row],[Ticker]],[1]!Table1[[Symbol]:[Industry]],2,FALSE),"-")</f>
        <v>-</v>
      </c>
      <c r="D3500" t="s">
        <v>124</v>
      </c>
      <c r="E3500">
        <v>40.376420959000001</v>
      </c>
      <c r="F3500">
        <v>73.010000000000005</v>
      </c>
      <c r="G3500">
        <v>-36.030328755303998</v>
      </c>
      <c r="H3500">
        <v>-17.837033790375202</v>
      </c>
      <c r="I3500">
        <v>-24.306497787367299</v>
      </c>
      <c r="J3500">
        <v>-4.6746650578719304</v>
      </c>
      <c r="K3500">
        <v>77.383783339705204</v>
      </c>
      <c r="L3500">
        <v>82.998545627355696</v>
      </c>
      <c r="M3500">
        <v>42.7441596434792</v>
      </c>
      <c r="N3500">
        <v>0.770415128730918</v>
      </c>
      <c r="O3500">
        <v>28.119435693740499</v>
      </c>
      <c r="P3500">
        <v>14.9763779527559</v>
      </c>
      <c r="Q3500">
        <v>8.2268613897522005E-2</v>
      </c>
    </row>
    <row r="3501" spans="1:17" hidden="1" x14ac:dyDescent="0.3">
      <c r="A3501" t="s">
        <v>7166</v>
      </c>
      <c r="B3501" t="s">
        <v>7167</v>
      </c>
      <c r="C3501" t="str">
        <f>IFERROR(VLOOKUP(Table1[[#This Row],[Ticker]],[1]!Table1[[Symbol]:[Industry]],2,FALSE),"-")</f>
        <v>-</v>
      </c>
      <c r="E3501">
        <v>40.368000000000002</v>
      </c>
      <c r="F3501">
        <v>33.64</v>
      </c>
      <c r="G3501">
        <v>-5.4404663213179596</v>
      </c>
      <c r="H3501">
        <v>-13.262449811930701</v>
      </c>
      <c r="I3501">
        <v>-8.4821655266464404</v>
      </c>
      <c r="J3501">
        <v>-3.7021174604104501</v>
      </c>
      <c r="K3501">
        <v>33.491595670744097</v>
      </c>
      <c r="M3501">
        <v>49.1237421215342</v>
      </c>
      <c r="N3501">
        <v>0.708778472450733</v>
      </c>
      <c r="O3501">
        <v>41.973840665873901</v>
      </c>
      <c r="P3501">
        <v>26.561324303987899</v>
      </c>
    </row>
    <row r="3502" spans="1:17" hidden="1" x14ac:dyDescent="0.3">
      <c r="A3502" t="s">
        <v>7168</v>
      </c>
      <c r="B3502" t="s">
        <v>7169</v>
      </c>
      <c r="C3502" t="str">
        <f>IFERROR(VLOOKUP(Table1[[#This Row],[Ticker]],[1]!Table1[[Symbol]:[Industry]],2,FALSE),"-")</f>
        <v>-</v>
      </c>
      <c r="D3502" t="s">
        <v>524</v>
      </c>
      <c r="E3502">
        <v>40.363549999999996</v>
      </c>
      <c r="F3502">
        <v>77.5</v>
      </c>
      <c r="G3502">
        <v>-64.856277108550103</v>
      </c>
      <c r="H3502">
        <v>26.277264457542699</v>
      </c>
      <c r="I3502">
        <v>-52.033457110786401</v>
      </c>
      <c r="J3502">
        <v>11.3706877401816</v>
      </c>
      <c r="M3502">
        <v>57.306793985606198</v>
      </c>
      <c r="O3502">
        <v>72.516129032257993</v>
      </c>
      <c r="P3502">
        <v>35.371179039301303</v>
      </c>
    </row>
    <row r="3503" spans="1:17" hidden="1" x14ac:dyDescent="0.3">
      <c r="A3503" t="s">
        <v>7170</v>
      </c>
      <c r="B3503" t="s">
        <v>7171</v>
      </c>
      <c r="C3503" t="str">
        <f>IFERROR(VLOOKUP(Table1[[#This Row],[Ticker]],[1]!Table1[[Symbol]:[Industry]],2,FALSE),"-")</f>
        <v>-</v>
      </c>
      <c r="D3503" t="s">
        <v>140</v>
      </c>
      <c r="E3503">
        <v>40.32</v>
      </c>
      <c r="F3503">
        <v>4.4800000000000004</v>
      </c>
      <c r="G3503">
        <v>37.791463614040303</v>
      </c>
      <c r="H3503">
        <v>4.6102550387132899</v>
      </c>
      <c r="I3503">
        <v>1.1055449182434101</v>
      </c>
      <c r="J3503">
        <v>-1.7679983912052499</v>
      </c>
      <c r="K3503">
        <v>4.2045665942128796</v>
      </c>
      <c r="L3503">
        <v>4.0695581947972803</v>
      </c>
      <c r="M3503">
        <v>62.099255082739099</v>
      </c>
      <c r="N3503">
        <v>1.9772562624927299</v>
      </c>
      <c r="O3503">
        <v>33.035714285714199</v>
      </c>
      <c r="P3503">
        <v>72.307692307692307</v>
      </c>
      <c r="Q3503">
        <v>5.9592122190592997E-2</v>
      </c>
    </row>
    <row r="3504" spans="1:17" hidden="1" x14ac:dyDescent="0.3">
      <c r="A3504" t="s">
        <v>7172</v>
      </c>
      <c r="B3504" t="s">
        <v>6576</v>
      </c>
      <c r="C3504" t="str">
        <f>IFERROR(VLOOKUP(Table1[[#This Row],[Ticker]],[1]!Table1[[Symbol]:[Industry]],2,FALSE),"-")</f>
        <v>-</v>
      </c>
      <c r="D3504" t="s">
        <v>21</v>
      </c>
      <c r="E3504">
        <v>40.304444324999999</v>
      </c>
      <c r="F3504">
        <v>44.25</v>
      </c>
      <c r="G3504">
        <v>-79.182217566737506</v>
      </c>
      <c r="H3504">
        <v>-2.7474685385224702</v>
      </c>
      <c r="I3504">
        <v>-58.860061993928298</v>
      </c>
      <c r="J3504">
        <v>-0.82237191366386997</v>
      </c>
      <c r="K3504">
        <v>45.370209547928603</v>
      </c>
      <c r="L3504">
        <v>64.144542234734601</v>
      </c>
      <c r="M3504">
        <v>53.859379620313902</v>
      </c>
      <c r="N3504">
        <v>0.63394232885758295</v>
      </c>
      <c r="O3504">
        <v>203.954802259887</v>
      </c>
      <c r="P3504">
        <v>19.272237196765399</v>
      </c>
      <c r="Q3504">
        <v>3.1388224815276998E-2</v>
      </c>
    </row>
    <row r="3505" spans="1:17" hidden="1" x14ac:dyDescent="0.3">
      <c r="A3505" t="s">
        <v>7173</v>
      </c>
      <c r="B3505" t="s">
        <v>7174</v>
      </c>
      <c r="C3505" t="str">
        <f>IFERROR(VLOOKUP(Table1[[#This Row],[Ticker]],[1]!Table1[[Symbol]:[Industry]],2,FALSE),"-")</f>
        <v>-</v>
      </c>
      <c r="D3505" t="s">
        <v>390</v>
      </c>
      <c r="E3505">
        <v>40.227896000000001</v>
      </c>
      <c r="F3505">
        <v>1.01</v>
      </c>
      <c r="G3505">
        <v>-23.7121860209961</v>
      </c>
      <c r="H3505">
        <v>-3.4337430483264</v>
      </c>
      <c r="I3505">
        <v>-16.698889832756201</v>
      </c>
      <c r="J3505">
        <v>0.212199628596726</v>
      </c>
      <c r="K3505">
        <v>0.97367528987569096</v>
      </c>
      <c r="L3505">
        <v>0.942643868165295</v>
      </c>
      <c r="M3505">
        <v>48.077981465189197</v>
      </c>
      <c r="N3505">
        <v>2.4754916047814599</v>
      </c>
      <c r="O3505">
        <v>21.782178217821698</v>
      </c>
      <c r="P3505">
        <v>38.356164383561598</v>
      </c>
      <c r="Q3505">
        <v>0.13639600395248699</v>
      </c>
    </row>
    <row r="3506" spans="1:17" hidden="1" x14ac:dyDescent="0.3">
      <c r="A3506" t="s">
        <v>7175</v>
      </c>
      <c r="B3506" t="s">
        <v>7176</v>
      </c>
      <c r="C3506" t="str">
        <f>IFERROR(VLOOKUP(Table1[[#This Row],[Ticker]],[1]!Table1[[Symbol]:[Industry]],2,FALSE),"-")</f>
        <v>-</v>
      </c>
      <c r="D3506" t="s">
        <v>390</v>
      </c>
      <c r="E3506">
        <v>40.138986760000002</v>
      </c>
      <c r="F3506">
        <v>15.8</v>
      </c>
      <c r="G3506">
        <v>3.37278129926524</v>
      </c>
      <c r="H3506">
        <v>3.06838227732832</v>
      </c>
      <c r="I3506">
        <v>-44.638826066428898</v>
      </c>
      <c r="J3506">
        <v>12.847959848914</v>
      </c>
      <c r="K3506">
        <v>14.1212143484712</v>
      </c>
      <c r="L3506">
        <v>14.8012283681061</v>
      </c>
      <c r="M3506">
        <v>82.142478110740001</v>
      </c>
      <c r="N3506">
        <v>2.1652528453445399</v>
      </c>
      <c r="O3506">
        <v>53.797468354430301</v>
      </c>
      <c r="P3506">
        <v>57.842157842157803</v>
      </c>
      <c r="Q3506">
        <v>0.119929386338991</v>
      </c>
    </row>
    <row r="3507" spans="1:17" hidden="1" x14ac:dyDescent="0.3">
      <c r="A3507" t="s">
        <v>7177</v>
      </c>
      <c r="B3507" t="s">
        <v>7178</v>
      </c>
      <c r="C3507" t="str">
        <f>IFERROR(VLOOKUP(Table1[[#This Row],[Ticker]],[1]!Table1[[Symbol]:[Industry]],2,FALSE),"-")</f>
        <v>-</v>
      </c>
      <c r="D3507" t="s">
        <v>390</v>
      </c>
      <c r="E3507">
        <v>40.078331732999999</v>
      </c>
      <c r="F3507">
        <v>23.91</v>
      </c>
      <c r="G3507">
        <v>440.875491704122</v>
      </c>
      <c r="H3507">
        <v>16.4346711608585</v>
      </c>
      <c r="I3507">
        <v>35.068554768846703</v>
      </c>
      <c r="J3507">
        <v>19.660573037366099</v>
      </c>
      <c r="K3507">
        <v>20.425065343623402</v>
      </c>
      <c r="L3507">
        <v>18.492082408814198</v>
      </c>
      <c r="M3507">
        <v>89.417625718558497</v>
      </c>
      <c r="N3507">
        <v>0.110906009368235</v>
      </c>
      <c r="O3507">
        <v>69.719782517774902</v>
      </c>
      <c r="P3507">
        <v>668.81028938906695</v>
      </c>
    </row>
    <row r="3508" spans="1:17" hidden="1" x14ac:dyDescent="0.3">
      <c r="A3508" t="s">
        <v>7179</v>
      </c>
      <c r="B3508" t="s">
        <v>7180</v>
      </c>
      <c r="C3508" t="str">
        <f>IFERROR(VLOOKUP(Table1[[#This Row],[Ticker]],[1]!Table1[[Symbol]:[Industry]],2,FALSE),"-")</f>
        <v>-</v>
      </c>
      <c r="D3508" t="s">
        <v>130</v>
      </c>
      <c r="E3508">
        <v>39.882856239320702</v>
      </c>
      <c r="F3508">
        <v>31.7</v>
      </c>
      <c r="M3508">
        <v>8.5813433096764804</v>
      </c>
      <c r="N3508">
        <v>1</v>
      </c>
    </row>
    <row r="3509" spans="1:17" hidden="1" x14ac:dyDescent="0.3">
      <c r="A3509" t="s">
        <v>7181</v>
      </c>
      <c r="B3509" t="s">
        <v>7182</v>
      </c>
      <c r="C3509" t="str">
        <f>IFERROR(VLOOKUP(Table1[[#This Row],[Ticker]],[1]!Table1[[Symbol]:[Industry]],2,FALSE),"-")</f>
        <v>-</v>
      </c>
      <c r="D3509" t="s">
        <v>1409</v>
      </c>
      <c r="E3509">
        <v>39.863104200000002</v>
      </c>
      <c r="F3509">
        <v>75.61</v>
      </c>
      <c r="G3509">
        <v>-54.3265589660408</v>
      </c>
      <c r="H3509">
        <v>-3.8808018718557999</v>
      </c>
      <c r="I3509">
        <v>-25.174748853858802</v>
      </c>
      <c r="J3509">
        <v>-5.1013317245385803</v>
      </c>
      <c r="K3509">
        <v>79.416067755808598</v>
      </c>
      <c r="L3509">
        <v>88.682745591368004</v>
      </c>
      <c r="M3509">
        <v>52.6762721840457</v>
      </c>
      <c r="N3509">
        <v>0.53441909841795898</v>
      </c>
      <c r="O3509">
        <v>58.814971564607802</v>
      </c>
      <c r="P3509">
        <v>16.323076923076901</v>
      </c>
      <c r="Q3509">
        <v>9.7853283394444004E-2</v>
      </c>
    </row>
    <row r="3510" spans="1:17" hidden="1" x14ac:dyDescent="0.3">
      <c r="A3510" t="s">
        <v>7183</v>
      </c>
      <c r="B3510" t="s">
        <v>7184</v>
      </c>
      <c r="C3510" t="str">
        <f>IFERROR(VLOOKUP(Table1[[#This Row],[Ticker]],[1]!Table1[[Symbol]:[Industry]],2,FALSE),"-")</f>
        <v>-</v>
      </c>
      <c r="D3510" t="s">
        <v>1409</v>
      </c>
      <c r="E3510">
        <v>39.702867374999997</v>
      </c>
      <c r="F3510">
        <v>36.950000000000003</v>
      </c>
      <c r="G3510">
        <v>-20.5912756369279</v>
      </c>
      <c r="H3510">
        <v>-9.6705454615993904</v>
      </c>
      <c r="I3510">
        <v>-10.2504771343435</v>
      </c>
      <c r="J3510">
        <v>-1.7679983912052499</v>
      </c>
      <c r="K3510">
        <v>35.903602757369399</v>
      </c>
      <c r="L3510">
        <v>37.628737808938197</v>
      </c>
      <c r="M3510">
        <v>58.317249992696397</v>
      </c>
      <c r="N3510">
        <v>0.365482233502538</v>
      </c>
      <c r="O3510">
        <v>41.948579161028398</v>
      </c>
      <c r="P3510">
        <v>27.633851468048299</v>
      </c>
    </row>
    <row r="3511" spans="1:17" hidden="1" x14ac:dyDescent="0.3">
      <c r="A3511" t="s">
        <v>7185</v>
      </c>
      <c r="B3511" t="s">
        <v>7186</v>
      </c>
      <c r="C3511" t="str">
        <f>IFERROR(VLOOKUP(Table1[[#This Row],[Ticker]],[1]!Table1[[Symbol]:[Industry]],2,FALSE),"-")</f>
        <v>-</v>
      </c>
      <c r="E3511">
        <v>39.702599999999997</v>
      </c>
      <c r="F3511">
        <v>150</v>
      </c>
      <c r="G3511">
        <v>-1.48858353652414</v>
      </c>
      <c r="H3511">
        <v>-2.71921995095185</v>
      </c>
      <c r="I3511">
        <v>11.3342364612396</v>
      </c>
      <c r="J3511">
        <v>-4.6806197504285496</v>
      </c>
      <c r="K3511">
        <v>141.75924343365099</v>
      </c>
      <c r="M3511">
        <v>56.5273346877728</v>
      </c>
      <c r="N3511">
        <v>1.55485893416927</v>
      </c>
      <c r="O3511">
        <v>13.4333333333333</v>
      </c>
      <c r="P3511">
        <v>34.8920863309352</v>
      </c>
    </row>
    <row r="3512" spans="1:17" hidden="1" x14ac:dyDescent="0.3">
      <c r="A3512" t="s">
        <v>7187</v>
      </c>
      <c r="B3512" t="s">
        <v>7188</v>
      </c>
      <c r="C3512" t="str">
        <f>IFERROR(VLOOKUP(Table1[[#This Row],[Ticker]],[1]!Table1[[Symbol]:[Industry]],2,FALSE),"-")</f>
        <v>-</v>
      </c>
      <c r="D3512" t="s">
        <v>59</v>
      </c>
      <c r="E3512">
        <v>39.57</v>
      </c>
      <c r="F3512">
        <v>39.57</v>
      </c>
      <c r="G3512">
        <v>20.621147312337101</v>
      </c>
      <c r="H3512">
        <v>-6.7315155578339798</v>
      </c>
      <c r="I3512">
        <v>-38.327466645052603</v>
      </c>
      <c r="J3512">
        <v>1.61776540511573</v>
      </c>
      <c r="K3512">
        <v>38.558681939717196</v>
      </c>
      <c r="L3512">
        <v>37.783595262401398</v>
      </c>
      <c r="M3512">
        <v>54.086928673896402</v>
      </c>
      <c r="N3512">
        <v>2.1041536642995302</v>
      </c>
      <c r="O3512">
        <v>55.420773313115902</v>
      </c>
      <c r="P3512">
        <v>54.812206572769902</v>
      </c>
      <c r="Q3512">
        <v>1.346275283215E-2</v>
      </c>
    </row>
    <row r="3513" spans="1:17" hidden="1" x14ac:dyDescent="0.3">
      <c r="A3513" t="s">
        <v>7189</v>
      </c>
      <c r="B3513" t="s">
        <v>7190</v>
      </c>
      <c r="C3513" t="str">
        <f>IFERROR(VLOOKUP(Table1[[#This Row],[Ticker]],[1]!Table1[[Symbol]:[Industry]],2,FALSE),"-")</f>
        <v>-</v>
      </c>
      <c r="D3513" t="s">
        <v>95</v>
      </c>
      <c r="E3513">
        <v>39.468362399999997</v>
      </c>
      <c r="F3513">
        <v>8.56</v>
      </c>
      <c r="G3513">
        <v>-47.075822384632502</v>
      </c>
      <c r="H3513">
        <v>-9.2281395815567695</v>
      </c>
      <c r="I3513">
        <v>-36.935506218440899</v>
      </c>
      <c r="J3513">
        <v>-3.9052312370995299</v>
      </c>
      <c r="K3513">
        <v>9.0538501731928491</v>
      </c>
      <c r="L3513">
        <v>10.395082553584</v>
      </c>
      <c r="M3513">
        <v>34.890003329678798</v>
      </c>
      <c r="N3513">
        <v>0.31729022924443401</v>
      </c>
      <c r="O3513">
        <v>67.640186915887796</v>
      </c>
      <c r="P3513">
        <v>7.40276035131743</v>
      </c>
      <c r="Q3513">
        <v>-1.0610684778933E-2</v>
      </c>
    </row>
    <row r="3514" spans="1:17" hidden="1" x14ac:dyDescent="0.3">
      <c r="A3514" t="s">
        <v>7191</v>
      </c>
      <c r="B3514" t="s">
        <v>7192</v>
      </c>
      <c r="C3514" t="str">
        <f>IFERROR(VLOOKUP(Table1[[#This Row],[Ticker]],[1]!Table1[[Symbol]:[Industry]],2,FALSE),"-")</f>
        <v>-</v>
      </c>
      <c r="E3514">
        <v>39.460500000000003</v>
      </c>
      <c r="F3514">
        <v>177.75</v>
      </c>
      <c r="G3514">
        <v>52.037813979003801</v>
      </c>
      <c r="H3514">
        <v>27.279063058197199</v>
      </c>
      <c r="I3514">
        <v>40.013859783219097</v>
      </c>
      <c r="J3514">
        <v>-0.68496590023053205</v>
      </c>
      <c r="K3514">
        <v>145.54872582100199</v>
      </c>
      <c r="L3514">
        <v>123.282827406986</v>
      </c>
      <c r="M3514">
        <v>53.813171841966302</v>
      </c>
      <c r="N3514">
        <v>1.1531832082290701</v>
      </c>
      <c r="O3514">
        <v>11.983122362869199</v>
      </c>
      <c r="P3514">
        <v>110.106382978723</v>
      </c>
    </row>
    <row r="3515" spans="1:17" hidden="1" x14ac:dyDescent="0.3">
      <c r="A3515" t="s">
        <v>7193</v>
      </c>
      <c r="B3515" t="s">
        <v>7194</v>
      </c>
      <c r="C3515" t="str">
        <f>IFERROR(VLOOKUP(Table1[[#This Row],[Ticker]],[1]!Table1[[Symbol]:[Industry]],2,FALSE),"-")</f>
        <v>-</v>
      </c>
      <c r="D3515" t="s">
        <v>445</v>
      </c>
      <c r="E3515">
        <v>39.4587006</v>
      </c>
      <c r="F3515">
        <v>2.57</v>
      </c>
      <c r="G3515">
        <v>25.464284567239002</v>
      </c>
      <c r="H3515">
        <v>5.7986307522576501</v>
      </c>
      <c r="I3515">
        <v>-36.172948112784603</v>
      </c>
      <c r="J3515">
        <v>2.2480658658228401</v>
      </c>
      <c r="K3515">
        <v>2.4976880546552298</v>
      </c>
      <c r="L3515">
        <v>2.3909447095046001</v>
      </c>
      <c r="M3515">
        <v>55.142707355143799</v>
      </c>
      <c r="N3515">
        <v>1.50352103999814</v>
      </c>
      <c r="O3515">
        <v>42.023346303501903</v>
      </c>
      <c r="P3515">
        <v>55.757575757575701</v>
      </c>
      <c r="Q3515">
        <v>1.1268946130098999E-2</v>
      </c>
    </row>
    <row r="3516" spans="1:17" hidden="1" x14ac:dyDescent="0.3">
      <c r="A3516" t="s">
        <v>7195</v>
      </c>
      <c r="B3516" t="s">
        <v>7196</v>
      </c>
      <c r="C3516" t="str">
        <f>IFERROR(VLOOKUP(Table1[[#This Row],[Ticker]],[1]!Table1[[Symbol]:[Industry]],2,FALSE),"-")</f>
        <v>-</v>
      </c>
      <c r="E3516">
        <v>39.393086839999903</v>
      </c>
      <c r="F3516">
        <v>689.2</v>
      </c>
      <c r="G3516">
        <v>117.477651664254</v>
      </c>
      <c r="H3516">
        <v>-11.853022533090201</v>
      </c>
      <c r="I3516">
        <v>-42.777463683456197</v>
      </c>
      <c r="J3516">
        <v>-5.4378572990201501</v>
      </c>
      <c r="K3516">
        <v>704.55042528662898</v>
      </c>
      <c r="L3516">
        <v>745.31399864786601</v>
      </c>
      <c r="M3516">
        <v>62.1245191448307</v>
      </c>
      <c r="N3516">
        <v>0.48860135551447897</v>
      </c>
      <c r="O3516">
        <v>83.408299477655206</v>
      </c>
      <c r="P3516">
        <v>168.17120622568001</v>
      </c>
      <c r="Q3516">
        <v>8.1538711288519999E-2</v>
      </c>
    </row>
    <row r="3517" spans="1:17" hidden="1" x14ac:dyDescent="0.3">
      <c r="A3517" t="s">
        <v>7197</v>
      </c>
      <c r="B3517" t="s">
        <v>7198</v>
      </c>
      <c r="C3517" t="str">
        <f>IFERROR(VLOOKUP(Table1[[#This Row],[Ticker]],[1]!Table1[[Symbol]:[Industry]],2,FALSE),"-")</f>
        <v>-</v>
      </c>
      <c r="E3517">
        <v>39.354444858000001</v>
      </c>
      <c r="F3517">
        <v>31.49</v>
      </c>
      <c r="G3517">
        <v>-47.553834072621903</v>
      </c>
      <c r="H3517">
        <v>-9.2616961807988893</v>
      </c>
      <c r="I3517">
        <v>-32.619164646734802</v>
      </c>
      <c r="J3517">
        <v>-8.3248846187501595</v>
      </c>
      <c r="K3517">
        <v>33.416117032487499</v>
      </c>
      <c r="L3517">
        <v>36.755626706765</v>
      </c>
      <c r="M3517">
        <v>39.378223119023701</v>
      </c>
      <c r="N3517">
        <v>1.8566432071546399</v>
      </c>
      <c r="O3517">
        <v>57.0022229279136</v>
      </c>
      <c r="P3517">
        <v>6.2057335581787498</v>
      </c>
      <c r="Q3517">
        <v>0.13433294030635601</v>
      </c>
    </row>
    <row r="3518" spans="1:17" hidden="1" x14ac:dyDescent="0.3">
      <c r="A3518" t="s">
        <v>7199</v>
      </c>
      <c r="B3518" t="s">
        <v>7200</v>
      </c>
      <c r="C3518" t="str">
        <f>IFERROR(VLOOKUP(Table1[[#This Row],[Ticker]],[1]!Table1[[Symbol]:[Industry]],2,FALSE),"-")</f>
        <v>-</v>
      </c>
      <c r="D3518" t="s">
        <v>140</v>
      </c>
      <c r="E3518">
        <v>39.306509892000001</v>
      </c>
      <c r="F3518">
        <v>29.77</v>
      </c>
      <c r="G3518">
        <v>-40.411326422142302</v>
      </c>
      <c r="H3518">
        <v>-20.790539699571099</v>
      </c>
      <c r="I3518">
        <v>-25.072256878689601</v>
      </c>
      <c r="J3518">
        <v>-5.73574032668912</v>
      </c>
      <c r="K3518">
        <v>31.356986751889401</v>
      </c>
      <c r="L3518">
        <v>32.151058361544699</v>
      </c>
      <c r="M3518">
        <v>40.4492241975478</v>
      </c>
      <c r="N3518">
        <v>2.95</v>
      </c>
      <c r="O3518">
        <v>36.042996305004998</v>
      </c>
      <c r="P3518">
        <v>23.526970954356798</v>
      </c>
    </row>
    <row r="3519" spans="1:17" hidden="1" x14ac:dyDescent="0.3">
      <c r="A3519" t="s">
        <v>7201</v>
      </c>
      <c r="B3519" t="s">
        <v>7202</v>
      </c>
      <c r="C3519" t="str">
        <f>IFERROR(VLOOKUP(Table1[[#This Row],[Ticker]],[1]!Table1[[Symbol]:[Industry]],2,FALSE),"-")</f>
        <v>-</v>
      </c>
      <c r="E3519">
        <v>39.2147535</v>
      </c>
      <c r="F3519">
        <v>15.7</v>
      </c>
      <c r="G3519">
        <v>23.811623502813301</v>
      </c>
      <c r="H3519">
        <v>9.2222284311744893</v>
      </c>
      <c r="I3519">
        <v>14.03060164047</v>
      </c>
      <c r="J3519">
        <v>-19.800785276451101</v>
      </c>
      <c r="K3519">
        <v>14.006051555229099</v>
      </c>
      <c r="L3519">
        <v>12.7046771510601</v>
      </c>
      <c r="M3519">
        <v>52.853659196613002</v>
      </c>
      <c r="N3519">
        <v>4.1680960548885002</v>
      </c>
      <c r="O3519">
        <v>35.541401273885299</v>
      </c>
      <c r="P3519">
        <v>74.057649667405698</v>
      </c>
      <c r="Q3519">
        <v>1.1852803094510001E-2</v>
      </c>
    </row>
    <row r="3520" spans="1:17" hidden="1" x14ac:dyDescent="0.3">
      <c r="A3520" t="s">
        <v>7203</v>
      </c>
      <c r="B3520" t="s">
        <v>7204</v>
      </c>
      <c r="C3520" t="str">
        <f>IFERROR(VLOOKUP(Table1[[#This Row],[Ticker]],[1]!Table1[[Symbol]:[Industry]],2,FALSE),"-")</f>
        <v>-</v>
      </c>
      <c r="D3520" t="s">
        <v>602</v>
      </c>
      <c r="E3520">
        <v>39.203783129999998</v>
      </c>
      <c r="F3520">
        <v>3.91</v>
      </c>
      <c r="G3520">
        <v>-47.398933008947999</v>
      </c>
      <c r="H3520">
        <v>-7.1301845879051902</v>
      </c>
      <c r="I3520">
        <v>-35.616638750505103</v>
      </c>
      <c r="J3520">
        <v>1.9162121351105299</v>
      </c>
      <c r="K3520">
        <v>4.0451128725008001</v>
      </c>
      <c r="L3520">
        <v>4.7058339096966701</v>
      </c>
      <c r="M3520">
        <v>50.506247517438403</v>
      </c>
      <c r="N3520">
        <v>1.08142766381222</v>
      </c>
      <c r="O3520">
        <v>109.718670076726</v>
      </c>
      <c r="P3520">
        <v>3.9893617021276602</v>
      </c>
      <c r="Q3520">
        <v>0.115471005719283</v>
      </c>
    </row>
    <row r="3521" spans="1:17" hidden="1" x14ac:dyDescent="0.3">
      <c r="A3521" t="s">
        <v>7205</v>
      </c>
      <c r="B3521" t="s">
        <v>7206</v>
      </c>
      <c r="C3521" t="str">
        <f>IFERROR(VLOOKUP(Table1[[#This Row],[Ticker]],[1]!Table1[[Symbol]:[Industry]],2,FALSE),"-")</f>
        <v>-</v>
      </c>
      <c r="D3521" t="s">
        <v>716</v>
      </c>
      <c r="E3521">
        <v>39.201162959999998</v>
      </c>
      <c r="F3521">
        <v>54.26</v>
      </c>
      <c r="G3521">
        <v>-7.0318277076905398</v>
      </c>
      <c r="H3521">
        <v>1.4116788395342801</v>
      </c>
      <c r="I3521">
        <v>-0.78192800670349105</v>
      </c>
      <c r="J3521">
        <v>-1.3585437103937701</v>
      </c>
      <c r="K3521">
        <v>50.842982367527597</v>
      </c>
      <c r="L3521">
        <v>47.988023540577302</v>
      </c>
      <c r="M3521">
        <v>73.375507359077204</v>
      </c>
      <c r="N3521">
        <v>0.40370846416720202</v>
      </c>
      <c r="O3521">
        <v>0.33173608551419997</v>
      </c>
      <c r="P3521">
        <v>32.341463414634099</v>
      </c>
      <c r="Q3521">
        <v>8.5918559496748995E-2</v>
      </c>
    </row>
    <row r="3522" spans="1:17" hidden="1" x14ac:dyDescent="0.3">
      <c r="A3522" t="s">
        <v>7207</v>
      </c>
      <c r="B3522" t="s">
        <v>7208</v>
      </c>
      <c r="C3522" t="str">
        <f>IFERROR(VLOOKUP(Table1[[#This Row],[Ticker]],[1]!Table1[[Symbol]:[Industry]],2,FALSE),"-")</f>
        <v>-</v>
      </c>
      <c r="E3522">
        <v>39.193009600000003</v>
      </c>
      <c r="F3522">
        <v>5.05</v>
      </c>
      <c r="G3522">
        <v>41.284513648970702</v>
      </c>
      <c r="H3522">
        <v>-21.164553965658101</v>
      </c>
      <c r="I3522">
        <v>-16.5153202217057</v>
      </c>
      <c r="J3522">
        <v>-15.93034726858</v>
      </c>
      <c r="K3522">
        <v>5.3853383772934897</v>
      </c>
      <c r="L3522">
        <v>4.9489786599057597</v>
      </c>
      <c r="M3522">
        <v>34.399578476989703</v>
      </c>
      <c r="N3522">
        <v>3.5690401797145501</v>
      </c>
      <c r="O3522">
        <v>45.346534653465298</v>
      </c>
      <c r="P3522">
        <v>175.95628415300499</v>
      </c>
      <c r="Q3522">
        <v>7.2354851005453996E-2</v>
      </c>
    </row>
    <row r="3523" spans="1:17" hidden="1" x14ac:dyDescent="0.3">
      <c r="A3523" t="s">
        <v>7209</v>
      </c>
      <c r="B3523" t="s">
        <v>7210</v>
      </c>
      <c r="C3523" t="str">
        <f>IFERROR(VLOOKUP(Table1[[#This Row],[Ticker]],[1]!Table1[[Symbol]:[Industry]],2,FALSE),"-")</f>
        <v>-</v>
      </c>
      <c r="E3523">
        <v>39.058129439999902</v>
      </c>
      <c r="F3523">
        <v>244.2</v>
      </c>
      <c r="G3523">
        <v>107.214177962216</v>
      </c>
      <c r="H3523">
        <v>-32.364445764195303</v>
      </c>
      <c r="I3523">
        <v>10.7875141996088</v>
      </c>
      <c r="J3523">
        <v>-21.3188570437812</v>
      </c>
      <c r="K3523">
        <v>311.87641996177598</v>
      </c>
      <c r="L3523">
        <v>244.29604288025101</v>
      </c>
      <c r="M3523">
        <v>16.381131454217599</v>
      </c>
      <c r="N3523">
        <v>2.9467444370214202</v>
      </c>
      <c r="O3523">
        <v>60.933660933660903</v>
      </c>
      <c r="P3523">
        <v>164.428803465078</v>
      </c>
    </row>
    <row r="3524" spans="1:17" hidden="1" x14ac:dyDescent="0.3">
      <c r="A3524" t="s">
        <v>7211</v>
      </c>
      <c r="B3524" t="s">
        <v>7212</v>
      </c>
      <c r="C3524" t="str">
        <f>IFERROR(VLOOKUP(Table1[[#This Row],[Ticker]],[1]!Table1[[Symbol]:[Industry]],2,FALSE),"-")</f>
        <v>-</v>
      </c>
      <c r="D3524" t="s">
        <v>49</v>
      </c>
      <c r="E3524">
        <v>39.0538776</v>
      </c>
      <c r="F3524">
        <v>56.17</v>
      </c>
      <c r="G3524">
        <v>-11.2223901026288</v>
      </c>
      <c r="H3524">
        <v>-13.303024094077999</v>
      </c>
      <c r="I3524">
        <v>7.9063329014987698</v>
      </c>
      <c r="J3524">
        <v>-2.8024811498259399</v>
      </c>
      <c r="K3524">
        <v>60.464607238482898</v>
      </c>
      <c r="L3524">
        <v>56.701463003851998</v>
      </c>
      <c r="M3524">
        <v>23.8386062945299</v>
      </c>
      <c r="N3524">
        <v>0.64368756252253601</v>
      </c>
      <c r="O3524">
        <v>39.754317251201698</v>
      </c>
      <c r="P3524">
        <v>38.691358024691297</v>
      </c>
      <c r="Q3524">
        <v>8.5982305570413003E-2</v>
      </c>
    </row>
    <row r="3525" spans="1:17" hidden="1" x14ac:dyDescent="0.3">
      <c r="A3525" t="s">
        <v>7213</v>
      </c>
      <c r="B3525" t="s">
        <v>7214</v>
      </c>
      <c r="C3525" t="str">
        <f>IFERROR(VLOOKUP(Table1[[#This Row],[Ticker]],[1]!Table1[[Symbol]:[Industry]],2,FALSE),"-")</f>
        <v>-</v>
      </c>
      <c r="E3525">
        <v>39.032726896</v>
      </c>
      <c r="F3525">
        <v>26.02</v>
      </c>
      <c r="G3525">
        <v>-30.0152386138612</v>
      </c>
      <c r="H3525">
        <v>1.75164674662792</v>
      </c>
      <c r="I3525">
        <v>9.5576928002969908</v>
      </c>
      <c r="J3525">
        <v>-1.7679983912052499</v>
      </c>
      <c r="K3525">
        <v>23.782884960633201</v>
      </c>
      <c r="L3525">
        <v>21.7785347750347</v>
      </c>
      <c r="M3525">
        <v>56.973349062514103</v>
      </c>
      <c r="N3525">
        <v>2.0773195876288599</v>
      </c>
      <c r="O3525">
        <v>8.5703305149884699</v>
      </c>
      <c r="P3525">
        <v>73.466666666666598</v>
      </c>
    </row>
    <row r="3526" spans="1:17" hidden="1" x14ac:dyDescent="0.3">
      <c r="A3526" t="s">
        <v>7215</v>
      </c>
      <c r="B3526" t="s">
        <v>7216</v>
      </c>
      <c r="C3526" t="str">
        <f>IFERROR(VLOOKUP(Table1[[#This Row],[Ticker]],[1]!Table1[[Symbol]:[Industry]],2,FALSE),"-")</f>
        <v>-</v>
      </c>
      <c r="E3526">
        <v>39</v>
      </c>
      <c r="F3526">
        <v>192</v>
      </c>
      <c r="G3526">
        <v>2.2878139790038001</v>
      </c>
      <c r="H3526">
        <v>-5.9525967436506804</v>
      </c>
      <c r="I3526">
        <v>-14.427827561693899</v>
      </c>
      <c r="J3526">
        <v>-3.30645992966679</v>
      </c>
      <c r="K3526">
        <v>197.39289544039499</v>
      </c>
      <c r="L3526">
        <v>192.567161257892</v>
      </c>
      <c r="M3526">
        <v>83.085300747363505</v>
      </c>
      <c r="N3526">
        <v>0.25953079178885602</v>
      </c>
      <c r="O3526">
        <v>26.0416666666666</v>
      </c>
      <c r="P3526">
        <v>34.736842105263101</v>
      </c>
    </row>
    <row r="3527" spans="1:17" hidden="1" x14ac:dyDescent="0.3">
      <c r="A3527" t="s">
        <v>7217</v>
      </c>
      <c r="B3527" t="s">
        <v>7218</v>
      </c>
      <c r="C3527" t="str">
        <f>IFERROR(VLOOKUP(Table1[[#This Row],[Ticker]],[1]!Table1[[Symbol]:[Industry]],2,FALSE),"-")</f>
        <v>-</v>
      </c>
      <c r="E3527">
        <v>38.914949999999997</v>
      </c>
      <c r="F3527">
        <v>76.25</v>
      </c>
      <c r="G3527">
        <v>-59.001774822396001</v>
      </c>
      <c r="H3527">
        <v>-21.608609169057299</v>
      </c>
      <c r="I3527">
        <v>-46.1789548246322</v>
      </c>
      <c r="J3527">
        <v>0.69091022154951698</v>
      </c>
      <c r="M3527">
        <v>39.915920117123697</v>
      </c>
      <c r="O3527">
        <v>65.259016393442593</v>
      </c>
      <c r="P3527">
        <v>9.0844062947067208</v>
      </c>
    </row>
    <row r="3528" spans="1:17" hidden="1" x14ac:dyDescent="0.3">
      <c r="A3528" t="s">
        <v>7219</v>
      </c>
      <c r="B3528" t="s">
        <v>7220</v>
      </c>
      <c r="C3528" t="str">
        <f>IFERROR(VLOOKUP(Table1[[#This Row],[Ticker]],[1]!Table1[[Symbol]:[Industry]],2,FALSE),"-")</f>
        <v>-</v>
      </c>
      <c r="D3528" t="s">
        <v>496</v>
      </c>
      <c r="E3528">
        <v>38.857282011000002</v>
      </c>
      <c r="F3528">
        <v>5.77</v>
      </c>
      <c r="G3528">
        <v>-66.722287031097196</v>
      </c>
      <c r="H3528">
        <v>-25.3796524465684</v>
      </c>
      <c r="I3528">
        <v>-38.915007048873399</v>
      </c>
      <c r="J3528">
        <v>-2.4612392924184099</v>
      </c>
      <c r="K3528">
        <v>7.1442530459875098</v>
      </c>
      <c r="L3528">
        <v>9.7491632312350394</v>
      </c>
      <c r="M3528">
        <v>31.1747791615322</v>
      </c>
      <c r="N3528">
        <v>2.9616885087899201</v>
      </c>
      <c r="O3528">
        <v>90.641247833622202</v>
      </c>
      <c r="P3528">
        <v>8.05243445692882</v>
      </c>
      <c r="Q3528">
        <v>-0.23233249137321199</v>
      </c>
    </row>
    <row r="3529" spans="1:17" hidden="1" x14ac:dyDescent="0.3">
      <c r="A3529" t="s">
        <v>7221</v>
      </c>
      <c r="B3529" t="s">
        <v>7222</v>
      </c>
      <c r="C3529" t="str">
        <f>IFERROR(VLOOKUP(Table1[[#This Row],[Ticker]],[1]!Table1[[Symbol]:[Industry]],2,FALSE),"-")</f>
        <v>-</v>
      </c>
      <c r="D3529" t="s">
        <v>124</v>
      </c>
      <c r="E3529">
        <v>38.850202000000003</v>
      </c>
      <c r="F3529">
        <v>72.760000000000005</v>
      </c>
      <c r="G3529">
        <v>147.41093710212601</v>
      </c>
      <c r="H3529">
        <v>-24.146469252298299</v>
      </c>
      <c r="I3529">
        <v>95.055761155961605</v>
      </c>
      <c r="J3529">
        <v>-5.2815119047187702</v>
      </c>
      <c r="K3529">
        <v>69.308310779159598</v>
      </c>
      <c r="L3529">
        <v>52.980096254130302</v>
      </c>
      <c r="M3529">
        <v>43.716803958384098</v>
      </c>
      <c r="N3529">
        <v>0.90750975013074897</v>
      </c>
      <c r="O3529">
        <v>29.178119846069201</v>
      </c>
      <c r="P3529">
        <v>236.85185185185099</v>
      </c>
      <c r="Q3529">
        <v>0.186449982058116</v>
      </c>
    </row>
    <row r="3530" spans="1:17" hidden="1" x14ac:dyDescent="0.3">
      <c r="A3530" t="s">
        <v>7223</v>
      </c>
      <c r="B3530" t="s">
        <v>7224</v>
      </c>
      <c r="C3530" t="str">
        <f>IFERROR(VLOOKUP(Table1[[#This Row],[Ticker]],[1]!Table1[[Symbol]:[Industry]],2,FALSE),"-")</f>
        <v>-</v>
      </c>
      <c r="D3530" t="s">
        <v>931</v>
      </c>
      <c r="E3530">
        <v>38.825905833</v>
      </c>
      <c r="F3530">
        <v>75.790000000000006</v>
      </c>
      <c r="G3530">
        <v>-19.8897900422193</v>
      </c>
      <c r="H3530">
        <v>16.721511482507999</v>
      </c>
      <c r="I3530">
        <v>-18.151866023232401</v>
      </c>
      <c r="J3530">
        <v>6.4162529117951701</v>
      </c>
      <c r="K3530">
        <v>71.478031914732</v>
      </c>
      <c r="L3530">
        <v>74.607823024075302</v>
      </c>
      <c r="M3530">
        <v>70.197232123472403</v>
      </c>
      <c r="N3530">
        <v>0.97700599607984495</v>
      </c>
      <c r="O3530">
        <v>15.5165589127853</v>
      </c>
      <c r="P3530">
        <v>22.2419354838709</v>
      </c>
      <c r="Q3530">
        <v>-1.9570795350664E-2</v>
      </c>
    </row>
    <row r="3531" spans="1:17" hidden="1" x14ac:dyDescent="0.3">
      <c r="A3531" t="s">
        <v>7225</v>
      </c>
      <c r="B3531" t="s">
        <v>7226</v>
      </c>
      <c r="C3531" t="str">
        <f>IFERROR(VLOOKUP(Table1[[#This Row],[Ticker]],[1]!Table1[[Symbol]:[Industry]],2,FALSE),"-")</f>
        <v>-</v>
      </c>
      <c r="E3531">
        <v>38.822949999999999</v>
      </c>
      <c r="F3531">
        <v>81.05</v>
      </c>
      <c r="G3531">
        <v>-95.518280203821604</v>
      </c>
      <c r="H3531">
        <v>-2.2266352051891398</v>
      </c>
      <c r="I3531">
        <v>-82.954001295623897</v>
      </c>
      <c r="J3531">
        <v>-2.4362851469768101</v>
      </c>
      <c r="M3531">
        <v>47.542284063688903</v>
      </c>
      <c r="O3531">
        <v>269.21653300431802</v>
      </c>
      <c r="P3531">
        <v>32.629684176075898</v>
      </c>
    </row>
    <row r="3532" spans="1:17" hidden="1" x14ac:dyDescent="0.3">
      <c r="A3532" t="s">
        <v>7227</v>
      </c>
      <c r="B3532" t="s">
        <v>7228</v>
      </c>
      <c r="C3532" t="str">
        <f>IFERROR(VLOOKUP(Table1[[#This Row],[Ticker]],[1]!Table1[[Symbol]:[Industry]],2,FALSE),"-")</f>
        <v>-</v>
      </c>
      <c r="D3532" t="s">
        <v>1328</v>
      </c>
      <c r="E3532">
        <v>38.786527800000002</v>
      </c>
      <c r="F3532">
        <v>34.200000000000003</v>
      </c>
      <c r="G3532">
        <v>-62.670711366618299</v>
      </c>
      <c r="H3532">
        <v>-2.9855637766177101</v>
      </c>
      <c r="I3532">
        <v>-49.847891368854498</v>
      </c>
      <c r="J3532">
        <v>-7.1013317245385803</v>
      </c>
      <c r="K3532">
        <v>36.051850529723303</v>
      </c>
      <c r="M3532">
        <v>41.685853317705401</v>
      </c>
      <c r="N3532">
        <v>0.87229003461468302</v>
      </c>
      <c r="O3532">
        <v>71.929824561403393</v>
      </c>
      <c r="P3532">
        <v>16.923076923076898</v>
      </c>
    </row>
    <row r="3533" spans="1:17" hidden="1" x14ac:dyDescent="0.3">
      <c r="A3533" t="s">
        <v>7229</v>
      </c>
      <c r="B3533" t="s">
        <v>7230</v>
      </c>
      <c r="C3533" t="str">
        <f>IFERROR(VLOOKUP(Table1[[#This Row],[Ticker]],[1]!Table1[[Symbol]:[Industry]],2,FALSE),"-")</f>
        <v>-</v>
      </c>
      <c r="E3533">
        <v>38.753755599999998</v>
      </c>
      <c r="F3533">
        <v>37</v>
      </c>
      <c r="G3533">
        <v>-8.5865133397679507</v>
      </c>
      <c r="H3533">
        <v>-8.887220876152</v>
      </c>
      <c r="I3533">
        <v>-11.5195030095337</v>
      </c>
      <c r="J3533">
        <v>0.25629310677045303</v>
      </c>
      <c r="K3533">
        <v>38.556889377800502</v>
      </c>
      <c r="L3533">
        <v>37.454042467557301</v>
      </c>
      <c r="M3533">
        <v>37.572851760086301</v>
      </c>
      <c r="N3533">
        <v>0.42964930000468199</v>
      </c>
      <c r="O3533">
        <v>49.459459459459403</v>
      </c>
      <c r="P3533">
        <v>36.682674547469503</v>
      </c>
    </row>
    <row r="3534" spans="1:17" hidden="1" x14ac:dyDescent="0.3">
      <c r="A3534" t="s">
        <v>7231</v>
      </c>
      <c r="B3534" t="s">
        <v>7232</v>
      </c>
      <c r="C3534" t="str">
        <f>IFERROR(VLOOKUP(Table1[[#This Row],[Ticker]],[1]!Table1[[Symbol]:[Industry]],2,FALSE),"-")</f>
        <v>-</v>
      </c>
      <c r="E3534">
        <v>38.713928000000003</v>
      </c>
      <c r="F3534">
        <v>12.28</v>
      </c>
      <c r="G3534">
        <v>-46.229985373746999</v>
      </c>
      <c r="H3534">
        <v>-12.0081201675951</v>
      </c>
      <c r="I3534">
        <v>-44.856125026002502</v>
      </c>
      <c r="J3534">
        <v>0.73408667968714503</v>
      </c>
      <c r="K3534">
        <v>13.0601890093306</v>
      </c>
      <c r="L3534">
        <v>15.190806616014299</v>
      </c>
      <c r="M3534">
        <v>55.345991223692401</v>
      </c>
      <c r="N3534">
        <v>1.5137548248814501</v>
      </c>
      <c r="O3534">
        <v>103.990228013029</v>
      </c>
      <c r="P3534">
        <v>11.636363636363599</v>
      </c>
      <c r="Q3534">
        <v>9.2680978392992996E-2</v>
      </c>
    </row>
    <row r="3535" spans="1:17" hidden="1" x14ac:dyDescent="0.3">
      <c r="A3535" t="s">
        <v>7233</v>
      </c>
      <c r="B3535" t="s">
        <v>7234</v>
      </c>
      <c r="C3535" t="str">
        <f>IFERROR(VLOOKUP(Table1[[#This Row],[Ticker]],[1]!Table1[[Symbol]:[Industry]],2,FALSE),"-")</f>
        <v>-</v>
      </c>
      <c r="D3535" t="s">
        <v>1136</v>
      </c>
      <c r="E3535">
        <v>38.664999999999999</v>
      </c>
      <c r="F3535">
        <v>7.4</v>
      </c>
      <c r="G3535">
        <v>-0.28845720743687397</v>
      </c>
      <c r="H3535">
        <v>-10.967533263441499</v>
      </c>
      <c r="I3535">
        <v>-4.2256362141281398</v>
      </c>
      <c r="J3535">
        <v>-6.7062699961435204</v>
      </c>
      <c r="K3535">
        <v>8.2568528186237806</v>
      </c>
      <c r="L3535">
        <v>7.5126740442213196</v>
      </c>
      <c r="M3535">
        <v>29.566158524498299</v>
      </c>
      <c r="N3535">
        <v>0.64703579861651295</v>
      </c>
      <c r="O3535">
        <v>46.6216216216216</v>
      </c>
      <c r="P3535">
        <v>54.811715481171497</v>
      </c>
      <c r="Q3535">
        <v>0.147590717315914</v>
      </c>
    </row>
    <row r="3536" spans="1:17" hidden="1" x14ac:dyDescent="0.3">
      <c r="A3536" t="s">
        <v>7235</v>
      </c>
      <c r="B3536" t="s">
        <v>7236</v>
      </c>
      <c r="C3536" t="str">
        <f>IFERROR(VLOOKUP(Table1[[#This Row],[Ticker]],[1]!Table1[[Symbol]:[Industry]],2,FALSE),"-")</f>
        <v>-</v>
      </c>
      <c r="D3536" t="s">
        <v>46</v>
      </c>
      <c r="E3536">
        <v>38.660129999999903</v>
      </c>
      <c r="F3536">
        <v>30.75</v>
      </c>
      <c r="K3536">
        <v>26.2695652130257</v>
      </c>
      <c r="L3536">
        <v>18.751713502708899</v>
      </c>
      <c r="M3536">
        <v>99.999990516182706</v>
      </c>
      <c r="N3536">
        <v>1</v>
      </c>
      <c r="Q3536">
        <v>6.2078155048784001E-2</v>
      </c>
    </row>
    <row r="3537" spans="1:17" hidden="1" x14ac:dyDescent="0.3">
      <c r="A3537" t="s">
        <v>7237</v>
      </c>
      <c r="B3537" t="s">
        <v>7238</v>
      </c>
      <c r="C3537" t="str">
        <f>IFERROR(VLOOKUP(Table1[[#This Row],[Ticker]],[1]!Table1[[Symbol]:[Industry]],2,FALSE),"-")</f>
        <v>-</v>
      </c>
      <c r="D3537" t="s">
        <v>716</v>
      </c>
      <c r="E3537">
        <v>38.618346535999997</v>
      </c>
      <c r="F3537">
        <v>149.01</v>
      </c>
      <c r="G3537">
        <v>35.164402391667998</v>
      </c>
      <c r="H3537">
        <v>2.63556518254437</v>
      </c>
      <c r="I3537">
        <v>21.076290724047901</v>
      </c>
      <c r="J3537">
        <v>1.4891755514031899</v>
      </c>
      <c r="K3537">
        <v>139.90756394171299</v>
      </c>
      <c r="L3537">
        <v>120.969804000872</v>
      </c>
      <c r="M3537">
        <v>44.752496423100702</v>
      </c>
      <c r="N3537">
        <v>1.1083340584946999</v>
      </c>
      <c r="O3537">
        <v>2.07368632977653</v>
      </c>
      <c r="P3537">
        <v>85.566625155666202</v>
      </c>
    </row>
    <row r="3538" spans="1:17" hidden="1" x14ac:dyDescent="0.3">
      <c r="A3538" t="s">
        <v>7239</v>
      </c>
      <c r="B3538" t="s">
        <v>7240</v>
      </c>
      <c r="C3538" t="str">
        <f>IFERROR(VLOOKUP(Table1[[#This Row],[Ticker]],[1]!Table1[[Symbol]:[Industry]],2,FALSE),"-")</f>
        <v>-</v>
      </c>
      <c r="D3538" t="s">
        <v>716</v>
      </c>
      <c r="E3538">
        <v>38.500961535999998</v>
      </c>
      <c r="F3538">
        <v>21.29</v>
      </c>
      <c r="G3538">
        <v>31.948805836886802</v>
      </c>
      <c r="H3538">
        <v>1.7266536115856901</v>
      </c>
      <c r="I3538">
        <v>9.89033409210783</v>
      </c>
      <c r="J3538">
        <v>-0.28828478738662799</v>
      </c>
      <c r="K3538">
        <v>19.954978968554801</v>
      </c>
      <c r="L3538">
        <v>17.7371726124635</v>
      </c>
      <c r="M3538">
        <v>45.204362990631097</v>
      </c>
      <c r="N3538">
        <v>1.37045811167239</v>
      </c>
      <c r="O3538">
        <v>1.6909347111319699</v>
      </c>
      <c r="P3538">
        <v>63.141762452107201</v>
      </c>
    </row>
    <row r="3539" spans="1:17" hidden="1" x14ac:dyDescent="0.3">
      <c r="A3539" t="s">
        <v>7241</v>
      </c>
      <c r="B3539" t="s">
        <v>7242</v>
      </c>
      <c r="C3539" t="str">
        <f>IFERROR(VLOOKUP(Table1[[#This Row],[Ticker]],[1]!Table1[[Symbol]:[Industry]],2,FALSE),"-")</f>
        <v>-</v>
      </c>
      <c r="D3539" t="s">
        <v>169</v>
      </c>
      <c r="E3539">
        <v>38.500522199999999</v>
      </c>
      <c r="F3539">
        <v>61.11</v>
      </c>
      <c r="G3539">
        <v>43.635941579558498</v>
      </c>
      <c r="H3539">
        <v>-8.0649288559827905</v>
      </c>
      <c r="I3539">
        <v>-16.531750129192599</v>
      </c>
      <c r="J3539">
        <v>-1.4374198788085499</v>
      </c>
      <c r="K3539">
        <v>59.550194147891403</v>
      </c>
      <c r="L3539">
        <v>54.518744769766698</v>
      </c>
      <c r="M3539">
        <v>54.047723511560001</v>
      </c>
      <c r="N3539">
        <v>1.7658959685086799</v>
      </c>
      <c r="O3539">
        <v>17.6566846669939</v>
      </c>
      <c r="P3539">
        <v>97.0654627539503</v>
      </c>
      <c r="Q3539">
        <v>2.6990188345214002E-2</v>
      </c>
    </row>
    <row r="3540" spans="1:17" hidden="1" x14ac:dyDescent="0.3">
      <c r="A3540" t="s">
        <v>7243</v>
      </c>
      <c r="B3540" t="s">
        <v>7244</v>
      </c>
      <c r="C3540" t="str">
        <f>IFERROR(VLOOKUP(Table1[[#This Row],[Ticker]],[1]!Table1[[Symbol]:[Industry]],2,FALSE),"-")</f>
        <v>-</v>
      </c>
      <c r="D3540" t="s">
        <v>620</v>
      </c>
      <c r="E3540">
        <v>38.474062500000002</v>
      </c>
      <c r="F3540">
        <v>37.5</v>
      </c>
      <c r="G3540">
        <v>20.657837398207501</v>
      </c>
      <c r="H3540">
        <v>2.3674415113974501</v>
      </c>
      <c r="I3540">
        <v>9.1015253235470208</v>
      </c>
      <c r="J3540">
        <v>2.1934871658786399</v>
      </c>
      <c r="K3540">
        <v>36.037076866215401</v>
      </c>
      <c r="L3540">
        <v>33.914582078271003</v>
      </c>
      <c r="M3540">
        <v>64.189430029613902</v>
      </c>
      <c r="N3540">
        <v>1.0758420873086201</v>
      </c>
      <c r="O3540">
        <v>16.799999999999901</v>
      </c>
      <c r="P3540">
        <v>69.683257918552002</v>
      </c>
      <c r="Q3540">
        <v>3.3960682437386001E-2</v>
      </c>
    </row>
    <row r="3541" spans="1:17" hidden="1" x14ac:dyDescent="0.3">
      <c r="A3541" t="s">
        <v>7245</v>
      </c>
      <c r="B3541" t="s">
        <v>7246</v>
      </c>
      <c r="C3541" t="str">
        <f>IFERROR(VLOOKUP(Table1[[#This Row],[Ticker]],[1]!Table1[[Symbol]:[Industry]],2,FALSE),"-")</f>
        <v>-</v>
      </c>
      <c r="E3541">
        <v>38.455217023000003</v>
      </c>
      <c r="F3541">
        <v>55.21</v>
      </c>
      <c r="G3541">
        <v>-15.2921860209961</v>
      </c>
      <c r="H3541">
        <v>-10.2001055072884</v>
      </c>
      <c r="I3541">
        <v>-36.208810467676798</v>
      </c>
      <c r="J3541">
        <v>-8.16107961894817</v>
      </c>
      <c r="K3541">
        <v>56.709043669044704</v>
      </c>
      <c r="L3541">
        <v>57.055724267261198</v>
      </c>
      <c r="M3541">
        <v>44.747570472573102</v>
      </c>
      <c r="N3541">
        <v>0.51938650953201704</v>
      </c>
      <c r="O3541">
        <v>55.768882448831697</v>
      </c>
      <c r="P3541">
        <v>44.076200417536498</v>
      </c>
      <c r="Q3541">
        <v>0.11226089685599799</v>
      </c>
    </row>
    <row r="3542" spans="1:17" hidden="1" x14ac:dyDescent="0.3">
      <c r="A3542" t="s">
        <v>7247</v>
      </c>
      <c r="B3542" t="s">
        <v>7248</v>
      </c>
      <c r="C3542" t="str">
        <f>IFERROR(VLOOKUP(Table1[[#This Row],[Ticker]],[1]!Table1[[Symbol]:[Industry]],2,FALSE),"-")</f>
        <v>-</v>
      </c>
      <c r="D3542" t="s">
        <v>140</v>
      </c>
      <c r="E3542">
        <v>38.439646507999903</v>
      </c>
      <c r="F3542">
        <v>6.68</v>
      </c>
      <c r="G3542">
        <v>20.524373118788699</v>
      </c>
      <c r="H3542">
        <v>-21.866364504552099</v>
      </c>
      <c r="I3542">
        <v>-3.3811693019209299</v>
      </c>
      <c r="J3542">
        <v>-7.7186515116696803</v>
      </c>
      <c r="K3542">
        <v>6.7030918025314099</v>
      </c>
      <c r="L3542">
        <v>6.4954769489880899</v>
      </c>
      <c r="M3542">
        <v>46.7147580277339</v>
      </c>
      <c r="N3542">
        <v>1.2926006196796</v>
      </c>
      <c r="O3542">
        <v>60.928143712574801</v>
      </c>
      <c r="P3542">
        <v>53.5632183908046</v>
      </c>
      <c r="Q3542">
        <v>-7.8896376789864997E-2</v>
      </c>
    </row>
    <row r="3543" spans="1:17" hidden="1" x14ac:dyDescent="0.3">
      <c r="A3543" t="s">
        <v>7249</v>
      </c>
      <c r="B3543" t="s">
        <v>7250</v>
      </c>
      <c r="C3543" t="str">
        <f>IFERROR(VLOOKUP(Table1[[#This Row],[Ticker]],[1]!Table1[[Symbol]:[Industry]],2,FALSE),"-")</f>
        <v>-</v>
      </c>
      <c r="E3543">
        <v>38.383488</v>
      </c>
      <c r="F3543">
        <v>55.92</v>
      </c>
      <c r="G3543">
        <v>-53.201812577012802</v>
      </c>
      <c r="H3543">
        <v>-11.2141352051891</v>
      </c>
      <c r="I3543">
        <v>-38.329366023232403</v>
      </c>
      <c r="J3543">
        <v>1.21542702315938</v>
      </c>
      <c r="K3543">
        <v>50.053483453645903</v>
      </c>
      <c r="M3543">
        <v>81.580195956358395</v>
      </c>
      <c r="N3543">
        <v>1.31191222570532</v>
      </c>
      <c r="O3543">
        <v>59.227467811158697</v>
      </c>
      <c r="P3543">
        <v>29.294797687861202</v>
      </c>
    </row>
    <row r="3544" spans="1:17" hidden="1" x14ac:dyDescent="0.3">
      <c r="A3544" t="s">
        <v>7251</v>
      </c>
      <c r="B3544" t="s">
        <v>7252</v>
      </c>
      <c r="C3544" t="str">
        <f>IFERROR(VLOOKUP(Table1[[#This Row],[Ticker]],[1]!Table1[[Symbol]:[Industry]],2,FALSE),"-")</f>
        <v>-</v>
      </c>
      <c r="E3544">
        <v>38.187188499999998</v>
      </c>
      <c r="F3544">
        <v>42.86</v>
      </c>
      <c r="G3544">
        <v>-13.0709245229672</v>
      </c>
      <c r="H3544">
        <v>-7.7133388456897203</v>
      </c>
      <c r="I3544">
        <v>-24.5182320026138</v>
      </c>
      <c r="J3544">
        <v>1.2623046390977699</v>
      </c>
      <c r="K3544">
        <v>44.083659456347199</v>
      </c>
      <c r="L3544">
        <v>43.788284167892101</v>
      </c>
      <c r="M3544">
        <v>45.552320044038801</v>
      </c>
      <c r="N3544">
        <v>1.04479948775114</v>
      </c>
      <c r="O3544">
        <v>38.824078394773601</v>
      </c>
      <c r="P3544">
        <v>27.7496274217585</v>
      </c>
      <c r="Q3544">
        <v>7.7687200411204999E-2</v>
      </c>
    </row>
    <row r="3545" spans="1:17" hidden="1" x14ac:dyDescent="0.3">
      <c r="A3545" t="s">
        <v>7253</v>
      </c>
      <c r="B3545" t="s">
        <v>7254</v>
      </c>
      <c r="C3545" t="str">
        <f>IFERROR(VLOOKUP(Table1[[#This Row],[Ticker]],[1]!Table1[[Symbol]:[Industry]],2,FALSE),"-")</f>
        <v>-</v>
      </c>
      <c r="D3545" t="s">
        <v>46</v>
      </c>
      <c r="E3545">
        <v>38.179949999999998</v>
      </c>
      <c r="F3545">
        <v>1.45</v>
      </c>
      <c r="G3545">
        <v>-45.6016887834271</v>
      </c>
      <c r="H3545">
        <v>-19.207034613473098</v>
      </c>
      <c r="I3545">
        <v>-68.546858377972399</v>
      </c>
      <c r="J3545">
        <v>2.5798276957512698</v>
      </c>
      <c r="K3545">
        <v>1.6259958870545901</v>
      </c>
      <c r="L3545">
        <v>1.9740421831657899</v>
      </c>
      <c r="M3545">
        <v>51.457744163239099</v>
      </c>
      <c r="N3545">
        <v>2.3316696299763802</v>
      </c>
      <c r="O3545">
        <v>148.27586206896501</v>
      </c>
      <c r="P3545">
        <v>12.403100775193799</v>
      </c>
      <c r="Q3545">
        <v>2.7599577314450001E-2</v>
      </c>
    </row>
    <row r="3546" spans="1:17" hidden="1" x14ac:dyDescent="0.3">
      <c r="A3546" t="s">
        <v>7255</v>
      </c>
      <c r="B3546" t="s">
        <v>7256</v>
      </c>
      <c r="C3546" t="str">
        <f>IFERROR(VLOOKUP(Table1[[#This Row],[Ticker]],[1]!Table1[[Symbol]:[Industry]],2,FALSE),"-")</f>
        <v>-</v>
      </c>
      <c r="E3546">
        <v>38.178848674999998</v>
      </c>
      <c r="F3546">
        <v>11.1</v>
      </c>
      <c r="G3546">
        <v>10.4841329974087</v>
      </c>
      <c r="H3546">
        <v>-14.613338392440101</v>
      </c>
      <c r="I3546">
        <v>-8.1723848911569394</v>
      </c>
      <c r="J3546">
        <v>-3.51167755423926</v>
      </c>
      <c r="K3546">
        <v>10.9741241914511</v>
      </c>
      <c r="L3546">
        <v>10.127591924689501</v>
      </c>
      <c r="M3546">
        <v>64.685278890049105</v>
      </c>
      <c r="N3546">
        <v>1.50545850475855</v>
      </c>
      <c r="O3546">
        <v>31.531531531531499</v>
      </c>
    </row>
    <row r="3547" spans="1:17" hidden="1" x14ac:dyDescent="0.3">
      <c r="A3547" t="s">
        <v>7257</v>
      </c>
      <c r="B3547" t="s">
        <v>7258</v>
      </c>
      <c r="C3547" t="str">
        <f>IFERROR(VLOOKUP(Table1[[#This Row],[Ticker]],[1]!Table1[[Symbol]:[Industry]],2,FALSE),"-")</f>
        <v>-</v>
      </c>
      <c r="D3547" t="s">
        <v>1539</v>
      </c>
      <c r="E3547">
        <v>38.147570719999997</v>
      </c>
      <c r="F3547">
        <v>7.6</v>
      </c>
      <c r="G3547">
        <v>27.823167514357301</v>
      </c>
      <c r="H3547">
        <v>43.158680328791398</v>
      </c>
      <c r="I3547">
        <v>17.025163891297399</v>
      </c>
      <c r="J3547">
        <v>-11.720605026276299</v>
      </c>
      <c r="K3547">
        <v>6.42913045807855</v>
      </c>
      <c r="L3547">
        <v>5.9153519343290304</v>
      </c>
      <c r="M3547">
        <v>58.311338154569498</v>
      </c>
      <c r="N3547">
        <v>1.9891369587895</v>
      </c>
      <c r="O3547">
        <v>11.052631578947301</v>
      </c>
      <c r="P3547">
        <v>72.727272727272705</v>
      </c>
      <c r="Q3547">
        <v>9.4196438753225004E-2</v>
      </c>
    </row>
    <row r="3548" spans="1:17" hidden="1" x14ac:dyDescent="0.3">
      <c r="A3548" t="s">
        <v>7259</v>
      </c>
      <c r="B3548" t="s">
        <v>7260</v>
      </c>
      <c r="C3548" t="str">
        <f>IFERROR(VLOOKUP(Table1[[#This Row],[Ticker]],[1]!Table1[[Symbol]:[Industry]],2,FALSE),"-")</f>
        <v>-</v>
      </c>
      <c r="D3548" t="s">
        <v>994</v>
      </c>
      <c r="E3548">
        <v>38.142499999999998</v>
      </c>
      <c r="F3548">
        <v>80.3</v>
      </c>
      <c r="G3548">
        <v>32.358680120735997</v>
      </c>
      <c r="H3548">
        <v>-0.32382976030202998</v>
      </c>
      <c r="I3548">
        <v>21.729242526641801</v>
      </c>
      <c r="J3548">
        <v>-5.8316458820253301</v>
      </c>
      <c r="K3548">
        <v>73.529659191542606</v>
      </c>
      <c r="L3548">
        <v>65.285352629805502</v>
      </c>
      <c r="M3548">
        <v>58.542139440627103</v>
      </c>
      <c r="N3548">
        <v>1.57302115795582</v>
      </c>
      <c r="O3548">
        <v>18.6176836861768</v>
      </c>
      <c r="P3548">
        <v>74.565217391304301</v>
      </c>
      <c r="Q3548">
        <v>0.10434310618930701</v>
      </c>
    </row>
    <row r="3549" spans="1:17" hidden="1" x14ac:dyDescent="0.3">
      <c r="A3549" t="s">
        <v>7261</v>
      </c>
      <c r="B3549" t="s">
        <v>7262</v>
      </c>
      <c r="C3549" t="str">
        <f>IFERROR(VLOOKUP(Table1[[#This Row],[Ticker]],[1]!Table1[[Symbol]:[Industry]],2,FALSE),"-")</f>
        <v>-</v>
      </c>
      <c r="D3549" t="s">
        <v>98</v>
      </c>
      <c r="E3549">
        <v>38.060985600000002</v>
      </c>
      <c r="F3549">
        <v>37.840000000000003</v>
      </c>
      <c r="G3549">
        <v>-52.984913293723402</v>
      </c>
      <c r="H3549">
        <v>2.1893590204549001</v>
      </c>
      <c r="I3549">
        <v>-21.708643131666101</v>
      </c>
      <c r="J3549">
        <v>-6.8813352388594398</v>
      </c>
      <c r="K3549">
        <v>36.398176355607703</v>
      </c>
      <c r="L3549">
        <v>39.400442832210302</v>
      </c>
      <c r="M3549">
        <v>58.284609954735203</v>
      </c>
      <c r="N3549">
        <v>0.51411763518043196</v>
      </c>
      <c r="O3549">
        <v>48.863636363636303</v>
      </c>
      <c r="P3549">
        <v>39.0154298310066</v>
      </c>
      <c r="Q3549">
        <v>2.8044005783949999E-2</v>
      </c>
    </row>
    <row r="3550" spans="1:17" hidden="1" x14ac:dyDescent="0.3">
      <c r="A3550" t="s">
        <v>7263</v>
      </c>
      <c r="B3550" t="s">
        <v>7264</v>
      </c>
      <c r="C3550" t="str">
        <f>IFERROR(VLOOKUP(Table1[[#This Row],[Ticker]],[1]!Table1[[Symbol]:[Industry]],2,FALSE),"-")</f>
        <v>-</v>
      </c>
      <c r="D3550" t="s">
        <v>124</v>
      </c>
      <c r="E3550">
        <v>38.03192</v>
      </c>
      <c r="F3550">
        <v>47.75</v>
      </c>
      <c r="G3550">
        <v>23.506563979003801</v>
      </c>
      <c r="H3550">
        <v>20.104972258263</v>
      </c>
      <c r="I3550">
        <v>33.762968129101701</v>
      </c>
      <c r="J3550">
        <v>-2.2802934731724598</v>
      </c>
      <c r="K3550">
        <v>45.670828871970301</v>
      </c>
      <c r="L3550">
        <v>40.794544513748498</v>
      </c>
      <c r="M3550">
        <v>48.8226054497962</v>
      </c>
      <c r="N3550">
        <v>0.312687442231871</v>
      </c>
      <c r="O3550">
        <v>28.586387434554901</v>
      </c>
      <c r="P3550">
        <v>81.076981418278294</v>
      </c>
      <c r="Q3550">
        <v>9.0879662834675995E-2</v>
      </c>
    </row>
    <row r="3551" spans="1:17" hidden="1" x14ac:dyDescent="0.3">
      <c r="A3551" t="s">
        <v>7265</v>
      </c>
      <c r="B3551" t="s">
        <v>7266</v>
      </c>
      <c r="C3551" t="str">
        <f>IFERROR(VLOOKUP(Table1[[#This Row],[Ticker]],[1]!Table1[[Symbol]:[Industry]],2,FALSE),"-")</f>
        <v>-</v>
      </c>
      <c r="E3551">
        <v>38.0154</v>
      </c>
      <c r="F3551">
        <v>37.270000000000003</v>
      </c>
      <c r="G3551">
        <v>-16.094538962172599</v>
      </c>
      <c r="H3551">
        <v>-14.8807178029192</v>
      </c>
      <c r="I3551">
        <v>-15.8320743565657</v>
      </c>
      <c r="J3551">
        <v>-5.6141522373591002</v>
      </c>
      <c r="K3551">
        <v>38.095774925180002</v>
      </c>
      <c r="L3551">
        <v>38.426963013147201</v>
      </c>
      <c r="M3551">
        <v>59.950843948368899</v>
      </c>
      <c r="N3551">
        <v>1.186276410157</v>
      </c>
      <c r="O3551">
        <v>44.620338073517502</v>
      </c>
      <c r="P3551">
        <v>33.154698106466597</v>
      </c>
      <c r="Q3551">
        <v>3.4310772325048998E-2</v>
      </c>
    </row>
    <row r="3552" spans="1:17" hidden="1" x14ac:dyDescent="0.3">
      <c r="A3552" t="s">
        <v>7267</v>
      </c>
      <c r="B3552" t="s">
        <v>7268</v>
      </c>
      <c r="C3552" t="str">
        <f>IFERROR(VLOOKUP(Table1[[#This Row],[Ticker]],[1]!Table1[[Symbol]:[Industry]],2,FALSE),"-")</f>
        <v>-</v>
      </c>
      <c r="E3552">
        <v>37.888730000000002</v>
      </c>
      <c r="F3552">
        <v>121</v>
      </c>
      <c r="G3552">
        <v>11.787813979003801</v>
      </c>
      <c r="H3552">
        <v>-16.141373871356201</v>
      </c>
      <c r="I3552">
        <v>-4.5440938169286902</v>
      </c>
      <c r="J3552">
        <v>-1.9797730629545101</v>
      </c>
      <c r="K3552">
        <v>129.520993420845</v>
      </c>
      <c r="L3552">
        <v>118.649265886423</v>
      </c>
      <c r="M3552">
        <v>50.039269465706496</v>
      </c>
      <c r="N3552">
        <v>0.94918986082698997</v>
      </c>
      <c r="O3552">
        <v>39.586776859504099</v>
      </c>
      <c r="P3552">
        <v>77.679882525697494</v>
      </c>
      <c r="Q3552">
        <v>8.9913193426584007E-2</v>
      </c>
    </row>
    <row r="3553" spans="1:17" hidden="1" x14ac:dyDescent="0.3">
      <c r="A3553" t="s">
        <v>7269</v>
      </c>
      <c r="B3553" t="s">
        <v>7270</v>
      </c>
      <c r="C3553" t="str">
        <f>IFERROR(VLOOKUP(Table1[[#This Row],[Ticker]],[1]!Table1[[Symbol]:[Industry]],2,FALSE),"-")</f>
        <v>-</v>
      </c>
      <c r="D3553" t="s">
        <v>812</v>
      </c>
      <c r="E3553">
        <v>37.856430000000003</v>
      </c>
      <c r="F3553">
        <v>134.1</v>
      </c>
      <c r="G3553">
        <v>-74.382042480326305</v>
      </c>
      <c r="H3553">
        <v>-41.412021040284202</v>
      </c>
      <c r="I3553">
        <v>-61.559222482562497</v>
      </c>
      <c r="J3553">
        <v>-4.5940853477269901</v>
      </c>
      <c r="M3553">
        <v>29.690640690621098</v>
      </c>
      <c r="O3553">
        <v>115.324384787472</v>
      </c>
      <c r="P3553">
        <v>7.2799999999999896</v>
      </c>
    </row>
    <row r="3554" spans="1:17" hidden="1" x14ac:dyDescent="0.3">
      <c r="A3554" t="s">
        <v>7271</v>
      </c>
      <c r="B3554" t="s">
        <v>7272</v>
      </c>
      <c r="C3554" t="str">
        <f>IFERROR(VLOOKUP(Table1[[#This Row],[Ticker]],[1]!Table1[[Symbol]:[Industry]],2,FALSE),"-")</f>
        <v>-</v>
      </c>
      <c r="E3554">
        <v>37.841788399999999</v>
      </c>
      <c r="F3554">
        <v>27.22</v>
      </c>
      <c r="G3554">
        <v>55.151601354419</v>
      </c>
      <c r="H3554">
        <v>3.14586479481085</v>
      </c>
      <c r="I3554">
        <v>8.3038663899465508</v>
      </c>
      <c r="J3554">
        <v>-2.1385059866109501</v>
      </c>
      <c r="K3554">
        <v>25.902919536832702</v>
      </c>
      <c r="L3554">
        <v>22.931439483275799</v>
      </c>
      <c r="M3554">
        <v>63.9470604252257</v>
      </c>
      <c r="N3554">
        <v>0.99885128102437204</v>
      </c>
      <c r="O3554">
        <v>6.5393093313739801</v>
      </c>
      <c r="P3554">
        <v>132.64957264957201</v>
      </c>
      <c r="Q3554">
        <v>-4.0730702355640004E-3</v>
      </c>
    </row>
    <row r="3555" spans="1:17" hidden="1" x14ac:dyDescent="0.3">
      <c r="A3555" t="s">
        <v>7273</v>
      </c>
      <c r="B3555" t="s">
        <v>7274</v>
      </c>
      <c r="C3555" t="str">
        <f>IFERROR(VLOOKUP(Table1[[#This Row],[Ticker]],[1]!Table1[[Symbol]:[Industry]],2,FALSE),"-")</f>
        <v>-</v>
      </c>
      <c r="D3555" t="s">
        <v>1539</v>
      </c>
      <c r="E3555">
        <v>37.820722187999998</v>
      </c>
      <c r="F3555">
        <v>24.14</v>
      </c>
      <c r="G3555">
        <v>16.706693035051</v>
      </c>
      <c r="H3555">
        <v>-2.91100368118079</v>
      </c>
      <c r="I3555">
        <v>-35.2687872450973</v>
      </c>
      <c r="J3555">
        <v>-0.434109270738393</v>
      </c>
      <c r="K3555">
        <v>24.6238853973781</v>
      </c>
      <c r="L3555">
        <v>24.425437793709701</v>
      </c>
      <c r="M3555">
        <v>47.7042612913109</v>
      </c>
      <c r="N3555">
        <v>1.13930445688575</v>
      </c>
      <c r="O3555">
        <v>82.270091135045504</v>
      </c>
      <c r="P3555">
        <v>90.078740157480297</v>
      </c>
      <c r="Q3555">
        <v>5.7731463608840003E-2</v>
      </c>
    </row>
    <row r="3556" spans="1:17" hidden="1" x14ac:dyDescent="0.3">
      <c r="A3556" t="s">
        <v>7275</v>
      </c>
      <c r="B3556" t="s">
        <v>7276</v>
      </c>
      <c r="C3556" t="str">
        <f>IFERROR(VLOOKUP(Table1[[#This Row],[Ticker]],[1]!Table1[[Symbol]:[Industry]],2,FALSE),"-")</f>
        <v>-</v>
      </c>
      <c r="D3556" t="s">
        <v>1409</v>
      </c>
      <c r="E3556">
        <v>37.621614999999998</v>
      </c>
      <c r="F3556">
        <v>68.59</v>
      </c>
      <c r="G3556">
        <v>16.886566577756401</v>
      </c>
      <c r="H3556">
        <v>-5.3335807932226302</v>
      </c>
      <c r="I3556">
        <v>7.3385042659875701</v>
      </c>
      <c r="J3556">
        <v>-1.1408206908568099</v>
      </c>
      <c r="K3556">
        <v>65.720647698225903</v>
      </c>
      <c r="L3556">
        <v>59.686638851096703</v>
      </c>
      <c r="M3556">
        <v>44.716929618634403</v>
      </c>
      <c r="N3556">
        <v>1.3501968919399201</v>
      </c>
      <c r="O3556">
        <v>14.739757982213099</v>
      </c>
      <c r="P3556">
        <v>47.346938775510203</v>
      </c>
      <c r="Q3556">
        <v>7.223967134084E-2</v>
      </c>
    </row>
    <row r="3557" spans="1:17" hidden="1" x14ac:dyDescent="0.3">
      <c r="A3557" t="s">
        <v>7277</v>
      </c>
      <c r="B3557" t="s">
        <v>7278</v>
      </c>
      <c r="C3557" t="str">
        <f>IFERROR(VLOOKUP(Table1[[#This Row],[Ticker]],[1]!Table1[[Symbol]:[Industry]],2,FALSE),"-")</f>
        <v>-</v>
      </c>
      <c r="D3557" t="s">
        <v>65</v>
      </c>
      <c r="E3557">
        <v>37.6128</v>
      </c>
      <c r="F3557">
        <v>2.88</v>
      </c>
      <c r="G3557">
        <v>-39.484641110816497</v>
      </c>
      <c r="H3557">
        <v>33.144550240820202</v>
      </c>
      <c r="I3557">
        <v>-26.661821113052699</v>
      </c>
      <c r="J3557">
        <v>-6.9459919187133297</v>
      </c>
      <c r="M3557">
        <v>35.971598206062097</v>
      </c>
      <c r="O3557">
        <v>24.6527777777777</v>
      </c>
      <c r="P3557">
        <v>0</v>
      </c>
    </row>
    <row r="3558" spans="1:17" hidden="1" x14ac:dyDescent="0.3">
      <c r="A3558" t="s">
        <v>7279</v>
      </c>
      <c r="B3558" t="s">
        <v>7280</v>
      </c>
      <c r="C3558" t="str">
        <f>IFERROR(VLOOKUP(Table1[[#This Row],[Ticker]],[1]!Table1[[Symbol]:[Industry]],2,FALSE),"-")</f>
        <v>-</v>
      </c>
      <c r="E3558">
        <v>37.588592800000001</v>
      </c>
      <c r="F3558">
        <v>56.8</v>
      </c>
      <c r="G3558">
        <v>-78.2602227795592</v>
      </c>
      <c r="H3558">
        <v>-3.4795557659368099</v>
      </c>
      <c r="I3558">
        <v>-65.437402781795498</v>
      </c>
      <c r="J3558">
        <v>-3.5861802093870701</v>
      </c>
      <c r="M3558">
        <v>53.806258387796802</v>
      </c>
      <c r="O3558">
        <v>110.73943661971801</v>
      </c>
      <c r="P3558">
        <v>24.2616495296434</v>
      </c>
    </row>
    <row r="3559" spans="1:17" hidden="1" x14ac:dyDescent="0.3">
      <c r="A3559" t="s">
        <v>7281</v>
      </c>
      <c r="B3559" t="s">
        <v>7282</v>
      </c>
      <c r="C3559" t="str">
        <f>IFERROR(VLOOKUP(Table1[[#This Row],[Ticker]],[1]!Table1[[Symbol]:[Industry]],2,FALSE),"-")</f>
        <v>-</v>
      </c>
      <c r="E3559">
        <v>37.567076</v>
      </c>
      <c r="F3559">
        <v>19.21</v>
      </c>
      <c r="G3559">
        <v>-67.091496365823701</v>
      </c>
      <c r="H3559">
        <v>11.8271640987551</v>
      </c>
      <c r="I3559">
        <v>-43.161598328132598</v>
      </c>
      <c r="J3559">
        <v>1.6375743642127001</v>
      </c>
      <c r="K3559">
        <v>18.762614667192199</v>
      </c>
      <c r="L3559">
        <v>22.200861736245599</v>
      </c>
      <c r="M3559">
        <v>49.119539096379597</v>
      </c>
      <c r="N3559">
        <v>1.6063070384381799</v>
      </c>
      <c r="O3559">
        <v>104.841228526808</v>
      </c>
      <c r="P3559">
        <v>27.811044577511598</v>
      </c>
      <c r="Q3559">
        <v>5.4733223754832999E-2</v>
      </c>
    </row>
    <row r="3560" spans="1:17" hidden="1" x14ac:dyDescent="0.3">
      <c r="A3560" t="s">
        <v>7283</v>
      </c>
      <c r="B3560" t="s">
        <v>7284</v>
      </c>
      <c r="C3560" t="str">
        <f>IFERROR(VLOOKUP(Table1[[#This Row],[Ticker]],[1]!Table1[[Symbol]:[Industry]],2,FALSE),"-")</f>
        <v>-</v>
      </c>
      <c r="E3560">
        <v>37.565538750000002</v>
      </c>
      <c r="F3560">
        <v>113.3</v>
      </c>
      <c r="G3560">
        <v>69.632641565210605</v>
      </c>
      <c r="H3560">
        <v>-4.4141352051891403</v>
      </c>
      <c r="I3560">
        <v>-24.373741023232402</v>
      </c>
      <c r="J3560">
        <v>-1.7679983912052499</v>
      </c>
      <c r="K3560">
        <v>122.400018231156</v>
      </c>
      <c r="L3560">
        <v>115.211312351221</v>
      </c>
      <c r="M3560">
        <v>10.319124748061601</v>
      </c>
      <c r="N3560">
        <v>0</v>
      </c>
      <c r="O3560">
        <v>76.081200353045006</v>
      </c>
      <c r="P3560">
        <v>151.21951219512101</v>
      </c>
    </row>
    <row r="3561" spans="1:17" hidden="1" x14ac:dyDescent="0.3">
      <c r="A3561" t="s">
        <v>7285</v>
      </c>
      <c r="B3561" t="s">
        <v>7286</v>
      </c>
      <c r="C3561" t="str">
        <f>IFERROR(VLOOKUP(Table1[[#This Row],[Ticker]],[1]!Table1[[Symbol]:[Industry]],2,FALSE),"-")</f>
        <v>-</v>
      </c>
      <c r="D3561" t="s">
        <v>620</v>
      </c>
      <c r="E3561">
        <v>37.531262699999999</v>
      </c>
      <c r="F3561">
        <v>37.270000000000003</v>
      </c>
      <c r="G3561">
        <v>-68.967362634881695</v>
      </c>
      <c r="H3561">
        <v>-19.403428567073501</v>
      </c>
      <c r="I3561">
        <v>-54.463280429879198</v>
      </c>
      <c r="J3561">
        <v>-24.680619750428502</v>
      </c>
      <c r="K3561">
        <v>47.437387533026197</v>
      </c>
      <c r="L3561">
        <v>56.288111575942303</v>
      </c>
      <c r="M3561">
        <v>16.465975379678</v>
      </c>
      <c r="N3561">
        <v>4.2495417910982498</v>
      </c>
      <c r="O3561">
        <v>104.18567212235</v>
      </c>
      <c r="P3561">
        <v>3.0982019363762201</v>
      </c>
      <c r="Q3561">
        <v>6.3301601741500002E-4</v>
      </c>
    </row>
    <row r="3562" spans="1:17" hidden="1" x14ac:dyDescent="0.3">
      <c r="A3562" t="s">
        <v>7287</v>
      </c>
      <c r="B3562" t="s">
        <v>7288</v>
      </c>
      <c r="C3562" t="str">
        <f>IFERROR(VLOOKUP(Table1[[#This Row],[Ticker]],[1]!Table1[[Symbol]:[Industry]],2,FALSE),"-")</f>
        <v>-</v>
      </c>
      <c r="E3562">
        <v>37.478652539999999</v>
      </c>
      <c r="F3562">
        <v>62.22</v>
      </c>
      <c r="G3562">
        <v>-61.805037294619801</v>
      </c>
      <c r="H3562">
        <v>-18.965882074009102</v>
      </c>
      <c r="I3562">
        <v>-22.5845764731598</v>
      </c>
      <c r="J3562">
        <v>-7.4952711184779801</v>
      </c>
      <c r="K3562">
        <v>56.823673146030899</v>
      </c>
      <c r="L3562">
        <v>65.281453540758307</v>
      </c>
      <c r="M3562">
        <v>70.357650865903807</v>
      </c>
      <c r="N3562">
        <v>1.09544476634468</v>
      </c>
      <c r="O3562">
        <v>70.363227258116297</v>
      </c>
      <c r="P3562">
        <v>47.1965933286018</v>
      </c>
      <c r="Q3562">
        <v>5.8617852971258003E-2</v>
      </c>
    </row>
    <row r="3563" spans="1:17" hidden="1" x14ac:dyDescent="0.3">
      <c r="A3563" t="s">
        <v>7289</v>
      </c>
      <c r="B3563" t="s">
        <v>7290</v>
      </c>
      <c r="C3563" t="str">
        <f>IFERROR(VLOOKUP(Table1[[#This Row],[Ticker]],[1]!Table1[[Symbol]:[Industry]],2,FALSE),"-")</f>
        <v>-</v>
      </c>
      <c r="E3563">
        <v>37.476023849000001</v>
      </c>
      <c r="F3563">
        <v>48.77</v>
      </c>
      <c r="G3563">
        <v>-41.611479002544698</v>
      </c>
      <c r="H3563">
        <v>-14.414135205189099</v>
      </c>
      <c r="I3563">
        <v>25.898340294354298</v>
      </c>
      <c r="J3563">
        <v>-6.7931240193459503</v>
      </c>
      <c r="K3563">
        <v>48.470338583647198</v>
      </c>
      <c r="L3563">
        <v>47.055425091441002</v>
      </c>
      <c r="M3563">
        <v>53.035670408938302</v>
      </c>
      <c r="N3563">
        <v>0.70770984323208797</v>
      </c>
      <c r="O3563">
        <v>52.552798851753103</v>
      </c>
      <c r="P3563">
        <v>74.740236474381902</v>
      </c>
      <c r="Q3563">
        <v>0.16536453170819901</v>
      </c>
    </row>
    <row r="3564" spans="1:17" hidden="1" x14ac:dyDescent="0.3">
      <c r="A3564" t="s">
        <v>7291</v>
      </c>
      <c r="B3564" t="s">
        <v>7292</v>
      </c>
      <c r="C3564" t="str">
        <f>IFERROR(VLOOKUP(Table1[[#This Row],[Ticker]],[1]!Table1[[Symbol]:[Industry]],2,FALSE),"-")</f>
        <v>-</v>
      </c>
      <c r="E3564">
        <v>37.400486399999998</v>
      </c>
      <c r="F3564">
        <v>12.96</v>
      </c>
      <c r="G3564">
        <v>-73.643081963141597</v>
      </c>
      <c r="H3564">
        <v>1.34586479481085</v>
      </c>
      <c r="I3564">
        <v>-68.5513571282615</v>
      </c>
      <c r="J3564">
        <v>-12.140879747137401</v>
      </c>
      <c r="K3564">
        <v>13.3001585808597</v>
      </c>
      <c r="L3564">
        <v>18.2007863413784</v>
      </c>
      <c r="M3564">
        <v>35.766989114904398</v>
      </c>
      <c r="N3564">
        <v>0.56492902983183002</v>
      </c>
      <c r="O3564">
        <v>250.694444444444</v>
      </c>
      <c r="P3564">
        <v>29.859719438877701</v>
      </c>
      <c r="Q3564">
        <v>0.22573790816115599</v>
      </c>
    </row>
    <row r="3565" spans="1:17" hidden="1" x14ac:dyDescent="0.3">
      <c r="A3565" t="s">
        <v>7293</v>
      </c>
      <c r="B3565" t="s">
        <v>7294</v>
      </c>
      <c r="C3565" t="str">
        <f>IFERROR(VLOOKUP(Table1[[#This Row],[Ticker]],[1]!Table1[[Symbol]:[Industry]],2,FALSE),"-")</f>
        <v>-</v>
      </c>
      <c r="D3565" t="s">
        <v>257</v>
      </c>
      <c r="E3565">
        <v>37.4</v>
      </c>
      <c r="F3565">
        <v>93.5</v>
      </c>
      <c r="G3565">
        <v>91.225168967402794</v>
      </c>
      <c r="H3565">
        <v>19.557695780726299</v>
      </c>
      <c r="I3565">
        <v>90.725616555164706</v>
      </c>
      <c r="J3565">
        <v>8.8654857716906594</v>
      </c>
      <c r="K3565">
        <v>75.057852900587704</v>
      </c>
      <c r="L3565">
        <v>64.066226497339898</v>
      </c>
      <c r="M3565">
        <v>88.601114046021806</v>
      </c>
      <c r="N3565">
        <v>3.0495386477083599</v>
      </c>
      <c r="O3565">
        <v>1.6042780748663099</v>
      </c>
      <c r="P3565">
        <v>169.60784313725401</v>
      </c>
      <c r="Q3565">
        <v>8.8296854517403003E-2</v>
      </c>
    </row>
    <row r="3566" spans="1:17" hidden="1" x14ac:dyDescent="0.3">
      <c r="A3566" t="s">
        <v>7295</v>
      </c>
      <c r="B3566" t="s">
        <v>7296</v>
      </c>
      <c r="C3566" t="str">
        <f>IFERROR(VLOOKUP(Table1[[#This Row],[Ticker]],[1]!Table1[[Symbol]:[Industry]],2,FALSE),"-")</f>
        <v>-</v>
      </c>
      <c r="D3566" t="s">
        <v>46</v>
      </c>
      <c r="E3566">
        <v>37.3856964</v>
      </c>
      <c r="F3566">
        <v>1.56</v>
      </c>
      <c r="G3566">
        <v>69.287813979003801</v>
      </c>
      <c r="H3566">
        <v>11.141420350366401</v>
      </c>
      <c r="I3566">
        <v>60.443967310100902</v>
      </c>
      <c r="J3566">
        <v>-4.2679983912052499</v>
      </c>
      <c r="K3566">
        <v>1.25783840027531</v>
      </c>
      <c r="L3566">
        <v>1.05020862671513</v>
      </c>
      <c r="M3566">
        <v>63.522066072734901</v>
      </c>
      <c r="N3566">
        <v>1.38585050037401</v>
      </c>
      <c r="O3566">
        <v>5.7692307692307701</v>
      </c>
      <c r="P3566">
        <v>183.636363636363</v>
      </c>
      <c r="Q3566">
        <v>8.3664594512541005E-2</v>
      </c>
    </row>
    <row r="3567" spans="1:17" hidden="1" x14ac:dyDescent="0.3">
      <c r="A3567" t="s">
        <v>7297</v>
      </c>
      <c r="B3567" t="s">
        <v>7298</v>
      </c>
      <c r="C3567" t="str">
        <f>IFERROR(VLOOKUP(Table1[[#This Row],[Ticker]],[1]!Table1[[Symbol]:[Industry]],2,FALSE),"-")</f>
        <v>-</v>
      </c>
      <c r="D3567" t="s">
        <v>716</v>
      </c>
      <c r="E3567">
        <v>37.354653050000003</v>
      </c>
      <c r="F3567">
        <v>262.39</v>
      </c>
      <c r="G3567">
        <v>1.9763123040025901</v>
      </c>
      <c r="H3567">
        <v>-0.80764352015608698</v>
      </c>
      <c r="I3567">
        <v>0.522632593641704</v>
      </c>
      <c r="J3567">
        <v>-0.68108436688653096</v>
      </c>
      <c r="K3567">
        <v>249.36700985835299</v>
      </c>
      <c r="L3567">
        <v>233.24685965574301</v>
      </c>
      <c r="M3567">
        <v>62.782489239617902</v>
      </c>
      <c r="N3567">
        <v>0.37141348729383</v>
      </c>
      <c r="O3567">
        <v>4.8058233926597804</v>
      </c>
      <c r="P3567">
        <v>32.587165234967102</v>
      </c>
      <c r="Q3567">
        <v>1.5022786694405E-2</v>
      </c>
    </row>
    <row r="3568" spans="1:17" hidden="1" x14ac:dyDescent="0.3">
      <c r="A3568" t="s">
        <v>7299</v>
      </c>
      <c r="B3568" t="s">
        <v>7300</v>
      </c>
      <c r="C3568" t="str">
        <f>IFERROR(VLOOKUP(Table1[[#This Row],[Ticker]],[1]!Table1[[Symbol]:[Industry]],2,FALSE),"-")</f>
        <v>-</v>
      </c>
      <c r="E3568">
        <v>37.03</v>
      </c>
      <c r="F3568">
        <v>52.9</v>
      </c>
      <c r="G3568">
        <v>235.37996414965201</v>
      </c>
      <c r="H3568">
        <v>-6.9755387139610701</v>
      </c>
      <c r="I3568">
        <v>12.081104092524701</v>
      </c>
      <c r="J3568">
        <v>-5.9432916969333398</v>
      </c>
      <c r="K3568">
        <v>60.668192755111598</v>
      </c>
      <c r="L3568">
        <v>50.533916957239498</v>
      </c>
      <c r="M3568">
        <v>39.954187433742199</v>
      </c>
      <c r="N3568">
        <v>0.95141307771225703</v>
      </c>
      <c r="O3568">
        <v>69.149338374291105</v>
      </c>
      <c r="P3568">
        <v>408.165225744476</v>
      </c>
    </row>
    <row r="3569" spans="1:17" hidden="1" x14ac:dyDescent="0.3">
      <c r="A3569" t="s">
        <v>7301</v>
      </c>
      <c r="B3569" t="s">
        <v>7302</v>
      </c>
      <c r="C3569" t="str">
        <f>IFERROR(VLOOKUP(Table1[[#This Row],[Ticker]],[1]!Table1[[Symbol]:[Industry]],2,FALSE),"-")</f>
        <v>-</v>
      </c>
      <c r="D3569" t="s">
        <v>306</v>
      </c>
      <c r="E3569">
        <v>36.951000000000001</v>
      </c>
      <c r="F3569">
        <v>10.9</v>
      </c>
      <c r="G3569">
        <v>-73.955300930777696</v>
      </c>
      <c r="H3569">
        <v>2.7766605762106602</v>
      </c>
      <c r="I3569">
        <v>-42.702630672298703</v>
      </c>
      <c r="J3569">
        <v>-3.9153987201620402E-2</v>
      </c>
      <c r="K3569">
        <v>11.345785221339</v>
      </c>
      <c r="L3569">
        <v>14.116264685818299</v>
      </c>
      <c r="M3569">
        <v>50.800162428828301</v>
      </c>
      <c r="N3569">
        <v>0.61853151598799205</v>
      </c>
      <c r="O3569">
        <v>114.495412844036</v>
      </c>
      <c r="P3569">
        <v>14.495798319327699</v>
      </c>
      <c r="Q3569">
        <v>1.6446331729982E-2</v>
      </c>
    </row>
    <row r="3570" spans="1:17" hidden="1" x14ac:dyDescent="0.3">
      <c r="A3570" t="s">
        <v>7303</v>
      </c>
      <c r="B3570" t="s">
        <v>7304</v>
      </c>
      <c r="C3570" t="str">
        <f>IFERROR(VLOOKUP(Table1[[#This Row],[Ticker]],[1]!Table1[[Symbol]:[Industry]],2,FALSE),"-")</f>
        <v>-</v>
      </c>
      <c r="D3570" t="s">
        <v>46</v>
      </c>
      <c r="E3570">
        <v>36.928080000000001</v>
      </c>
      <c r="F3570">
        <v>7.14</v>
      </c>
      <c r="G3570">
        <v>-23.683034834943001</v>
      </c>
      <c r="H3570">
        <v>0.99544748414625595</v>
      </c>
      <c r="I3570">
        <v>5.3225545065688999</v>
      </c>
      <c r="J3570">
        <v>6.8307277234444204</v>
      </c>
      <c r="K3570">
        <v>6.39264665371722</v>
      </c>
      <c r="L3570">
        <v>6.3399109146781996</v>
      </c>
      <c r="M3570">
        <v>69.786117453526003</v>
      </c>
      <c r="N3570">
        <v>2.30320151014481</v>
      </c>
      <c r="O3570">
        <v>41.176470588235297</v>
      </c>
      <c r="P3570">
        <v>63.013698630136901</v>
      </c>
      <c r="Q3570">
        <v>2.2920199042638E-2</v>
      </c>
    </row>
    <row r="3571" spans="1:17" hidden="1" x14ac:dyDescent="0.3">
      <c r="A3571" t="s">
        <v>7305</v>
      </c>
      <c r="B3571" t="s">
        <v>7306</v>
      </c>
      <c r="C3571" t="str">
        <f>IFERROR(VLOOKUP(Table1[[#This Row],[Ticker]],[1]!Table1[[Symbol]:[Industry]],2,FALSE),"-")</f>
        <v>-</v>
      </c>
      <c r="D3571" t="s">
        <v>620</v>
      </c>
      <c r="E3571">
        <v>36.808738236000003</v>
      </c>
      <c r="F3571">
        <v>13.96</v>
      </c>
      <c r="G3571">
        <v>-40.068014241855003</v>
      </c>
      <c r="H3571">
        <v>-5.2004111165543998</v>
      </c>
      <c r="I3571">
        <v>-23.402186536052898</v>
      </c>
      <c r="J3571">
        <v>-4.2275908016058104</v>
      </c>
      <c r="K3571">
        <v>14.757390464257099</v>
      </c>
      <c r="L3571">
        <v>16.331769224801299</v>
      </c>
      <c r="M3571">
        <v>50.825369252514598</v>
      </c>
      <c r="N3571">
        <v>0.71959725558128496</v>
      </c>
      <c r="O3571">
        <v>57.593123209169001</v>
      </c>
      <c r="P3571">
        <v>19.828326180257498</v>
      </c>
      <c r="Q3571">
        <v>-2.0246796176847999E-2</v>
      </c>
    </row>
    <row r="3572" spans="1:17" hidden="1" x14ac:dyDescent="0.3">
      <c r="A3572" t="s">
        <v>7307</v>
      </c>
      <c r="B3572" t="s">
        <v>7308</v>
      </c>
      <c r="C3572" t="str">
        <f>IFERROR(VLOOKUP(Table1[[#This Row],[Ticker]],[1]!Table1[[Symbol]:[Industry]],2,FALSE),"-")</f>
        <v>-</v>
      </c>
      <c r="D3572" t="s">
        <v>716</v>
      </c>
      <c r="E3572">
        <v>36.765885388999997</v>
      </c>
      <c r="F3572">
        <v>256.3</v>
      </c>
      <c r="G3572">
        <v>42.241734649248599</v>
      </c>
      <c r="H3572">
        <v>1.0692349018632401</v>
      </c>
      <c r="I3572">
        <v>24.884111372886402</v>
      </c>
      <c r="J3572">
        <v>-1.3166365235009601</v>
      </c>
      <c r="K3572">
        <v>243.59391910644101</v>
      </c>
      <c r="L3572">
        <v>207.67904961442301</v>
      </c>
      <c r="M3572">
        <v>30.790198502182001</v>
      </c>
      <c r="N3572">
        <v>0.94325558973159895</v>
      </c>
      <c r="O3572">
        <v>3.1915723761217301</v>
      </c>
      <c r="P3572">
        <v>69.364963985990798</v>
      </c>
    </row>
    <row r="3573" spans="1:17" hidden="1" x14ac:dyDescent="0.3">
      <c r="A3573" t="s">
        <v>7309</v>
      </c>
      <c r="B3573" t="s">
        <v>7310</v>
      </c>
      <c r="C3573" t="str">
        <f>IFERROR(VLOOKUP(Table1[[#This Row],[Ticker]],[1]!Table1[[Symbol]:[Industry]],2,FALSE),"-")</f>
        <v>-</v>
      </c>
      <c r="E3573">
        <v>36.72</v>
      </c>
      <c r="F3573">
        <v>68</v>
      </c>
      <c r="G3573">
        <v>-46.458106766916899</v>
      </c>
      <c r="H3573">
        <v>-7.1752224727141902</v>
      </c>
      <c r="I3573">
        <v>-29.911940763927898</v>
      </c>
      <c r="J3573">
        <v>7.5085289399844397</v>
      </c>
      <c r="K3573">
        <v>69.120186587495496</v>
      </c>
      <c r="L3573">
        <v>79.467132698881599</v>
      </c>
      <c r="M3573">
        <v>62.972543063721297</v>
      </c>
      <c r="N3573">
        <v>1.0772572137759799</v>
      </c>
      <c r="O3573">
        <v>60.220588235294102</v>
      </c>
      <c r="P3573">
        <v>14.285714285714199</v>
      </c>
    </row>
    <row r="3574" spans="1:17" hidden="1" x14ac:dyDescent="0.3">
      <c r="A3574" t="s">
        <v>7311</v>
      </c>
      <c r="B3574" t="s">
        <v>7312</v>
      </c>
      <c r="C3574" t="str">
        <f>IFERROR(VLOOKUP(Table1[[#This Row],[Ticker]],[1]!Table1[[Symbol]:[Industry]],2,FALSE),"-")</f>
        <v>-</v>
      </c>
      <c r="E3574">
        <v>36.653948239999998</v>
      </c>
      <c r="F3574">
        <v>53.69</v>
      </c>
      <c r="G3574">
        <v>97.345562213320306</v>
      </c>
      <c r="H3574">
        <v>42.002531461477503</v>
      </c>
      <c r="I3574">
        <v>28.400107660978101</v>
      </c>
      <c r="J3574">
        <v>-7.3902007188686403</v>
      </c>
      <c r="K3574">
        <v>42.646886641085601</v>
      </c>
      <c r="L3574">
        <v>35.024999545095497</v>
      </c>
      <c r="M3574">
        <v>65.692908756769995</v>
      </c>
      <c r="N3574">
        <v>1.0958103500341601</v>
      </c>
      <c r="O3574">
        <v>14.6954740175079</v>
      </c>
      <c r="P3574">
        <v>142.831298055178</v>
      </c>
      <c r="Q3574">
        <v>4.4271450823498003E-2</v>
      </c>
    </row>
    <row r="3575" spans="1:17" hidden="1" x14ac:dyDescent="0.3">
      <c r="A3575" t="s">
        <v>7313</v>
      </c>
      <c r="B3575" t="s">
        <v>7314</v>
      </c>
      <c r="C3575" t="str">
        <f>IFERROR(VLOOKUP(Table1[[#This Row],[Ticker]],[1]!Table1[[Symbol]:[Industry]],2,FALSE),"-")</f>
        <v>-</v>
      </c>
      <c r="D3575" t="s">
        <v>659</v>
      </c>
      <c r="E3575">
        <v>36.627372999999999</v>
      </c>
      <c r="F3575">
        <v>14.8</v>
      </c>
      <c r="G3575">
        <v>-73.782361459592593</v>
      </c>
      <c r="H3575">
        <v>-7.4141352051891403</v>
      </c>
      <c r="I3575">
        <v>-23.732739517208302</v>
      </c>
      <c r="J3575">
        <v>-5.7283944308092103</v>
      </c>
      <c r="K3575">
        <v>15.2059663436418</v>
      </c>
      <c r="M3575">
        <v>49.727508780510597</v>
      </c>
      <c r="N3575">
        <v>0.94349442379182102</v>
      </c>
      <c r="O3575">
        <v>102.702702702702</v>
      </c>
      <c r="P3575">
        <v>11.698113207547101</v>
      </c>
    </row>
    <row r="3576" spans="1:17" hidden="1" x14ac:dyDescent="0.3">
      <c r="A3576" t="s">
        <v>7315</v>
      </c>
      <c r="B3576" t="s">
        <v>7316</v>
      </c>
      <c r="C3576" t="str">
        <f>IFERROR(VLOOKUP(Table1[[#This Row],[Ticker]],[1]!Table1[[Symbol]:[Industry]],2,FALSE),"-")</f>
        <v>-</v>
      </c>
      <c r="D3576" t="s">
        <v>541</v>
      </c>
      <c r="E3576">
        <v>36.615000000000002</v>
      </c>
      <c r="F3576">
        <v>122.05</v>
      </c>
      <c r="G3576">
        <v>56.615271403563099</v>
      </c>
      <c r="H3576">
        <v>-16.556992348046201</v>
      </c>
      <c r="I3576">
        <v>38.481091622805003</v>
      </c>
      <c r="J3576">
        <v>-7.6233370823648396</v>
      </c>
      <c r="K3576">
        <v>125.483619782413</v>
      </c>
      <c r="L3576">
        <v>104.469727651672</v>
      </c>
      <c r="M3576">
        <v>23.0000571408053</v>
      </c>
      <c r="N3576">
        <v>0.52367329941518304</v>
      </c>
      <c r="O3576">
        <v>18.6808684965178</v>
      </c>
      <c r="P3576">
        <v>108.989726027397</v>
      </c>
      <c r="Q3576">
        <v>5.7887893910465997E-2</v>
      </c>
    </row>
    <row r="3577" spans="1:17" hidden="1" x14ac:dyDescent="0.3">
      <c r="A3577" t="s">
        <v>7317</v>
      </c>
      <c r="B3577" t="s">
        <v>7318</v>
      </c>
      <c r="C3577" t="str">
        <f>IFERROR(VLOOKUP(Table1[[#This Row],[Ticker]],[1]!Table1[[Symbol]:[Industry]],2,FALSE),"-")</f>
        <v>-</v>
      </c>
      <c r="D3577" t="s">
        <v>410</v>
      </c>
      <c r="E3577">
        <v>36.608754175999998</v>
      </c>
      <c r="F3577">
        <v>90.88</v>
      </c>
      <c r="G3577">
        <v>-38.117005298104601</v>
      </c>
      <c r="H3577">
        <v>-8.5273016904992591</v>
      </c>
      <c r="I3577">
        <v>-24.484696762532</v>
      </c>
      <c r="J3577">
        <v>-3.8568872800941301</v>
      </c>
      <c r="K3577">
        <v>89.919291664765893</v>
      </c>
      <c r="L3577">
        <v>91.735252948608704</v>
      </c>
      <c r="M3577">
        <v>53.269575042022801</v>
      </c>
      <c r="N3577">
        <v>0.80554666518235996</v>
      </c>
      <c r="O3577">
        <v>26.540492957746402</v>
      </c>
      <c r="P3577">
        <v>16.5128205128205</v>
      </c>
      <c r="Q3577">
        <v>-3.5192184511723998E-2</v>
      </c>
    </row>
    <row r="3578" spans="1:17" hidden="1" x14ac:dyDescent="0.3">
      <c r="A3578" t="s">
        <v>7319</v>
      </c>
      <c r="B3578" t="s">
        <v>7320</v>
      </c>
      <c r="C3578" t="str">
        <f>IFERROR(VLOOKUP(Table1[[#This Row],[Ticker]],[1]!Table1[[Symbol]:[Industry]],2,FALSE),"-")</f>
        <v>-</v>
      </c>
      <c r="E3578">
        <v>36.530560000000001</v>
      </c>
      <c r="F3578">
        <v>51.89</v>
      </c>
      <c r="G3578">
        <v>46.679840557076801</v>
      </c>
      <c r="H3578">
        <v>-3.1496462694673402</v>
      </c>
      <c r="I3578">
        <v>-9.1301178728624794</v>
      </c>
      <c r="J3578">
        <v>-5.2626760373189301</v>
      </c>
      <c r="K3578">
        <v>50.164198375636197</v>
      </c>
      <c r="L3578">
        <v>48.247106393579998</v>
      </c>
      <c r="M3578">
        <v>64.968730470717105</v>
      </c>
      <c r="N3578">
        <v>1.4531105536464</v>
      </c>
      <c r="O3578">
        <v>51.859703218346397</v>
      </c>
      <c r="P3578">
        <v>82.646955297430495</v>
      </c>
      <c r="Q3578">
        <v>5.2393469842028001E-2</v>
      </c>
    </row>
    <row r="3579" spans="1:17" hidden="1" x14ac:dyDescent="0.3">
      <c r="A3579" t="s">
        <v>7321</v>
      </c>
      <c r="B3579" t="s">
        <v>7322</v>
      </c>
      <c r="C3579" t="str">
        <f>IFERROR(VLOOKUP(Table1[[#This Row],[Ticker]],[1]!Table1[[Symbol]:[Industry]],2,FALSE),"-")</f>
        <v>-</v>
      </c>
      <c r="D3579" t="s">
        <v>257</v>
      </c>
      <c r="E3579">
        <v>36.514473391000003</v>
      </c>
      <c r="F3579">
        <v>48.83</v>
      </c>
      <c r="G3579">
        <v>2.7878139790037899</v>
      </c>
      <c r="H3579">
        <v>-1.86226798527214</v>
      </c>
      <c r="I3579">
        <v>-11.1813885185458</v>
      </c>
      <c r="J3579">
        <v>-4.6178411585008501</v>
      </c>
      <c r="K3579">
        <v>50.934835316516498</v>
      </c>
      <c r="L3579">
        <v>49.697832655937397</v>
      </c>
      <c r="M3579">
        <v>50.197970252479998</v>
      </c>
      <c r="N3579">
        <v>0.459655156874403</v>
      </c>
      <c r="O3579">
        <v>37.149293467130803</v>
      </c>
      <c r="P3579">
        <v>39.914040114613101</v>
      </c>
      <c r="Q3579">
        <v>2.7139677133659001E-2</v>
      </c>
    </row>
    <row r="3580" spans="1:17" hidden="1" x14ac:dyDescent="0.3">
      <c r="A3580" t="s">
        <v>7323</v>
      </c>
      <c r="B3580" t="s">
        <v>7324</v>
      </c>
      <c r="C3580" t="str">
        <f>IFERROR(VLOOKUP(Table1[[#This Row],[Ticker]],[1]!Table1[[Symbol]:[Industry]],2,FALSE),"-")</f>
        <v>-</v>
      </c>
      <c r="E3580">
        <v>36.503999999999998</v>
      </c>
      <c r="F3580">
        <v>11.7</v>
      </c>
      <c r="G3580">
        <v>-29.889090197900298</v>
      </c>
      <c r="H3580">
        <v>-22.908287251972698</v>
      </c>
      <c r="I3580">
        <v>-33.995232510083397</v>
      </c>
      <c r="J3580">
        <v>13.776043059571901</v>
      </c>
      <c r="K3580">
        <v>11.464859090799999</v>
      </c>
      <c r="M3580">
        <v>57.105371243566204</v>
      </c>
      <c r="N3580">
        <v>0.302876409952617</v>
      </c>
      <c r="O3580">
        <v>33.076923076923002</v>
      </c>
      <c r="P3580">
        <v>27.035830618892401</v>
      </c>
    </row>
    <row r="3581" spans="1:17" hidden="1" x14ac:dyDescent="0.3">
      <c r="A3581" t="s">
        <v>7325</v>
      </c>
      <c r="B3581" t="s">
        <v>7326</v>
      </c>
      <c r="C3581" t="str">
        <f>IFERROR(VLOOKUP(Table1[[#This Row],[Ticker]],[1]!Table1[[Symbol]:[Industry]],2,FALSE),"-")</f>
        <v>-</v>
      </c>
      <c r="E3581">
        <v>36.417685499999997</v>
      </c>
      <c r="F3581">
        <v>81.150000000000006</v>
      </c>
      <c r="G3581">
        <v>12.087100784913099</v>
      </c>
      <c r="H3581">
        <v>-2.3386635070759301</v>
      </c>
      <c r="I3581">
        <v>-10.167847035890601</v>
      </c>
      <c r="J3581">
        <v>-11.6013317245385</v>
      </c>
      <c r="K3581">
        <v>81.470903911217505</v>
      </c>
      <c r="L3581">
        <v>70.020624200407397</v>
      </c>
      <c r="M3581">
        <v>38.486568275525201</v>
      </c>
      <c r="N3581">
        <v>0.48645954616653903</v>
      </c>
      <c r="O3581">
        <v>18.964879852125598</v>
      </c>
      <c r="P3581">
        <v>64.271255060728706</v>
      </c>
      <c r="Q3581">
        <v>0.15921545016140701</v>
      </c>
    </row>
    <row r="3582" spans="1:17" hidden="1" x14ac:dyDescent="0.3">
      <c r="A3582" t="s">
        <v>7327</v>
      </c>
      <c r="B3582" t="s">
        <v>7328</v>
      </c>
      <c r="C3582" t="str">
        <f>IFERROR(VLOOKUP(Table1[[#This Row],[Ticker]],[1]!Table1[[Symbol]:[Industry]],2,FALSE),"-")</f>
        <v>-</v>
      </c>
      <c r="E3582">
        <v>36.403849860000001</v>
      </c>
      <c r="F3582">
        <v>205.45</v>
      </c>
      <c r="G3582">
        <v>54.823842098511697</v>
      </c>
      <c r="H3582">
        <v>13.8369226227375</v>
      </c>
      <c r="I3582">
        <v>99.681766930725104</v>
      </c>
      <c r="J3582">
        <v>-9.4941705241570507</v>
      </c>
      <c r="K3582">
        <v>184.13366758592201</v>
      </c>
      <c r="L3582">
        <v>133.466120042586</v>
      </c>
      <c r="M3582">
        <v>29.456888280752501</v>
      </c>
      <c r="N3582">
        <v>0.59041612706055302</v>
      </c>
      <c r="O3582">
        <v>27.257240204429301</v>
      </c>
      <c r="P3582">
        <v>163.06017925736199</v>
      </c>
      <c r="Q3582">
        <v>9.6646587515456003E-2</v>
      </c>
    </row>
    <row r="3583" spans="1:17" hidden="1" x14ac:dyDescent="0.3">
      <c r="A3583" t="s">
        <v>7329</v>
      </c>
      <c r="B3583" t="s">
        <v>7330</v>
      </c>
      <c r="C3583" t="str">
        <f>IFERROR(VLOOKUP(Table1[[#This Row],[Ticker]],[1]!Table1[[Symbol]:[Industry]],2,FALSE),"-")</f>
        <v>-</v>
      </c>
      <c r="E3583">
        <v>36.2572896</v>
      </c>
      <c r="F3583">
        <v>136.15</v>
      </c>
      <c r="G3583">
        <v>58.6729710754284</v>
      </c>
      <c r="H3583">
        <v>15.593094145976499</v>
      </c>
      <c r="I3583">
        <v>102.74256302333001</v>
      </c>
      <c r="J3583">
        <v>11.736275113068199</v>
      </c>
      <c r="K3583">
        <v>105.425954663269</v>
      </c>
      <c r="L3583">
        <v>81.989901190168595</v>
      </c>
      <c r="M3583">
        <v>84.056539133024401</v>
      </c>
      <c r="N3583">
        <v>2.0481494789795098</v>
      </c>
      <c r="O3583">
        <v>0.440690414983468</v>
      </c>
      <c r="P3583">
        <v>172.3</v>
      </c>
    </row>
    <row r="3584" spans="1:17" hidden="1" x14ac:dyDescent="0.3">
      <c r="A3584" t="s">
        <v>7331</v>
      </c>
      <c r="B3584" t="s">
        <v>7332</v>
      </c>
      <c r="C3584" t="str">
        <f>IFERROR(VLOOKUP(Table1[[#This Row],[Ticker]],[1]!Table1[[Symbol]:[Industry]],2,FALSE),"-")</f>
        <v>-</v>
      </c>
      <c r="D3584" t="s">
        <v>95</v>
      </c>
      <c r="E3584">
        <v>36.235096818000002</v>
      </c>
      <c r="F3584">
        <v>69.989999999999995</v>
      </c>
      <c r="G3584">
        <v>79.116611169521704</v>
      </c>
      <c r="H3584">
        <v>-13.122152539967001</v>
      </c>
      <c r="I3584">
        <v>5.3769401612893697</v>
      </c>
      <c r="J3584">
        <v>-2.62106501865046</v>
      </c>
      <c r="K3584">
        <v>69.197878389378403</v>
      </c>
      <c r="L3584">
        <v>64.395952633364601</v>
      </c>
      <c r="M3584">
        <v>67.432909066609895</v>
      </c>
      <c r="N3584">
        <v>1.8639038177676599</v>
      </c>
      <c r="O3584">
        <v>42.577511073010399</v>
      </c>
      <c r="P3584">
        <v>145.148861646234</v>
      </c>
      <c r="Q3584">
        <v>5.7874351744134002E-2</v>
      </c>
    </row>
    <row r="3585" spans="1:17" hidden="1" x14ac:dyDescent="0.3">
      <c r="A3585" t="s">
        <v>7333</v>
      </c>
      <c r="B3585" t="s">
        <v>7334</v>
      </c>
      <c r="C3585" t="str">
        <f>IFERROR(VLOOKUP(Table1[[#This Row],[Ticker]],[1]!Table1[[Symbol]:[Industry]],2,FALSE),"-")</f>
        <v>-</v>
      </c>
      <c r="D3585" t="s">
        <v>257</v>
      </c>
      <c r="E3585">
        <v>36.140740399999999</v>
      </c>
      <c r="F3585">
        <v>18.440000000000001</v>
      </c>
      <c r="G3585">
        <v>63.999748135382397</v>
      </c>
      <c r="H3585">
        <v>-5.0994277724005199</v>
      </c>
      <c r="I3585">
        <v>-28.3797418252489</v>
      </c>
      <c r="J3585">
        <v>-5.2021347315435502</v>
      </c>
      <c r="K3585">
        <v>18.221635879418599</v>
      </c>
      <c r="L3585">
        <v>16.696215915609201</v>
      </c>
      <c r="M3585">
        <v>46.7511365977374</v>
      </c>
      <c r="N3585">
        <v>1.0354617641486601</v>
      </c>
      <c r="O3585">
        <v>28.741865509761301</v>
      </c>
      <c r="P3585">
        <v>100.434782608695</v>
      </c>
      <c r="Q3585">
        <v>4.4124867925560002E-2</v>
      </c>
    </row>
    <row r="3586" spans="1:17" hidden="1" x14ac:dyDescent="0.3">
      <c r="A3586" t="s">
        <v>7335</v>
      </c>
      <c r="B3586" t="s">
        <v>7336</v>
      </c>
      <c r="C3586" t="str">
        <f>IFERROR(VLOOKUP(Table1[[#This Row],[Ticker]],[1]!Table1[[Symbol]:[Industry]],2,FALSE),"-")</f>
        <v>-</v>
      </c>
      <c r="D3586" t="s">
        <v>931</v>
      </c>
      <c r="E3586">
        <v>36.103099999999998</v>
      </c>
      <c r="F3586">
        <v>63.25</v>
      </c>
      <c r="G3586">
        <v>-5.1211469361534903</v>
      </c>
      <c r="H3586">
        <v>-3.6424816618820501</v>
      </c>
      <c r="I3586">
        <v>-12.3968334525301</v>
      </c>
      <c r="J3586">
        <v>2.96471703601319E-2</v>
      </c>
      <c r="K3586">
        <v>63.495422880014701</v>
      </c>
      <c r="L3586">
        <v>61.6824227811952</v>
      </c>
      <c r="M3586">
        <v>44.975120892245698</v>
      </c>
      <c r="N3586">
        <v>0.89801410936338999</v>
      </c>
      <c r="O3586">
        <v>22.498023715414998</v>
      </c>
      <c r="P3586">
        <v>26.222310915984799</v>
      </c>
      <c r="Q3586">
        <v>1.3574188474429E-2</v>
      </c>
    </row>
    <row r="3587" spans="1:17" hidden="1" x14ac:dyDescent="0.3">
      <c r="A3587" t="s">
        <v>7337</v>
      </c>
      <c r="B3587" t="s">
        <v>7338</v>
      </c>
      <c r="C3587" t="str">
        <f>IFERROR(VLOOKUP(Table1[[#This Row],[Ticker]],[1]!Table1[[Symbol]:[Industry]],2,FALSE),"-")</f>
        <v>-</v>
      </c>
      <c r="D3587" t="s">
        <v>1666</v>
      </c>
      <c r="E3587">
        <v>36.097683000000004</v>
      </c>
      <c r="F3587">
        <v>36.42</v>
      </c>
      <c r="G3587">
        <v>74.507715023533706</v>
      </c>
      <c r="H3587">
        <v>20.585864794810799</v>
      </c>
      <c r="I3587">
        <v>50.429019626991703</v>
      </c>
      <c r="J3587">
        <v>6.7649357405312696</v>
      </c>
      <c r="K3587">
        <v>30.166957976745099</v>
      </c>
      <c r="L3587">
        <v>26.869629952584901</v>
      </c>
      <c r="M3587">
        <v>77.210884178948405</v>
      </c>
      <c r="N3587">
        <v>1.42820049670075</v>
      </c>
      <c r="O3587">
        <v>1.3179571663920899</v>
      </c>
      <c r="P3587">
        <v>108.114285714285</v>
      </c>
      <c r="Q3587">
        <v>0.135969567845203</v>
      </c>
    </row>
    <row r="3588" spans="1:17" hidden="1" x14ac:dyDescent="0.3">
      <c r="A3588" t="s">
        <v>7339</v>
      </c>
      <c r="B3588" t="s">
        <v>7340</v>
      </c>
      <c r="C3588" t="str">
        <f>IFERROR(VLOOKUP(Table1[[#This Row],[Ticker]],[1]!Table1[[Symbol]:[Industry]],2,FALSE),"-")</f>
        <v>-</v>
      </c>
      <c r="D3588" t="s">
        <v>924</v>
      </c>
      <c r="E3588">
        <v>36.018749999999997</v>
      </c>
      <c r="F3588">
        <v>85</v>
      </c>
      <c r="G3588">
        <v>20.210560760119598</v>
      </c>
      <c r="I3588">
        <v>0.97533591916543105</v>
      </c>
      <c r="K3588">
        <v>72.921358859577893</v>
      </c>
      <c r="M3588">
        <v>86.249356129260704</v>
      </c>
      <c r="N3588">
        <v>1</v>
      </c>
      <c r="O3588">
        <v>15.294117647058799</v>
      </c>
      <c r="P3588">
        <v>53.5682023486901</v>
      </c>
    </row>
    <row r="3589" spans="1:17" hidden="1" x14ac:dyDescent="0.3">
      <c r="A3589" t="s">
        <v>7341</v>
      </c>
      <c r="B3589" t="s">
        <v>7342</v>
      </c>
      <c r="C3589" t="str">
        <f>IFERROR(VLOOKUP(Table1[[#This Row],[Ticker]],[1]!Table1[[Symbol]:[Industry]],2,FALSE),"-")</f>
        <v>-</v>
      </c>
      <c r="E3589">
        <v>35.858982095999998</v>
      </c>
      <c r="F3589">
        <v>21.42</v>
      </c>
      <c r="G3589">
        <v>-22.879732828485299</v>
      </c>
      <c r="H3589">
        <v>3.0213731407896001</v>
      </c>
      <c r="I3589">
        <v>-32.8145996680922</v>
      </c>
      <c r="J3589">
        <v>2.3496486676182702</v>
      </c>
      <c r="K3589">
        <v>20.987676319375101</v>
      </c>
      <c r="L3589">
        <v>23.147457666133398</v>
      </c>
      <c r="M3589">
        <v>79.198098667415806</v>
      </c>
      <c r="N3589">
        <v>1.20194037749162</v>
      </c>
      <c r="O3589">
        <v>49.393090569561103</v>
      </c>
      <c r="P3589">
        <v>23.4582132564841</v>
      </c>
      <c r="Q3589">
        <v>2.8595649955942999E-2</v>
      </c>
    </row>
    <row r="3590" spans="1:17" hidden="1" x14ac:dyDescent="0.3">
      <c r="A3590" t="s">
        <v>7343</v>
      </c>
      <c r="B3590" t="s">
        <v>7344</v>
      </c>
      <c r="C3590" t="str">
        <f>IFERROR(VLOOKUP(Table1[[#This Row],[Ticker]],[1]!Table1[[Symbol]:[Industry]],2,FALSE),"-")</f>
        <v>-</v>
      </c>
      <c r="E3590">
        <v>35.7792162</v>
      </c>
      <c r="F3590">
        <v>85.82</v>
      </c>
      <c r="G3590">
        <v>69.023461811996697</v>
      </c>
      <c r="H3590">
        <v>-13.127828151247201</v>
      </c>
      <c r="I3590">
        <v>-9.2920700309581594</v>
      </c>
      <c r="J3590">
        <v>-1.87016662823556</v>
      </c>
      <c r="K3590">
        <v>87.071347008873502</v>
      </c>
      <c r="L3590">
        <v>74.615116753774501</v>
      </c>
      <c r="M3590">
        <v>44.937297637091099</v>
      </c>
      <c r="N3590">
        <v>0.220175320768393</v>
      </c>
      <c r="O3590">
        <v>52.481938941971499</v>
      </c>
      <c r="P3590">
        <v>117.15587044534399</v>
      </c>
      <c r="Q3590">
        <v>7.2197441348432007E-2</v>
      </c>
    </row>
    <row r="3591" spans="1:17" hidden="1" x14ac:dyDescent="0.3">
      <c r="A3591" t="s">
        <v>7345</v>
      </c>
      <c r="B3591" t="s">
        <v>7346</v>
      </c>
      <c r="C3591" t="str">
        <f>IFERROR(VLOOKUP(Table1[[#This Row],[Ticker]],[1]!Table1[[Symbol]:[Industry]],2,FALSE),"-")</f>
        <v>-</v>
      </c>
      <c r="D3591" t="s">
        <v>387</v>
      </c>
      <c r="E3591">
        <v>35.760060000000003</v>
      </c>
      <c r="F3591">
        <v>28.1</v>
      </c>
      <c r="G3591">
        <v>-35.067024730673602</v>
      </c>
      <c r="H3591">
        <v>-9.9603536925840999</v>
      </c>
      <c r="I3591">
        <v>-26.825047493370199</v>
      </c>
      <c r="J3591">
        <v>-1.7679983912052499</v>
      </c>
      <c r="K3591">
        <v>30.691670993838201</v>
      </c>
      <c r="M3591">
        <v>34.939795339547203</v>
      </c>
      <c r="N3591">
        <v>0.95541401273885296</v>
      </c>
      <c r="O3591">
        <v>83.096085409252595</v>
      </c>
      <c r="P3591">
        <v>2.93040293040294</v>
      </c>
    </row>
    <row r="3592" spans="1:17" hidden="1" x14ac:dyDescent="0.3">
      <c r="A3592" t="s">
        <v>7347</v>
      </c>
      <c r="B3592" t="s">
        <v>7348</v>
      </c>
      <c r="C3592" t="str">
        <f>IFERROR(VLOOKUP(Table1[[#This Row],[Ticker]],[1]!Table1[[Symbol]:[Industry]],2,FALSE),"-")</f>
        <v>-</v>
      </c>
      <c r="D3592" t="s">
        <v>620</v>
      </c>
      <c r="E3592">
        <v>35.721039869999998</v>
      </c>
      <c r="F3592">
        <v>16.649999999999999</v>
      </c>
      <c r="G3592">
        <v>-83.982862712725506</v>
      </c>
      <c r="H3592">
        <v>-8.5197070526964698</v>
      </c>
      <c r="I3592">
        <v>-52.453794335392097</v>
      </c>
      <c r="J3592">
        <v>-3.27402248759079</v>
      </c>
      <c r="K3592">
        <v>18.695324787326999</v>
      </c>
      <c r="M3592">
        <v>41.404791515850299</v>
      </c>
      <c r="N3592">
        <v>0.64858490566037696</v>
      </c>
      <c r="O3592">
        <v>152.25225225225199</v>
      </c>
      <c r="P3592">
        <v>7.4193548387096504</v>
      </c>
    </row>
    <row r="3593" spans="1:17" hidden="1" x14ac:dyDescent="0.3">
      <c r="A3593" t="s">
        <v>7349</v>
      </c>
      <c r="B3593" t="s">
        <v>7350</v>
      </c>
      <c r="C3593" t="str">
        <f>IFERROR(VLOOKUP(Table1[[#This Row],[Ticker]],[1]!Table1[[Symbol]:[Industry]],2,FALSE),"-")</f>
        <v>-</v>
      </c>
      <c r="E3593">
        <v>35.668908000000002</v>
      </c>
      <c r="F3593">
        <v>0.99</v>
      </c>
      <c r="G3593">
        <v>22.0490080088545</v>
      </c>
      <c r="H3593">
        <v>12.468981677927699</v>
      </c>
      <c r="I3593">
        <v>49.405715943980603</v>
      </c>
      <c r="J3593">
        <v>23.2320016087947</v>
      </c>
      <c r="K3593">
        <v>0.73887192301082905</v>
      </c>
      <c r="L3593">
        <v>0.73780693606860603</v>
      </c>
      <c r="M3593">
        <v>89.510275962812699</v>
      </c>
      <c r="N3593">
        <v>1.84105301013753</v>
      </c>
      <c r="O3593">
        <v>12.1212121212121</v>
      </c>
      <c r="P3593">
        <v>86.792452830188594</v>
      </c>
      <c r="Q3593">
        <v>0.104008811358205</v>
      </c>
    </row>
    <row r="3594" spans="1:17" hidden="1" x14ac:dyDescent="0.3">
      <c r="A3594" t="s">
        <v>7351</v>
      </c>
      <c r="B3594" t="s">
        <v>7352</v>
      </c>
      <c r="C3594" t="str">
        <f>IFERROR(VLOOKUP(Table1[[#This Row],[Ticker]],[1]!Table1[[Symbol]:[Industry]],2,FALSE),"-")</f>
        <v>-</v>
      </c>
      <c r="D3594" t="s">
        <v>124</v>
      </c>
      <c r="E3594">
        <v>35.646000000000001</v>
      </c>
      <c r="F3594">
        <v>65</v>
      </c>
      <c r="G3594">
        <v>22.015086706276499</v>
      </c>
      <c r="H3594">
        <v>20.585864794810799</v>
      </c>
      <c r="I3594">
        <v>-20.032223166089501</v>
      </c>
      <c r="J3594">
        <v>1.4066047833979101</v>
      </c>
      <c r="K3594">
        <v>57.797630627235698</v>
      </c>
      <c r="L3594">
        <v>61.9583451443605</v>
      </c>
      <c r="M3594">
        <v>77.452458325107102</v>
      </c>
      <c r="N3594">
        <v>1.0141843971631199</v>
      </c>
      <c r="O3594">
        <v>84.538461538461505</v>
      </c>
      <c r="P3594">
        <v>87.861271676300504</v>
      </c>
    </row>
    <row r="3595" spans="1:17" hidden="1" x14ac:dyDescent="0.3">
      <c r="A3595" t="s">
        <v>7353</v>
      </c>
      <c r="B3595" t="s">
        <v>7354</v>
      </c>
      <c r="C3595" t="str">
        <f>IFERROR(VLOOKUP(Table1[[#This Row],[Ticker]],[1]!Table1[[Symbol]:[Industry]],2,FALSE),"-")</f>
        <v>-</v>
      </c>
      <c r="D3595" t="s">
        <v>541</v>
      </c>
      <c r="E3595">
        <v>35.623982687999998</v>
      </c>
      <c r="F3595">
        <v>59.68</v>
      </c>
      <c r="G3595">
        <v>39.881598662688603</v>
      </c>
      <c r="H3595">
        <v>-20.831431018504102</v>
      </c>
      <c r="I3595">
        <v>-0.32806839969413698</v>
      </c>
      <c r="J3595">
        <v>-9.5104226336294904</v>
      </c>
      <c r="K3595">
        <v>69.9851294289424</v>
      </c>
      <c r="L3595">
        <v>62.6185155165713</v>
      </c>
      <c r="M3595">
        <v>16.2242479943041</v>
      </c>
      <c r="N3595">
        <v>0.27572983369967402</v>
      </c>
      <c r="O3595">
        <v>64.142091152814999</v>
      </c>
      <c r="P3595">
        <v>80.793698879127504</v>
      </c>
      <c r="Q3595">
        <v>8.3612774057589996E-3</v>
      </c>
    </row>
    <row r="3596" spans="1:17" hidden="1" x14ac:dyDescent="0.3">
      <c r="A3596" t="s">
        <v>7355</v>
      </c>
      <c r="B3596" t="s">
        <v>7356</v>
      </c>
      <c r="C3596" t="str">
        <f>IFERROR(VLOOKUP(Table1[[#This Row],[Ticker]],[1]!Table1[[Symbol]:[Industry]],2,FALSE),"-")</f>
        <v>-</v>
      </c>
      <c r="D3596" t="s">
        <v>59</v>
      </c>
      <c r="E3596">
        <v>35.617440000000002</v>
      </c>
      <c r="F3596">
        <v>48</v>
      </c>
      <c r="G3596">
        <v>54.8068060812978</v>
      </c>
      <c r="H3596">
        <v>-19.7169470292698</v>
      </c>
      <c r="I3596">
        <v>55.531686608346497</v>
      </c>
      <c r="J3596">
        <v>-10.5075594710265</v>
      </c>
      <c r="K3596">
        <v>52.203836294779002</v>
      </c>
      <c r="L3596">
        <v>41.4282014103877</v>
      </c>
      <c r="M3596">
        <v>46.056112872586702</v>
      </c>
      <c r="N3596">
        <v>0.73892801599735103</v>
      </c>
      <c r="O3596">
        <v>47.7291666666666</v>
      </c>
      <c r="P3596">
        <v>188.28828828828799</v>
      </c>
      <c r="Q3596">
        <v>0.140210981475268</v>
      </c>
    </row>
    <row r="3597" spans="1:17" hidden="1" x14ac:dyDescent="0.3">
      <c r="A3597" t="s">
        <v>7357</v>
      </c>
      <c r="B3597" t="s">
        <v>7358</v>
      </c>
      <c r="C3597" t="str">
        <f>IFERROR(VLOOKUP(Table1[[#This Row],[Ticker]],[1]!Table1[[Symbol]:[Industry]],2,FALSE),"-")</f>
        <v>-</v>
      </c>
      <c r="E3597">
        <v>35.558399999999999</v>
      </c>
      <c r="F3597">
        <v>18.75</v>
      </c>
      <c r="G3597">
        <v>119.228900044577</v>
      </c>
      <c r="H3597">
        <v>-48.795144820573697</v>
      </c>
      <c r="I3597">
        <v>-6.9688963732545703</v>
      </c>
      <c r="J3597">
        <v>-5.6620793880899898</v>
      </c>
      <c r="K3597">
        <v>34.3140061265957</v>
      </c>
      <c r="L3597">
        <v>28.3906661978308</v>
      </c>
      <c r="M3597">
        <v>14.434690404465201</v>
      </c>
      <c r="N3597">
        <v>2.87217162995824</v>
      </c>
      <c r="O3597">
        <v>288</v>
      </c>
      <c r="P3597">
        <v>215.73473329701301</v>
      </c>
    </row>
    <row r="3598" spans="1:17" hidden="1" x14ac:dyDescent="0.3">
      <c r="A3598" t="s">
        <v>7359</v>
      </c>
      <c r="B3598" t="s">
        <v>7360</v>
      </c>
      <c r="C3598" t="str">
        <f>IFERROR(VLOOKUP(Table1[[#This Row],[Ticker]],[1]!Table1[[Symbol]:[Industry]],2,FALSE),"-")</f>
        <v>-</v>
      </c>
      <c r="D3598" t="s">
        <v>260</v>
      </c>
      <c r="E3598">
        <v>35.512069500000003</v>
      </c>
      <c r="F3598">
        <v>28.15</v>
      </c>
      <c r="G3598">
        <v>-3.0542339512794201</v>
      </c>
      <c r="H3598">
        <v>26.213884118482301</v>
      </c>
      <c r="I3598">
        <v>63.048133976767502</v>
      </c>
      <c r="J3598">
        <v>8.1507007957865998</v>
      </c>
      <c r="K3598">
        <v>22.132789084582299</v>
      </c>
      <c r="L3598">
        <v>19.6219851472902</v>
      </c>
      <c r="M3598">
        <v>75.433986823026004</v>
      </c>
      <c r="N3598">
        <v>1.9829431418335901</v>
      </c>
      <c r="O3598">
        <v>6.1811722912966198</v>
      </c>
      <c r="P3598">
        <v>99.645390070921906</v>
      </c>
      <c r="Q3598">
        <v>0.105477334010166</v>
      </c>
    </row>
    <row r="3599" spans="1:17" hidden="1" x14ac:dyDescent="0.3">
      <c r="A3599" t="s">
        <v>7361</v>
      </c>
      <c r="B3599" t="s">
        <v>7362</v>
      </c>
      <c r="C3599" t="str">
        <f>IFERROR(VLOOKUP(Table1[[#This Row],[Ticker]],[1]!Table1[[Symbol]:[Industry]],2,FALSE),"-")</f>
        <v>-</v>
      </c>
      <c r="D3599" t="s">
        <v>552</v>
      </c>
      <c r="E3599">
        <v>35.494881450000001</v>
      </c>
      <c r="F3599">
        <v>33.5</v>
      </c>
      <c r="G3599">
        <v>236.44997614116599</v>
      </c>
      <c r="H3599">
        <v>-24.798750589804499</v>
      </c>
      <c r="I3599">
        <v>178.66851039104</v>
      </c>
      <c r="J3599">
        <v>6.3259963868626201</v>
      </c>
      <c r="K3599">
        <v>33.544302167491303</v>
      </c>
      <c r="L3599">
        <v>25.282397097836601</v>
      </c>
      <c r="M3599">
        <v>56.615614220954697</v>
      </c>
      <c r="N3599">
        <v>0.68997078478013296</v>
      </c>
      <c r="O3599">
        <v>28.358208955223802</v>
      </c>
      <c r="P3599">
        <v>339.63254593175799</v>
      </c>
      <c r="Q3599">
        <v>0.23795035278789001</v>
      </c>
    </row>
    <row r="3600" spans="1:17" hidden="1" x14ac:dyDescent="0.3">
      <c r="A3600" t="s">
        <v>7363</v>
      </c>
      <c r="B3600" t="s">
        <v>7364</v>
      </c>
      <c r="C3600" t="str">
        <f>IFERROR(VLOOKUP(Table1[[#This Row],[Ticker]],[1]!Table1[[Symbol]:[Industry]],2,FALSE),"-")</f>
        <v>-</v>
      </c>
      <c r="D3600" t="s">
        <v>95</v>
      </c>
      <c r="E3600">
        <v>35.470379999999999</v>
      </c>
      <c r="F3600">
        <v>33.450000000000003</v>
      </c>
      <c r="G3600">
        <v>-85.313635296358498</v>
      </c>
      <c r="H3600">
        <v>-25.429483493264701</v>
      </c>
      <c r="I3600">
        <v>-73.373713335695498</v>
      </c>
      <c r="J3600">
        <v>2.7632516087947501</v>
      </c>
      <c r="K3600">
        <v>45.737525525334398</v>
      </c>
      <c r="L3600">
        <v>66.850348070459702</v>
      </c>
      <c r="M3600">
        <v>38.046565387376198</v>
      </c>
      <c r="N3600">
        <v>0.39826839826839799</v>
      </c>
      <c r="O3600">
        <v>195.96412556053801</v>
      </c>
      <c r="P3600">
        <v>7.04</v>
      </c>
      <c r="Q3600">
        <v>7.3718135525378994E-2</v>
      </c>
    </row>
    <row r="3601" spans="1:17" hidden="1" x14ac:dyDescent="0.3">
      <c r="A3601" t="s">
        <v>7365</v>
      </c>
      <c r="B3601" t="s">
        <v>7366</v>
      </c>
      <c r="C3601" t="str">
        <f>IFERROR(VLOOKUP(Table1[[#This Row],[Ticker]],[1]!Table1[[Symbol]:[Industry]],2,FALSE),"-")</f>
        <v>-</v>
      </c>
      <c r="D3601" t="s">
        <v>390</v>
      </c>
      <c r="E3601">
        <v>35.454276</v>
      </c>
      <c r="F3601">
        <v>0.97</v>
      </c>
      <c r="G3601">
        <v>25.850313979003701</v>
      </c>
      <c r="H3601">
        <v>-4.4141352051891403</v>
      </c>
      <c r="I3601">
        <v>-17.791326807546099</v>
      </c>
      <c r="J3601">
        <v>-1.7679983912052499</v>
      </c>
      <c r="K3601">
        <v>0.98763015488042105</v>
      </c>
      <c r="L3601">
        <v>0.96592149063662502</v>
      </c>
      <c r="M3601">
        <v>53.927248250364201</v>
      </c>
      <c r="N3601">
        <v>1.0401240472489199</v>
      </c>
      <c r="O3601">
        <v>36.082474226804102</v>
      </c>
      <c r="P3601">
        <v>64.406779661016898</v>
      </c>
      <c r="Q3601">
        <v>2.3224975343046E-2</v>
      </c>
    </row>
    <row r="3602" spans="1:17" hidden="1" x14ac:dyDescent="0.3">
      <c r="A3602" t="s">
        <v>7367</v>
      </c>
      <c r="B3602" t="s">
        <v>7368</v>
      </c>
      <c r="C3602" t="str">
        <f>IFERROR(VLOOKUP(Table1[[#This Row],[Ticker]],[1]!Table1[[Symbol]:[Industry]],2,FALSE),"-")</f>
        <v>-</v>
      </c>
      <c r="D3602" t="s">
        <v>1539</v>
      </c>
      <c r="E3602">
        <v>35.350560000000002</v>
      </c>
      <c r="F3602">
        <v>35.28</v>
      </c>
      <c r="G3602">
        <v>54.287813979003801</v>
      </c>
      <c r="H3602">
        <v>-7.1168379078918402</v>
      </c>
      <c r="I3602">
        <v>-4.6685071275268903</v>
      </c>
      <c r="J3602">
        <v>-5.0198124196922196</v>
      </c>
      <c r="K3602">
        <v>38.894784378582202</v>
      </c>
      <c r="L3602">
        <v>35.451029980333303</v>
      </c>
      <c r="M3602">
        <v>23.683424845986401</v>
      </c>
      <c r="N3602">
        <v>0.71223605855818295</v>
      </c>
      <c r="O3602">
        <v>64.342403628117793</v>
      </c>
      <c r="P3602">
        <v>91.739130434782595</v>
      </c>
      <c r="Q3602">
        <v>2.9978223009161E-2</v>
      </c>
    </row>
    <row r="3603" spans="1:17" hidden="1" x14ac:dyDescent="0.3">
      <c r="A3603" t="s">
        <v>7369</v>
      </c>
      <c r="B3603" t="s">
        <v>7370</v>
      </c>
      <c r="C3603" t="str">
        <f>IFERROR(VLOOKUP(Table1[[#This Row],[Ticker]],[1]!Table1[[Symbol]:[Industry]],2,FALSE),"-")</f>
        <v>-</v>
      </c>
      <c r="D3603" t="s">
        <v>1300</v>
      </c>
      <c r="E3603">
        <v>35.335546641000001</v>
      </c>
      <c r="F3603">
        <v>999.99</v>
      </c>
      <c r="G3603">
        <v>-25.711186010995998</v>
      </c>
      <c r="H3603">
        <v>-4.4131351951890396</v>
      </c>
      <c r="I3603">
        <v>-12.8893660232324</v>
      </c>
      <c r="J3603">
        <v>-1.7679983912052499</v>
      </c>
      <c r="K3603">
        <v>999.99411960397799</v>
      </c>
      <c r="L3603">
        <v>999.99287844405205</v>
      </c>
      <c r="M3603">
        <v>45.349584451913898</v>
      </c>
      <c r="N3603">
        <v>0.92738536581027597</v>
      </c>
      <c r="O3603">
        <v>4.5010450104500999</v>
      </c>
      <c r="P3603">
        <v>0.88171500630516098</v>
      </c>
      <c r="Q3603">
        <v>-0.10191173764686701</v>
      </c>
    </row>
    <row r="3604" spans="1:17" hidden="1" x14ac:dyDescent="0.3">
      <c r="A3604" t="s">
        <v>7371</v>
      </c>
      <c r="B3604" t="s">
        <v>7372</v>
      </c>
      <c r="C3604" t="str">
        <f>IFERROR(VLOOKUP(Table1[[#This Row],[Ticker]],[1]!Table1[[Symbol]:[Industry]],2,FALSE),"-")</f>
        <v>-</v>
      </c>
      <c r="D3604" t="s">
        <v>140</v>
      </c>
      <c r="E3604">
        <v>35.300699999999999</v>
      </c>
      <c r="F3604">
        <v>30.5</v>
      </c>
      <c r="G3604">
        <v>-33.982862712725499</v>
      </c>
      <c r="I3604">
        <v>-21.160042714961701</v>
      </c>
      <c r="M3604">
        <v>0</v>
      </c>
      <c r="N3604">
        <v>1.03448275862068</v>
      </c>
      <c r="O3604">
        <v>9.01639344262294</v>
      </c>
      <c r="P3604">
        <v>0</v>
      </c>
    </row>
    <row r="3605" spans="1:17" hidden="1" x14ac:dyDescent="0.3">
      <c r="A3605" t="s">
        <v>7373</v>
      </c>
      <c r="B3605" t="s">
        <v>7374</v>
      </c>
      <c r="C3605" t="str">
        <f>IFERROR(VLOOKUP(Table1[[#This Row],[Ticker]],[1]!Table1[[Symbol]:[Industry]],2,FALSE),"-")</f>
        <v>-</v>
      </c>
      <c r="D3605" t="s">
        <v>505</v>
      </c>
      <c r="E3605">
        <v>35.230319999999999</v>
      </c>
      <c r="F3605">
        <v>50.1</v>
      </c>
      <c r="G3605">
        <v>17.4306711218609</v>
      </c>
      <c r="H3605">
        <v>-11.8933595819204</v>
      </c>
      <c r="I3605">
        <v>-1.5560326898990799</v>
      </c>
      <c r="J3605">
        <v>-10.6770893002961</v>
      </c>
      <c r="K3605">
        <v>56.5306076896726</v>
      </c>
      <c r="L3605">
        <v>54.770472528242003</v>
      </c>
      <c r="M3605">
        <v>32.3810479384288</v>
      </c>
      <c r="N3605">
        <v>1.73529411764705</v>
      </c>
      <c r="O3605">
        <v>49.700598802395199</v>
      </c>
      <c r="P3605">
        <v>48.224852071005898</v>
      </c>
    </row>
    <row r="3606" spans="1:17" hidden="1" x14ac:dyDescent="0.3">
      <c r="A3606" t="s">
        <v>7375</v>
      </c>
      <c r="B3606" t="s">
        <v>7376</v>
      </c>
      <c r="C3606" t="str">
        <f>IFERROR(VLOOKUP(Table1[[#This Row],[Ticker]],[1]!Table1[[Symbol]:[Industry]],2,FALSE),"-")</f>
        <v>-</v>
      </c>
      <c r="E3606">
        <v>35.19</v>
      </c>
      <c r="F3606">
        <v>34.5</v>
      </c>
      <c r="G3606">
        <v>-45.479627881461298</v>
      </c>
      <c r="H3606">
        <v>-5.84270663376057</v>
      </c>
      <c r="I3606">
        <v>-22.0998923390218</v>
      </c>
      <c r="J3606">
        <v>-5.9346650578719196</v>
      </c>
      <c r="K3606">
        <v>37.473530654890901</v>
      </c>
      <c r="L3606">
        <v>42.100327384910798</v>
      </c>
      <c r="M3606">
        <v>37.731297973314</v>
      </c>
      <c r="N3606">
        <v>0.89319423745653204</v>
      </c>
      <c r="O3606">
        <v>67.826086956521706</v>
      </c>
      <c r="P3606">
        <v>16.357504215851598</v>
      </c>
    </row>
    <row r="3607" spans="1:17" hidden="1" x14ac:dyDescent="0.3">
      <c r="A3607" t="s">
        <v>7377</v>
      </c>
      <c r="B3607" t="s">
        <v>7378</v>
      </c>
      <c r="C3607" t="str">
        <f>IFERROR(VLOOKUP(Table1[[#This Row],[Ticker]],[1]!Table1[[Symbol]:[Industry]],2,FALSE),"-")</f>
        <v>-</v>
      </c>
      <c r="E3607">
        <v>35.164086933999997</v>
      </c>
      <c r="F3607">
        <v>0.83</v>
      </c>
      <c r="G3607">
        <v>-29.200558114019401</v>
      </c>
      <c r="H3607">
        <v>-7.86241106725811</v>
      </c>
      <c r="I3607">
        <v>-29.0509821848485</v>
      </c>
      <c r="J3607">
        <v>-2.9444689794405501</v>
      </c>
      <c r="K3607">
        <v>0.87673923579052904</v>
      </c>
      <c r="L3607">
        <v>0.93976916431412705</v>
      </c>
      <c r="M3607">
        <v>29.694451772221601</v>
      </c>
      <c r="N3607">
        <v>1.1781764465034099</v>
      </c>
      <c r="O3607">
        <v>62.650602409638502</v>
      </c>
      <c r="P3607">
        <v>5.06329113924048</v>
      </c>
      <c r="Q3607">
        <v>-1.0279993860282E-2</v>
      </c>
    </row>
    <row r="3608" spans="1:17" hidden="1" x14ac:dyDescent="0.3">
      <c r="A3608" t="s">
        <v>7379</v>
      </c>
      <c r="B3608" t="s">
        <v>7380</v>
      </c>
      <c r="C3608" t="str">
        <f>IFERROR(VLOOKUP(Table1[[#This Row],[Ticker]],[1]!Table1[[Symbol]:[Industry]],2,FALSE),"-")</f>
        <v>-</v>
      </c>
      <c r="D3608" t="s">
        <v>140</v>
      </c>
      <c r="E3608">
        <v>35.010164187000001</v>
      </c>
      <c r="F3608">
        <v>67.930000000000007</v>
      </c>
      <c r="G3608">
        <v>56.650230086386301</v>
      </c>
      <c r="H3608">
        <v>22.471110696450101</v>
      </c>
      <c r="I3608">
        <v>-17.105384071737699</v>
      </c>
      <c r="J3608">
        <v>10.822918046486601</v>
      </c>
      <c r="K3608">
        <v>54.0729016386071</v>
      </c>
      <c r="L3608">
        <v>49.8693000012019</v>
      </c>
      <c r="M3608">
        <v>72.874906757809597</v>
      </c>
      <c r="N3608">
        <v>4.6600627337661997</v>
      </c>
      <c r="O3608">
        <v>11.1585455616075</v>
      </c>
      <c r="P3608">
        <v>117.72435897435901</v>
      </c>
      <c r="Q3608">
        <v>4.6945834300535998E-2</v>
      </c>
    </row>
    <row r="3609" spans="1:17" hidden="1" x14ac:dyDescent="0.3">
      <c r="A3609" t="s">
        <v>7381</v>
      </c>
      <c r="B3609" t="s">
        <v>7382</v>
      </c>
      <c r="C3609" t="str">
        <f>IFERROR(VLOOKUP(Table1[[#This Row],[Ticker]],[1]!Table1[[Symbol]:[Industry]],2,FALSE),"-")</f>
        <v>-</v>
      </c>
      <c r="E3609">
        <v>34.959171599999998</v>
      </c>
      <c r="F3609">
        <v>1.71</v>
      </c>
      <c r="G3609">
        <v>2.8592425504323602</v>
      </c>
      <c r="H3609">
        <v>23.932321487724199</v>
      </c>
      <c r="I3609">
        <v>-2.5667853780711298</v>
      </c>
      <c r="J3609">
        <v>-2.9801196033264601</v>
      </c>
      <c r="K3609">
        <v>1.45463838672073</v>
      </c>
      <c r="L3609">
        <v>1.5648257302862101</v>
      </c>
      <c r="M3609">
        <v>76.068041718607901</v>
      </c>
      <c r="N3609">
        <v>1.54425352505424</v>
      </c>
      <c r="O3609">
        <v>15.789473684210501</v>
      </c>
      <c r="P3609">
        <v>55.454545454545404</v>
      </c>
      <c r="Q3609">
        <v>-9.9665633859382999E-2</v>
      </c>
    </row>
    <row r="3610" spans="1:17" hidden="1" x14ac:dyDescent="0.3">
      <c r="A3610" t="s">
        <v>7383</v>
      </c>
      <c r="B3610" t="s">
        <v>7384</v>
      </c>
      <c r="C3610" t="str">
        <f>IFERROR(VLOOKUP(Table1[[#This Row],[Ticker]],[1]!Table1[[Symbol]:[Industry]],2,FALSE),"-")</f>
        <v>-</v>
      </c>
      <c r="E3610">
        <v>34.941000000000003</v>
      </c>
      <c r="F3610">
        <v>570</v>
      </c>
      <c r="G3610">
        <v>55.2401949313847</v>
      </c>
      <c r="H3610">
        <v>-4.4141352051891403</v>
      </c>
      <c r="I3610">
        <v>-11.8255362359983</v>
      </c>
      <c r="J3610">
        <v>-15.273309468595199</v>
      </c>
      <c r="K3610">
        <v>564.07278186108704</v>
      </c>
      <c r="L3610">
        <v>513.54951831983306</v>
      </c>
      <c r="M3610">
        <v>30.915554732558299</v>
      </c>
      <c r="N3610">
        <v>0.98265093684940996</v>
      </c>
      <c r="O3610">
        <v>28.622807017543799</v>
      </c>
      <c r="P3610">
        <v>103.571428571428</v>
      </c>
    </row>
    <row r="3611" spans="1:17" hidden="1" x14ac:dyDescent="0.3">
      <c r="A3611" t="s">
        <v>7385</v>
      </c>
      <c r="B3611" t="s">
        <v>7386</v>
      </c>
      <c r="C3611" t="str">
        <f>IFERROR(VLOOKUP(Table1[[#This Row],[Ticker]],[1]!Table1[[Symbol]:[Industry]],2,FALSE),"-")</f>
        <v>-</v>
      </c>
      <c r="D3611" t="s">
        <v>1512</v>
      </c>
      <c r="E3611">
        <v>34.873800000000003</v>
      </c>
      <c r="F3611">
        <v>34.19</v>
      </c>
      <c r="G3611">
        <v>-30.7399637987739</v>
      </c>
      <c r="H3611">
        <v>-4.9955305540263399</v>
      </c>
      <c r="I3611">
        <v>-28.155784858424401</v>
      </c>
      <c r="J3611">
        <v>-1.1797630970876001</v>
      </c>
      <c r="K3611">
        <v>34.093657327026797</v>
      </c>
      <c r="L3611">
        <v>36.7753007980807</v>
      </c>
      <c r="M3611">
        <v>57.4411982473002</v>
      </c>
      <c r="N3611">
        <v>1.03973027077285</v>
      </c>
      <c r="O3611">
        <v>62.328166130447499</v>
      </c>
      <c r="P3611">
        <v>15.506756756756699</v>
      </c>
      <c r="Q3611">
        <v>9.6138723559599001E-2</v>
      </c>
    </row>
    <row r="3612" spans="1:17" hidden="1" x14ac:dyDescent="0.3">
      <c r="A3612" t="s">
        <v>7387</v>
      </c>
      <c r="B3612" t="s">
        <v>7388</v>
      </c>
      <c r="C3612" t="str">
        <f>IFERROR(VLOOKUP(Table1[[#This Row],[Ticker]],[1]!Table1[[Symbol]:[Industry]],2,FALSE),"-")</f>
        <v>-</v>
      </c>
      <c r="D3612" t="s">
        <v>620</v>
      </c>
      <c r="E3612">
        <v>34.831363545999999</v>
      </c>
      <c r="F3612">
        <v>1.19</v>
      </c>
      <c r="G3612">
        <v>14.287813979003801</v>
      </c>
      <c r="H3612">
        <v>4.1572933662394096</v>
      </c>
      <c r="I3612">
        <v>-4.7075478414142502</v>
      </c>
      <c r="J3612">
        <v>2.8191575720974802</v>
      </c>
      <c r="K3612">
        <v>1.0887052737957801</v>
      </c>
      <c r="L3612">
        <v>1.11558787584417</v>
      </c>
      <c r="M3612">
        <v>77.786055123996306</v>
      </c>
      <c r="N3612">
        <v>2.0449865752337799</v>
      </c>
      <c r="O3612">
        <v>76.470588235294102</v>
      </c>
      <c r="P3612">
        <v>48.749999999999901</v>
      </c>
      <c r="Q3612">
        <v>2.4237351707708001E-2</v>
      </c>
    </row>
    <row r="3613" spans="1:17" hidden="1" x14ac:dyDescent="0.3">
      <c r="A3613" t="s">
        <v>7389</v>
      </c>
      <c r="B3613" t="s">
        <v>7390</v>
      </c>
      <c r="C3613" t="str">
        <f>IFERROR(VLOOKUP(Table1[[#This Row],[Ticker]],[1]!Table1[[Symbol]:[Industry]],2,FALSE),"-")</f>
        <v>-</v>
      </c>
      <c r="E3613">
        <v>34.781017389999903</v>
      </c>
      <c r="F3613">
        <v>62.09</v>
      </c>
      <c r="G3613">
        <v>-20.830429264239399</v>
      </c>
      <c r="H3613">
        <v>11.3257328438212</v>
      </c>
      <c r="I3613">
        <v>-7.4734067702612696</v>
      </c>
      <c r="J3613">
        <v>-5.0750850053784804</v>
      </c>
      <c r="K3613">
        <v>59.367594260749101</v>
      </c>
      <c r="L3613">
        <v>58.181075415179897</v>
      </c>
      <c r="M3613">
        <v>54.5229422797889</v>
      </c>
      <c r="N3613">
        <v>0.51231337591562598</v>
      </c>
      <c r="O3613">
        <v>26.912546303752599</v>
      </c>
      <c r="P3613">
        <v>45.239766081871302</v>
      </c>
      <c r="Q3613">
        <v>1.7939636749399999E-3</v>
      </c>
    </row>
    <row r="3614" spans="1:17" hidden="1" x14ac:dyDescent="0.3">
      <c r="A3614" t="s">
        <v>7391</v>
      </c>
      <c r="B3614" t="s">
        <v>7392</v>
      </c>
      <c r="C3614" t="str">
        <f>IFERROR(VLOOKUP(Table1[[#This Row],[Ticker]],[1]!Table1[[Symbol]:[Industry]],2,FALSE),"-")</f>
        <v>-</v>
      </c>
      <c r="E3614">
        <v>34.654285581000003</v>
      </c>
      <c r="F3614">
        <v>9.33</v>
      </c>
      <c r="G3614">
        <v>-86.837186020996199</v>
      </c>
      <c r="H3614">
        <v>-7.7165087862005004</v>
      </c>
      <c r="I3614">
        <v>-38.841746975613297</v>
      </c>
      <c r="J3614">
        <v>-1.5540946478897499</v>
      </c>
      <c r="K3614">
        <v>10.0115914125799</v>
      </c>
      <c r="L3614">
        <v>12.668578634121401</v>
      </c>
      <c r="M3614">
        <v>40.371990056389201</v>
      </c>
      <c r="N3614">
        <v>0.61902342410008504</v>
      </c>
      <c r="O3614">
        <v>246.08788853161801</v>
      </c>
      <c r="P3614">
        <v>4.8314606741572899</v>
      </c>
      <c r="Q3614">
        <v>4.9558707928594001E-2</v>
      </c>
    </row>
    <row r="3615" spans="1:17" hidden="1" x14ac:dyDescent="0.3">
      <c r="A3615" t="s">
        <v>7393</v>
      </c>
      <c r="B3615" t="s">
        <v>7394</v>
      </c>
      <c r="C3615" t="str">
        <f>IFERROR(VLOOKUP(Table1[[#This Row],[Ticker]],[1]!Table1[[Symbol]:[Industry]],2,FALSE),"-")</f>
        <v>-</v>
      </c>
      <c r="D3615" t="s">
        <v>620</v>
      </c>
      <c r="E3615">
        <v>34.507245863999998</v>
      </c>
      <c r="F3615">
        <v>87.49</v>
      </c>
      <c r="G3615">
        <v>15.6972207997569</v>
      </c>
      <c r="H3615">
        <v>9.4505667372086997</v>
      </c>
      <c r="I3615">
        <v>4.1228046334480704</v>
      </c>
      <c r="J3615">
        <v>2.5264801364021001</v>
      </c>
      <c r="K3615">
        <v>79.959563718447598</v>
      </c>
      <c r="L3615">
        <v>77.214184658029595</v>
      </c>
      <c r="M3615">
        <v>79.524973571164907</v>
      </c>
      <c r="N3615">
        <v>1.28799775926807</v>
      </c>
      <c r="O3615">
        <v>33.718139215910298</v>
      </c>
      <c r="P3615">
        <v>45.695253955037401</v>
      </c>
      <c r="Q3615">
        <v>3.3483363546858998E-2</v>
      </c>
    </row>
    <row r="3616" spans="1:17" hidden="1" x14ac:dyDescent="0.3">
      <c r="A3616" t="s">
        <v>7395</v>
      </c>
      <c r="B3616" t="s">
        <v>7396</v>
      </c>
      <c r="C3616" t="str">
        <f>IFERROR(VLOOKUP(Table1[[#This Row],[Ticker]],[1]!Table1[[Symbol]:[Industry]],2,FALSE),"-")</f>
        <v>-</v>
      </c>
      <c r="E3616">
        <v>34.273963447</v>
      </c>
      <c r="F3616">
        <v>68.59</v>
      </c>
      <c r="G3616">
        <v>-40.771009550407904</v>
      </c>
      <c r="H3616">
        <v>-2.21036644121597</v>
      </c>
      <c r="I3616">
        <v>-27.948189552644099</v>
      </c>
      <c r="J3616">
        <v>-6.2456103315037597</v>
      </c>
      <c r="K3616">
        <v>68.720710736519294</v>
      </c>
      <c r="M3616">
        <v>59.8575104461788</v>
      </c>
      <c r="O3616">
        <v>29.756524274675598</v>
      </c>
      <c r="P3616">
        <v>37.565182511030798</v>
      </c>
    </row>
    <row r="3617" spans="1:17" hidden="1" x14ac:dyDescent="0.3">
      <c r="A3617" t="s">
        <v>7397</v>
      </c>
      <c r="B3617" t="s">
        <v>7398</v>
      </c>
      <c r="C3617" t="str">
        <f>IFERROR(VLOOKUP(Table1[[#This Row],[Ticker]],[1]!Table1[[Symbol]:[Industry]],2,FALSE),"-")</f>
        <v>-</v>
      </c>
      <c r="D3617" t="s">
        <v>140</v>
      </c>
      <c r="E3617">
        <v>34.253999999999998</v>
      </c>
      <c r="F3617">
        <v>31.14</v>
      </c>
      <c r="G3617">
        <v>-116.27582238463199</v>
      </c>
      <c r="H3617">
        <v>-5.6197189615343204</v>
      </c>
      <c r="I3617">
        <v>-43.627800186933399</v>
      </c>
      <c r="J3617">
        <v>-0.95867498557236397</v>
      </c>
      <c r="K3617">
        <v>31.8705647281406</v>
      </c>
      <c r="L3617">
        <v>92.128909783983005</v>
      </c>
      <c r="M3617">
        <v>50.059092770884199</v>
      </c>
      <c r="N3617">
        <v>1.02513578067125</v>
      </c>
      <c r="O3617">
        <v>1068.2723185613299</v>
      </c>
      <c r="P3617">
        <v>28.624535315985099</v>
      </c>
    </row>
    <row r="3618" spans="1:17" hidden="1" x14ac:dyDescent="0.3">
      <c r="A3618" t="s">
        <v>7399</v>
      </c>
      <c r="B3618" t="s">
        <v>7400</v>
      </c>
      <c r="C3618" t="str">
        <f>IFERROR(VLOOKUP(Table1[[#This Row],[Ticker]],[1]!Table1[[Symbol]:[Industry]],2,FALSE),"-")</f>
        <v>-</v>
      </c>
      <c r="E3618">
        <v>34.072125</v>
      </c>
      <c r="F3618">
        <v>63.39</v>
      </c>
      <c r="G3618">
        <v>88.082080420824994</v>
      </c>
      <c r="H3618">
        <v>-6.4247978099111602</v>
      </c>
      <c r="I3618">
        <v>-27.5041289542668</v>
      </c>
      <c r="J3618">
        <v>-0.39705606533069199</v>
      </c>
      <c r="K3618">
        <v>65.490960415513896</v>
      </c>
      <c r="L3618">
        <v>63.8302086432534</v>
      </c>
      <c r="M3618">
        <v>50.696563476200097</v>
      </c>
      <c r="N3618">
        <v>0.59798869441286195</v>
      </c>
      <c r="O3618">
        <v>49.660829783877503</v>
      </c>
      <c r="P3618">
        <v>125.82828642679</v>
      </c>
      <c r="Q3618">
        <v>9.5405899452219001E-2</v>
      </c>
    </row>
    <row r="3619" spans="1:17" hidden="1" x14ac:dyDescent="0.3">
      <c r="A3619" t="s">
        <v>7401</v>
      </c>
      <c r="B3619" t="s">
        <v>7402</v>
      </c>
      <c r="C3619" t="str">
        <f>IFERROR(VLOOKUP(Table1[[#This Row],[Ticker]],[1]!Table1[[Symbol]:[Industry]],2,FALSE),"-")</f>
        <v>-</v>
      </c>
      <c r="D3619" t="s">
        <v>59</v>
      </c>
      <c r="E3619">
        <v>34.040607699999903</v>
      </c>
      <c r="F3619">
        <v>5.5</v>
      </c>
      <c r="G3619">
        <v>-5.5931859894901201</v>
      </c>
      <c r="H3619">
        <v>-1.87035303188851</v>
      </c>
      <c r="I3619">
        <v>-12.2495918825592</v>
      </c>
      <c r="J3619">
        <v>1.0670674632677399</v>
      </c>
      <c r="K3619">
        <v>3.84060084798248</v>
      </c>
      <c r="L3619">
        <v>2.670549716824</v>
      </c>
      <c r="M3619">
        <v>38.443217552922597</v>
      </c>
      <c r="N3619">
        <v>1</v>
      </c>
      <c r="Q3619">
        <v>2.0202940921462999E-2</v>
      </c>
    </row>
    <row r="3620" spans="1:17" hidden="1" x14ac:dyDescent="0.3">
      <c r="A3620" t="s">
        <v>7403</v>
      </c>
      <c r="B3620" t="s">
        <v>7404</v>
      </c>
      <c r="C3620" t="str">
        <f>IFERROR(VLOOKUP(Table1[[#This Row],[Ticker]],[1]!Table1[[Symbol]:[Industry]],2,FALSE),"-")</f>
        <v>-</v>
      </c>
      <c r="E3620">
        <v>34.031251099999999</v>
      </c>
      <c r="F3620">
        <v>69.86</v>
      </c>
      <c r="G3620">
        <v>-36.148083456893602</v>
      </c>
      <c r="H3620">
        <v>1.5949694989079599</v>
      </c>
      <c r="I3620">
        <v>-13.839316398958999</v>
      </c>
      <c r="J3620">
        <v>1.7282979050910401</v>
      </c>
      <c r="K3620">
        <v>66.134998539588395</v>
      </c>
      <c r="L3620">
        <v>68.846664779445504</v>
      </c>
      <c r="M3620">
        <v>77.351817368344797</v>
      </c>
      <c r="N3620">
        <v>1.68876766387139</v>
      </c>
      <c r="O3620">
        <v>41.683366733466897</v>
      </c>
      <c r="P3620">
        <v>39.72</v>
      </c>
      <c r="Q3620">
        <v>0.137004310917304</v>
      </c>
    </row>
    <row r="3621" spans="1:17" hidden="1" x14ac:dyDescent="0.3">
      <c r="A3621" t="s">
        <v>7405</v>
      </c>
      <c r="B3621" t="s">
        <v>7406</v>
      </c>
      <c r="C3621" t="str">
        <f>IFERROR(VLOOKUP(Table1[[#This Row],[Ticker]],[1]!Table1[[Symbol]:[Industry]],2,FALSE),"-")</f>
        <v>-</v>
      </c>
      <c r="D3621" t="s">
        <v>410</v>
      </c>
      <c r="E3621">
        <v>33.961944899999999</v>
      </c>
      <c r="F3621">
        <v>56.51</v>
      </c>
      <c r="G3621">
        <v>19.185249876439599</v>
      </c>
      <c r="H3621">
        <v>12.585864794810799</v>
      </c>
      <c r="I3621">
        <v>-12.960099887069701</v>
      </c>
      <c r="J3621">
        <v>3.9687403121346301</v>
      </c>
      <c r="K3621">
        <v>51.5844126211408</v>
      </c>
      <c r="L3621">
        <v>53.019244894186798</v>
      </c>
      <c r="M3621">
        <v>83.248399732667593</v>
      </c>
      <c r="N3621">
        <v>1.9959079862209601</v>
      </c>
      <c r="O3621">
        <v>67.050079631923495</v>
      </c>
      <c r="Q3621">
        <v>5.6039780115225001E-2</v>
      </c>
    </row>
    <row r="3622" spans="1:17" hidden="1" x14ac:dyDescent="0.3">
      <c r="A3622" t="s">
        <v>7407</v>
      </c>
      <c r="B3622" t="s">
        <v>7408</v>
      </c>
      <c r="C3622" t="str">
        <f>IFERROR(VLOOKUP(Table1[[#This Row],[Ticker]],[1]!Table1[[Symbol]:[Industry]],2,FALSE),"-")</f>
        <v>-</v>
      </c>
      <c r="D3622" t="s">
        <v>1512</v>
      </c>
      <c r="E3622">
        <v>33.743639999999999</v>
      </c>
      <c r="F3622">
        <v>57.12</v>
      </c>
      <c r="G3622">
        <v>6.1437696576741496</v>
      </c>
      <c r="H3622">
        <v>0.858592067538124</v>
      </c>
      <c r="I3622">
        <v>-33.268512942663698</v>
      </c>
      <c r="J3622">
        <v>1.62485875165188</v>
      </c>
      <c r="K3622">
        <v>56.968049774299601</v>
      </c>
      <c r="L3622">
        <v>55.201392953084799</v>
      </c>
      <c r="M3622">
        <v>52.432348132899797</v>
      </c>
      <c r="N3622">
        <v>0.75179571989238003</v>
      </c>
      <c r="O3622">
        <v>31.3025210084033</v>
      </c>
      <c r="P3622">
        <v>35.676959619952399</v>
      </c>
      <c r="Q3622">
        <v>1.9840454552996E-2</v>
      </c>
    </row>
    <row r="3623" spans="1:17" hidden="1" x14ac:dyDescent="0.3">
      <c r="A3623" t="s">
        <v>7409</v>
      </c>
      <c r="B3623" t="s">
        <v>7410</v>
      </c>
      <c r="C3623" t="str">
        <f>IFERROR(VLOOKUP(Table1[[#This Row],[Ticker]],[1]!Table1[[Symbol]:[Industry]],2,FALSE),"-")</f>
        <v>-</v>
      </c>
      <c r="E3623">
        <v>33.72</v>
      </c>
      <c r="F3623">
        <v>16.86</v>
      </c>
      <c r="G3623">
        <v>14.3210365703659</v>
      </c>
      <c r="H3623">
        <v>1.0644542154657499</v>
      </c>
      <c r="I3623">
        <v>-10.147135675883201</v>
      </c>
      <c r="J3623">
        <v>-6.7055693333164896</v>
      </c>
      <c r="K3623">
        <v>15.3277882021961</v>
      </c>
      <c r="L3623">
        <v>14.588771328588701</v>
      </c>
      <c r="M3623">
        <v>55.319398844539002</v>
      </c>
      <c r="N3623">
        <v>2.2370231031533101</v>
      </c>
      <c r="O3623">
        <v>24.555160142348701</v>
      </c>
      <c r="P3623">
        <v>57.570093457943898</v>
      </c>
      <c r="Q3623">
        <v>4.8973089884140003E-3</v>
      </c>
    </row>
    <row r="3624" spans="1:17" hidden="1" x14ac:dyDescent="0.3">
      <c r="A3624" t="s">
        <v>7411</v>
      </c>
      <c r="B3624" t="s">
        <v>7412</v>
      </c>
      <c r="C3624" t="str">
        <f>IFERROR(VLOOKUP(Table1[[#This Row],[Ticker]],[1]!Table1[[Symbol]:[Industry]],2,FALSE),"-")</f>
        <v>-</v>
      </c>
      <c r="E3624">
        <v>33.714810999999997</v>
      </c>
      <c r="F3624">
        <v>99.1</v>
      </c>
      <c r="G3624">
        <v>-6.4869694666169897</v>
      </c>
      <c r="H3624">
        <v>18.885184522702001</v>
      </c>
      <c r="I3624">
        <v>-8.0770973823016892</v>
      </c>
      <c r="J3624">
        <v>-4.1249007481076099</v>
      </c>
      <c r="K3624">
        <v>93.758121108513507</v>
      </c>
      <c r="L3624">
        <v>93.270847182174094</v>
      </c>
      <c r="M3624">
        <v>54.3856646256285</v>
      </c>
      <c r="N3624">
        <v>1.9454151599820699</v>
      </c>
      <c r="O3624">
        <v>20.8879919273461</v>
      </c>
      <c r="P3624">
        <v>24.952717185726801</v>
      </c>
      <c r="Q3624">
        <v>1.3084293937684E-2</v>
      </c>
    </row>
    <row r="3625" spans="1:17" hidden="1" x14ac:dyDescent="0.3">
      <c r="A3625" t="s">
        <v>7413</v>
      </c>
      <c r="B3625" t="s">
        <v>7414</v>
      </c>
      <c r="C3625" t="str">
        <f>IFERROR(VLOOKUP(Table1[[#This Row],[Ticker]],[1]!Table1[[Symbol]:[Industry]],2,FALSE),"-")</f>
        <v>-</v>
      </c>
      <c r="D3625" t="s">
        <v>390</v>
      </c>
      <c r="E3625">
        <v>33.631504</v>
      </c>
      <c r="F3625">
        <v>17.2</v>
      </c>
      <c r="G3625">
        <v>86.633492991349399</v>
      </c>
      <c r="H3625">
        <v>-7.5252463163002501</v>
      </c>
      <c r="I3625">
        <v>-24.092257091895299</v>
      </c>
      <c r="J3625">
        <v>-17.557472075415699</v>
      </c>
      <c r="K3625">
        <v>18.182098195691601</v>
      </c>
      <c r="L3625">
        <v>15.896750625187201</v>
      </c>
      <c r="M3625">
        <v>38.983031372701397</v>
      </c>
      <c r="N3625">
        <v>3.2724984141069999</v>
      </c>
      <c r="O3625">
        <v>32.790697674418603</v>
      </c>
      <c r="P3625">
        <v>138.22714681440399</v>
      </c>
      <c r="Q3625">
        <v>9.8314261808330999E-2</v>
      </c>
    </row>
    <row r="3626" spans="1:17" hidden="1" x14ac:dyDescent="0.3">
      <c r="A3626" t="s">
        <v>7415</v>
      </c>
      <c r="B3626" t="s">
        <v>7416</v>
      </c>
      <c r="C3626" t="str">
        <f>IFERROR(VLOOKUP(Table1[[#This Row],[Ticker]],[1]!Table1[[Symbol]:[Industry]],2,FALSE),"-")</f>
        <v>-</v>
      </c>
      <c r="D3626" t="s">
        <v>95</v>
      </c>
      <c r="E3626">
        <v>33.601999999999997</v>
      </c>
      <c r="F3626">
        <v>1.06</v>
      </c>
      <c r="G3626">
        <v>6.7878139790037997</v>
      </c>
      <c r="H3626">
        <v>7.8080870170330696</v>
      </c>
      <c r="I3626">
        <v>-1.3104186548113499</v>
      </c>
      <c r="J3626">
        <v>15.673862073911</v>
      </c>
      <c r="K3626">
        <v>0.88421726601880701</v>
      </c>
      <c r="L3626">
        <v>0.96113925281728996</v>
      </c>
      <c r="M3626">
        <v>86.2201328506697</v>
      </c>
      <c r="N3626">
        <v>0.93487193593393703</v>
      </c>
      <c r="O3626">
        <v>3.7735849056603699</v>
      </c>
      <c r="P3626">
        <v>51.428571428571402</v>
      </c>
      <c r="Q3626">
        <v>-8.5386775075100008E-3</v>
      </c>
    </row>
    <row r="3627" spans="1:17" hidden="1" x14ac:dyDescent="0.3">
      <c r="A3627" t="s">
        <v>7417</v>
      </c>
      <c r="B3627" t="s">
        <v>7418</v>
      </c>
      <c r="C3627" t="str">
        <f>IFERROR(VLOOKUP(Table1[[#This Row],[Ticker]],[1]!Table1[[Symbol]:[Industry]],2,FALSE),"-")</f>
        <v>-</v>
      </c>
      <c r="E3627">
        <v>33.6</v>
      </c>
      <c r="F3627">
        <v>32</v>
      </c>
      <c r="G3627">
        <v>-44.183523600614002</v>
      </c>
      <c r="H3627">
        <v>-11.8621089182231</v>
      </c>
      <c r="I3627">
        <v>-53.310144276816402</v>
      </c>
      <c r="J3627">
        <v>-3.51218443771688</v>
      </c>
      <c r="K3627">
        <v>36.136304861734203</v>
      </c>
      <c r="L3627">
        <v>42.605386150968002</v>
      </c>
      <c r="M3627">
        <v>34.097059975071602</v>
      </c>
      <c r="N3627">
        <v>0.17501726794538</v>
      </c>
      <c r="O3627">
        <v>92.8125</v>
      </c>
      <c r="P3627">
        <v>18.518518518518501</v>
      </c>
      <c r="Q3627">
        <v>-0.18082492647267301</v>
      </c>
    </row>
    <row r="3628" spans="1:17" hidden="1" x14ac:dyDescent="0.3">
      <c r="A3628" t="s">
        <v>7419</v>
      </c>
      <c r="B3628" t="s">
        <v>7420</v>
      </c>
      <c r="C3628" t="str">
        <f>IFERROR(VLOOKUP(Table1[[#This Row],[Ticker]],[1]!Table1[[Symbol]:[Industry]],2,FALSE),"-")</f>
        <v>-</v>
      </c>
      <c r="D3628" t="s">
        <v>390</v>
      </c>
      <c r="E3628">
        <v>33.54</v>
      </c>
      <c r="F3628">
        <v>33.54</v>
      </c>
      <c r="G3628">
        <v>11.074110879493199</v>
      </c>
      <c r="H3628">
        <v>0.16102819350365899</v>
      </c>
      <c r="I3628">
        <v>25.249019479238701</v>
      </c>
      <c r="J3628">
        <v>-7.65035133238172</v>
      </c>
      <c r="K3628">
        <v>31.866728662118799</v>
      </c>
      <c r="L3628">
        <v>28.444834597229701</v>
      </c>
      <c r="M3628">
        <v>57.258301774091201</v>
      </c>
      <c r="N3628">
        <v>0.95665548838680203</v>
      </c>
      <c r="O3628">
        <v>23.762671437089999</v>
      </c>
      <c r="P3628">
        <v>82.282608695652101</v>
      </c>
      <c r="Q3628">
        <v>4.8417464247379E-2</v>
      </c>
    </row>
    <row r="3629" spans="1:17" hidden="1" x14ac:dyDescent="0.3">
      <c r="A3629" t="s">
        <v>7421</v>
      </c>
      <c r="B3629" t="s">
        <v>7422</v>
      </c>
      <c r="C3629" t="str">
        <f>IFERROR(VLOOKUP(Table1[[#This Row],[Ticker]],[1]!Table1[[Symbol]:[Industry]],2,FALSE),"-")</f>
        <v>-</v>
      </c>
      <c r="E3629">
        <v>33.434199999999997</v>
      </c>
      <c r="F3629">
        <v>4.45</v>
      </c>
      <c r="K3629">
        <v>4.2784012200506201</v>
      </c>
      <c r="L3629">
        <v>4.6367428745490402</v>
      </c>
      <c r="M3629">
        <v>37.211772227299498</v>
      </c>
      <c r="N3629">
        <v>1</v>
      </c>
      <c r="Q3629">
        <v>4.2811073451381999E-2</v>
      </c>
    </row>
    <row r="3630" spans="1:17" hidden="1" x14ac:dyDescent="0.3">
      <c r="A3630" t="s">
        <v>7423</v>
      </c>
      <c r="B3630" t="s">
        <v>7424</v>
      </c>
      <c r="C3630" t="str">
        <f>IFERROR(VLOOKUP(Table1[[#This Row],[Ticker]],[1]!Table1[[Symbol]:[Industry]],2,FALSE),"-")</f>
        <v>-</v>
      </c>
      <c r="D3630" t="s">
        <v>620</v>
      </c>
      <c r="E3630">
        <v>33.412500000000001</v>
      </c>
      <c r="F3630">
        <v>222.75</v>
      </c>
      <c r="G3630">
        <v>34.079779545718203</v>
      </c>
      <c r="H3630">
        <v>-11.080801871855799</v>
      </c>
      <c r="I3630">
        <v>-32.964715861768397</v>
      </c>
      <c r="J3630">
        <v>-11.445417746043899</v>
      </c>
      <c r="K3630">
        <v>238.395814997168</v>
      </c>
      <c r="L3630">
        <v>230.048888371217</v>
      </c>
      <c r="M3630">
        <v>46.832666244857002</v>
      </c>
      <c r="N3630">
        <v>1.6683929567365099</v>
      </c>
      <c r="O3630">
        <v>58.675645342312002</v>
      </c>
      <c r="P3630">
        <v>84.778100373289107</v>
      </c>
      <c r="Q3630">
        <v>8.6038192461799001E-2</v>
      </c>
    </row>
    <row r="3631" spans="1:17" hidden="1" x14ac:dyDescent="0.3">
      <c r="A3631" t="s">
        <v>7425</v>
      </c>
      <c r="B3631" t="s">
        <v>7426</v>
      </c>
      <c r="C3631" t="str">
        <f>IFERROR(VLOOKUP(Table1[[#This Row],[Ticker]],[1]!Table1[[Symbol]:[Industry]],2,FALSE),"-")</f>
        <v>-</v>
      </c>
      <c r="E3631">
        <v>33.366935419999997</v>
      </c>
      <c r="F3631">
        <v>26.39</v>
      </c>
      <c r="G3631">
        <v>-50.139448334856397</v>
      </c>
      <c r="H3631">
        <v>-19.102659795352999</v>
      </c>
      <c r="I3631">
        <v>-60.642286237051401</v>
      </c>
      <c r="J3631">
        <v>-2.4550212919686101</v>
      </c>
      <c r="K3631">
        <v>29.372475880322</v>
      </c>
      <c r="L3631">
        <v>37.403754832022301</v>
      </c>
      <c r="M3631">
        <v>41.454483284511099</v>
      </c>
      <c r="N3631">
        <v>0.92424242424242398</v>
      </c>
      <c r="O3631">
        <v>159.56801818870699</v>
      </c>
      <c r="P3631">
        <v>8.1114297419090597</v>
      </c>
      <c r="Q3631">
        <v>3.2929677696040001E-2</v>
      </c>
    </row>
    <row r="3632" spans="1:17" hidden="1" x14ac:dyDescent="0.3">
      <c r="A3632" t="s">
        <v>7427</v>
      </c>
      <c r="B3632" t="s">
        <v>7428</v>
      </c>
      <c r="C3632" t="str">
        <f>IFERROR(VLOOKUP(Table1[[#This Row],[Ticker]],[1]!Table1[[Symbol]:[Industry]],2,FALSE),"-")</f>
        <v>-</v>
      </c>
      <c r="D3632" t="s">
        <v>552</v>
      </c>
      <c r="E3632">
        <v>33.122684999999997</v>
      </c>
      <c r="F3632">
        <v>64.5</v>
      </c>
      <c r="G3632">
        <v>-46.072724359062597</v>
      </c>
      <c r="H3632">
        <v>-11.5023704993067</v>
      </c>
      <c r="I3632">
        <v>-22.159305536525402</v>
      </c>
      <c r="J3632">
        <v>-4.5679983912052498</v>
      </c>
      <c r="K3632">
        <v>65.504268477116099</v>
      </c>
      <c r="L3632">
        <v>68.222156904301897</v>
      </c>
      <c r="M3632">
        <v>47.973239132774999</v>
      </c>
      <c r="N3632">
        <v>1.9738385660405899</v>
      </c>
      <c r="O3632">
        <v>44.713178294573602</v>
      </c>
      <c r="P3632">
        <v>18.2401466544454</v>
      </c>
      <c r="Q3632">
        <v>0.12696516574566999</v>
      </c>
    </row>
    <row r="3633" spans="1:17" hidden="1" x14ac:dyDescent="0.3">
      <c r="A3633" t="s">
        <v>7429</v>
      </c>
      <c r="B3633" t="s">
        <v>7430</v>
      </c>
      <c r="C3633" t="str">
        <f>IFERROR(VLOOKUP(Table1[[#This Row],[Ticker]],[1]!Table1[[Symbol]:[Industry]],2,FALSE),"-")</f>
        <v>-</v>
      </c>
      <c r="D3633" t="s">
        <v>390</v>
      </c>
      <c r="E3633">
        <v>33.107517000000001</v>
      </c>
      <c r="F3633">
        <v>63.54</v>
      </c>
      <c r="G3633">
        <v>-58.116441340145101</v>
      </c>
      <c r="H3633">
        <v>-1.0808018718558099</v>
      </c>
      <c r="I3633">
        <v>0.85929133444749595</v>
      </c>
      <c r="J3633">
        <v>0.88100823131130301</v>
      </c>
      <c r="K3633">
        <v>62.420499329778799</v>
      </c>
      <c r="L3633">
        <v>64.278257460952801</v>
      </c>
      <c r="M3633">
        <v>63.850502104590497</v>
      </c>
      <c r="N3633">
        <v>3.2838589981447099</v>
      </c>
      <c r="O3633">
        <v>48.567831287377999</v>
      </c>
      <c r="P3633">
        <v>21.259541984732799</v>
      </c>
    </row>
    <row r="3634" spans="1:17" hidden="1" x14ac:dyDescent="0.3">
      <c r="A3634" t="s">
        <v>7431</v>
      </c>
      <c r="B3634" t="s">
        <v>7432</v>
      </c>
      <c r="C3634" t="str">
        <f>IFERROR(VLOOKUP(Table1[[#This Row],[Ticker]],[1]!Table1[[Symbol]:[Industry]],2,FALSE),"-")</f>
        <v>-</v>
      </c>
      <c r="D3634" t="s">
        <v>124</v>
      </c>
      <c r="E3634">
        <v>33.062283104000002</v>
      </c>
      <c r="F3634">
        <v>3.76</v>
      </c>
      <c r="G3634">
        <v>-0.37885268766287</v>
      </c>
      <c r="H3634">
        <v>-13.7968512545718</v>
      </c>
      <c r="I3634">
        <v>-15.2270283608947</v>
      </c>
      <c r="J3634">
        <v>-3.6396561452159499</v>
      </c>
      <c r="K3634">
        <v>3.73303119850525</v>
      </c>
      <c r="L3634">
        <v>3.8537934818192099</v>
      </c>
      <c r="M3634">
        <v>60.860941820828998</v>
      </c>
      <c r="N3634">
        <v>0.97770343844447205</v>
      </c>
      <c r="O3634">
        <v>70.212765957446805</v>
      </c>
      <c r="P3634">
        <v>39.259259259259203</v>
      </c>
      <c r="Q3634">
        <v>9.6210757601386004E-2</v>
      </c>
    </row>
    <row r="3635" spans="1:17" hidden="1" x14ac:dyDescent="0.3">
      <c r="A3635" t="s">
        <v>7433</v>
      </c>
      <c r="B3635" t="s">
        <v>7434</v>
      </c>
      <c r="C3635" t="str">
        <f>IFERROR(VLOOKUP(Table1[[#This Row],[Ticker]],[1]!Table1[[Symbol]:[Industry]],2,FALSE),"-")</f>
        <v>-</v>
      </c>
      <c r="D3635" t="s">
        <v>156</v>
      </c>
      <c r="E3635">
        <v>32.906619999999997</v>
      </c>
      <c r="F3635">
        <v>115.3</v>
      </c>
      <c r="G3635">
        <v>-3.05261155291109</v>
      </c>
      <c r="H3635">
        <v>-6.7022707984094803</v>
      </c>
      <c r="I3635">
        <v>-7.7845346649826501</v>
      </c>
      <c r="J3635">
        <v>-4.0561339844255899</v>
      </c>
      <c r="K3635">
        <v>118.66526807011699</v>
      </c>
      <c r="L3635">
        <v>111.413520070044</v>
      </c>
      <c r="M3635">
        <v>40.920040818797901</v>
      </c>
      <c r="N3635">
        <v>1.0115107913668999</v>
      </c>
      <c r="O3635">
        <v>44.579358196010297</v>
      </c>
      <c r="P3635">
        <v>49.740259740259702</v>
      </c>
    </row>
    <row r="3636" spans="1:17" hidden="1" x14ac:dyDescent="0.3">
      <c r="A3636" t="s">
        <v>7435</v>
      </c>
      <c r="B3636" t="s">
        <v>7436</v>
      </c>
      <c r="C3636" t="str">
        <f>IFERROR(VLOOKUP(Table1[[#This Row],[Ticker]],[1]!Table1[[Symbol]:[Industry]],2,FALSE),"-")</f>
        <v>-</v>
      </c>
      <c r="D3636" t="s">
        <v>207</v>
      </c>
      <c r="E3636">
        <v>32.822400000000002</v>
      </c>
      <c r="F3636">
        <v>52</v>
      </c>
      <c r="G3636">
        <v>-7.6913054036562096</v>
      </c>
      <c r="H3636">
        <v>-16.7409807250909</v>
      </c>
      <c r="I3636">
        <v>-20.395591565743899</v>
      </c>
      <c r="J3636">
        <v>6.8332179424176802</v>
      </c>
      <c r="K3636">
        <v>59.460459785056898</v>
      </c>
      <c r="L3636">
        <v>62.378750133510003</v>
      </c>
      <c r="M3636">
        <v>48.384954877661102</v>
      </c>
      <c r="N3636">
        <v>1.7105382180008999</v>
      </c>
      <c r="O3636">
        <v>95.461538461538396</v>
      </c>
      <c r="P3636">
        <v>40.540540540540498</v>
      </c>
      <c r="Q3636">
        <v>-6.6363943382168E-2</v>
      </c>
    </row>
    <row r="3637" spans="1:17" hidden="1" x14ac:dyDescent="0.3">
      <c r="A3637" t="s">
        <v>7437</v>
      </c>
      <c r="B3637" t="s">
        <v>7438</v>
      </c>
      <c r="C3637" t="str">
        <f>IFERROR(VLOOKUP(Table1[[#This Row],[Ticker]],[1]!Table1[[Symbol]:[Industry]],2,FALSE),"-")</f>
        <v>-</v>
      </c>
      <c r="D3637" t="s">
        <v>260</v>
      </c>
      <c r="E3637">
        <v>32.775019200000003</v>
      </c>
      <c r="F3637">
        <v>82.6</v>
      </c>
      <c r="G3637">
        <v>-23.7368773790208</v>
      </c>
      <c r="H3637">
        <v>-1.91413520518914</v>
      </c>
      <c r="I3637">
        <v>-8.3324039979159608</v>
      </c>
      <c r="J3637">
        <v>-4.72657827286206</v>
      </c>
      <c r="K3637">
        <v>81.675008690518197</v>
      </c>
      <c r="L3637">
        <v>81.285845704366594</v>
      </c>
      <c r="M3637">
        <v>47.580200565944601</v>
      </c>
      <c r="N3637">
        <v>0.35824388696242798</v>
      </c>
      <c r="O3637">
        <v>30.932203389830502</v>
      </c>
      <c r="P3637">
        <v>13.7741046831955</v>
      </c>
      <c r="Q3637">
        <v>-0.103337213665488</v>
      </c>
    </row>
    <row r="3638" spans="1:17" hidden="1" x14ac:dyDescent="0.3">
      <c r="A3638" t="s">
        <v>7439</v>
      </c>
      <c r="B3638" t="s">
        <v>7440</v>
      </c>
      <c r="C3638" t="str">
        <f>IFERROR(VLOOKUP(Table1[[#This Row],[Ticker]],[1]!Table1[[Symbol]:[Industry]],2,FALSE),"-")</f>
        <v>-</v>
      </c>
      <c r="E3638">
        <v>32.681001600000002</v>
      </c>
      <c r="F3638">
        <v>48</v>
      </c>
      <c r="G3638">
        <v>-44.2181282960386</v>
      </c>
      <c r="H3638">
        <v>-8.4141352051891403</v>
      </c>
      <c r="I3638">
        <v>-46.773663543893498</v>
      </c>
      <c r="J3638">
        <v>2.46652929609116</v>
      </c>
      <c r="K3638">
        <v>50.886077994846801</v>
      </c>
      <c r="M3638">
        <v>47.346587587237899</v>
      </c>
      <c r="N3638">
        <v>0.47286821705426302</v>
      </c>
      <c r="O3638">
        <v>87.0833333333333</v>
      </c>
      <c r="P3638">
        <v>10.344827586206801</v>
      </c>
    </row>
    <row r="3639" spans="1:17" hidden="1" x14ac:dyDescent="0.3">
      <c r="A3639" t="s">
        <v>7441</v>
      </c>
      <c r="B3639" t="s">
        <v>7442</v>
      </c>
      <c r="C3639" t="str">
        <f>IFERROR(VLOOKUP(Table1[[#This Row],[Ticker]],[1]!Table1[[Symbol]:[Industry]],2,FALSE),"-")</f>
        <v>-</v>
      </c>
      <c r="E3639">
        <v>32.584000000000003</v>
      </c>
      <c r="F3639">
        <v>81.459999999999994</v>
      </c>
      <c r="G3639">
        <v>14.5426349156429</v>
      </c>
      <c r="H3639">
        <v>-10.470554318603</v>
      </c>
      <c r="I3639">
        <v>7.2935787982488298</v>
      </c>
      <c r="J3639">
        <v>-3.4431008255267699</v>
      </c>
      <c r="K3639">
        <v>84.312906946959799</v>
      </c>
      <c r="L3639">
        <v>78.708952114365701</v>
      </c>
      <c r="M3639">
        <v>52.861210061459701</v>
      </c>
      <c r="N3639">
        <v>0.67295887103805396</v>
      </c>
      <c r="O3639">
        <v>41.173582126196898</v>
      </c>
      <c r="P3639">
        <v>61.306930693069297</v>
      </c>
      <c r="Q3639">
        <v>0.11473484568381</v>
      </c>
    </row>
    <row r="3640" spans="1:17" hidden="1" x14ac:dyDescent="0.3">
      <c r="A3640" t="s">
        <v>7443</v>
      </c>
      <c r="B3640" t="s">
        <v>7444</v>
      </c>
      <c r="C3640" t="str">
        <f>IFERROR(VLOOKUP(Table1[[#This Row],[Ticker]],[1]!Table1[[Symbol]:[Industry]],2,FALSE),"-")</f>
        <v>-</v>
      </c>
      <c r="D3640" t="s">
        <v>668</v>
      </c>
      <c r="E3640">
        <v>32.58</v>
      </c>
      <c r="F3640">
        <v>5.43</v>
      </c>
      <c r="G3640">
        <v>-55.602437796335103</v>
      </c>
      <c r="H3640">
        <v>-6.7150201609413704</v>
      </c>
      <c r="I3640">
        <v>-45.352052590396497</v>
      </c>
      <c r="J3640">
        <v>4.3858477626408803</v>
      </c>
      <c r="K3640">
        <v>5.5834914906135804</v>
      </c>
      <c r="L3640">
        <v>6.7998066370012999</v>
      </c>
      <c r="M3640">
        <v>45.723177683850501</v>
      </c>
      <c r="N3640">
        <v>0.88082829366854198</v>
      </c>
      <c r="O3640">
        <v>119.705340699815</v>
      </c>
      <c r="P3640">
        <v>19.3406593406593</v>
      </c>
      <c r="Q3640">
        <v>5.2274348921471002E-2</v>
      </c>
    </row>
    <row r="3641" spans="1:17" hidden="1" x14ac:dyDescent="0.3">
      <c r="A3641" t="s">
        <v>7445</v>
      </c>
      <c r="B3641" t="s">
        <v>7446</v>
      </c>
      <c r="C3641" t="str">
        <f>IFERROR(VLOOKUP(Table1[[#This Row],[Ticker]],[1]!Table1[[Symbol]:[Industry]],2,FALSE),"-")</f>
        <v>-</v>
      </c>
      <c r="D3641" t="s">
        <v>234</v>
      </c>
      <c r="E3641">
        <v>32.527904999999997</v>
      </c>
      <c r="F3641">
        <v>108.3</v>
      </c>
      <c r="G3641">
        <v>358.85157236826501</v>
      </c>
      <c r="H3641">
        <v>-1.80387417908653</v>
      </c>
      <c r="I3641">
        <v>16.733614228114</v>
      </c>
      <c r="J3641">
        <v>-4.1234587766442203</v>
      </c>
      <c r="K3641">
        <v>111.146744146549</v>
      </c>
      <c r="L3641">
        <v>83.610377547322102</v>
      </c>
      <c r="M3641">
        <v>35.844536244423999</v>
      </c>
      <c r="N3641">
        <v>0.15772494010295099</v>
      </c>
      <c r="O3641">
        <v>16.3434903047091</v>
      </c>
      <c r="P3641">
        <v>633.73983739837399</v>
      </c>
    </row>
    <row r="3642" spans="1:17" hidden="1" x14ac:dyDescent="0.3">
      <c r="A3642" t="s">
        <v>7447</v>
      </c>
      <c r="B3642" t="s">
        <v>7448</v>
      </c>
      <c r="C3642" t="str">
        <f>IFERROR(VLOOKUP(Table1[[#This Row],[Ticker]],[1]!Table1[[Symbol]:[Industry]],2,FALSE),"-")</f>
        <v>-</v>
      </c>
      <c r="D3642" t="s">
        <v>80</v>
      </c>
      <c r="E3642">
        <v>32.490211129999999</v>
      </c>
      <c r="F3642">
        <v>11.05</v>
      </c>
      <c r="G3642">
        <v>51.087813979003798</v>
      </c>
      <c r="H3642">
        <v>5.5366037110670003</v>
      </c>
      <c r="I3642">
        <v>-4.5560326898990597</v>
      </c>
      <c r="J3642">
        <v>6.58151617190153</v>
      </c>
      <c r="K3642">
        <v>10.201530248769799</v>
      </c>
      <c r="L3642">
        <v>9.2860914262306</v>
      </c>
      <c r="M3642">
        <v>55.848554744810301</v>
      </c>
      <c r="N3642">
        <v>1.60582900901361</v>
      </c>
      <c r="O3642">
        <v>30.769230769230699</v>
      </c>
      <c r="P3642">
        <v>114.563106796116</v>
      </c>
      <c r="Q3642">
        <v>-1.6380997758760001E-2</v>
      </c>
    </row>
    <row r="3643" spans="1:17" hidden="1" x14ac:dyDescent="0.3">
      <c r="A3643" t="s">
        <v>7449</v>
      </c>
      <c r="B3643" t="s">
        <v>7450</v>
      </c>
      <c r="C3643" t="str">
        <f>IFERROR(VLOOKUP(Table1[[#This Row],[Ticker]],[1]!Table1[[Symbol]:[Industry]],2,FALSE),"-")</f>
        <v>-</v>
      </c>
      <c r="E3643">
        <v>32.426865900000003</v>
      </c>
      <c r="F3643">
        <v>72.930000000000007</v>
      </c>
      <c r="G3643">
        <v>34.432741515235698</v>
      </c>
      <c r="H3643">
        <v>2.7287219376679901</v>
      </c>
      <c r="I3643">
        <v>-32.578827536281601</v>
      </c>
      <c r="J3643">
        <v>-0.416647039853904</v>
      </c>
      <c r="K3643">
        <v>73.942874493712097</v>
      </c>
      <c r="L3643">
        <v>71.959590511771793</v>
      </c>
      <c r="M3643">
        <v>49.234302951696201</v>
      </c>
      <c r="N3643">
        <v>1.9556630877636101</v>
      </c>
      <c r="O3643">
        <v>56.423968188674003</v>
      </c>
      <c r="P3643">
        <v>71.519285042332996</v>
      </c>
      <c r="Q3643">
        <v>-4.4623890562199998E-3</v>
      </c>
    </row>
    <row r="3644" spans="1:17" hidden="1" x14ac:dyDescent="0.3">
      <c r="A3644" t="s">
        <v>7451</v>
      </c>
      <c r="B3644" t="s">
        <v>7452</v>
      </c>
      <c r="C3644" t="str">
        <f>IFERROR(VLOOKUP(Table1[[#This Row],[Ticker]],[1]!Table1[[Symbol]:[Industry]],2,FALSE),"-")</f>
        <v>-</v>
      </c>
      <c r="E3644">
        <v>32.384</v>
      </c>
      <c r="F3644">
        <v>40.479999999999997</v>
      </c>
      <c r="G3644">
        <v>-24.537479697577002</v>
      </c>
      <c r="H3644">
        <v>4.6816958722336999</v>
      </c>
      <c r="I3644">
        <v>-26.356659738495299</v>
      </c>
      <c r="J3644">
        <v>-1.2190961955964701</v>
      </c>
      <c r="K3644">
        <v>42.003494058142202</v>
      </c>
      <c r="L3644">
        <v>44.093300937717899</v>
      </c>
      <c r="M3644">
        <v>51.317672862253801</v>
      </c>
      <c r="N3644">
        <v>0.77166816687581996</v>
      </c>
      <c r="O3644">
        <v>45.009881422924899</v>
      </c>
      <c r="P3644">
        <v>12.4444444444444</v>
      </c>
      <c r="Q3644">
        <v>3.3584552447829999E-2</v>
      </c>
    </row>
    <row r="3645" spans="1:17" hidden="1" x14ac:dyDescent="0.3">
      <c r="A3645" t="s">
        <v>7453</v>
      </c>
      <c r="B3645" t="s">
        <v>7454</v>
      </c>
      <c r="C3645" t="str">
        <f>IFERROR(VLOOKUP(Table1[[#This Row],[Ticker]],[1]!Table1[[Symbol]:[Industry]],2,FALSE),"-")</f>
        <v>-</v>
      </c>
      <c r="D3645" t="s">
        <v>6853</v>
      </c>
      <c r="E3645">
        <v>32.267519999999998</v>
      </c>
      <c r="F3645">
        <v>144</v>
      </c>
      <c r="G3645">
        <v>6.2768148955940903</v>
      </c>
      <c r="H3645">
        <v>6.06205527100132</v>
      </c>
      <c r="I3645">
        <v>12.3280252811154</v>
      </c>
      <c r="J3645">
        <v>4.5321161563319698</v>
      </c>
      <c r="K3645">
        <v>126.50468269538899</v>
      </c>
      <c r="L3645">
        <v>116.251244284669</v>
      </c>
      <c r="M3645">
        <v>75.201969919372004</v>
      </c>
      <c r="N3645">
        <v>1.5154826958105601</v>
      </c>
      <c r="O3645">
        <v>3.0555555555555598</v>
      </c>
      <c r="P3645">
        <v>43.856143856143802</v>
      </c>
    </row>
    <row r="3646" spans="1:17" hidden="1" x14ac:dyDescent="0.3">
      <c r="A3646" t="s">
        <v>7455</v>
      </c>
      <c r="B3646" t="s">
        <v>7456</v>
      </c>
      <c r="C3646" t="str">
        <f>IFERROR(VLOOKUP(Table1[[#This Row],[Ticker]],[1]!Table1[[Symbol]:[Industry]],2,FALSE),"-")</f>
        <v>-</v>
      </c>
      <c r="D3646" t="s">
        <v>620</v>
      </c>
      <c r="E3646">
        <v>32.231558735999997</v>
      </c>
      <c r="F3646">
        <v>34.520000000000003</v>
      </c>
      <c r="G3646">
        <v>5.2935065786243003</v>
      </c>
      <c r="H3646">
        <v>8.4526819505670492</v>
      </c>
      <c r="I3646">
        <v>-1.3546325821984699</v>
      </c>
      <c r="J3646">
        <v>-8.2850924082992599</v>
      </c>
      <c r="K3646">
        <v>34.249983294776399</v>
      </c>
      <c r="L3646">
        <v>31.3822008169391</v>
      </c>
      <c r="M3646">
        <v>45.573134033334703</v>
      </c>
      <c r="N3646">
        <v>3.0849381704400201</v>
      </c>
      <c r="O3646">
        <v>17.4391657010428</v>
      </c>
      <c r="P3646">
        <v>53.217931646693302</v>
      </c>
      <c r="Q3646">
        <v>5.9227276676547001E-2</v>
      </c>
    </row>
    <row r="3647" spans="1:17" hidden="1" x14ac:dyDescent="0.3">
      <c r="A3647" t="s">
        <v>7457</v>
      </c>
      <c r="B3647" t="s">
        <v>7458</v>
      </c>
      <c r="C3647" t="str">
        <f>IFERROR(VLOOKUP(Table1[[#This Row],[Ticker]],[1]!Table1[[Symbol]:[Industry]],2,FALSE),"-")</f>
        <v>-</v>
      </c>
      <c r="D3647" t="s">
        <v>390</v>
      </c>
      <c r="E3647">
        <v>32.223399999999998</v>
      </c>
      <c r="F3647">
        <v>3.02</v>
      </c>
      <c r="G3647">
        <v>-25.7121860209961</v>
      </c>
      <c r="H3647">
        <v>-7.5587892932394602</v>
      </c>
      <c r="I3647">
        <v>18.414981802854498</v>
      </c>
      <c r="J3647">
        <v>-3.3654424806621099</v>
      </c>
      <c r="K3647">
        <v>3.0878269025023299</v>
      </c>
      <c r="L3647">
        <v>2.7889460464548201</v>
      </c>
      <c r="M3647">
        <v>29.997473874861399</v>
      </c>
      <c r="N3647">
        <v>0.16446840223522999</v>
      </c>
      <c r="O3647">
        <v>49.006622516556298</v>
      </c>
      <c r="P3647">
        <v>75.581395348837205</v>
      </c>
      <c r="Q3647">
        <v>2.0372100134025999E-2</v>
      </c>
    </row>
    <row r="3648" spans="1:17" hidden="1" x14ac:dyDescent="0.3">
      <c r="A3648" t="s">
        <v>7459</v>
      </c>
      <c r="B3648" t="s">
        <v>7460</v>
      </c>
      <c r="C3648" t="str">
        <f>IFERROR(VLOOKUP(Table1[[#This Row],[Ticker]],[1]!Table1[[Symbol]:[Industry]],2,FALSE),"-")</f>
        <v>-</v>
      </c>
      <c r="D3648" t="s">
        <v>620</v>
      </c>
      <c r="E3648">
        <v>32.020625000000003</v>
      </c>
      <c r="F3648">
        <v>162.5</v>
      </c>
      <c r="G3648">
        <v>-13.449664432049699</v>
      </c>
      <c r="H3648">
        <v>-4.8960629160325198</v>
      </c>
      <c r="I3648">
        <v>-13.165524354008699</v>
      </c>
      <c r="J3648">
        <v>-0.1064599296668</v>
      </c>
      <c r="K3648">
        <v>168.927042744148</v>
      </c>
      <c r="L3648">
        <v>162.987094511929</v>
      </c>
      <c r="M3648">
        <v>44.165802555875501</v>
      </c>
      <c r="N3648">
        <v>0.73657557740524204</v>
      </c>
      <c r="O3648">
        <v>34.461538461538403</v>
      </c>
      <c r="P3648">
        <v>28.053585500394</v>
      </c>
      <c r="Q3648">
        <v>3.9027363983958001E-2</v>
      </c>
    </row>
    <row r="3649" spans="1:17" hidden="1" x14ac:dyDescent="0.3">
      <c r="A3649" t="s">
        <v>7461</v>
      </c>
      <c r="B3649" t="s">
        <v>7462</v>
      </c>
      <c r="C3649" t="str">
        <f>IFERROR(VLOOKUP(Table1[[#This Row],[Ticker]],[1]!Table1[[Symbol]:[Industry]],2,FALSE),"-")</f>
        <v>-</v>
      </c>
      <c r="D3649" t="s">
        <v>620</v>
      </c>
      <c r="E3649">
        <v>31.9827189999999</v>
      </c>
      <c r="F3649">
        <v>7.6</v>
      </c>
      <c r="G3649">
        <v>-5.5931859894901201</v>
      </c>
      <c r="H3649">
        <v>-1.87035303188851</v>
      </c>
      <c r="I3649">
        <v>-12.2495918825592</v>
      </c>
      <c r="J3649">
        <v>1.0670674632677399</v>
      </c>
      <c r="K3649">
        <v>10.0372087729983</v>
      </c>
      <c r="L3649">
        <v>10.066633630706701</v>
      </c>
      <c r="M3649">
        <v>25.7607462659657</v>
      </c>
      <c r="N3649">
        <v>1</v>
      </c>
      <c r="Q3649">
        <v>-9.4079221239847993E-2</v>
      </c>
    </row>
    <row r="3650" spans="1:17" hidden="1" x14ac:dyDescent="0.3">
      <c r="A3650" t="s">
        <v>7463</v>
      </c>
      <c r="B3650" t="s">
        <v>7464</v>
      </c>
      <c r="C3650" t="str">
        <f>IFERROR(VLOOKUP(Table1[[#This Row],[Ticker]],[1]!Table1[[Symbol]:[Industry]],2,FALSE),"-")</f>
        <v>-</v>
      </c>
      <c r="D3650" t="s">
        <v>716</v>
      </c>
      <c r="E3650">
        <v>31.948726656000002</v>
      </c>
      <c r="F3650">
        <v>312.67</v>
      </c>
      <c r="G3650">
        <v>11.142345919015099</v>
      </c>
      <c r="H3650">
        <v>-1.6516675778566501</v>
      </c>
      <c r="I3650">
        <v>-0.56763595174482595</v>
      </c>
      <c r="J3650">
        <v>-0.70677390140933705</v>
      </c>
      <c r="K3650">
        <v>299.23758531592898</v>
      </c>
      <c r="L3650">
        <v>275.66501837485498</v>
      </c>
      <c r="M3650">
        <v>50.554369654686603</v>
      </c>
      <c r="N3650">
        <v>0.36154137573099598</v>
      </c>
      <c r="O3650">
        <v>0.41257555889595499</v>
      </c>
      <c r="P3650">
        <v>38.490499180581999</v>
      </c>
    </row>
    <row r="3651" spans="1:17" hidden="1" x14ac:dyDescent="0.3">
      <c r="A3651" t="s">
        <v>7465</v>
      </c>
      <c r="B3651" t="s">
        <v>7466</v>
      </c>
      <c r="C3651" t="str">
        <f>IFERROR(VLOOKUP(Table1[[#This Row],[Ticker]],[1]!Table1[[Symbol]:[Industry]],2,FALSE),"-")</f>
        <v>-</v>
      </c>
      <c r="E3651">
        <v>31.9255101</v>
      </c>
      <c r="F3651">
        <v>8.1</v>
      </c>
      <c r="G3651">
        <v>96.815286506476298</v>
      </c>
      <c r="H3651">
        <v>-15.8724685385224</v>
      </c>
      <c r="I3651">
        <v>-31.071184205050599</v>
      </c>
      <c r="J3651">
        <v>-2.3527937128426899</v>
      </c>
      <c r="K3651">
        <v>8.9324093610328799</v>
      </c>
      <c r="L3651">
        <v>8.1567530535287194</v>
      </c>
      <c r="M3651">
        <v>38.530870965250301</v>
      </c>
      <c r="N3651">
        <v>0.80466765335323998</v>
      </c>
      <c r="O3651">
        <v>41.975308641975303</v>
      </c>
      <c r="P3651">
        <v>160.45016077170399</v>
      </c>
      <c r="Q3651">
        <v>6.9229023293567005E-2</v>
      </c>
    </row>
    <row r="3652" spans="1:17" hidden="1" x14ac:dyDescent="0.3">
      <c r="A3652" t="s">
        <v>7467</v>
      </c>
      <c r="B3652" t="s">
        <v>7468</v>
      </c>
      <c r="C3652" t="str">
        <f>IFERROR(VLOOKUP(Table1[[#This Row],[Ticker]],[1]!Table1[[Symbol]:[Industry]],2,FALSE),"-")</f>
        <v>-</v>
      </c>
      <c r="D3652" t="s">
        <v>390</v>
      </c>
      <c r="E3652">
        <v>31.82</v>
      </c>
      <c r="F3652">
        <v>172</v>
      </c>
      <c r="G3652">
        <v>21.485075425302401</v>
      </c>
      <c r="H3652">
        <v>15.207912038905301</v>
      </c>
      <c r="I3652">
        <v>50.998199484152003</v>
      </c>
      <c r="J3652">
        <v>-2.00440501059059</v>
      </c>
      <c r="K3652">
        <v>167.259351603543</v>
      </c>
      <c r="L3652">
        <v>128.866273722275</v>
      </c>
      <c r="M3652">
        <v>34.167644597327197</v>
      </c>
      <c r="N3652">
        <v>0.55252940060449196</v>
      </c>
      <c r="O3652">
        <v>30.3488372093023</v>
      </c>
      <c r="P3652">
        <v>117.446270543615</v>
      </c>
      <c r="Q3652">
        <v>0.15753486239688899</v>
      </c>
    </row>
    <row r="3653" spans="1:17" hidden="1" x14ac:dyDescent="0.3">
      <c r="A3653" t="s">
        <v>7469</v>
      </c>
      <c r="B3653" t="s">
        <v>7470</v>
      </c>
      <c r="C3653" t="str">
        <f>IFERROR(VLOOKUP(Table1[[#This Row],[Ticker]],[1]!Table1[[Symbol]:[Industry]],2,FALSE),"-")</f>
        <v>-</v>
      </c>
      <c r="D3653" t="s">
        <v>390</v>
      </c>
      <c r="E3653">
        <v>31.794288894000001</v>
      </c>
      <c r="F3653">
        <v>28.74</v>
      </c>
      <c r="G3653">
        <v>717.10306324586497</v>
      </c>
      <c r="H3653">
        <v>2.2701548250223298</v>
      </c>
      <c r="I3653">
        <v>221.296680488395</v>
      </c>
      <c r="J3653">
        <v>6.0975991651139401</v>
      </c>
      <c r="K3653">
        <v>24.070322200247499</v>
      </c>
      <c r="L3653">
        <v>16.554695336561</v>
      </c>
      <c r="M3653">
        <v>78.516779377180001</v>
      </c>
      <c r="N3653">
        <v>1.4627717834811</v>
      </c>
      <c r="O3653">
        <v>3.30549756437021</v>
      </c>
      <c r="P3653">
        <v>784.30769230769204</v>
      </c>
      <c r="Q3653">
        <v>0.16525682452197399</v>
      </c>
    </row>
    <row r="3654" spans="1:17" hidden="1" x14ac:dyDescent="0.3">
      <c r="A3654" t="s">
        <v>7471</v>
      </c>
      <c r="B3654" t="s">
        <v>7472</v>
      </c>
      <c r="C3654" t="str">
        <f>IFERROR(VLOOKUP(Table1[[#This Row],[Ticker]],[1]!Table1[[Symbol]:[Industry]],2,FALSE),"-")</f>
        <v>-</v>
      </c>
      <c r="D3654" t="s">
        <v>43</v>
      </c>
      <c r="E3654">
        <v>31.74</v>
      </c>
      <c r="F3654">
        <v>793.5</v>
      </c>
      <c r="G3654">
        <v>242.92892896158199</v>
      </c>
      <c r="H3654">
        <v>51.394544312386301</v>
      </c>
      <c r="I3654">
        <v>24.954810125468999</v>
      </c>
      <c r="J3654">
        <v>19.754754462951301</v>
      </c>
      <c r="K3654">
        <v>512.95592517331102</v>
      </c>
      <c r="L3654">
        <v>462.05448188567402</v>
      </c>
      <c r="M3654">
        <v>96.340832984999594</v>
      </c>
      <c r="N3654">
        <v>2.44693725892636</v>
      </c>
      <c r="O3654">
        <v>0</v>
      </c>
      <c r="P3654">
        <v>268.64111498257802</v>
      </c>
    </row>
    <row r="3655" spans="1:17" hidden="1" x14ac:dyDescent="0.3">
      <c r="A3655" t="s">
        <v>7473</v>
      </c>
      <c r="B3655" t="s">
        <v>7474</v>
      </c>
      <c r="C3655" t="str">
        <f>IFERROR(VLOOKUP(Table1[[#This Row],[Ticker]],[1]!Table1[[Symbol]:[Industry]],2,FALSE),"-")</f>
        <v>-</v>
      </c>
      <c r="D3655" t="s">
        <v>716</v>
      </c>
      <c r="E3655">
        <v>31.730069843999999</v>
      </c>
      <c r="F3655">
        <v>223.57</v>
      </c>
      <c r="G3655">
        <v>9.8564153225854803</v>
      </c>
      <c r="H3655">
        <v>5.0166414470057301</v>
      </c>
      <c r="I3655">
        <v>2.0330149781040601</v>
      </c>
      <c r="J3655">
        <v>0.73990942623712197</v>
      </c>
      <c r="K3655">
        <v>211.84103601063299</v>
      </c>
      <c r="L3655">
        <v>195.00698719742601</v>
      </c>
      <c r="M3655">
        <v>48.807085432446698</v>
      </c>
      <c r="N3655">
        <v>0.88507261626870504</v>
      </c>
      <c r="O3655">
        <v>1.4671020262110299</v>
      </c>
      <c r="P3655">
        <v>44.136419315324503</v>
      </c>
      <c r="Q3655">
        <v>5.0860317588420001E-3</v>
      </c>
    </row>
    <row r="3656" spans="1:17" hidden="1" x14ac:dyDescent="0.3">
      <c r="A3656" t="s">
        <v>7475</v>
      </c>
      <c r="B3656" t="s">
        <v>7476</v>
      </c>
      <c r="C3656" t="str">
        <f>IFERROR(VLOOKUP(Table1[[#This Row],[Ticker]],[1]!Table1[[Symbol]:[Industry]],2,FALSE),"-")</f>
        <v>-</v>
      </c>
      <c r="E3656">
        <v>31.728077880000001</v>
      </c>
      <c r="F3656">
        <v>29.8</v>
      </c>
      <c r="G3656">
        <v>-46.160664397931598</v>
      </c>
      <c r="H3656">
        <v>-6.6100811511351001</v>
      </c>
      <c r="I3656">
        <v>-12.8893660232324</v>
      </c>
      <c r="J3656">
        <v>3.5047288815220101</v>
      </c>
      <c r="K3656">
        <v>29.319810993707002</v>
      </c>
      <c r="L3656">
        <v>31.736740840720199</v>
      </c>
      <c r="M3656">
        <v>57.561335046311399</v>
      </c>
      <c r="N3656">
        <v>0.50901168802043395</v>
      </c>
      <c r="O3656">
        <v>64.429530201342203</v>
      </c>
      <c r="P3656">
        <v>23.089632383312601</v>
      </c>
    </row>
    <row r="3657" spans="1:17" hidden="1" x14ac:dyDescent="0.3">
      <c r="A3657" t="s">
        <v>7477</v>
      </c>
      <c r="B3657" t="s">
        <v>7478</v>
      </c>
      <c r="C3657" t="str">
        <f>IFERROR(VLOOKUP(Table1[[#This Row],[Ticker]],[1]!Table1[[Symbol]:[Industry]],2,FALSE),"-")</f>
        <v>-</v>
      </c>
      <c r="E3657">
        <v>31.7064592649999</v>
      </c>
      <c r="F3657">
        <v>21.19</v>
      </c>
      <c r="G3657">
        <v>42.692237359730498</v>
      </c>
      <c r="H3657">
        <v>-7.1476203988110001</v>
      </c>
      <c r="I3657">
        <v>6.96357515323818</v>
      </c>
      <c r="J3657">
        <v>-1.0604512213939199</v>
      </c>
      <c r="K3657">
        <v>20.901132093543801</v>
      </c>
      <c r="L3657">
        <v>19.625896262035798</v>
      </c>
      <c r="M3657">
        <v>54.245311618652302</v>
      </c>
      <c r="N3657">
        <v>1.0693637086541099</v>
      </c>
      <c r="O3657">
        <v>55.7338367154317</v>
      </c>
      <c r="P3657">
        <v>84.100781928757598</v>
      </c>
      <c r="Q3657">
        <v>6.5568067557458004E-2</v>
      </c>
    </row>
    <row r="3658" spans="1:17" hidden="1" x14ac:dyDescent="0.3">
      <c r="A3658" t="s">
        <v>7479</v>
      </c>
      <c r="B3658" t="s">
        <v>7480</v>
      </c>
      <c r="C3658" t="str">
        <f>IFERROR(VLOOKUP(Table1[[#This Row],[Ticker]],[1]!Table1[[Symbol]:[Industry]],2,FALSE),"-")</f>
        <v>-</v>
      </c>
      <c r="D3658" t="s">
        <v>620</v>
      </c>
      <c r="E3658">
        <v>31.69904</v>
      </c>
      <c r="F3658">
        <v>40</v>
      </c>
      <c r="G3658">
        <v>-24.931132858990601</v>
      </c>
      <c r="H3658">
        <v>13.6833819949305</v>
      </c>
      <c r="I3658">
        <v>-19.9309649077316</v>
      </c>
      <c r="J3658">
        <v>4.9347043114974296</v>
      </c>
      <c r="K3658">
        <v>37.627498321273698</v>
      </c>
      <c r="L3658">
        <v>40.703964120074602</v>
      </c>
      <c r="M3658">
        <v>75.090461263840098</v>
      </c>
      <c r="N3658">
        <v>1.71769242448507</v>
      </c>
      <c r="O3658">
        <v>27.499999999999901</v>
      </c>
      <c r="P3658">
        <v>25</v>
      </c>
      <c r="Q3658">
        <v>-1.401845203777E-2</v>
      </c>
    </row>
    <row r="3659" spans="1:17" hidden="1" x14ac:dyDescent="0.3">
      <c r="A3659" t="s">
        <v>7481</v>
      </c>
      <c r="B3659" t="s">
        <v>7482</v>
      </c>
      <c r="C3659" t="str">
        <f>IFERROR(VLOOKUP(Table1[[#This Row],[Ticker]],[1]!Table1[[Symbol]:[Industry]],2,FALSE),"-")</f>
        <v>-</v>
      </c>
      <c r="D3659" t="s">
        <v>21</v>
      </c>
      <c r="E3659">
        <v>31.574999999999999</v>
      </c>
      <c r="F3659">
        <v>42.1</v>
      </c>
      <c r="G3659">
        <v>-2.90005066510354</v>
      </c>
      <c r="H3659">
        <v>0.43434964329570203</v>
      </c>
      <c r="I3659">
        <v>1.2027748981768001</v>
      </c>
      <c r="J3659">
        <v>5.0221250655848602</v>
      </c>
      <c r="K3659">
        <v>40.914366095724901</v>
      </c>
      <c r="L3659">
        <v>37.843158051188503</v>
      </c>
      <c r="M3659">
        <v>55.932553664608001</v>
      </c>
      <c r="N3659">
        <v>0.56290763028520896</v>
      </c>
      <c r="O3659">
        <v>25.178147268408502</v>
      </c>
      <c r="P3659">
        <v>58.807996982270801</v>
      </c>
      <c r="Q3659">
        <v>1.0806280903181E-2</v>
      </c>
    </row>
    <row r="3660" spans="1:17" hidden="1" x14ac:dyDescent="0.3">
      <c r="A3660" t="s">
        <v>7483</v>
      </c>
      <c r="B3660" t="s">
        <v>7484</v>
      </c>
      <c r="C3660" t="str">
        <f>IFERROR(VLOOKUP(Table1[[#This Row],[Ticker]],[1]!Table1[[Symbol]:[Industry]],2,FALSE),"-")</f>
        <v>-</v>
      </c>
      <c r="D3660" t="s">
        <v>293</v>
      </c>
      <c r="E3660">
        <v>31.568631</v>
      </c>
      <c r="F3660">
        <v>30.67</v>
      </c>
      <c r="G3660">
        <v>-14.8701188001794</v>
      </c>
      <c r="H3660">
        <v>0.75827858791430103</v>
      </c>
      <c r="I3660">
        <v>-32.601407908049097</v>
      </c>
      <c r="J3660">
        <v>7.2384347753422702</v>
      </c>
      <c r="K3660">
        <v>30.3843834386327</v>
      </c>
      <c r="L3660">
        <v>33.147036946885301</v>
      </c>
      <c r="M3660">
        <v>54.373010032597399</v>
      </c>
      <c r="N3660">
        <v>4.4773736572461198</v>
      </c>
      <c r="O3660">
        <v>61.3955004890772</v>
      </c>
      <c r="P3660">
        <v>22.68</v>
      </c>
      <c r="Q3660">
        <v>2.5222322600299998E-3</v>
      </c>
    </row>
    <row r="3661" spans="1:17" hidden="1" x14ac:dyDescent="0.3">
      <c r="A3661" t="s">
        <v>7485</v>
      </c>
      <c r="B3661" t="s">
        <v>7486</v>
      </c>
      <c r="C3661" t="str">
        <f>IFERROR(VLOOKUP(Table1[[#This Row],[Ticker]],[1]!Table1[[Symbol]:[Industry]],2,FALSE),"-")</f>
        <v>-</v>
      </c>
      <c r="D3661" t="s">
        <v>59</v>
      </c>
      <c r="E3661">
        <v>31.558932810000002</v>
      </c>
      <c r="F3661">
        <v>19.350000000000001</v>
      </c>
      <c r="G3661">
        <v>13.729474680507</v>
      </c>
      <c r="H3661">
        <v>-1.8201701443103799</v>
      </c>
      <c r="I3661">
        <v>-3.3817259553207002</v>
      </c>
      <c r="J3661">
        <v>1.59200160879473</v>
      </c>
      <c r="K3661">
        <v>18.781404790964402</v>
      </c>
      <c r="L3661">
        <v>17.772495565159101</v>
      </c>
      <c r="M3661">
        <v>59.608701777484399</v>
      </c>
      <c r="N3661">
        <v>0.98642995612692497</v>
      </c>
      <c r="O3661">
        <v>12.609819121447</v>
      </c>
      <c r="P3661">
        <v>62.605042016806699</v>
      </c>
      <c r="Q3661">
        <v>5.1504521124948001E-2</v>
      </c>
    </row>
    <row r="3662" spans="1:17" hidden="1" x14ac:dyDescent="0.3">
      <c r="A3662" t="s">
        <v>7487</v>
      </c>
      <c r="B3662" t="s">
        <v>7488</v>
      </c>
      <c r="C3662" t="str">
        <f>IFERROR(VLOOKUP(Table1[[#This Row],[Ticker]],[1]!Table1[[Symbol]:[Industry]],2,FALSE),"-")</f>
        <v>-</v>
      </c>
      <c r="D3662" t="s">
        <v>716</v>
      </c>
      <c r="E3662">
        <v>31.504857428999902</v>
      </c>
      <c r="F3662">
        <v>248.18</v>
      </c>
      <c r="G3662">
        <v>1.3501985470317099</v>
      </c>
      <c r="H3662">
        <v>2.0830642777923298</v>
      </c>
      <c r="I3662">
        <v>-0.616124675121133</v>
      </c>
      <c r="J3662">
        <v>0.24603380029288499</v>
      </c>
      <c r="K3662">
        <v>236.10731858185201</v>
      </c>
      <c r="L3662">
        <v>220.66286661015599</v>
      </c>
      <c r="M3662">
        <v>51.891311594454301</v>
      </c>
      <c r="N3662">
        <v>0.80286902469468702</v>
      </c>
      <c r="O3662">
        <v>11.6125392860021</v>
      </c>
      <c r="P3662">
        <v>30.312417957469101</v>
      </c>
      <c r="Q3662">
        <v>1.5187022887975E-2</v>
      </c>
    </row>
    <row r="3663" spans="1:17" hidden="1" x14ac:dyDescent="0.3">
      <c r="A3663" t="s">
        <v>7489</v>
      </c>
      <c r="B3663" t="s">
        <v>7490</v>
      </c>
      <c r="C3663" t="str">
        <f>IFERROR(VLOOKUP(Table1[[#This Row],[Ticker]],[1]!Table1[[Symbol]:[Industry]],2,FALSE),"-")</f>
        <v>-</v>
      </c>
      <c r="D3663" t="s">
        <v>869</v>
      </c>
      <c r="E3663">
        <v>31.305343359999998</v>
      </c>
      <c r="F3663">
        <v>3.65</v>
      </c>
      <c r="G3663">
        <v>-100.712186020996</v>
      </c>
      <c r="H3663">
        <v>-7.0808018718558099</v>
      </c>
      <c r="I3663">
        <v>-71.878130068176205</v>
      </c>
      <c r="J3663">
        <v>-1.7679983912052499</v>
      </c>
      <c r="K3663">
        <v>5.0040450037801998</v>
      </c>
      <c r="L3663">
        <v>8.9001747075295992</v>
      </c>
      <c r="M3663">
        <v>37.127705759859097</v>
      </c>
      <c r="N3663">
        <v>0.86283640953705398</v>
      </c>
      <c r="O3663">
        <v>343.835616438356</v>
      </c>
      <c r="P3663">
        <v>22.073578595317699</v>
      </c>
      <c r="Q3663">
        <v>-0.160089718084932</v>
      </c>
    </row>
    <row r="3664" spans="1:17" hidden="1" x14ac:dyDescent="0.3">
      <c r="A3664" t="s">
        <v>7491</v>
      </c>
      <c r="B3664" t="s">
        <v>7492</v>
      </c>
      <c r="C3664" t="str">
        <f>IFERROR(VLOOKUP(Table1[[#This Row],[Ticker]],[1]!Table1[[Symbol]:[Industry]],2,FALSE),"-")</f>
        <v>-</v>
      </c>
      <c r="E3664">
        <v>31.2942</v>
      </c>
      <c r="F3664">
        <v>74.510000000000005</v>
      </c>
      <c r="G3664">
        <v>61.029668615595298</v>
      </c>
      <c r="H3664">
        <v>-16.425899911071401</v>
      </c>
      <c r="I3664">
        <v>33.208673192453801</v>
      </c>
      <c r="J3664">
        <v>-5.7479701462444002</v>
      </c>
      <c r="K3664">
        <v>72.305681195146406</v>
      </c>
      <c r="L3664">
        <v>60.405054039673097</v>
      </c>
      <c r="M3664">
        <v>51.3776352370786</v>
      </c>
      <c r="N3664">
        <v>2.0471698113207499</v>
      </c>
      <c r="O3664">
        <v>25.7683532411756</v>
      </c>
      <c r="P3664">
        <v>156.93103448275801</v>
      </c>
      <c r="Q3664">
        <v>0.105969847305628</v>
      </c>
    </row>
    <row r="3665" spans="1:17" hidden="1" x14ac:dyDescent="0.3">
      <c r="A3665" t="s">
        <v>7493</v>
      </c>
      <c r="B3665" t="s">
        <v>7494</v>
      </c>
      <c r="C3665" t="str">
        <f>IFERROR(VLOOKUP(Table1[[#This Row],[Ticker]],[1]!Table1[[Symbol]:[Industry]],2,FALSE),"-")</f>
        <v>-</v>
      </c>
      <c r="D3665" t="s">
        <v>1300</v>
      </c>
      <c r="E3665">
        <v>31.257184429999999</v>
      </c>
      <c r="F3665">
        <v>56.35</v>
      </c>
      <c r="G3665">
        <v>-18.314664571997099</v>
      </c>
      <c r="H3665">
        <v>-3.4481244717365498</v>
      </c>
      <c r="I3665">
        <v>-9.0949287419651395</v>
      </c>
      <c r="J3665">
        <v>-1.53713353593976</v>
      </c>
      <c r="K3665">
        <v>55.891860228279299</v>
      </c>
      <c r="L3665">
        <v>54.658998391343701</v>
      </c>
      <c r="M3665">
        <v>56.093149880285502</v>
      </c>
      <c r="N3665">
        <v>1.22321971578494</v>
      </c>
      <c r="O3665">
        <v>2.4844720496894399</v>
      </c>
      <c r="P3665">
        <v>10.381978452497499</v>
      </c>
    </row>
    <row r="3666" spans="1:17" hidden="1" x14ac:dyDescent="0.3">
      <c r="A3666" t="s">
        <v>7495</v>
      </c>
      <c r="B3666" t="s">
        <v>7496</v>
      </c>
      <c r="C3666" t="str">
        <f>IFERROR(VLOOKUP(Table1[[#This Row],[Ticker]],[1]!Table1[[Symbol]:[Industry]],2,FALSE),"-")</f>
        <v>-</v>
      </c>
      <c r="E3666">
        <v>31.248000000000001</v>
      </c>
      <c r="F3666">
        <v>100.8</v>
      </c>
      <c r="G3666">
        <v>285.71638540757499</v>
      </c>
      <c r="H3666">
        <v>-4.3098599184321102</v>
      </c>
      <c r="I3666">
        <v>251.667596002084</v>
      </c>
      <c r="J3666">
        <v>13.894652211204299</v>
      </c>
      <c r="K3666">
        <v>83.734683681371706</v>
      </c>
      <c r="L3666">
        <v>54.756124919671201</v>
      </c>
      <c r="M3666">
        <v>75.802640401300707</v>
      </c>
      <c r="N3666">
        <v>0.80960347567380497</v>
      </c>
      <c r="O3666">
        <v>0.86309523809524602</v>
      </c>
      <c r="P3666">
        <v>414.28571428571399</v>
      </c>
      <c r="Q3666">
        <v>0.13075413592242199</v>
      </c>
    </row>
    <row r="3667" spans="1:17" hidden="1" x14ac:dyDescent="0.3">
      <c r="A3667" t="s">
        <v>7497</v>
      </c>
      <c r="B3667" t="s">
        <v>7498</v>
      </c>
      <c r="C3667" t="str">
        <f>IFERROR(VLOOKUP(Table1[[#This Row],[Ticker]],[1]!Table1[[Symbol]:[Industry]],2,FALSE),"-")</f>
        <v>-</v>
      </c>
      <c r="D3667" t="s">
        <v>552</v>
      </c>
      <c r="E3667">
        <v>31.19781</v>
      </c>
      <c r="F3667">
        <v>55.86</v>
      </c>
      <c r="G3667">
        <v>13.1739402843245</v>
      </c>
      <c r="H3667">
        <v>-7.6296829083693503</v>
      </c>
      <c r="I3667">
        <v>-8.53666660234693</v>
      </c>
      <c r="J3667">
        <v>-1.84096446198234</v>
      </c>
      <c r="K3667">
        <v>57.127173867445997</v>
      </c>
      <c r="L3667">
        <v>55.078003791895803</v>
      </c>
      <c r="M3667">
        <v>52.445773029972599</v>
      </c>
      <c r="N3667">
        <v>0.35001409460476202</v>
      </c>
      <c r="O3667">
        <v>55.7107053347655</v>
      </c>
      <c r="P3667">
        <v>50.972972972972897</v>
      </c>
      <c r="Q3667">
        <v>4.9802797415443002E-2</v>
      </c>
    </row>
    <row r="3668" spans="1:17" hidden="1" x14ac:dyDescent="0.3">
      <c r="A3668" t="s">
        <v>7499</v>
      </c>
      <c r="B3668" t="s">
        <v>7500</v>
      </c>
      <c r="C3668" t="str">
        <f>IFERROR(VLOOKUP(Table1[[#This Row],[Ticker]],[1]!Table1[[Symbol]:[Industry]],2,FALSE),"-")</f>
        <v>-</v>
      </c>
      <c r="D3668" t="s">
        <v>931</v>
      </c>
      <c r="E3668">
        <v>31.183599999999998</v>
      </c>
      <c r="F3668">
        <v>30.1</v>
      </c>
      <c r="G3668">
        <v>66.620082349610797</v>
      </c>
      <c r="H3668">
        <v>49.865721278665198</v>
      </c>
      <c r="I3668">
        <v>-23.730598250720501</v>
      </c>
      <c r="J3668">
        <v>-6.3336293360372</v>
      </c>
      <c r="K3668">
        <v>25.867243100621401</v>
      </c>
      <c r="L3668">
        <v>25.290980875946499</v>
      </c>
      <c r="M3668">
        <v>66.615217477819996</v>
      </c>
      <c r="N3668">
        <v>0.37639553429027101</v>
      </c>
      <c r="O3668">
        <v>26.212624584717599</v>
      </c>
      <c r="P3668">
        <v>117.80028943560001</v>
      </c>
    </row>
    <row r="3669" spans="1:17" hidden="1" x14ac:dyDescent="0.3">
      <c r="A3669" t="s">
        <v>7501</v>
      </c>
      <c r="B3669" t="s">
        <v>7502</v>
      </c>
      <c r="C3669" t="str">
        <f>IFERROR(VLOOKUP(Table1[[#This Row],[Ticker]],[1]!Table1[[Symbol]:[Industry]],2,FALSE),"-")</f>
        <v>-</v>
      </c>
      <c r="D3669" t="s">
        <v>390</v>
      </c>
      <c r="E3669">
        <v>31.122</v>
      </c>
      <c r="F3669">
        <v>0.39</v>
      </c>
      <c r="G3669">
        <v>-42.733462616740802</v>
      </c>
      <c r="H3669">
        <v>4.15729336623943</v>
      </c>
      <c r="I3669">
        <v>-33.297529288538499</v>
      </c>
      <c r="J3669">
        <v>6.8034301802233204</v>
      </c>
      <c r="K3669">
        <v>0.36139302541077101</v>
      </c>
      <c r="L3669">
        <v>0.38745557645414302</v>
      </c>
      <c r="M3669">
        <v>73.915561695672594</v>
      </c>
      <c r="N3669">
        <v>1.50598614913638</v>
      </c>
      <c r="O3669">
        <v>46.153846153846096</v>
      </c>
      <c r="P3669">
        <v>25.806451612903199</v>
      </c>
    </row>
    <row r="3670" spans="1:17" hidden="1" x14ac:dyDescent="0.3">
      <c r="A3670" t="s">
        <v>7503</v>
      </c>
      <c r="B3670" t="s">
        <v>7504</v>
      </c>
      <c r="C3670" t="str">
        <f>IFERROR(VLOOKUP(Table1[[#This Row],[Ticker]],[1]!Table1[[Symbol]:[Industry]],2,FALSE),"-")</f>
        <v>-</v>
      </c>
      <c r="D3670" t="s">
        <v>931</v>
      </c>
      <c r="E3670">
        <v>31.013006345999901</v>
      </c>
      <c r="F3670">
        <v>22.89</v>
      </c>
      <c r="G3670">
        <v>-10.975343915732999</v>
      </c>
      <c r="H3670">
        <v>1.96681717576323</v>
      </c>
      <c r="I3670">
        <v>-12.714311318637201</v>
      </c>
      <c r="J3670">
        <v>1.1338901394257801</v>
      </c>
      <c r="K3670">
        <v>21.514052804279199</v>
      </c>
      <c r="L3670">
        <v>22.005936255671301</v>
      </c>
      <c r="M3670">
        <v>83.331157617319107</v>
      </c>
      <c r="N3670">
        <v>2.2621184624859199</v>
      </c>
      <c r="O3670">
        <v>52.686762778505901</v>
      </c>
      <c r="P3670">
        <v>28.595505617977501</v>
      </c>
      <c r="Q3670">
        <v>4.5983109409836E-2</v>
      </c>
    </row>
    <row r="3671" spans="1:17" hidden="1" x14ac:dyDescent="0.3">
      <c r="A3671" t="s">
        <v>7505</v>
      </c>
      <c r="B3671" t="s">
        <v>7506</v>
      </c>
      <c r="C3671" t="str">
        <f>IFERROR(VLOOKUP(Table1[[#This Row],[Ticker]],[1]!Table1[[Symbol]:[Industry]],2,FALSE),"-")</f>
        <v>-</v>
      </c>
      <c r="E3671">
        <v>31.000798799999998</v>
      </c>
      <c r="F3671">
        <v>28.22</v>
      </c>
      <c r="G3671">
        <v>-18.9395791348819</v>
      </c>
      <c r="H3671">
        <v>-8.0820245016212802</v>
      </c>
      <c r="I3671">
        <v>-46.096466614948397</v>
      </c>
      <c r="J3671">
        <v>2.00355333293267</v>
      </c>
      <c r="K3671">
        <v>30.420234451781401</v>
      </c>
      <c r="L3671">
        <v>31.761033532905099</v>
      </c>
      <c r="M3671">
        <v>44.251977536149496</v>
      </c>
      <c r="N3671">
        <v>2.1001998424944999</v>
      </c>
      <c r="O3671">
        <v>61.1268603827072</v>
      </c>
      <c r="P3671">
        <v>13.3333333333333</v>
      </c>
      <c r="Q3671">
        <v>-2.6386775420658998E-2</v>
      </c>
    </row>
    <row r="3672" spans="1:17" hidden="1" x14ac:dyDescent="0.3">
      <c r="A3672" t="s">
        <v>7507</v>
      </c>
      <c r="B3672" t="s">
        <v>7508</v>
      </c>
      <c r="C3672" t="str">
        <f>IFERROR(VLOOKUP(Table1[[#This Row],[Ticker]],[1]!Table1[[Symbol]:[Industry]],2,FALSE),"-")</f>
        <v>-</v>
      </c>
      <c r="E3672">
        <v>30.936461999999999</v>
      </c>
      <c r="F3672">
        <v>135.6</v>
      </c>
      <c r="G3672">
        <v>3.4921970185464302</v>
      </c>
      <c r="H3672">
        <v>-0.231909663740308</v>
      </c>
      <c r="I3672">
        <v>21.368059719341801</v>
      </c>
      <c r="J3672">
        <v>-5.06089267196782</v>
      </c>
      <c r="K3672">
        <v>134.74790124547599</v>
      </c>
      <c r="L3672">
        <v>112.92032407231299</v>
      </c>
      <c r="M3672">
        <v>35.969952107236502</v>
      </c>
      <c r="N3672">
        <v>0.47762166683688101</v>
      </c>
      <c r="O3672">
        <v>29.056047197640101</v>
      </c>
      <c r="P3672">
        <v>59.529411764705799</v>
      </c>
      <c r="Q3672">
        <v>0.13084934305498699</v>
      </c>
    </row>
    <row r="3673" spans="1:17" hidden="1" x14ac:dyDescent="0.3">
      <c r="A3673" t="s">
        <v>7509</v>
      </c>
      <c r="B3673" t="s">
        <v>7510</v>
      </c>
      <c r="C3673" t="str">
        <f>IFERROR(VLOOKUP(Table1[[#This Row],[Ticker]],[1]!Table1[[Symbol]:[Industry]],2,FALSE),"-")</f>
        <v>-</v>
      </c>
      <c r="D3673" t="s">
        <v>109</v>
      </c>
      <c r="E3673">
        <v>30.79</v>
      </c>
      <c r="F3673">
        <v>323.25</v>
      </c>
      <c r="G3673">
        <v>-15.7632064291594</v>
      </c>
      <c r="H3673">
        <v>0.57124966002683997</v>
      </c>
      <c r="I3673">
        <v>-2.9403864313956798</v>
      </c>
      <c r="J3673">
        <v>-1.7679983912052499</v>
      </c>
      <c r="K3673">
        <v>320.514095515919</v>
      </c>
      <c r="L3673">
        <v>308.10102178802498</v>
      </c>
      <c r="M3673">
        <v>0.32897047686164199</v>
      </c>
      <c r="N3673">
        <v>0</v>
      </c>
      <c r="O3673">
        <v>0.26295436968291003</v>
      </c>
      <c r="P3673">
        <v>9.9489795918367303</v>
      </c>
    </row>
    <row r="3674" spans="1:17" hidden="1" x14ac:dyDescent="0.3">
      <c r="A3674" t="s">
        <v>7511</v>
      </c>
      <c r="B3674" t="s">
        <v>7512</v>
      </c>
      <c r="C3674" t="str">
        <f>IFERROR(VLOOKUP(Table1[[#This Row],[Ticker]],[1]!Table1[[Symbol]:[Industry]],2,FALSE),"-")</f>
        <v>-</v>
      </c>
      <c r="D3674" t="s">
        <v>1512</v>
      </c>
      <c r="E3674">
        <v>30.739259168</v>
      </c>
      <c r="F3674">
        <v>2.5099999999999998</v>
      </c>
      <c r="G3674">
        <v>-16.581751238387501</v>
      </c>
      <c r="H3674">
        <v>-23.446393269705201</v>
      </c>
      <c r="I3674">
        <v>-42.185140671119697</v>
      </c>
      <c r="J3674">
        <v>-1.7679983912052499</v>
      </c>
      <c r="K3674">
        <v>3.3525997125498801</v>
      </c>
      <c r="L3674">
        <v>3.2380355412713002</v>
      </c>
      <c r="M3674">
        <v>1.36837577797235</v>
      </c>
      <c r="N3674">
        <v>1.14790571576289</v>
      </c>
      <c r="O3674">
        <v>83.2669322709163</v>
      </c>
      <c r="P3674">
        <v>47.647058823529399</v>
      </c>
      <c r="Q3674">
        <v>-1.757051720056E-3</v>
      </c>
    </row>
    <row r="3675" spans="1:17" hidden="1" x14ac:dyDescent="0.3">
      <c r="A3675" t="s">
        <v>7513</v>
      </c>
      <c r="B3675" t="s">
        <v>7514</v>
      </c>
      <c r="C3675" t="str">
        <f>IFERROR(VLOOKUP(Table1[[#This Row],[Ticker]],[1]!Table1[[Symbol]:[Industry]],2,FALSE),"-")</f>
        <v>-</v>
      </c>
      <c r="D3675" t="s">
        <v>7515</v>
      </c>
      <c r="E3675">
        <v>30.70013573</v>
      </c>
      <c r="F3675">
        <v>33.35</v>
      </c>
      <c r="G3675">
        <v>-48.244125626106502</v>
      </c>
      <c r="H3675">
        <v>-1.2274887711982601</v>
      </c>
      <c r="I3675">
        <v>-35.421305628342701</v>
      </c>
      <c r="J3675">
        <v>0.33410371089685498</v>
      </c>
      <c r="K3675">
        <v>34.3781310448786</v>
      </c>
      <c r="M3675">
        <v>53.234280649032698</v>
      </c>
      <c r="N3675">
        <v>0.88709677419354804</v>
      </c>
      <c r="O3675">
        <v>72.563718140929495</v>
      </c>
      <c r="P3675">
        <v>24.4402985074627</v>
      </c>
    </row>
    <row r="3676" spans="1:17" hidden="1" x14ac:dyDescent="0.3">
      <c r="A3676" t="s">
        <v>7516</v>
      </c>
      <c r="B3676" t="s">
        <v>7517</v>
      </c>
      <c r="C3676" t="str">
        <f>IFERROR(VLOOKUP(Table1[[#This Row],[Ticker]],[1]!Table1[[Symbol]:[Industry]],2,FALSE),"-")</f>
        <v>-</v>
      </c>
      <c r="E3676">
        <v>30.633521739999999</v>
      </c>
      <c r="F3676">
        <v>64.010000000000005</v>
      </c>
      <c r="G3676">
        <v>42.912682261406303</v>
      </c>
      <c r="H3676">
        <v>-7.0251012626304004</v>
      </c>
      <c r="I3676">
        <v>15.258782124915699</v>
      </c>
      <c r="J3676">
        <v>-9.8694476665675701</v>
      </c>
      <c r="K3676">
        <v>63.223146253483399</v>
      </c>
      <c r="L3676">
        <v>54.4532424947636</v>
      </c>
      <c r="M3676">
        <v>43.1883739493435</v>
      </c>
      <c r="N3676">
        <v>0.29167480931928302</v>
      </c>
      <c r="O3676">
        <v>22.637087955007001</v>
      </c>
      <c r="P3676">
        <v>95.152439024390205</v>
      </c>
      <c r="Q3676">
        <v>7.5268703339833001E-2</v>
      </c>
    </row>
    <row r="3677" spans="1:17" hidden="1" x14ac:dyDescent="0.3">
      <c r="A3677" t="s">
        <v>7518</v>
      </c>
      <c r="B3677" t="s">
        <v>7519</v>
      </c>
      <c r="C3677" t="str">
        <f>IFERROR(VLOOKUP(Table1[[#This Row],[Ticker]],[1]!Table1[[Symbol]:[Industry]],2,FALSE),"-")</f>
        <v>-</v>
      </c>
      <c r="D3677" t="s">
        <v>390</v>
      </c>
      <c r="E3677">
        <v>30.6182425199998</v>
      </c>
      <c r="F3677">
        <v>244.45</v>
      </c>
      <c r="G3677">
        <v>-25.7121860209961</v>
      </c>
      <c r="H3677">
        <v>-4.4141352051891403</v>
      </c>
      <c r="I3677">
        <v>-12.8893660232324</v>
      </c>
      <c r="J3677">
        <v>-1.7679983912052499</v>
      </c>
      <c r="K3677">
        <v>244.45</v>
      </c>
      <c r="L3677">
        <v>244.44999999999899</v>
      </c>
      <c r="M3677">
        <v>50</v>
      </c>
      <c r="O3677">
        <v>0</v>
      </c>
      <c r="P3677">
        <v>0</v>
      </c>
    </row>
    <row r="3678" spans="1:17" hidden="1" x14ac:dyDescent="0.3">
      <c r="A3678" t="s">
        <v>7520</v>
      </c>
      <c r="B3678" t="s">
        <v>7521</v>
      </c>
      <c r="C3678" t="str">
        <f>IFERROR(VLOOKUP(Table1[[#This Row],[Ticker]],[1]!Table1[[Symbol]:[Industry]],2,FALSE),"-")</f>
        <v>-</v>
      </c>
      <c r="D3678" t="s">
        <v>496</v>
      </c>
      <c r="E3678">
        <v>30.57344556</v>
      </c>
      <c r="F3678">
        <v>110.6</v>
      </c>
      <c r="G3678">
        <v>-60.939125991713603</v>
      </c>
      <c r="H3678">
        <v>-14.8185325353815</v>
      </c>
      <c r="I3678">
        <v>-48.940247780965798</v>
      </c>
      <c r="J3678">
        <v>-0.92840493119642697</v>
      </c>
      <c r="K3678">
        <v>122.54148709208</v>
      </c>
      <c r="L3678">
        <v>131.50115518435501</v>
      </c>
      <c r="M3678">
        <v>37.9284869840045</v>
      </c>
      <c r="N3678">
        <v>1.85846687046087</v>
      </c>
      <c r="O3678">
        <v>80.831826401446605</v>
      </c>
      <c r="P3678">
        <v>7.1186440677966001</v>
      </c>
      <c r="Q3678">
        <v>3.8338284194876997E-2</v>
      </c>
    </row>
    <row r="3679" spans="1:17" hidden="1" x14ac:dyDescent="0.3">
      <c r="A3679" t="s">
        <v>7522</v>
      </c>
      <c r="B3679" t="s">
        <v>7523</v>
      </c>
      <c r="C3679" t="str">
        <f>IFERROR(VLOOKUP(Table1[[#This Row],[Ticker]],[1]!Table1[[Symbol]:[Industry]],2,FALSE),"-")</f>
        <v>-</v>
      </c>
      <c r="D3679" t="s">
        <v>390</v>
      </c>
      <c r="E3679">
        <v>30.5</v>
      </c>
      <c r="F3679">
        <v>3.05</v>
      </c>
      <c r="G3679">
        <v>-4.6804399892501696</v>
      </c>
      <c r="H3679">
        <v>2.8322416064050602</v>
      </c>
      <c r="I3679">
        <v>11.0943738141659</v>
      </c>
      <c r="J3679">
        <v>6.2611986890867</v>
      </c>
      <c r="K3679">
        <v>2.75557023231862</v>
      </c>
      <c r="L3679">
        <v>2.7632897822143399</v>
      </c>
      <c r="M3679">
        <v>83.824641307518306</v>
      </c>
      <c r="N3679">
        <v>1.3500856485135799</v>
      </c>
      <c r="O3679">
        <v>86.557377049180303</v>
      </c>
      <c r="P3679">
        <v>52.499999999999901</v>
      </c>
      <c r="Q3679">
        <v>8.1435875661984999E-2</v>
      </c>
    </row>
    <row r="3680" spans="1:17" hidden="1" x14ac:dyDescent="0.3">
      <c r="A3680" t="s">
        <v>7524</v>
      </c>
      <c r="B3680" t="s">
        <v>7525</v>
      </c>
      <c r="C3680" t="str">
        <f>IFERROR(VLOOKUP(Table1[[#This Row],[Ticker]],[1]!Table1[[Symbol]:[Industry]],2,FALSE),"-")</f>
        <v>-</v>
      </c>
      <c r="D3680" t="s">
        <v>620</v>
      </c>
      <c r="E3680">
        <v>30.4314</v>
      </c>
      <c r="F3680">
        <v>60</v>
      </c>
      <c r="G3680">
        <v>44.500579936450599</v>
      </c>
      <c r="H3680">
        <v>13.6263920424992</v>
      </c>
      <c r="I3680">
        <v>18.172232928274699</v>
      </c>
      <c r="J3680">
        <v>3.4951595035315801</v>
      </c>
      <c r="K3680">
        <v>55.300304082866496</v>
      </c>
      <c r="L3680">
        <v>49.361159811340897</v>
      </c>
      <c r="M3680">
        <v>54.780915126041101</v>
      </c>
      <c r="N3680">
        <v>0.72495876598324005</v>
      </c>
      <c r="O3680">
        <v>13.2666666666666</v>
      </c>
      <c r="P3680">
        <v>87.5</v>
      </c>
      <c r="Q3680">
        <v>3.6398444026597997E-2</v>
      </c>
    </row>
    <row r="3681" spans="1:17" hidden="1" x14ac:dyDescent="0.3">
      <c r="A3681" t="s">
        <v>7526</v>
      </c>
      <c r="B3681" t="s">
        <v>3060</v>
      </c>
      <c r="C3681" t="str">
        <f>IFERROR(VLOOKUP(Table1[[#This Row],[Ticker]],[1]!Table1[[Symbol]:[Industry]],2,FALSE),"-")</f>
        <v>-</v>
      </c>
      <c r="E3681">
        <v>30.352760400000001</v>
      </c>
      <c r="F3681">
        <v>62.7</v>
      </c>
      <c r="G3681">
        <v>31.037813979003801</v>
      </c>
      <c r="H3681">
        <v>-4.4141352051891403</v>
      </c>
      <c r="I3681">
        <v>-13.3655564994228</v>
      </c>
      <c r="J3681">
        <v>-1.7679983912052499</v>
      </c>
      <c r="K3681">
        <v>65.774747503297903</v>
      </c>
      <c r="L3681">
        <v>62.382818483450798</v>
      </c>
      <c r="M3681">
        <v>85.925880970478104</v>
      </c>
      <c r="N3681">
        <v>3.5757575757575699</v>
      </c>
      <c r="O3681">
        <v>48.006379585326897</v>
      </c>
      <c r="P3681">
        <v>91.645440652063101</v>
      </c>
    </row>
    <row r="3682" spans="1:17" hidden="1" x14ac:dyDescent="0.3">
      <c r="A3682" t="s">
        <v>7527</v>
      </c>
      <c r="B3682" t="s">
        <v>7528</v>
      </c>
      <c r="C3682" t="str">
        <f>IFERROR(VLOOKUP(Table1[[#This Row],[Ticker]],[1]!Table1[[Symbol]:[Industry]],2,FALSE),"-")</f>
        <v>-</v>
      </c>
      <c r="D3682" t="s">
        <v>95</v>
      </c>
      <c r="E3682">
        <v>30.341055116</v>
      </c>
      <c r="F3682">
        <v>85.01</v>
      </c>
      <c r="G3682">
        <v>343.95632226629601</v>
      </c>
      <c r="H3682">
        <v>16.113882036190098</v>
      </c>
      <c r="I3682">
        <v>371.22225128884003</v>
      </c>
      <c r="J3682">
        <v>16.779961333225</v>
      </c>
      <c r="K3682">
        <v>71.174124191838203</v>
      </c>
      <c r="L3682">
        <v>44.177990586195598</v>
      </c>
      <c r="M3682">
        <v>59.738634486239903</v>
      </c>
      <c r="N3682">
        <v>2.4151922544022399</v>
      </c>
      <c r="O3682">
        <v>5.9875308787201202</v>
      </c>
      <c r="P3682">
        <v>400.05882352941097</v>
      </c>
      <c r="Q3682">
        <v>0.20093474055447999</v>
      </c>
    </row>
    <row r="3683" spans="1:17" hidden="1" x14ac:dyDescent="0.3">
      <c r="A3683" t="s">
        <v>7529</v>
      </c>
      <c r="B3683" t="s">
        <v>7530</v>
      </c>
      <c r="C3683" t="str">
        <f>IFERROR(VLOOKUP(Table1[[#This Row],[Ticker]],[1]!Table1[[Symbol]:[Industry]],2,FALSE),"-")</f>
        <v>-</v>
      </c>
      <c r="D3683" t="s">
        <v>127</v>
      </c>
      <c r="E3683">
        <v>30.322678750000001</v>
      </c>
      <c r="F3683">
        <v>16.510000000000002</v>
      </c>
      <c r="G3683">
        <v>-35.690375770178299</v>
      </c>
      <c r="H3683">
        <v>-45.670965806281998</v>
      </c>
      <c r="I3683">
        <v>-21.268944269625301</v>
      </c>
      <c r="J3683">
        <v>3.8831072599003802</v>
      </c>
      <c r="K3683">
        <v>19.569856096754702</v>
      </c>
      <c r="L3683">
        <v>18.653788785140101</v>
      </c>
      <c r="M3683">
        <v>34.606576111419798</v>
      </c>
      <c r="N3683">
        <v>1.28921637652246</v>
      </c>
      <c r="O3683">
        <v>117.080557238037</v>
      </c>
      <c r="P3683">
        <v>9.5554080955540801</v>
      </c>
      <c r="Q3683">
        <v>-6.0461691765199997E-3</v>
      </c>
    </row>
    <row r="3684" spans="1:17" hidden="1" x14ac:dyDescent="0.3">
      <c r="A3684" t="s">
        <v>7531</v>
      </c>
      <c r="B3684" t="s">
        <v>7532</v>
      </c>
      <c r="C3684" t="str">
        <f>IFERROR(VLOOKUP(Table1[[#This Row],[Ticker]],[1]!Table1[[Symbol]:[Industry]],2,FALSE),"-")</f>
        <v>-</v>
      </c>
      <c r="D3684" t="s">
        <v>49</v>
      </c>
      <c r="E3684">
        <v>30.279117060000001</v>
      </c>
      <c r="F3684">
        <v>46.17</v>
      </c>
      <c r="G3684">
        <v>-4.3100696188797798</v>
      </c>
      <c r="H3684">
        <v>4.3001505090965599</v>
      </c>
      <c r="I3684">
        <v>-17.378402018267501</v>
      </c>
      <c r="J3684">
        <v>-6.6429983912052597</v>
      </c>
      <c r="K3684">
        <v>45.756874088943597</v>
      </c>
      <c r="L3684">
        <v>43.888017380852197</v>
      </c>
      <c r="M3684">
        <v>49.039777148543699</v>
      </c>
      <c r="N3684">
        <v>0.68576735808167499</v>
      </c>
      <c r="O3684">
        <v>56.941737058696098</v>
      </c>
      <c r="P3684">
        <v>46.897868278714597</v>
      </c>
      <c r="Q3684">
        <v>4.2019922586501002E-2</v>
      </c>
    </row>
    <row r="3685" spans="1:17" hidden="1" x14ac:dyDescent="0.3">
      <c r="A3685" t="s">
        <v>7533</v>
      </c>
      <c r="B3685" t="s">
        <v>7534</v>
      </c>
      <c r="C3685" t="str">
        <f>IFERROR(VLOOKUP(Table1[[#This Row],[Ticker]],[1]!Table1[[Symbol]:[Industry]],2,FALSE),"-")</f>
        <v>-</v>
      </c>
      <c r="D3685" t="s">
        <v>187</v>
      </c>
      <c r="E3685">
        <v>30.248000000000001</v>
      </c>
      <c r="F3685">
        <v>0.45</v>
      </c>
      <c r="G3685">
        <v>-5.5931859894901201</v>
      </c>
      <c r="H3685">
        <v>-1.87035303188851</v>
      </c>
      <c r="I3685">
        <v>-12.2495918825592</v>
      </c>
      <c r="J3685">
        <v>1.0670674632677399</v>
      </c>
      <c r="K3685">
        <v>0.59267168328142406</v>
      </c>
      <c r="L3685">
        <v>0.50771284078795198</v>
      </c>
      <c r="M3685">
        <v>92.112121951265095</v>
      </c>
      <c r="N3685">
        <v>1</v>
      </c>
      <c r="Q3685">
        <v>4.6288916988924997E-2</v>
      </c>
    </row>
    <row r="3686" spans="1:17" hidden="1" x14ac:dyDescent="0.3">
      <c r="A3686" t="s">
        <v>7535</v>
      </c>
      <c r="B3686" t="s">
        <v>7536</v>
      </c>
      <c r="C3686" t="str">
        <f>IFERROR(VLOOKUP(Table1[[#This Row],[Ticker]],[1]!Table1[[Symbol]:[Industry]],2,FALSE),"-")</f>
        <v>-</v>
      </c>
      <c r="D3686" t="s">
        <v>46</v>
      </c>
      <c r="E3686">
        <v>30.213466969999999</v>
      </c>
      <c r="F3686">
        <v>872.45</v>
      </c>
      <c r="G3686">
        <v>40.925909217098997</v>
      </c>
      <c r="H3686">
        <v>1.5730442819903401</v>
      </c>
      <c r="I3686">
        <v>-15.408919095858099</v>
      </c>
      <c r="J3686">
        <v>16.2645544357507</v>
      </c>
      <c r="K3686">
        <v>740.75950503173499</v>
      </c>
      <c r="L3686">
        <v>720.87071035490999</v>
      </c>
      <c r="M3686">
        <v>84.955602656368896</v>
      </c>
      <c r="N3686">
        <v>1.68767477268177</v>
      </c>
      <c r="O3686">
        <v>22.0700326666284</v>
      </c>
      <c r="P3686">
        <v>89.663043478260903</v>
      </c>
      <c r="Q3686">
        <v>9.8513560593944005E-2</v>
      </c>
    </row>
    <row r="3687" spans="1:17" hidden="1" x14ac:dyDescent="0.3">
      <c r="A3687" t="s">
        <v>7537</v>
      </c>
      <c r="B3687" t="s">
        <v>7538</v>
      </c>
      <c r="C3687" t="str">
        <f>IFERROR(VLOOKUP(Table1[[#This Row],[Ticker]],[1]!Table1[[Symbol]:[Industry]],2,FALSE),"-")</f>
        <v>-</v>
      </c>
      <c r="D3687" t="s">
        <v>21</v>
      </c>
      <c r="E3687">
        <v>30.181307799999999</v>
      </c>
      <c r="F3687">
        <v>10.06</v>
      </c>
      <c r="G3687">
        <v>283.23090340989802</v>
      </c>
      <c r="H3687">
        <v>87.3858647948108</v>
      </c>
      <c r="I3687">
        <v>80.200845109205204</v>
      </c>
      <c r="J3687">
        <v>36.217613119586098</v>
      </c>
      <c r="K3687">
        <v>5.7234173992483299</v>
      </c>
      <c r="L3687">
        <v>4.7481973001203803</v>
      </c>
      <c r="M3687">
        <v>96.350828039621305</v>
      </c>
      <c r="N3687">
        <v>3.0610051122649198</v>
      </c>
      <c r="O3687">
        <v>0</v>
      </c>
      <c r="P3687">
        <v>345.13274336283098</v>
      </c>
      <c r="Q3687">
        <v>0.17317468525604601</v>
      </c>
    </row>
    <row r="3688" spans="1:17" hidden="1" x14ac:dyDescent="0.3">
      <c r="A3688" t="s">
        <v>7539</v>
      </c>
      <c r="B3688" t="s">
        <v>7540</v>
      </c>
      <c r="C3688" t="str">
        <f>IFERROR(VLOOKUP(Table1[[#This Row],[Ticker]],[1]!Table1[[Symbol]:[Industry]],2,FALSE),"-")</f>
        <v>-</v>
      </c>
      <c r="D3688" t="s">
        <v>119</v>
      </c>
      <c r="E3688">
        <v>30.180099999999999</v>
      </c>
      <c r="F3688">
        <v>0.41</v>
      </c>
      <c r="G3688">
        <v>10.954480645670399</v>
      </c>
      <c r="H3688">
        <v>-1.91413520518915</v>
      </c>
      <c r="I3688">
        <v>-10.3893660232324</v>
      </c>
      <c r="J3688">
        <v>-1.7679983912052499</v>
      </c>
      <c r="K3688">
        <v>0.42051266718248298</v>
      </c>
      <c r="L3688">
        <v>0.54381486556846803</v>
      </c>
      <c r="M3688">
        <v>30.451362303002099</v>
      </c>
      <c r="N3688">
        <v>0.31021274944052901</v>
      </c>
      <c r="O3688">
        <v>58.536585365853597</v>
      </c>
      <c r="P3688">
        <v>63.999999999999901</v>
      </c>
      <c r="Q3688">
        <v>-4.9332118757530003E-3</v>
      </c>
    </row>
    <row r="3689" spans="1:17" hidden="1" x14ac:dyDescent="0.3">
      <c r="A3689" t="s">
        <v>7541</v>
      </c>
      <c r="B3689" t="s">
        <v>7542</v>
      </c>
      <c r="C3689" t="str">
        <f>IFERROR(VLOOKUP(Table1[[#This Row],[Ticker]],[1]!Table1[[Symbol]:[Industry]],2,FALSE),"-")</f>
        <v>-</v>
      </c>
      <c r="D3689" t="s">
        <v>1666</v>
      </c>
      <c r="E3689">
        <v>30.172994801999899</v>
      </c>
      <c r="F3689">
        <v>36.18</v>
      </c>
      <c r="G3689">
        <v>-57.8958786170599</v>
      </c>
      <c r="H3689">
        <v>-11.940464514205299</v>
      </c>
      <c r="I3689">
        <v>-44.3925845010817</v>
      </c>
      <c r="J3689">
        <v>-3.4610622907137101</v>
      </c>
      <c r="K3689">
        <v>38.32241982827</v>
      </c>
      <c r="L3689">
        <v>45.515117967912502</v>
      </c>
      <c r="M3689">
        <v>50.811726764769801</v>
      </c>
      <c r="N3689">
        <v>0.43957863888786203</v>
      </c>
      <c r="O3689">
        <v>106.053067993366</v>
      </c>
      <c r="P3689">
        <v>16.3344051446945</v>
      </c>
      <c r="Q3689">
        <v>-2.3332332463995999E-2</v>
      </c>
    </row>
    <row r="3690" spans="1:17" hidden="1" x14ac:dyDescent="0.3">
      <c r="A3690" t="s">
        <v>7543</v>
      </c>
      <c r="B3690" t="s">
        <v>7544</v>
      </c>
      <c r="C3690" t="str">
        <f>IFERROR(VLOOKUP(Table1[[#This Row],[Ticker]],[1]!Table1[[Symbol]:[Industry]],2,FALSE),"-")</f>
        <v>-</v>
      </c>
      <c r="D3690" t="s">
        <v>869</v>
      </c>
      <c r="E3690">
        <v>30.15744785</v>
      </c>
      <c r="F3690">
        <v>26.5</v>
      </c>
      <c r="G3690">
        <v>718.23685856499105</v>
      </c>
      <c r="H3690">
        <v>-9.0012911684918997</v>
      </c>
      <c r="I3690">
        <v>-8.4352864016320996</v>
      </c>
      <c r="J3690">
        <v>-5.1137232982684404</v>
      </c>
      <c r="K3690">
        <v>28.958969853416601</v>
      </c>
      <c r="L3690">
        <v>25.7202961892433</v>
      </c>
      <c r="M3690">
        <v>39.998235510199699</v>
      </c>
      <c r="N3690">
        <v>0.43348949834184303</v>
      </c>
      <c r="O3690">
        <v>52.490566037735803</v>
      </c>
      <c r="P3690">
        <v>968.54838709677404</v>
      </c>
      <c r="Q3690">
        <v>9.5775025390399005E-2</v>
      </c>
    </row>
    <row r="3691" spans="1:17" hidden="1" x14ac:dyDescent="0.3">
      <c r="A3691" t="s">
        <v>7545</v>
      </c>
      <c r="B3691" t="s">
        <v>7546</v>
      </c>
      <c r="C3691" t="str">
        <f>IFERROR(VLOOKUP(Table1[[#This Row],[Ticker]],[1]!Table1[[Symbol]:[Industry]],2,FALSE),"-")</f>
        <v>-</v>
      </c>
      <c r="E3691">
        <v>30.152455199999999</v>
      </c>
      <c r="F3691">
        <v>42.43</v>
      </c>
      <c r="G3691">
        <v>66.191929763716601</v>
      </c>
      <c r="H3691">
        <v>-9.4252216796902495</v>
      </c>
      <c r="I3691">
        <v>-33.447313973054499</v>
      </c>
      <c r="J3691">
        <v>11.715445317404001</v>
      </c>
      <c r="K3691">
        <v>44.667514008467897</v>
      </c>
      <c r="L3691">
        <v>43.658686107512203</v>
      </c>
      <c r="M3691">
        <v>53.099693566902701</v>
      </c>
      <c r="N3691">
        <v>0.79081026326100001</v>
      </c>
      <c r="O3691">
        <v>63.398538769738401</v>
      </c>
      <c r="P3691">
        <v>110.57071960297699</v>
      </c>
      <c r="Q3691">
        <v>8.7010494115580997E-2</v>
      </c>
    </row>
    <row r="3692" spans="1:17" hidden="1" x14ac:dyDescent="0.3">
      <c r="A3692" t="s">
        <v>7547</v>
      </c>
      <c r="B3692" t="s">
        <v>7548</v>
      </c>
      <c r="C3692" t="str">
        <f>IFERROR(VLOOKUP(Table1[[#This Row],[Ticker]],[1]!Table1[[Symbol]:[Industry]],2,FALSE),"-")</f>
        <v>-</v>
      </c>
      <c r="D3692" t="s">
        <v>390</v>
      </c>
      <c r="E3692">
        <v>30.087081439999999</v>
      </c>
      <c r="F3692">
        <v>8.84</v>
      </c>
      <c r="G3692">
        <v>-33.039327403865101</v>
      </c>
      <c r="H3692">
        <v>-4.8620635366561</v>
      </c>
      <c r="I3692">
        <v>-23.866203888287799</v>
      </c>
      <c r="J3692">
        <v>0.18154289319841299</v>
      </c>
      <c r="K3692">
        <v>8.9308098043573896</v>
      </c>
      <c r="L3692">
        <v>9.2710114641215302</v>
      </c>
      <c r="M3692">
        <v>50.566527632625103</v>
      </c>
      <c r="N3692">
        <v>1.0642732649562201</v>
      </c>
      <c r="O3692">
        <v>23.755656108597201</v>
      </c>
      <c r="P3692">
        <v>5.2380952380952399</v>
      </c>
      <c r="Q3692">
        <v>0.115510458273484</v>
      </c>
    </row>
    <row r="3693" spans="1:17" hidden="1" x14ac:dyDescent="0.3">
      <c r="A3693" t="s">
        <v>7549</v>
      </c>
      <c r="B3693" t="s">
        <v>7550</v>
      </c>
      <c r="C3693" t="str">
        <f>IFERROR(VLOOKUP(Table1[[#This Row],[Ticker]],[1]!Table1[[Symbol]:[Industry]],2,FALSE),"-")</f>
        <v>-</v>
      </c>
      <c r="E3693">
        <v>30.04355</v>
      </c>
      <c r="F3693">
        <v>17.829999999999998</v>
      </c>
      <c r="G3693">
        <v>-67.543308635036894</v>
      </c>
      <c r="H3693">
        <v>-1.0557101907131601</v>
      </c>
      <c r="I3693">
        <v>-24.227008986931999</v>
      </c>
      <c r="J3693">
        <v>0.81820850534648504</v>
      </c>
      <c r="K3693">
        <v>17.8556401145804</v>
      </c>
      <c r="L3693">
        <v>21.590859678329601</v>
      </c>
      <c r="M3693">
        <v>61.066647231704202</v>
      </c>
      <c r="N3693">
        <v>0.54070143353350797</v>
      </c>
      <c r="O3693">
        <v>88.446438586651695</v>
      </c>
      <c r="P3693">
        <v>22.965517241379199</v>
      </c>
      <c r="Q3693">
        <v>-8.2113416304360008E-3</v>
      </c>
    </row>
    <row r="3694" spans="1:17" hidden="1" x14ac:dyDescent="0.3">
      <c r="A3694" t="s">
        <v>7551</v>
      </c>
      <c r="B3694" t="s">
        <v>7552</v>
      </c>
      <c r="C3694" t="str">
        <f>IFERROR(VLOOKUP(Table1[[#This Row],[Ticker]],[1]!Table1[[Symbol]:[Industry]],2,FALSE),"-")</f>
        <v>-</v>
      </c>
      <c r="E3694">
        <v>30.034353200000002</v>
      </c>
      <c r="F3694">
        <v>58.51</v>
      </c>
      <c r="G3694">
        <v>31.6150524839782</v>
      </c>
      <c r="H3694">
        <v>-8.2292014838829708</v>
      </c>
      <c r="I3694">
        <v>7.74980923449953</v>
      </c>
      <c r="J3694">
        <v>-8.7992483912052499</v>
      </c>
      <c r="K3694">
        <v>65.464360739579703</v>
      </c>
      <c r="L3694">
        <v>58.783589208501397</v>
      </c>
      <c r="M3694">
        <v>25.246867003625599</v>
      </c>
      <c r="N3694">
        <v>0.62420542466406903</v>
      </c>
      <c r="O3694">
        <v>67.031276704836799</v>
      </c>
      <c r="P3694">
        <v>75.442278860569701</v>
      </c>
      <c r="Q3694">
        <v>7.3878799775483006E-2</v>
      </c>
    </row>
    <row r="3695" spans="1:17" hidden="1" x14ac:dyDescent="0.3">
      <c r="A3695" t="s">
        <v>7553</v>
      </c>
      <c r="B3695" t="s">
        <v>7554</v>
      </c>
      <c r="C3695" t="str">
        <f>IFERROR(VLOOKUP(Table1[[#This Row],[Ticker]],[1]!Table1[[Symbol]:[Industry]],2,FALSE),"-")</f>
        <v>-</v>
      </c>
      <c r="E3695">
        <v>29.941199999999998</v>
      </c>
      <c r="F3695">
        <v>160</v>
      </c>
      <c r="G3695">
        <v>-58.343764968364603</v>
      </c>
      <c r="H3695">
        <v>7.7028564382648899</v>
      </c>
      <c r="I3695">
        <v>-27.327868697029199</v>
      </c>
      <c r="J3695">
        <v>7.68135578962411</v>
      </c>
      <c r="K3695">
        <v>151.67972198779901</v>
      </c>
      <c r="M3695">
        <v>65.242185680198801</v>
      </c>
      <c r="N3695">
        <v>1.0277290277290201</v>
      </c>
      <c r="O3695">
        <v>59.375</v>
      </c>
      <c r="P3695">
        <v>31.1475409836065</v>
      </c>
    </row>
    <row r="3696" spans="1:17" hidden="1" x14ac:dyDescent="0.3">
      <c r="A3696" t="s">
        <v>7555</v>
      </c>
      <c r="B3696" t="s">
        <v>7556</v>
      </c>
      <c r="C3696" t="str">
        <f>IFERROR(VLOOKUP(Table1[[#This Row],[Ticker]],[1]!Table1[[Symbol]:[Industry]],2,FALSE),"-")</f>
        <v>-</v>
      </c>
      <c r="D3696" t="s">
        <v>552</v>
      </c>
      <c r="E3696">
        <v>29.813154999999998</v>
      </c>
      <c r="F3696">
        <v>97.7</v>
      </c>
      <c r="G3696">
        <v>33.798018060636402</v>
      </c>
      <c r="H3696">
        <v>25.999319595091102</v>
      </c>
      <c r="I3696">
        <v>17.3773006434342</v>
      </c>
      <c r="J3696">
        <v>6.1160595798092299</v>
      </c>
      <c r="K3696">
        <v>81.234318721893302</v>
      </c>
      <c r="L3696">
        <v>72.539940202783995</v>
      </c>
      <c r="M3696">
        <v>86.288987448119201</v>
      </c>
      <c r="N3696">
        <v>1.3904344369211501</v>
      </c>
      <c r="O3696">
        <v>0</v>
      </c>
      <c r="Q3696">
        <v>9.2846276783198997E-2</v>
      </c>
    </row>
    <row r="3697" spans="1:17" hidden="1" x14ac:dyDescent="0.3">
      <c r="A3697" t="s">
        <v>7557</v>
      </c>
      <c r="B3697" t="s">
        <v>7558</v>
      </c>
      <c r="C3697" t="str">
        <f>IFERROR(VLOOKUP(Table1[[#This Row],[Ticker]],[1]!Table1[[Symbol]:[Industry]],2,FALSE),"-")</f>
        <v>-</v>
      </c>
      <c r="D3697" t="s">
        <v>390</v>
      </c>
      <c r="E3697">
        <v>29.7</v>
      </c>
      <c r="F3697">
        <v>55</v>
      </c>
      <c r="G3697">
        <v>40.300491310727203</v>
      </c>
      <c r="H3697">
        <v>-10.536584184780899</v>
      </c>
      <c r="I3697">
        <v>37.795565483616897</v>
      </c>
      <c r="J3697">
        <v>-10.027928588978201</v>
      </c>
      <c r="K3697">
        <v>54.940119683352698</v>
      </c>
      <c r="L3697">
        <v>42.993789465737997</v>
      </c>
      <c r="M3697">
        <v>45.2744867805906</v>
      </c>
      <c r="N3697">
        <v>0.53733913814397405</v>
      </c>
      <c r="O3697">
        <v>54.5818181818181</v>
      </c>
      <c r="P3697">
        <v>167.770204479065</v>
      </c>
      <c r="Q3697">
        <v>0.20067567639529801</v>
      </c>
    </row>
    <row r="3698" spans="1:17" hidden="1" x14ac:dyDescent="0.3">
      <c r="A3698" t="s">
        <v>7559</v>
      </c>
      <c r="B3698" t="s">
        <v>7560</v>
      </c>
      <c r="C3698" t="str">
        <f>IFERROR(VLOOKUP(Table1[[#This Row],[Ticker]],[1]!Table1[[Symbol]:[Industry]],2,FALSE),"-")</f>
        <v>-</v>
      </c>
      <c r="D3698" t="s">
        <v>1136</v>
      </c>
      <c r="E3698">
        <v>29.6813</v>
      </c>
      <c r="F3698">
        <v>12.1</v>
      </c>
      <c r="G3698">
        <v>-4.5999537079566304</v>
      </c>
      <c r="H3698">
        <v>38.191498597627699</v>
      </c>
      <c r="I3698">
        <v>53.871565812524402</v>
      </c>
      <c r="J3698">
        <v>-1.35477525070938</v>
      </c>
      <c r="K3698">
        <v>9.7666960169400507</v>
      </c>
      <c r="L3698">
        <v>9.1078259166827191</v>
      </c>
      <c r="M3698">
        <v>75.692702929048593</v>
      </c>
      <c r="N3698">
        <v>4.0653676193951496</v>
      </c>
      <c r="O3698">
        <v>7.6033057851239496</v>
      </c>
      <c r="P3698">
        <v>96.2374958918316</v>
      </c>
      <c r="Q3698">
        <v>5.8445769127679001E-2</v>
      </c>
    </row>
    <row r="3699" spans="1:17" hidden="1" x14ac:dyDescent="0.3">
      <c r="A3699" t="s">
        <v>7561</v>
      </c>
      <c r="B3699" t="s">
        <v>7562</v>
      </c>
      <c r="C3699" t="str">
        <f>IFERROR(VLOOKUP(Table1[[#This Row],[Ticker]],[1]!Table1[[Symbol]:[Industry]],2,FALSE),"-")</f>
        <v>-</v>
      </c>
      <c r="D3699" t="s">
        <v>387</v>
      </c>
      <c r="E3699">
        <v>29.623235999999999</v>
      </c>
      <c r="F3699">
        <v>82.2</v>
      </c>
      <c r="G3699">
        <v>-63.907674742800701</v>
      </c>
      <c r="H3699">
        <v>55.372341663138201</v>
      </c>
      <c r="I3699">
        <v>8.1710168928205906</v>
      </c>
      <c r="J3699">
        <v>42.953999997191197</v>
      </c>
      <c r="K3699">
        <v>69.6220721452638</v>
      </c>
      <c r="M3699">
        <v>76.4625735424233</v>
      </c>
      <c r="N3699">
        <v>3.1145209580838298</v>
      </c>
      <c r="O3699">
        <v>70.316301703163006</v>
      </c>
      <c r="P3699">
        <v>51.940850277264303</v>
      </c>
    </row>
    <row r="3700" spans="1:17" hidden="1" x14ac:dyDescent="0.3">
      <c r="A3700" t="s">
        <v>7563</v>
      </c>
      <c r="B3700" t="s">
        <v>7564</v>
      </c>
      <c r="C3700" t="str">
        <f>IFERROR(VLOOKUP(Table1[[#This Row],[Ticker]],[1]!Table1[[Symbol]:[Industry]],2,FALSE),"-")</f>
        <v>-</v>
      </c>
      <c r="D3700" t="s">
        <v>257</v>
      </c>
      <c r="E3700">
        <v>29.621494097999999</v>
      </c>
      <c r="F3700">
        <v>5.67</v>
      </c>
      <c r="G3700">
        <v>-12.010754528153599</v>
      </c>
      <c r="H3700">
        <v>-2.1493268428198098</v>
      </c>
      <c r="I3700">
        <v>-13.240859872090001</v>
      </c>
      <c r="J3700">
        <v>6.5345846346250003</v>
      </c>
      <c r="K3700">
        <v>5.5970314225750002</v>
      </c>
      <c r="L3700">
        <v>5.46534277949414</v>
      </c>
      <c r="M3700">
        <v>51.840929399277996</v>
      </c>
      <c r="N3700">
        <v>1.7044221593831299</v>
      </c>
      <c r="O3700">
        <v>19.929453262786499</v>
      </c>
      <c r="P3700">
        <v>48.429319371727701</v>
      </c>
      <c r="Q3700">
        <v>6.2592006730170999E-2</v>
      </c>
    </row>
    <row r="3701" spans="1:17" hidden="1" x14ac:dyDescent="0.3">
      <c r="A3701" t="s">
        <v>7565</v>
      </c>
      <c r="B3701" t="s">
        <v>7566</v>
      </c>
      <c r="C3701" t="str">
        <f>IFERROR(VLOOKUP(Table1[[#This Row],[Ticker]],[1]!Table1[[Symbol]:[Industry]],2,FALSE),"-")</f>
        <v>-</v>
      </c>
      <c r="D3701" t="s">
        <v>21</v>
      </c>
      <c r="E3701">
        <v>29.611561200000001</v>
      </c>
      <c r="F3701">
        <v>2.68</v>
      </c>
      <c r="G3701">
        <v>197.17938024406399</v>
      </c>
      <c r="H3701">
        <v>-31.0616996751031</v>
      </c>
      <c r="I3701">
        <v>61.136608002741603</v>
      </c>
      <c r="J3701">
        <v>18.986718589926799</v>
      </c>
      <c r="K3701">
        <v>2.4725943467910501</v>
      </c>
      <c r="L3701">
        <v>1.9842883941102301</v>
      </c>
      <c r="M3701">
        <v>70.515328327664093</v>
      </c>
      <c r="N3701">
        <v>0.46363692102922099</v>
      </c>
      <c r="O3701">
        <v>36.9402985074626</v>
      </c>
      <c r="P3701">
        <v>248.05194805194799</v>
      </c>
      <c r="Q3701">
        <v>9.5100635531381997E-2</v>
      </c>
    </row>
    <row r="3702" spans="1:17" hidden="1" x14ac:dyDescent="0.3">
      <c r="A3702" t="s">
        <v>7567</v>
      </c>
      <c r="B3702" t="s">
        <v>7568</v>
      </c>
      <c r="C3702" t="str">
        <f>IFERROR(VLOOKUP(Table1[[#This Row],[Ticker]],[1]!Table1[[Symbol]:[Industry]],2,FALSE),"-")</f>
        <v>-</v>
      </c>
      <c r="D3702" t="s">
        <v>390</v>
      </c>
      <c r="E3702">
        <v>29.61</v>
      </c>
      <c r="F3702">
        <v>423</v>
      </c>
      <c r="G3702">
        <v>-1.90126841525932</v>
      </c>
      <c r="H3702">
        <v>6.8679160768621301</v>
      </c>
      <c r="I3702">
        <v>41.096800704106499</v>
      </c>
      <c r="J3702">
        <v>7.00393143335614</v>
      </c>
      <c r="K3702">
        <v>390.597756351285</v>
      </c>
      <c r="L3702">
        <v>368.24141872591201</v>
      </c>
      <c r="M3702">
        <v>70.978678727048504</v>
      </c>
      <c r="N3702">
        <v>1.3830939108061699</v>
      </c>
      <c r="O3702">
        <v>25.768321513002299</v>
      </c>
      <c r="P3702">
        <v>110.552513688402</v>
      </c>
      <c r="Q3702">
        <v>0.117360084469812</v>
      </c>
    </row>
    <row r="3703" spans="1:17" hidden="1" x14ac:dyDescent="0.3">
      <c r="A3703" t="s">
        <v>7569</v>
      </c>
      <c r="B3703" t="s">
        <v>7570</v>
      </c>
      <c r="C3703" t="str">
        <f>IFERROR(VLOOKUP(Table1[[#This Row],[Ticker]],[1]!Table1[[Symbol]:[Industry]],2,FALSE),"-")</f>
        <v>-</v>
      </c>
      <c r="E3703">
        <v>29.579958103999999</v>
      </c>
      <c r="F3703">
        <v>37.479999999999997</v>
      </c>
      <c r="G3703">
        <v>61.6878139790037</v>
      </c>
      <c r="H3703">
        <v>-7.3185938039152596</v>
      </c>
      <c r="I3703">
        <v>11.836091547483001</v>
      </c>
      <c r="J3703">
        <v>-6.4929983912052496</v>
      </c>
      <c r="K3703">
        <v>37.791295840447702</v>
      </c>
      <c r="L3703">
        <v>32.173576209752397</v>
      </c>
      <c r="M3703">
        <v>38.440879315856598</v>
      </c>
      <c r="N3703">
        <v>0.59538497351199404</v>
      </c>
      <c r="O3703">
        <v>36.072572038420397</v>
      </c>
      <c r="P3703">
        <v>98.202009518773096</v>
      </c>
      <c r="Q3703">
        <v>9.5404186291196999E-2</v>
      </c>
    </row>
    <row r="3704" spans="1:17" hidden="1" x14ac:dyDescent="0.3">
      <c r="A3704" t="s">
        <v>7571</v>
      </c>
      <c r="B3704" t="s">
        <v>7572</v>
      </c>
      <c r="C3704" t="str">
        <f>IFERROR(VLOOKUP(Table1[[#This Row],[Ticker]],[1]!Table1[[Symbol]:[Industry]],2,FALSE),"-")</f>
        <v>-</v>
      </c>
      <c r="D3704" t="s">
        <v>716</v>
      </c>
      <c r="E3704">
        <v>29.575091889999999</v>
      </c>
      <c r="F3704">
        <v>38.81</v>
      </c>
      <c r="G3704">
        <v>3.3672423605259101</v>
      </c>
      <c r="H3704">
        <v>6.7001669200262404</v>
      </c>
      <c r="I3704">
        <v>-3.9643028742006998</v>
      </c>
      <c r="J3704">
        <v>2.82783832141976</v>
      </c>
      <c r="K3704">
        <v>36.201741089586498</v>
      </c>
      <c r="L3704">
        <v>35.287748694371203</v>
      </c>
      <c r="M3704">
        <v>56.725246441840902</v>
      </c>
      <c r="N3704">
        <v>1.3918106794562199</v>
      </c>
      <c r="O3704">
        <v>4.1999484668899498</v>
      </c>
      <c r="P3704">
        <v>45.737889598197498</v>
      </c>
    </row>
    <row r="3705" spans="1:17" hidden="1" x14ac:dyDescent="0.3">
      <c r="A3705" t="s">
        <v>7573</v>
      </c>
      <c r="B3705" t="s">
        <v>7574</v>
      </c>
      <c r="C3705" t="str">
        <f>IFERROR(VLOOKUP(Table1[[#This Row],[Ticker]],[1]!Table1[[Symbol]:[Industry]],2,FALSE),"-")</f>
        <v>-</v>
      </c>
      <c r="D3705" t="s">
        <v>21</v>
      </c>
      <c r="E3705">
        <v>29.535309999999999</v>
      </c>
      <c r="F3705">
        <v>70.489999999999995</v>
      </c>
      <c r="G3705">
        <v>-10.1548089718158</v>
      </c>
      <c r="H3705">
        <v>-7.4206711529015603</v>
      </c>
      <c r="I3705">
        <v>-12.0020037790646</v>
      </c>
      <c r="J3705">
        <v>-1.7679983912052499</v>
      </c>
      <c r="K3705">
        <v>75.415296528132401</v>
      </c>
      <c r="L3705">
        <v>69.647769775362505</v>
      </c>
      <c r="M3705">
        <v>4.1137517043950004E-3</v>
      </c>
      <c r="N3705">
        <v>4.0227272727272698</v>
      </c>
      <c r="O3705">
        <v>8.5260320612852993</v>
      </c>
      <c r="P3705">
        <v>28.1636363636363</v>
      </c>
    </row>
    <row r="3706" spans="1:17" hidden="1" x14ac:dyDescent="0.3">
      <c r="A3706" t="s">
        <v>7575</v>
      </c>
      <c r="B3706" t="s">
        <v>7576</v>
      </c>
      <c r="C3706" t="str">
        <f>IFERROR(VLOOKUP(Table1[[#This Row],[Ticker]],[1]!Table1[[Symbol]:[Industry]],2,FALSE),"-")</f>
        <v>-</v>
      </c>
      <c r="E3706">
        <v>29.506375119999898</v>
      </c>
      <c r="F3706">
        <v>42.95</v>
      </c>
      <c r="G3706">
        <v>-34.812715121525201</v>
      </c>
      <c r="H3706">
        <v>21.3001505090965</v>
      </c>
      <c r="I3706">
        <v>-21.989895123761499</v>
      </c>
      <c r="J3706">
        <v>-9.1559167241877795</v>
      </c>
      <c r="M3706">
        <v>30.437538415996499</v>
      </c>
      <c r="O3706">
        <v>40.3725261932479</v>
      </c>
      <c r="P3706">
        <v>1.89798339264533</v>
      </c>
    </row>
    <row r="3707" spans="1:17" hidden="1" x14ac:dyDescent="0.3">
      <c r="A3707" t="s">
        <v>7577</v>
      </c>
      <c r="B3707" t="s">
        <v>7578</v>
      </c>
      <c r="C3707" t="str">
        <f>IFERROR(VLOOKUP(Table1[[#This Row],[Ticker]],[1]!Table1[[Symbol]:[Industry]],2,FALSE),"-")</f>
        <v>-</v>
      </c>
      <c r="D3707" t="s">
        <v>1409</v>
      </c>
      <c r="E3707">
        <v>29.46091942</v>
      </c>
      <c r="F3707">
        <v>19.55</v>
      </c>
      <c r="G3707">
        <v>20.1833363670635</v>
      </c>
      <c r="H3707">
        <v>-20.215001006054901</v>
      </c>
      <c r="I3707">
        <v>-30.746508880375199</v>
      </c>
      <c r="J3707">
        <v>-11.3028821121354</v>
      </c>
      <c r="K3707">
        <v>20.835704308258499</v>
      </c>
      <c r="L3707">
        <v>19.869850011436402</v>
      </c>
      <c r="M3707">
        <v>30.700783785127101</v>
      </c>
      <c r="N3707">
        <v>0.73899371069182396</v>
      </c>
      <c r="O3707">
        <v>56.521739130434703</v>
      </c>
      <c r="P3707">
        <v>49.808429118773901</v>
      </c>
    </row>
    <row r="3708" spans="1:17" hidden="1" x14ac:dyDescent="0.3">
      <c r="A3708" t="s">
        <v>7579</v>
      </c>
      <c r="B3708" t="s">
        <v>7580</v>
      </c>
      <c r="C3708" t="str">
        <f>IFERROR(VLOOKUP(Table1[[#This Row],[Ticker]],[1]!Table1[[Symbol]:[Industry]],2,FALSE),"-")</f>
        <v>-</v>
      </c>
      <c r="D3708" t="s">
        <v>994</v>
      </c>
      <c r="E3708">
        <v>29.452000000000002</v>
      </c>
      <c r="F3708">
        <v>15.92</v>
      </c>
      <c r="G3708">
        <v>172.41515480297301</v>
      </c>
      <c r="H3708">
        <v>124.964395868257</v>
      </c>
      <c r="I3708">
        <v>114.86456816847</v>
      </c>
      <c r="J3708">
        <v>4.0990159503853398</v>
      </c>
      <c r="K3708">
        <v>9.7945620817807093</v>
      </c>
      <c r="L3708">
        <v>7.4719508352258597</v>
      </c>
      <c r="M3708">
        <v>78.534156182068799</v>
      </c>
      <c r="N3708">
        <v>1.6001721124411299</v>
      </c>
      <c r="O3708">
        <v>6.1557788944723599</v>
      </c>
      <c r="P3708">
        <v>221.61616161616101</v>
      </c>
      <c r="Q3708">
        <v>0.15448910708275099</v>
      </c>
    </row>
    <row r="3709" spans="1:17" hidden="1" x14ac:dyDescent="0.3">
      <c r="A3709" t="s">
        <v>7581</v>
      </c>
      <c r="B3709" t="s">
        <v>7582</v>
      </c>
      <c r="C3709" t="str">
        <f>IFERROR(VLOOKUP(Table1[[#This Row],[Ticker]],[1]!Table1[[Symbol]:[Industry]],2,FALSE),"-")</f>
        <v>-</v>
      </c>
      <c r="D3709" t="s">
        <v>716</v>
      </c>
      <c r="E3709">
        <v>29.289530723999999</v>
      </c>
      <c r="F3709">
        <v>17.5</v>
      </c>
      <c r="G3709">
        <v>31.9922875442997</v>
      </c>
      <c r="H3709">
        <v>1.1650036668545201</v>
      </c>
      <c r="I3709">
        <v>12.7027109108855</v>
      </c>
      <c r="J3709">
        <v>-2.1114442984748498</v>
      </c>
      <c r="K3709">
        <v>16.438432367683699</v>
      </c>
      <c r="L3709">
        <v>14.5491932636795</v>
      </c>
      <c r="M3709">
        <v>37.603805705755697</v>
      </c>
      <c r="N3709">
        <v>0.96785698582430002</v>
      </c>
      <c r="O3709">
        <v>9.71428571428571</v>
      </c>
      <c r="P3709">
        <v>59.076447595673102</v>
      </c>
      <c r="Q3709">
        <v>3.3034621500889999E-3</v>
      </c>
    </row>
    <row r="3710" spans="1:17" hidden="1" x14ac:dyDescent="0.3">
      <c r="A3710" t="s">
        <v>7583</v>
      </c>
      <c r="B3710" t="s">
        <v>7584</v>
      </c>
      <c r="C3710" t="str">
        <f>IFERROR(VLOOKUP(Table1[[#This Row],[Ticker]],[1]!Table1[[Symbol]:[Industry]],2,FALSE),"-")</f>
        <v>-</v>
      </c>
      <c r="E3710">
        <v>29.151897999999999</v>
      </c>
      <c r="F3710">
        <v>223</v>
      </c>
      <c r="G3710">
        <v>28.080917427279601</v>
      </c>
      <c r="H3710">
        <v>2.46517924375157</v>
      </c>
      <c r="I3710">
        <v>14.6850046861497</v>
      </c>
      <c r="J3710">
        <v>0.69662963252820198</v>
      </c>
      <c r="K3710">
        <v>209.65817987764399</v>
      </c>
      <c r="L3710">
        <v>190.8415507661</v>
      </c>
      <c r="M3710">
        <v>55.555824220817499</v>
      </c>
      <c r="N3710">
        <v>1.0260292898590699</v>
      </c>
      <c r="O3710">
        <v>7.1300448430493297</v>
      </c>
      <c r="P3710">
        <v>60.431654676258901</v>
      </c>
      <c r="Q3710">
        <v>8.1370730145496006E-2</v>
      </c>
    </row>
    <row r="3711" spans="1:17" hidden="1" x14ac:dyDescent="0.3">
      <c r="A3711" t="s">
        <v>7585</v>
      </c>
      <c r="B3711" t="s">
        <v>7586</v>
      </c>
      <c r="C3711" t="str">
        <f>IFERROR(VLOOKUP(Table1[[#This Row],[Ticker]],[1]!Table1[[Symbol]:[Industry]],2,FALSE),"-")</f>
        <v>-</v>
      </c>
      <c r="E3711">
        <v>29.090111036</v>
      </c>
      <c r="F3711">
        <v>71.209999999999994</v>
      </c>
      <c r="G3711">
        <v>41.919640721</v>
      </c>
      <c r="H3711">
        <v>-9.8935872599836596</v>
      </c>
      <c r="I3711">
        <v>24.316799680043101</v>
      </c>
      <c r="J3711">
        <v>35.408939978576001</v>
      </c>
      <c r="K3711">
        <v>68.987695306641498</v>
      </c>
      <c r="L3711">
        <v>58.416577812554799</v>
      </c>
      <c r="M3711">
        <v>59.579453558510899</v>
      </c>
      <c r="N3711">
        <v>4.2526964560862801</v>
      </c>
      <c r="O3711">
        <v>10.658615363010799</v>
      </c>
      <c r="P3711">
        <v>100.02808988763999</v>
      </c>
    </row>
    <row r="3712" spans="1:17" hidden="1" x14ac:dyDescent="0.3">
      <c r="A3712" t="s">
        <v>7587</v>
      </c>
      <c r="B3712" t="s">
        <v>7588</v>
      </c>
      <c r="C3712" t="str">
        <f>IFERROR(VLOOKUP(Table1[[#This Row],[Ticker]],[1]!Table1[[Symbol]:[Industry]],2,FALSE),"-")</f>
        <v>-</v>
      </c>
      <c r="E3712">
        <v>29.07</v>
      </c>
      <c r="F3712">
        <v>114</v>
      </c>
      <c r="G3712">
        <v>32.401544908268697</v>
      </c>
      <c r="H3712">
        <v>6.6061060542669896</v>
      </c>
      <c r="I3712">
        <v>26.135024220670001</v>
      </c>
      <c r="J3712">
        <v>3.1494008938879601</v>
      </c>
      <c r="K3712">
        <v>92.945617043870698</v>
      </c>
      <c r="L3712">
        <v>81.118389228817705</v>
      </c>
      <c r="M3712">
        <v>97.550605937676494</v>
      </c>
      <c r="N3712">
        <v>0.86647727272727204</v>
      </c>
      <c r="O3712">
        <v>0</v>
      </c>
      <c r="P3712">
        <v>100</v>
      </c>
    </row>
    <row r="3713" spans="1:17" hidden="1" x14ac:dyDescent="0.3">
      <c r="A3713" t="s">
        <v>7589</v>
      </c>
      <c r="B3713" t="s">
        <v>7590</v>
      </c>
      <c r="C3713" t="str">
        <f>IFERROR(VLOOKUP(Table1[[#This Row],[Ticker]],[1]!Table1[[Symbol]:[Industry]],2,FALSE),"-")</f>
        <v>-</v>
      </c>
      <c r="E3713">
        <v>28.96728075</v>
      </c>
      <c r="F3713">
        <v>46.1</v>
      </c>
      <c r="G3713">
        <v>169.80063449182401</v>
      </c>
      <c r="H3713">
        <v>-9.3093851533326806</v>
      </c>
      <c r="I3713">
        <v>73.072715461237095</v>
      </c>
      <c r="J3713">
        <v>2.2474281060724199</v>
      </c>
      <c r="K3713">
        <v>41.791813643419403</v>
      </c>
      <c r="L3713">
        <v>33.046088225414998</v>
      </c>
      <c r="M3713">
        <v>75.291239888040593</v>
      </c>
      <c r="N3713">
        <v>0.29794330789057499</v>
      </c>
      <c r="O3713">
        <v>22.7114967462038</v>
      </c>
      <c r="P3713">
        <v>319.09090909090901</v>
      </c>
      <c r="Q3713">
        <v>9.9760027391761E-2</v>
      </c>
    </row>
    <row r="3714" spans="1:17" hidden="1" x14ac:dyDescent="0.3">
      <c r="A3714" t="s">
        <v>7591</v>
      </c>
      <c r="B3714" t="s">
        <v>7592</v>
      </c>
      <c r="C3714" t="str">
        <f>IFERROR(VLOOKUP(Table1[[#This Row],[Ticker]],[1]!Table1[[Symbol]:[Industry]],2,FALSE),"-")</f>
        <v>-</v>
      </c>
      <c r="E3714">
        <v>28.947800000000001</v>
      </c>
      <c r="F3714">
        <v>161</v>
      </c>
      <c r="G3714">
        <v>74.287813979003801</v>
      </c>
      <c r="H3714">
        <v>9.2944600345876598</v>
      </c>
      <c r="I3714">
        <v>74.975278084118798</v>
      </c>
      <c r="J3714">
        <v>1.43712981392294</v>
      </c>
      <c r="K3714">
        <v>135.44181739004301</v>
      </c>
      <c r="L3714">
        <v>102.33218419792099</v>
      </c>
      <c r="M3714">
        <v>64.445764632614797</v>
      </c>
      <c r="N3714">
        <v>0.65909090909090895</v>
      </c>
      <c r="O3714">
        <v>7.2670807453416097</v>
      </c>
      <c r="P3714">
        <v>119.49556918882</v>
      </c>
    </row>
    <row r="3715" spans="1:17" hidden="1" x14ac:dyDescent="0.3">
      <c r="A3715" t="s">
        <v>7593</v>
      </c>
      <c r="B3715" t="s">
        <v>7594</v>
      </c>
      <c r="C3715" t="str">
        <f>IFERROR(VLOOKUP(Table1[[#This Row],[Ticker]],[1]!Table1[[Symbol]:[Industry]],2,FALSE),"-")</f>
        <v>-</v>
      </c>
      <c r="D3715" t="s">
        <v>95</v>
      </c>
      <c r="E3715">
        <v>28.926100000000002</v>
      </c>
      <c r="F3715">
        <v>6.02</v>
      </c>
      <c r="G3715">
        <v>-57.995650587925297</v>
      </c>
      <c r="H3715">
        <v>-3.0627838538377898</v>
      </c>
      <c r="I3715">
        <v>-24.098805551256</v>
      </c>
      <c r="J3715">
        <v>-0.416647039853902</v>
      </c>
      <c r="K3715">
        <v>6.0922970293525198</v>
      </c>
      <c r="L3715">
        <v>6.6738353000116799</v>
      </c>
      <c r="M3715">
        <v>55.807289478748402</v>
      </c>
      <c r="N3715">
        <v>0.48517589377919002</v>
      </c>
      <c r="O3715">
        <v>55.6478405315614</v>
      </c>
      <c r="P3715">
        <v>15.769230769230701</v>
      </c>
      <c r="Q3715">
        <v>0.13557349582110401</v>
      </c>
    </row>
    <row r="3716" spans="1:17" hidden="1" x14ac:dyDescent="0.3">
      <c r="A3716" t="s">
        <v>7595</v>
      </c>
      <c r="B3716" t="s">
        <v>7596</v>
      </c>
      <c r="C3716" t="str">
        <f>IFERROR(VLOOKUP(Table1[[#This Row],[Ticker]],[1]!Table1[[Symbol]:[Industry]],2,FALSE),"-")</f>
        <v>-</v>
      </c>
      <c r="D3716" t="s">
        <v>65</v>
      </c>
      <c r="E3716">
        <v>28.785094481000002</v>
      </c>
      <c r="F3716">
        <v>45.89</v>
      </c>
      <c r="G3716">
        <v>-32.189183599688597</v>
      </c>
      <c r="H3716">
        <v>-2.7570581050740701</v>
      </c>
      <c r="I3716">
        <v>-73.916966872489297</v>
      </c>
      <c r="J3716">
        <v>-4.9039633034859502</v>
      </c>
      <c r="K3716">
        <v>47.5917266403779</v>
      </c>
      <c r="L3716">
        <v>54.1280878347536</v>
      </c>
      <c r="M3716">
        <v>57.082498260359003</v>
      </c>
      <c r="N3716">
        <v>0.71409736202284002</v>
      </c>
      <c r="O3716">
        <v>182.741337982131</v>
      </c>
      <c r="P3716">
        <v>23.4597793919827</v>
      </c>
      <c r="Q3716">
        <v>6.9397264977874004E-2</v>
      </c>
    </row>
    <row r="3717" spans="1:17" hidden="1" x14ac:dyDescent="0.3">
      <c r="A3717" t="s">
        <v>7597</v>
      </c>
      <c r="B3717" t="s">
        <v>7598</v>
      </c>
      <c r="C3717" t="str">
        <f>IFERROR(VLOOKUP(Table1[[#This Row],[Ticker]],[1]!Table1[[Symbol]:[Industry]],2,FALSE),"-")</f>
        <v>-</v>
      </c>
      <c r="D3717" t="s">
        <v>620</v>
      </c>
      <c r="E3717">
        <v>28.725000000000001</v>
      </c>
      <c r="F3717">
        <v>150</v>
      </c>
      <c r="G3717">
        <v>11.776356600452001</v>
      </c>
      <c r="H3717">
        <v>-18.186590295009498</v>
      </c>
      <c r="I3717">
        <v>-11.090926932631801</v>
      </c>
      <c r="J3717">
        <v>-2.45765356361904</v>
      </c>
      <c r="K3717">
        <v>149.03807865164299</v>
      </c>
      <c r="L3717">
        <v>130.55091815406999</v>
      </c>
      <c r="M3717">
        <v>55.906128965016897</v>
      </c>
      <c r="N3717">
        <v>0.19567687365866601</v>
      </c>
      <c r="O3717">
        <v>25.966666666666601</v>
      </c>
      <c r="P3717">
        <v>107.75623268698</v>
      </c>
      <c r="Q3717">
        <v>0.14683709111079399</v>
      </c>
    </row>
    <row r="3718" spans="1:17" hidden="1" x14ac:dyDescent="0.3">
      <c r="A3718" t="s">
        <v>7599</v>
      </c>
      <c r="B3718" t="s">
        <v>7600</v>
      </c>
      <c r="C3718" t="str">
        <f>IFERROR(VLOOKUP(Table1[[#This Row],[Ticker]],[1]!Table1[[Symbol]:[Industry]],2,FALSE),"-")</f>
        <v>-</v>
      </c>
      <c r="E3718">
        <v>28.636637369999999</v>
      </c>
      <c r="F3718">
        <v>15.18</v>
      </c>
      <c r="G3718">
        <v>0.78781397900380401</v>
      </c>
      <c r="H3718">
        <v>-12.5350599236242</v>
      </c>
      <c r="I3718">
        <v>-6.36305023375873</v>
      </c>
      <c r="J3718">
        <v>4.6149803321989902</v>
      </c>
      <c r="K3718">
        <v>15.4613829476872</v>
      </c>
      <c r="L3718">
        <v>14.738641473342</v>
      </c>
      <c r="M3718">
        <v>39.170150213988101</v>
      </c>
      <c r="N3718">
        <v>0.11363636363636299</v>
      </c>
      <c r="O3718">
        <v>29.8418972332015</v>
      </c>
      <c r="P3718">
        <v>44.571428571428498</v>
      </c>
    </row>
    <row r="3719" spans="1:17" hidden="1" x14ac:dyDescent="0.3">
      <c r="A3719" t="s">
        <v>7601</v>
      </c>
      <c r="B3719" t="s">
        <v>7602</v>
      </c>
      <c r="C3719" t="str">
        <f>IFERROR(VLOOKUP(Table1[[#This Row],[Ticker]],[1]!Table1[[Symbol]:[Industry]],2,FALSE),"-")</f>
        <v>-</v>
      </c>
      <c r="E3719">
        <v>28.4</v>
      </c>
      <c r="F3719">
        <v>142</v>
      </c>
      <c r="G3719">
        <v>-48.433274456370299</v>
      </c>
      <c r="H3719">
        <v>5.2632841496495599</v>
      </c>
      <c r="I3719">
        <v>-35.610454458606497</v>
      </c>
      <c r="J3719">
        <v>2.6866867086411399</v>
      </c>
      <c r="K3719">
        <v>137.088528588624</v>
      </c>
      <c r="M3719">
        <v>69.266001474544595</v>
      </c>
      <c r="N3719">
        <v>0.57366771159874597</v>
      </c>
      <c r="O3719">
        <v>35.0704225352112</v>
      </c>
      <c r="P3719">
        <v>19.528619528619501</v>
      </c>
    </row>
    <row r="3720" spans="1:17" hidden="1" x14ac:dyDescent="0.3">
      <c r="A3720" t="s">
        <v>7603</v>
      </c>
      <c r="B3720" t="s">
        <v>7604</v>
      </c>
      <c r="C3720" t="str">
        <f>IFERROR(VLOOKUP(Table1[[#This Row],[Ticker]],[1]!Table1[[Symbol]:[Industry]],2,FALSE),"-")</f>
        <v>-</v>
      </c>
      <c r="D3720" t="s">
        <v>1300</v>
      </c>
      <c r="E3720">
        <v>28.388294607999999</v>
      </c>
      <c r="F3720">
        <v>232.49</v>
      </c>
      <c r="G3720">
        <v>-18.5443055010367</v>
      </c>
      <c r="H3720">
        <v>-4.8381362330704301</v>
      </c>
      <c r="I3720">
        <v>-8.54485724894041</v>
      </c>
      <c r="J3720">
        <v>-2.40902403223089</v>
      </c>
      <c r="K3720">
        <v>230.89342721963001</v>
      </c>
      <c r="L3720">
        <v>225.29116644115399</v>
      </c>
      <c r="M3720">
        <v>54.0220772595234</v>
      </c>
      <c r="N3720">
        <v>0.96427042398569296</v>
      </c>
      <c r="O3720">
        <v>14.8436491892124</v>
      </c>
      <c r="P3720">
        <v>8.9864991561972598</v>
      </c>
      <c r="Q3720">
        <v>-6.2435120747125997E-2</v>
      </c>
    </row>
    <row r="3721" spans="1:17" hidden="1" x14ac:dyDescent="0.3">
      <c r="A3721" t="s">
        <v>7605</v>
      </c>
      <c r="B3721" t="s">
        <v>7606</v>
      </c>
      <c r="C3721" t="str">
        <f>IFERROR(VLOOKUP(Table1[[#This Row],[Ticker]],[1]!Table1[[Symbol]:[Industry]],2,FALSE),"-")</f>
        <v>-</v>
      </c>
      <c r="E3721">
        <v>28.269682319999902</v>
      </c>
      <c r="F3721">
        <v>39.159999999999997</v>
      </c>
      <c r="G3721">
        <v>-10.535715432760901</v>
      </c>
      <c r="H3721">
        <v>-4.4141352051891403</v>
      </c>
      <c r="I3721">
        <v>2.2871045650028599</v>
      </c>
      <c r="J3721">
        <v>-1.7679983912052499</v>
      </c>
      <c r="K3721">
        <v>38.838913330451298</v>
      </c>
      <c r="L3721">
        <v>36.062216116075</v>
      </c>
      <c r="M3721">
        <v>99.990699005494903</v>
      </c>
      <c r="N3721">
        <v>0</v>
      </c>
      <c r="O3721">
        <v>0</v>
      </c>
      <c r="P3721">
        <v>21.2383900928792</v>
      </c>
    </row>
    <row r="3722" spans="1:17" hidden="1" x14ac:dyDescent="0.3">
      <c r="A3722" t="s">
        <v>7607</v>
      </c>
      <c r="B3722" t="s">
        <v>7608</v>
      </c>
      <c r="C3722" t="str">
        <f>IFERROR(VLOOKUP(Table1[[#This Row],[Ticker]],[1]!Table1[[Symbol]:[Industry]],2,FALSE),"-")</f>
        <v>-</v>
      </c>
      <c r="D3722" t="s">
        <v>124</v>
      </c>
      <c r="E3722">
        <v>28.244350000000001</v>
      </c>
      <c r="F3722">
        <v>1.1299999999999999</v>
      </c>
      <c r="G3722">
        <v>35.716385407575203</v>
      </c>
      <c r="H3722">
        <v>-23.6998494909034</v>
      </c>
      <c r="I3722">
        <v>-5.2703184041848097</v>
      </c>
      <c r="J3722">
        <v>-3.5071288259878601</v>
      </c>
      <c r="K3722">
        <v>1.12904143173636</v>
      </c>
      <c r="L3722">
        <v>1.06289571450994</v>
      </c>
      <c r="M3722">
        <v>36.7051192261072</v>
      </c>
      <c r="N3722">
        <v>0.39882053181380001</v>
      </c>
      <c r="O3722">
        <v>23.8938053097345</v>
      </c>
      <c r="P3722">
        <v>125.99999999999901</v>
      </c>
      <c r="Q3722">
        <v>-3.7465479425955003E-2</v>
      </c>
    </row>
    <row r="3723" spans="1:17" hidden="1" x14ac:dyDescent="0.3">
      <c r="A3723" t="s">
        <v>7609</v>
      </c>
      <c r="B3723" t="s">
        <v>7610</v>
      </c>
      <c r="C3723" t="str">
        <f>IFERROR(VLOOKUP(Table1[[#This Row],[Ticker]],[1]!Table1[[Symbol]:[Industry]],2,FALSE),"-")</f>
        <v>-</v>
      </c>
      <c r="D3723" t="s">
        <v>620</v>
      </c>
      <c r="E3723">
        <v>28.029936500000002</v>
      </c>
      <c r="F3723">
        <v>66.73</v>
      </c>
      <c r="G3723">
        <v>60.736542674170003</v>
      </c>
      <c r="H3723">
        <v>14.4537893231127</v>
      </c>
      <c r="I3723">
        <v>20.5706339767675</v>
      </c>
      <c r="J3723">
        <v>-1.7679983912052499</v>
      </c>
      <c r="K3723">
        <v>52.345839315152197</v>
      </c>
      <c r="L3723">
        <v>45.903837525913701</v>
      </c>
      <c r="M3723">
        <v>85.022641804474603</v>
      </c>
      <c r="N3723">
        <v>1.3143753361355801</v>
      </c>
      <c r="O3723">
        <v>4.9003446725610598</v>
      </c>
      <c r="P3723">
        <v>108.40099937539</v>
      </c>
      <c r="Q3723">
        <v>0.18443483093579499</v>
      </c>
    </row>
    <row r="3724" spans="1:17" hidden="1" x14ac:dyDescent="0.3">
      <c r="A3724" t="s">
        <v>7611</v>
      </c>
      <c r="B3724" t="s">
        <v>7612</v>
      </c>
      <c r="C3724" t="str">
        <f>IFERROR(VLOOKUP(Table1[[#This Row],[Ticker]],[1]!Table1[[Symbol]:[Industry]],2,FALSE),"-")</f>
        <v>-</v>
      </c>
      <c r="D3724" t="s">
        <v>187</v>
      </c>
      <c r="E3724">
        <v>28.012929616000001</v>
      </c>
      <c r="F3724">
        <v>15.82</v>
      </c>
      <c r="G3724">
        <v>-23.581779306987102</v>
      </c>
      <c r="H3724">
        <v>-4.8585796496335902</v>
      </c>
      <c r="I3724">
        <v>-1.4809153190070501</v>
      </c>
      <c r="J3724">
        <v>-14.2191430031538</v>
      </c>
      <c r="K3724">
        <v>16.3287273843242</v>
      </c>
      <c r="L3724">
        <v>16.129818577641501</v>
      </c>
      <c r="M3724">
        <v>38.970108015243099</v>
      </c>
      <c r="N3724">
        <v>1.34265734265734</v>
      </c>
      <c r="O3724">
        <v>69.089759797724398</v>
      </c>
      <c r="P3724">
        <v>31.943286071726401</v>
      </c>
      <c r="Q3724">
        <v>2.4016839280880001E-2</v>
      </c>
    </row>
    <row r="3725" spans="1:17" hidden="1" x14ac:dyDescent="0.3">
      <c r="A3725" t="s">
        <v>7613</v>
      </c>
      <c r="B3725" t="s">
        <v>7614</v>
      </c>
      <c r="C3725" t="str">
        <f>IFERROR(VLOOKUP(Table1[[#This Row],[Ticker]],[1]!Table1[[Symbol]:[Industry]],2,FALSE),"-")</f>
        <v>-</v>
      </c>
      <c r="E3725">
        <v>27.982278099999998</v>
      </c>
      <c r="F3725">
        <v>37.75</v>
      </c>
      <c r="G3725">
        <v>40.660665455425097</v>
      </c>
      <c r="H3725">
        <v>-7.3515553839886296</v>
      </c>
      <c r="I3725">
        <v>-30.824148631928001</v>
      </c>
      <c r="J3725">
        <v>-2.0304655828063001</v>
      </c>
      <c r="K3725">
        <v>43.067022628106599</v>
      </c>
      <c r="L3725">
        <v>41.875731143091002</v>
      </c>
      <c r="M3725">
        <v>32.991458405712301</v>
      </c>
      <c r="N3725">
        <v>0.582986528391642</v>
      </c>
      <c r="O3725">
        <v>78.251655629139094</v>
      </c>
      <c r="P3725">
        <v>95.9003632589517</v>
      </c>
      <c r="Q3725">
        <v>0.115868552661069</v>
      </c>
    </row>
    <row r="3726" spans="1:17" hidden="1" x14ac:dyDescent="0.3">
      <c r="A3726" t="s">
        <v>7615</v>
      </c>
      <c r="B3726" t="s">
        <v>7616</v>
      </c>
      <c r="C3726" t="str">
        <f>IFERROR(VLOOKUP(Table1[[#This Row],[Ticker]],[1]!Table1[[Symbol]:[Industry]],2,FALSE),"-")</f>
        <v>-</v>
      </c>
      <c r="D3726" t="s">
        <v>924</v>
      </c>
      <c r="E3726">
        <v>27.950894999999999</v>
      </c>
      <c r="F3726">
        <v>31.15</v>
      </c>
      <c r="G3726">
        <v>42.666192357382101</v>
      </c>
      <c r="H3726">
        <v>-9.7332841413593592</v>
      </c>
      <c r="I3726">
        <v>68.743287037992005</v>
      </c>
      <c r="J3726">
        <v>-2.87910950231637</v>
      </c>
      <c r="K3726">
        <v>29.585986539522501</v>
      </c>
      <c r="L3726">
        <v>24.2749891556428</v>
      </c>
      <c r="M3726">
        <v>51.8405038438177</v>
      </c>
      <c r="N3726">
        <v>0.73480449090205102</v>
      </c>
      <c r="O3726">
        <v>8.9887640449438404</v>
      </c>
      <c r="P3726">
        <v>104.262295081967</v>
      </c>
    </row>
    <row r="3727" spans="1:17" hidden="1" x14ac:dyDescent="0.3">
      <c r="A3727" t="s">
        <v>7617</v>
      </c>
      <c r="B3727" t="s">
        <v>7618</v>
      </c>
      <c r="C3727" t="str">
        <f>IFERROR(VLOOKUP(Table1[[#This Row],[Ticker]],[1]!Table1[[Symbol]:[Industry]],2,FALSE),"-")</f>
        <v>-</v>
      </c>
      <c r="D3727" t="s">
        <v>2925</v>
      </c>
      <c r="E3727">
        <v>27.926807442000001</v>
      </c>
      <c r="F3727">
        <v>22.13</v>
      </c>
      <c r="G3727">
        <v>-12.906063572016601</v>
      </c>
      <c r="H3727">
        <v>5.2812962668920704</v>
      </c>
      <c r="I3727">
        <v>8.9718674569437802</v>
      </c>
      <c r="J3727">
        <v>-8.33955048804917</v>
      </c>
      <c r="K3727">
        <v>22.563821786147699</v>
      </c>
      <c r="L3727">
        <v>22.658886982597899</v>
      </c>
      <c r="M3727">
        <v>50.165260405598303</v>
      </c>
      <c r="N3727">
        <v>1.2823705393736899</v>
      </c>
      <c r="O3727">
        <v>73.971983732489804</v>
      </c>
      <c r="P3727">
        <v>40.865690642902599</v>
      </c>
      <c r="Q3727">
        <v>9.1632207496618004E-2</v>
      </c>
    </row>
    <row r="3728" spans="1:17" hidden="1" x14ac:dyDescent="0.3">
      <c r="A3728" t="s">
        <v>7619</v>
      </c>
      <c r="B3728" t="s">
        <v>7620</v>
      </c>
      <c r="C3728" t="str">
        <f>IFERROR(VLOOKUP(Table1[[#This Row],[Ticker]],[1]!Table1[[Symbol]:[Industry]],2,FALSE),"-")</f>
        <v>-</v>
      </c>
      <c r="D3728" t="s">
        <v>620</v>
      </c>
      <c r="E3728">
        <v>27.868478</v>
      </c>
      <c r="F3728">
        <v>22.99</v>
      </c>
      <c r="G3728">
        <v>-16.961003428754001</v>
      </c>
      <c r="H3728">
        <v>15.167329667755499</v>
      </c>
      <c r="I3728">
        <v>-26.493274328380799</v>
      </c>
      <c r="J3728">
        <v>14.7368559777267</v>
      </c>
      <c r="K3728">
        <v>21.642114936586999</v>
      </c>
      <c r="L3728">
        <v>24.024173143231099</v>
      </c>
      <c r="M3728">
        <v>52.975047926561999</v>
      </c>
      <c r="N3728">
        <v>2.0994565207292801</v>
      </c>
      <c r="O3728">
        <v>85.558938668986499</v>
      </c>
      <c r="P3728">
        <v>39.248940036341502</v>
      </c>
      <c r="Q3728">
        <v>-6.2988280047532999E-2</v>
      </c>
    </row>
    <row r="3729" spans="1:17" hidden="1" x14ac:dyDescent="0.3">
      <c r="A3729" t="s">
        <v>7621</v>
      </c>
      <c r="B3729" t="s">
        <v>7622</v>
      </c>
      <c r="C3729" t="str">
        <f>IFERROR(VLOOKUP(Table1[[#This Row],[Ticker]],[1]!Table1[[Symbol]:[Industry]],2,FALSE),"-")</f>
        <v>-</v>
      </c>
      <c r="D3729" t="s">
        <v>287</v>
      </c>
      <c r="E3729">
        <v>27.865500000000001</v>
      </c>
      <c r="F3729">
        <v>32.5</v>
      </c>
      <c r="G3729">
        <v>-64.679322171230893</v>
      </c>
      <c r="H3729">
        <v>3.9191981281441799</v>
      </c>
      <c r="I3729">
        <v>-40.101012159850498</v>
      </c>
      <c r="J3729">
        <v>3.07071128621409</v>
      </c>
      <c r="K3729">
        <v>31.465799614964499</v>
      </c>
      <c r="M3729">
        <v>58.194442666212602</v>
      </c>
      <c r="N3729">
        <v>0.82304526748971196</v>
      </c>
      <c r="O3729">
        <v>80.153846153846104</v>
      </c>
      <c r="P3729">
        <v>32.653061224489697</v>
      </c>
    </row>
    <row r="3730" spans="1:17" hidden="1" x14ac:dyDescent="0.3">
      <c r="A3730" t="s">
        <v>7623</v>
      </c>
      <c r="B3730" t="s">
        <v>7624</v>
      </c>
      <c r="C3730" t="str">
        <f>IFERROR(VLOOKUP(Table1[[#This Row],[Ticker]],[1]!Table1[[Symbol]:[Industry]],2,FALSE),"-")</f>
        <v>-</v>
      </c>
      <c r="D3730" t="s">
        <v>552</v>
      </c>
      <c r="E3730">
        <v>27.840623999999998</v>
      </c>
      <c r="F3730">
        <v>0.84</v>
      </c>
      <c r="G3730">
        <v>-74.492673825874206</v>
      </c>
      <c r="H3730">
        <v>0.52413639974911497</v>
      </c>
      <c r="I3730">
        <v>-70.889366023232398</v>
      </c>
      <c r="J3730">
        <v>1.8905381941606001</v>
      </c>
      <c r="K3730">
        <v>0.828694010614065</v>
      </c>
      <c r="L3730">
        <v>1.23902967454948</v>
      </c>
      <c r="M3730">
        <v>63.536096485947603</v>
      </c>
      <c r="N3730">
        <v>1.6513916660466399</v>
      </c>
      <c r="O3730">
        <v>252.38095238095201</v>
      </c>
      <c r="P3730">
        <v>29.230769230769202</v>
      </c>
      <c r="Q3730">
        <v>5.7189265973991002E-2</v>
      </c>
    </row>
    <row r="3731" spans="1:17" hidden="1" x14ac:dyDescent="0.3">
      <c r="A3731" t="s">
        <v>7625</v>
      </c>
      <c r="B3731" t="s">
        <v>7626</v>
      </c>
      <c r="C3731" t="str">
        <f>IFERROR(VLOOKUP(Table1[[#This Row],[Ticker]],[1]!Table1[[Symbol]:[Industry]],2,FALSE),"-")</f>
        <v>-</v>
      </c>
      <c r="D3731" t="s">
        <v>716</v>
      </c>
      <c r="E3731">
        <v>27.800666394</v>
      </c>
      <c r="F3731">
        <v>39.58</v>
      </c>
      <c r="G3731">
        <v>3.0313035623371301</v>
      </c>
      <c r="H3731">
        <v>8.6441862741849693</v>
      </c>
      <c r="I3731">
        <v>-3.7031591266806898</v>
      </c>
      <c r="J3731">
        <v>4.0642253105257797</v>
      </c>
      <c r="K3731">
        <v>36.863426067484397</v>
      </c>
      <c r="L3731">
        <v>35.884687305884597</v>
      </c>
      <c r="M3731">
        <v>53.1716620480071</v>
      </c>
      <c r="N3731">
        <v>1.20568567863481</v>
      </c>
      <c r="O3731">
        <v>3.7139969681657399</v>
      </c>
      <c r="P3731">
        <v>30.6270627062706</v>
      </c>
    </row>
    <row r="3732" spans="1:17" hidden="1" x14ac:dyDescent="0.3">
      <c r="A3732" t="s">
        <v>7627</v>
      </c>
      <c r="B3732" t="s">
        <v>7628</v>
      </c>
      <c r="C3732" t="str">
        <f>IFERROR(VLOOKUP(Table1[[#This Row],[Ticker]],[1]!Table1[[Symbol]:[Industry]],2,FALSE),"-")</f>
        <v>-</v>
      </c>
      <c r="E3732">
        <v>27.761939999999999</v>
      </c>
      <c r="F3732">
        <v>4.05</v>
      </c>
      <c r="G3732">
        <v>-62.6280738714634</v>
      </c>
      <c r="H3732">
        <v>-18.8191456436025</v>
      </c>
      <c r="I3732">
        <v>-29.2116800728191</v>
      </c>
      <c r="J3732">
        <v>-8.5861802093870896</v>
      </c>
      <c r="K3732">
        <v>4.49725125273212</v>
      </c>
      <c r="L3732">
        <v>4.9104736268997797</v>
      </c>
      <c r="M3732">
        <v>38.868099640617103</v>
      </c>
      <c r="N3732">
        <v>1.4636941319700401</v>
      </c>
      <c r="O3732">
        <v>86.419753086419703</v>
      </c>
      <c r="P3732">
        <v>23.475609756097501</v>
      </c>
      <c r="Q3732">
        <v>-2.2165908295272999E-2</v>
      </c>
    </row>
    <row r="3733" spans="1:17" hidden="1" x14ac:dyDescent="0.3">
      <c r="A3733" t="s">
        <v>7629</v>
      </c>
      <c r="B3733" t="s">
        <v>7630</v>
      </c>
      <c r="C3733" t="str">
        <f>IFERROR(VLOOKUP(Table1[[#This Row],[Ticker]],[1]!Table1[[Symbol]:[Industry]],2,FALSE),"-")</f>
        <v>-</v>
      </c>
      <c r="D3733" t="s">
        <v>620</v>
      </c>
      <c r="E3733">
        <v>27.754393499999999</v>
      </c>
      <c r="F3733">
        <v>44.58</v>
      </c>
      <c r="G3733">
        <v>49.429056916856901</v>
      </c>
      <c r="H3733">
        <v>-15.270085100805</v>
      </c>
      <c r="I3733">
        <v>-15.5743692976266</v>
      </c>
      <c r="J3733">
        <v>-9.3437559669628296</v>
      </c>
      <c r="K3733">
        <v>44.333296002974798</v>
      </c>
      <c r="L3733">
        <v>43.281998770967</v>
      </c>
      <c r="M3733">
        <v>50.843588830669702</v>
      </c>
      <c r="N3733">
        <v>1.45414281363404</v>
      </c>
      <c r="O3733">
        <v>45.3566621803499</v>
      </c>
      <c r="P3733">
        <v>76.624405705229705</v>
      </c>
      <c r="Q3733">
        <v>6.1148722270524002E-2</v>
      </c>
    </row>
    <row r="3734" spans="1:17" hidden="1" x14ac:dyDescent="0.3">
      <c r="A3734" t="s">
        <v>7631</v>
      </c>
      <c r="B3734" t="s">
        <v>7632</v>
      </c>
      <c r="C3734" t="str">
        <f>IFERROR(VLOOKUP(Table1[[#This Row],[Ticker]],[1]!Table1[[Symbol]:[Industry]],2,FALSE),"-")</f>
        <v>-</v>
      </c>
      <c r="D3734" t="s">
        <v>257</v>
      </c>
      <c r="E3734">
        <v>27.713501864999898</v>
      </c>
      <c r="F3734">
        <v>9.4499999999999993</v>
      </c>
      <c r="G3734">
        <v>15.332590098406699</v>
      </c>
      <c r="H3734">
        <v>-7.2502696589706499</v>
      </c>
      <c r="I3734">
        <v>-28.739766735609901</v>
      </c>
      <c r="J3734">
        <v>-7.28383087332986</v>
      </c>
      <c r="K3734">
        <v>9.5578016084962094</v>
      </c>
      <c r="L3734">
        <v>9.4963026794411807</v>
      </c>
      <c r="M3734">
        <v>51.0047752487746</v>
      </c>
      <c r="N3734">
        <v>0.69233702188655299</v>
      </c>
      <c r="O3734">
        <v>45.5026455026455</v>
      </c>
      <c r="P3734">
        <v>69.964028776978395</v>
      </c>
      <c r="Q3734">
        <v>5.4449399422869998E-2</v>
      </c>
    </row>
    <row r="3735" spans="1:17" hidden="1" x14ac:dyDescent="0.3">
      <c r="A3735" t="s">
        <v>7633</v>
      </c>
      <c r="B3735" t="s">
        <v>7634</v>
      </c>
      <c r="C3735" t="str">
        <f>IFERROR(VLOOKUP(Table1[[#This Row],[Ticker]],[1]!Table1[[Symbol]:[Industry]],2,FALSE),"-")</f>
        <v>-</v>
      </c>
      <c r="D3735" t="s">
        <v>103</v>
      </c>
      <c r="E3735">
        <v>27.711735999999998</v>
      </c>
      <c r="F3735">
        <v>21.32</v>
      </c>
      <c r="G3735">
        <v>229.621147312337</v>
      </c>
      <c r="H3735">
        <v>76.465864794810798</v>
      </c>
      <c r="I3735">
        <v>69.332856198989802</v>
      </c>
      <c r="J3735">
        <v>15.3822606761522</v>
      </c>
      <c r="K3735">
        <v>16.1083790631643</v>
      </c>
      <c r="L3735">
        <v>13.0226980116382</v>
      </c>
      <c r="M3735">
        <v>55.235389894372901</v>
      </c>
      <c r="N3735">
        <v>2.4729012614179999</v>
      </c>
      <c r="O3735">
        <v>38.367729831144402</v>
      </c>
      <c r="P3735">
        <v>358.49462365591398</v>
      </c>
      <c r="Q3735">
        <v>4.6735830391336997E-2</v>
      </c>
    </row>
    <row r="3736" spans="1:17" hidden="1" x14ac:dyDescent="0.3">
      <c r="A3736" t="s">
        <v>7635</v>
      </c>
      <c r="B3736" t="s">
        <v>7636</v>
      </c>
      <c r="C3736" t="str">
        <f>IFERROR(VLOOKUP(Table1[[#This Row],[Ticker]],[1]!Table1[[Symbol]:[Industry]],2,FALSE),"-")</f>
        <v>-</v>
      </c>
      <c r="E3736">
        <v>27.692</v>
      </c>
      <c r="F3736">
        <v>175</v>
      </c>
      <c r="G3736">
        <v>-50.232349920068799</v>
      </c>
      <c r="H3736">
        <v>5.6487578765718496</v>
      </c>
      <c r="I3736">
        <v>-9.3390701652442498</v>
      </c>
      <c r="J3736">
        <v>11.1352274152463</v>
      </c>
      <c r="K3736">
        <v>167.99878287006601</v>
      </c>
      <c r="L3736">
        <v>184.25800042653799</v>
      </c>
      <c r="M3736">
        <v>74.890282506114403</v>
      </c>
      <c r="N3736">
        <v>0.94226044226044203</v>
      </c>
      <c r="O3736">
        <v>32.571428571428498</v>
      </c>
      <c r="P3736">
        <v>18.7648456057007</v>
      </c>
      <c r="Q3736">
        <v>8.2976280053311993E-2</v>
      </c>
    </row>
    <row r="3737" spans="1:17" hidden="1" x14ac:dyDescent="0.3">
      <c r="A3737" t="s">
        <v>7637</v>
      </c>
      <c r="B3737" t="s">
        <v>7638</v>
      </c>
      <c r="C3737" t="str">
        <f>IFERROR(VLOOKUP(Table1[[#This Row],[Ticker]],[1]!Table1[[Symbol]:[Industry]],2,FALSE),"-")</f>
        <v>-</v>
      </c>
      <c r="D3737" t="s">
        <v>552</v>
      </c>
      <c r="E3737">
        <v>27.61726475</v>
      </c>
      <c r="F3737">
        <v>0.95</v>
      </c>
      <c r="G3737">
        <v>201.874020875555</v>
      </c>
      <c r="H3737">
        <v>44.8395961380944</v>
      </c>
      <c r="I3737">
        <v>13.7773006434342</v>
      </c>
      <c r="J3737">
        <v>17.279620656413702</v>
      </c>
      <c r="K3737">
        <v>0.82244911114605002</v>
      </c>
      <c r="M3737">
        <v>70.776887844922101</v>
      </c>
      <c r="N3737">
        <v>4.6664726553841103</v>
      </c>
      <c r="O3737">
        <v>19.999999999999901</v>
      </c>
      <c r="P3737">
        <v>239.28571428571399</v>
      </c>
    </row>
    <row r="3738" spans="1:17" hidden="1" x14ac:dyDescent="0.3">
      <c r="A3738" t="s">
        <v>7639</v>
      </c>
      <c r="B3738" t="s">
        <v>7640</v>
      </c>
      <c r="C3738" t="str">
        <f>IFERROR(VLOOKUP(Table1[[#This Row],[Ticker]],[1]!Table1[[Symbol]:[Industry]],2,FALSE),"-")</f>
        <v>-</v>
      </c>
      <c r="D3738" t="s">
        <v>306</v>
      </c>
      <c r="E3738">
        <v>27.60528</v>
      </c>
      <c r="F3738">
        <v>17</v>
      </c>
      <c r="G3738">
        <v>23.4106209965476</v>
      </c>
      <c r="H3738">
        <v>-7.8488198898738402</v>
      </c>
      <c r="I3738">
        <v>-20.9974741313405</v>
      </c>
      <c r="J3738">
        <v>-5.4737816590323201</v>
      </c>
      <c r="K3738">
        <v>17.855993893573299</v>
      </c>
      <c r="L3738">
        <v>16.3656712506167</v>
      </c>
      <c r="M3738">
        <v>32.783872997828396</v>
      </c>
      <c r="N3738">
        <v>0.52367431786116103</v>
      </c>
      <c r="O3738">
        <v>22.588235294117599</v>
      </c>
      <c r="P3738">
        <v>68.150346191889199</v>
      </c>
      <c r="Q3738">
        <v>8.0047432307417996E-2</v>
      </c>
    </row>
    <row r="3739" spans="1:17" hidden="1" x14ac:dyDescent="0.3">
      <c r="A3739" t="s">
        <v>7641</v>
      </c>
      <c r="B3739" t="s">
        <v>7642</v>
      </c>
      <c r="C3739" t="str">
        <f>IFERROR(VLOOKUP(Table1[[#This Row],[Ticker]],[1]!Table1[[Symbol]:[Industry]],2,FALSE),"-")</f>
        <v>-</v>
      </c>
      <c r="D3739" t="s">
        <v>59</v>
      </c>
      <c r="E3739">
        <v>27.46368</v>
      </c>
      <c r="F3739">
        <v>64</v>
      </c>
      <c r="G3739">
        <v>-45.511684767863301</v>
      </c>
      <c r="H3739">
        <v>-8.3180391090930392</v>
      </c>
      <c r="I3739">
        <v>-14.1239339244669</v>
      </c>
      <c r="J3739">
        <v>-3.30645992966679</v>
      </c>
      <c r="K3739">
        <v>67.820969700598297</v>
      </c>
      <c r="M3739">
        <v>45.096226949676399</v>
      </c>
      <c r="N3739">
        <v>0.60237068965517204</v>
      </c>
      <c r="O3739">
        <v>31.25</v>
      </c>
      <c r="P3739">
        <v>11.4982578397212</v>
      </c>
    </row>
    <row r="3740" spans="1:17" hidden="1" x14ac:dyDescent="0.3">
      <c r="A3740" t="s">
        <v>7643</v>
      </c>
      <c r="B3740" t="s">
        <v>7644</v>
      </c>
      <c r="C3740" t="str">
        <f>IFERROR(VLOOKUP(Table1[[#This Row],[Ticker]],[1]!Table1[[Symbol]:[Industry]],2,FALSE),"-")</f>
        <v>-</v>
      </c>
      <c r="E3740">
        <v>27.458811000000001</v>
      </c>
      <c r="F3740">
        <v>31.77</v>
      </c>
      <c r="G3740">
        <v>33.615797930859301</v>
      </c>
      <c r="H3740">
        <v>-5.02019581124976</v>
      </c>
      <c r="I3740">
        <v>-12.0322231660895</v>
      </c>
      <c r="J3740">
        <v>-6.0015750335410303</v>
      </c>
      <c r="K3740">
        <v>33.5081345500342</v>
      </c>
      <c r="L3740">
        <v>31.6463163254463</v>
      </c>
      <c r="M3740">
        <v>38.617073743104498</v>
      </c>
      <c r="N3740">
        <v>1.32756237502643</v>
      </c>
      <c r="O3740">
        <v>35.127478753540998</v>
      </c>
      <c r="P3740">
        <v>98.4384759525296</v>
      </c>
      <c r="Q3740">
        <v>8.3667271545064995E-2</v>
      </c>
    </row>
    <row r="3741" spans="1:17" hidden="1" x14ac:dyDescent="0.3">
      <c r="A3741" t="s">
        <v>7645</v>
      </c>
      <c r="B3741" t="s">
        <v>7646</v>
      </c>
      <c r="C3741" t="str">
        <f>IFERROR(VLOOKUP(Table1[[#This Row],[Ticker]],[1]!Table1[[Symbol]:[Industry]],2,FALSE),"-")</f>
        <v>-</v>
      </c>
      <c r="E3741">
        <v>27.39</v>
      </c>
      <c r="F3741">
        <v>11</v>
      </c>
      <c r="G3741">
        <v>-50.882254048207002</v>
      </c>
      <c r="H3741">
        <v>13.6238394783551</v>
      </c>
      <c r="I3741">
        <v>-30.554036681915001</v>
      </c>
      <c r="J3741">
        <v>-2.3013317245385898</v>
      </c>
      <c r="K3741">
        <v>10.385228276125501</v>
      </c>
      <c r="L3741">
        <v>11.840290800895101</v>
      </c>
      <c r="M3741">
        <v>56.646714565865302</v>
      </c>
      <c r="N3741">
        <v>1.6550083579786501</v>
      </c>
      <c r="O3741">
        <v>76.727272727272705</v>
      </c>
      <c r="P3741">
        <v>29.411764705882302</v>
      </c>
      <c r="Q3741">
        <v>-3.4109089724250002E-2</v>
      </c>
    </row>
    <row r="3742" spans="1:17" hidden="1" x14ac:dyDescent="0.3">
      <c r="A3742" t="s">
        <v>7647</v>
      </c>
      <c r="B3742" t="s">
        <v>7648</v>
      </c>
      <c r="C3742" t="str">
        <f>IFERROR(VLOOKUP(Table1[[#This Row],[Ticker]],[1]!Table1[[Symbol]:[Industry]],2,FALSE),"-")</f>
        <v>-</v>
      </c>
      <c r="E3742">
        <v>27.356400000000001</v>
      </c>
      <c r="F3742">
        <v>25.33</v>
      </c>
      <c r="G3742">
        <v>1025.6514503426399</v>
      </c>
      <c r="H3742">
        <v>46.314020134616598</v>
      </c>
      <c r="I3742">
        <v>480.31906489011601</v>
      </c>
      <c r="J3742">
        <v>6.3259963868626201</v>
      </c>
      <c r="K3742">
        <v>17.2514082519243</v>
      </c>
      <c r="L3742">
        <v>9.3153007246980604</v>
      </c>
      <c r="M3742">
        <v>100</v>
      </c>
      <c r="N3742">
        <v>1.9328238133547799</v>
      </c>
      <c r="O3742">
        <v>0</v>
      </c>
      <c r="P3742">
        <v>1051.3636363636299</v>
      </c>
    </row>
    <row r="3743" spans="1:17" hidden="1" x14ac:dyDescent="0.3">
      <c r="A3743" t="s">
        <v>7649</v>
      </c>
      <c r="B3743" t="s">
        <v>7650</v>
      </c>
      <c r="C3743" t="str">
        <f>IFERROR(VLOOKUP(Table1[[#This Row],[Ticker]],[1]!Table1[[Symbol]:[Industry]],2,FALSE),"-")</f>
        <v>-</v>
      </c>
      <c r="D3743" t="s">
        <v>143</v>
      </c>
      <c r="E3743">
        <v>27.323931999999999</v>
      </c>
      <c r="F3743">
        <v>21</v>
      </c>
      <c r="G3743">
        <v>-56.519434785411299</v>
      </c>
      <c r="H3743">
        <v>9.59685380579986</v>
      </c>
      <c r="I3743">
        <v>-39.4627925966589</v>
      </c>
      <c r="K3743">
        <v>21.588083289781501</v>
      </c>
      <c r="M3743">
        <v>58.427324244825897</v>
      </c>
      <c r="N3743">
        <v>1.8842975206611501</v>
      </c>
      <c r="O3743">
        <v>68.571428571428498</v>
      </c>
      <c r="P3743">
        <v>15.3846153846153</v>
      </c>
    </row>
    <row r="3744" spans="1:17" hidden="1" x14ac:dyDescent="0.3">
      <c r="A3744" t="s">
        <v>7651</v>
      </c>
      <c r="B3744" t="s">
        <v>7652</v>
      </c>
      <c r="C3744" t="str">
        <f>IFERROR(VLOOKUP(Table1[[#This Row],[Ticker]],[1]!Table1[[Symbol]:[Industry]],2,FALSE),"-")</f>
        <v>-</v>
      </c>
      <c r="E3744">
        <v>27.323920000000001</v>
      </c>
      <c r="F3744">
        <v>202.1</v>
      </c>
      <c r="G3744">
        <v>24.1024915179215</v>
      </c>
      <c r="H3744">
        <v>69.139583803075297</v>
      </c>
      <c r="I3744">
        <v>36.925311515685202</v>
      </c>
      <c r="J3744">
        <v>18.2320016087947</v>
      </c>
      <c r="M3744">
        <v>62.415325218200699</v>
      </c>
      <c r="O3744">
        <v>12.320633349826799</v>
      </c>
      <c r="P3744">
        <v>65.927750410509006</v>
      </c>
    </row>
    <row r="3745" spans="1:17" hidden="1" x14ac:dyDescent="0.3">
      <c r="A3745" t="s">
        <v>7653</v>
      </c>
      <c r="B3745" t="s">
        <v>7654</v>
      </c>
      <c r="C3745" t="str">
        <f>IFERROR(VLOOKUP(Table1[[#This Row],[Ticker]],[1]!Table1[[Symbol]:[Industry]],2,FALSE),"-")</f>
        <v>-</v>
      </c>
      <c r="D3745" t="s">
        <v>602</v>
      </c>
      <c r="E3745">
        <v>27.3148725</v>
      </c>
      <c r="F3745">
        <v>7.05</v>
      </c>
      <c r="G3745">
        <v>218.19025300339399</v>
      </c>
      <c r="H3745">
        <v>-2.2558618238941901</v>
      </c>
      <c r="I3745">
        <v>67.879864745998304</v>
      </c>
      <c r="J3745">
        <v>-0.484118220021234</v>
      </c>
      <c r="K3745">
        <v>6.3603727364498104</v>
      </c>
      <c r="L3745">
        <v>5.1227258830435503</v>
      </c>
      <c r="M3745">
        <v>58.630295176698901</v>
      </c>
      <c r="N3745">
        <v>1.08914346600594</v>
      </c>
      <c r="O3745">
        <v>10.6382978723404</v>
      </c>
      <c r="P3745">
        <v>252.5</v>
      </c>
      <c r="Q3745">
        <v>0.13322343372281101</v>
      </c>
    </row>
    <row r="3746" spans="1:17" hidden="1" x14ac:dyDescent="0.3">
      <c r="A3746" t="s">
        <v>7655</v>
      </c>
      <c r="B3746" t="s">
        <v>7656</v>
      </c>
      <c r="C3746" t="str">
        <f>IFERROR(VLOOKUP(Table1[[#This Row],[Ticker]],[1]!Table1[[Symbol]:[Industry]],2,FALSE),"-")</f>
        <v>-</v>
      </c>
      <c r="D3746" t="s">
        <v>124</v>
      </c>
      <c r="E3746">
        <v>27.304520256</v>
      </c>
      <c r="F3746">
        <v>19.84</v>
      </c>
      <c r="G3746">
        <v>8.4325063387063093</v>
      </c>
      <c r="H3746">
        <v>3.6138820361901698</v>
      </c>
      <c r="I3746">
        <v>-37.308413642280001</v>
      </c>
      <c r="J3746">
        <v>-5.6970832019383604</v>
      </c>
      <c r="K3746">
        <v>20.934989341680399</v>
      </c>
      <c r="L3746">
        <v>21.343738985724801</v>
      </c>
      <c r="M3746">
        <v>40.435838516534197</v>
      </c>
      <c r="N3746">
        <v>0.32187302514460903</v>
      </c>
      <c r="O3746">
        <v>88.356854838709594</v>
      </c>
      <c r="P3746">
        <v>58.087649402390397</v>
      </c>
      <c r="Q3746">
        <v>0.11526573126914599</v>
      </c>
    </row>
    <row r="3747" spans="1:17" hidden="1" x14ac:dyDescent="0.3">
      <c r="A3747" t="s">
        <v>7657</v>
      </c>
      <c r="B3747" t="s">
        <v>7658</v>
      </c>
      <c r="C3747" t="str">
        <f>IFERROR(VLOOKUP(Table1[[#This Row],[Ticker]],[1]!Table1[[Symbol]:[Industry]],2,FALSE),"-")</f>
        <v>-</v>
      </c>
      <c r="E3747">
        <v>27.297102416000001</v>
      </c>
      <c r="F3747">
        <v>13.28</v>
      </c>
      <c r="G3747">
        <v>21.843369534559301</v>
      </c>
      <c r="H3747">
        <v>33.939278449429302</v>
      </c>
      <c r="I3747">
        <v>78.189770667415004</v>
      </c>
      <c r="J3747">
        <v>13.933093128526</v>
      </c>
      <c r="K3747">
        <v>10.1189029177071</v>
      </c>
      <c r="L3747">
        <v>8.5257772282288595</v>
      </c>
      <c r="M3747">
        <v>73.588688966761097</v>
      </c>
      <c r="N3747">
        <v>1.69591558733581</v>
      </c>
      <c r="O3747">
        <v>6.8524096385542199</v>
      </c>
      <c r="P3747">
        <v>124.324324324324</v>
      </c>
      <c r="Q3747">
        <v>0.11687618814961299</v>
      </c>
    </row>
    <row r="3748" spans="1:17" hidden="1" x14ac:dyDescent="0.3">
      <c r="A3748" t="s">
        <v>7659</v>
      </c>
      <c r="B3748" t="s">
        <v>7660</v>
      </c>
      <c r="C3748" t="str">
        <f>IFERROR(VLOOKUP(Table1[[#This Row],[Ticker]],[1]!Table1[[Symbol]:[Industry]],2,FALSE),"-")</f>
        <v>-</v>
      </c>
      <c r="D3748" t="s">
        <v>659</v>
      </c>
      <c r="E3748">
        <v>27.297000000000001</v>
      </c>
      <c r="F3748">
        <v>5.4</v>
      </c>
      <c r="G3748">
        <v>-34.1867622921826</v>
      </c>
      <c r="H3748">
        <v>-11.2517420427959</v>
      </c>
      <c r="I3748">
        <v>-22.133063502224001</v>
      </c>
      <c r="J3748">
        <v>-0.84207246527933199</v>
      </c>
      <c r="K3748">
        <v>5.5749772620824301</v>
      </c>
      <c r="L3748">
        <v>5.8682137540269004</v>
      </c>
      <c r="M3748">
        <v>45.760848360193201</v>
      </c>
      <c r="N3748">
        <v>1.00182149362477</v>
      </c>
      <c r="O3748">
        <v>62.962962962962898</v>
      </c>
      <c r="P3748">
        <v>12.5</v>
      </c>
      <c r="Q3748">
        <v>-4.4720419820669002E-2</v>
      </c>
    </row>
    <row r="3749" spans="1:17" hidden="1" x14ac:dyDescent="0.3">
      <c r="A3749" t="s">
        <v>7661</v>
      </c>
      <c r="B3749" t="s">
        <v>7662</v>
      </c>
      <c r="C3749" t="str">
        <f>IFERROR(VLOOKUP(Table1[[#This Row],[Ticker]],[1]!Table1[[Symbol]:[Industry]],2,FALSE),"-")</f>
        <v>-</v>
      </c>
      <c r="E3749">
        <v>27.286596792000001</v>
      </c>
      <c r="F3749">
        <v>73.36</v>
      </c>
      <c r="G3749">
        <v>40.637020328210099</v>
      </c>
      <c r="H3749">
        <v>129.404046612992</v>
      </c>
      <c r="I3749">
        <v>53.4598403259739</v>
      </c>
      <c r="J3749">
        <v>20.7081920849852</v>
      </c>
      <c r="K3749">
        <v>47.338314268631997</v>
      </c>
      <c r="M3749">
        <v>79.057537421869995</v>
      </c>
      <c r="N3749">
        <v>1.05012098167991</v>
      </c>
      <c r="O3749">
        <v>8.8604143947655398</v>
      </c>
      <c r="P3749">
        <v>127.826086956521</v>
      </c>
    </row>
    <row r="3750" spans="1:17" hidden="1" x14ac:dyDescent="0.3">
      <c r="A3750" t="s">
        <v>7663</v>
      </c>
      <c r="B3750" t="s">
        <v>7664</v>
      </c>
      <c r="C3750" t="str">
        <f>IFERROR(VLOOKUP(Table1[[#This Row],[Ticker]],[1]!Table1[[Symbol]:[Industry]],2,FALSE),"-")</f>
        <v>-</v>
      </c>
      <c r="D3750" t="s">
        <v>390</v>
      </c>
      <c r="E3750">
        <v>27.278790000000001</v>
      </c>
      <c r="F3750">
        <v>53.9</v>
      </c>
      <c r="G3750">
        <v>204.355174664858</v>
      </c>
      <c r="H3750">
        <v>1.49766914682317</v>
      </c>
      <c r="I3750">
        <v>-29.5817926074673</v>
      </c>
      <c r="J3750">
        <v>14.9304951373328</v>
      </c>
      <c r="K3750">
        <v>52.658607541994797</v>
      </c>
      <c r="L3750">
        <v>51.158490704997298</v>
      </c>
      <c r="M3750">
        <v>60.342447854821401</v>
      </c>
      <c r="N3750">
        <v>0.90787109982638003</v>
      </c>
      <c r="O3750">
        <v>103.46938775510201</v>
      </c>
      <c r="P3750">
        <v>230.067360685854</v>
      </c>
    </row>
    <row r="3751" spans="1:17" hidden="1" x14ac:dyDescent="0.3">
      <c r="A3751" t="s">
        <v>7665</v>
      </c>
      <c r="B3751" t="s">
        <v>7666</v>
      </c>
      <c r="C3751" t="str">
        <f>IFERROR(VLOOKUP(Table1[[#This Row],[Ticker]],[1]!Table1[[Symbol]:[Industry]],2,FALSE),"-")</f>
        <v>-</v>
      </c>
      <c r="D3751" t="s">
        <v>59</v>
      </c>
      <c r="E3751">
        <v>27.27696285</v>
      </c>
      <c r="F3751">
        <v>41.9</v>
      </c>
      <c r="G3751">
        <v>-28.422401448376299</v>
      </c>
      <c r="H3751">
        <v>-7.6399416568020504</v>
      </c>
      <c r="I3751">
        <v>-12.0470074191409</v>
      </c>
      <c r="J3751">
        <v>-1.1468803787828901</v>
      </c>
      <c r="K3751">
        <v>42.556395256007299</v>
      </c>
      <c r="L3751">
        <v>43.821015954206999</v>
      </c>
      <c r="M3751">
        <v>53.9373921709741</v>
      </c>
      <c r="N3751">
        <v>0.88704687685142602</v>
      </c>
      <c r="O3751">
        <v>67.064439140811402</v>
      </c>
      <c r="P3751">
        <v>33.8658146964856</v>
      </c>
      <c r="Q3751">
        <v>8.0114649082330004E-3</v>
      </c>
    </row>
    <row r="3752" spans="1:17" hidden="1" x14ac:dyDescent="0.3">
      <c r="A3752" t="s">
        <v>7667</v>
      </c>
      <c r="B3752" t="s">
        <v>7668</v>
      </c>
      <c r="C3752" t="str">
        <f>IFERROR(VLOOKUP(Table1[[#This Row],[Ticker]],[1]!Table1[[Symbol]:[Industry]],2,FALSE),"-")</f>
        <v>-</v>
      </c>
      <c r="E3752">
        <v>27.260164469999999</v>
      </c>
      <c r="F3752">
        <v>367.95</v>
      </c>
      <c r="G3752">
        <v>1082.66219821545</v>
      </c>
      <c r="H3752">
        <v>12.1852436767984</v>
      </c>
      <c r="I3752">
        <v>231.63310588687901</v>
      </c>
      <c r="J3752">
        <v>7.8844548798227798</v>
      </c>
      <c r="K3752">
        <v>321.53194748082598</v>
      </c>
      <c r="L3752">
        <v>192.30352899856501</v>
      </c>
      <c r="M3752">
        <v>74.548287535101693</v>
      </c>
      <c r="N3752">
        <v>0.72229463529585003</v>
      </c>
      <c r="O3752">
        <v>13.711102051909201</v>
      </c>
      <c r="P3752">
        <v>1168.7931034482699</v>
      </c>
    </row>
    <row r="3753" spans="1:17" hidden="1" x14ac:dyDescent="0.3">
      <c r="A3753" t="s">
        <v>7669</v>
      </c>
      <c r="B3753" t="s">
        <v>7670</v>
      </c>
      <c r="C3753" t="str">
        <f>IFERROR(VLOOKUP(Table1[[#This Row],[Ticker]],[1]!Table1[[Symbol]:[Industry]],2,FALSE),"-")</f>
        <v>-</v>
      </c>
      <c r="D3753" t="s">
        <v>552</v>
      </c>
      <c r="E3753">
        <v>27.2332863</v>
      </c>
      <c r="F3753">
        <v>15.45</v>
      </c>
      <c r="G3753">
        <v>21.290668403361501</v>
      </c>
      <c r="H3753">
        <v>-4.4141352051891403</v>
      </c>
      <c r="I3753">
        <v>8.5728981277109693</v>
      </c>
      <c r="J3753">
        <v>-1.7679983912052499</v>
      </c>
      <c r="K3753">
        <v>15.3937530486679</v>
      </c>
      <c r="L3753">
        <v>13.979079866248</v>
      </c>
      <c r="M3753">
        <v>99.999999954906997</v>
      </c>
      <c r="N3753">
        <v>0</v>
      </c>
      <c r="O3753">
        <v>4.9190938511326898</v>
      </c>
      <c r="P3753">
        <v>54.6546546546546</v>
      </c>
    </row>
    <row r="3754" spans="1:17" hidden="1" x14ac:dyDescent="0.3">
      <c r="A3754" t="s">
        <v>7671</v>
      </c>
      <c r="B3754" t="s">
        <v>7672</v>
      </c>
      <c r="C3754" t="str">
        <f>IFERROR(VLOOKUP(Table1[[#This Row],[Ticker]],[1]!Table1[[Symbol]:[Industry]],2,FALSE),"-")</f>
        <v>-</v>
      </c>
      <c r="D3754" t="s">
        <v>620</v>
      </c>
      <c r="E3754">
        <v>27.149828400000001</v>
      </c>
      <c r="F3754">
        <v>10.19</v>
      </c>
      <c r="G3754">
        <v>-21.519956982141299</v>
      </c>
      <c r="H3754">
        <v>-4.0121251549378796</v>
      </c>
      <c r="I3754">
        <v>2.90608852222211</v>
      </c>
      <c r="J3754">
        <v>-5.2462592607704597</v>
      </c>
      <c r="K3754">
        <v>9.9412459569797704</v>
      </c>
      <c r="L3754">
        <v>9.3483013791012297</v>
      </c>
      <c r="M3754">
        <v>55.812272152836201</v>
      </c>
      <c r="N3754">
        <v>1.37837771910297</v>
      </c>
      <c r="O3754">
        <v>37.389597644749699</v>
      </c>
      <c r="P3754">
        <v>45.571428571428498</v>
      </c>
      <c r="Q3754">
        <v>3.4644665322297999E-2</v>
      </c>
    </row>
    <row r="3755" spans="1:17" hidden="1" x14ac:dyDescent="0.3">
      <c r="A3755" t="s">
        <v>7673</v>
      </c>
      <c r="B3755" t="s">
        <v>7674</v>
      </c>
      <c r="C3755" t="str">
        <f>IFERROR(VLOOKUP(Table1[[#This Row],[Ticker]],[1]!Table1[[Symbol]:[Industry]],2,FALSE),"-")</f>
        <v>-</v>
      </c>
      <c r="E3755">
        <v>27.109549999999999</v>
      </c>
      <c r="F3755">
        <v>23.27</v>
      </c>
      <c r="G3755">
        <v>132.843369534559</v>
      </c>
      <c r="H3755">
        <v>36.652531461477501</v>
      </c>
      <c r="I3755">
        <v>33.187219036403398</v>
      </c>
      <c r="J3755">
        <v>42.965243742857602</v>
      </c>
      <c r="K3755">
        <v>15.948697391727499</v>
      </c>
      <c r="L3755">
        <v>14.846038678302801</v>
      </c>
      <c r="M3755">
        <v>86.689697718049004</v>
      </c>
      <c r="N3755">
        <v>3.2561506643366598</v>
      </c>
      <c r="O3755">
        <v>0</v>
      </c>
      <c r="P3755">
        <v>209.85352862849501</v>
      </c>
      <c r="Q3755">
        <v>0.13288334791197501</v>
      </c>
    </row>
    <row r="3756" spans="1:17" hidden="1" x14ac:dyDescent="0.3">
      <c r="A3756" t="s">
        <v>7675</v>
      </c>
      <c r="B3756" t="s">
        <v>5979</v>
      </c>
      <c r="C3756" t="str">
        <f>IFERROR(VLOOKUP(Table1[[#This Row],[Ticker]],[1]!Table1[[Symbol]:[Industry]],2,FALSE),"-")</f>
        <v>-</v>
      </c>
      <c r="D3756" t="s">
        <v>140</v>
      </c>
      <c r="E3756">
        <v>27.027000000000001</v>
      </c>
      <c r="F3756">
        <v>85.8</v>
      </c>
      <c r="G3756">
        <v>410.20286707082101</v>
      </c>
      <c r="H3756">
        <v>15.173352842891701</v>
      </c>
      <c r="I3756">
        <v>241.071030016371</v>
      </c>
      <c r="J3756">
        <v>19.761707327839702</v>
      </c>
      <c r="K3756">
        <v>63.241347231616501</v>
      </c>
      <c r="L3756">
        <v>39.012492937125103</v>
      </c>
      <c r="M3756">
        <v>78.584944844334998</v>
      </c>
      <c r="N3756">
        <v>1.2675388754747099</v>
      </c>
      <c r="O3756">
        <v>2.03962703962703</v>
      </c>
      <c r="P3756">
        <v>464.10256410256397</v>
      </c>
      <c r="Q3756">
        <v>0.113455099226102</v>
      </c>
    </row>
    <row r="3757" spans="1:17" hidden="1" x14ac:dyDescent="0.3">
      <c r="A3757" t="s">
        <v>7676</v>
      </c>
      <c r="B3757" t="s">
        <v>7677</v>
      </c>
      <c r="C3757" t="str">
        <f>IFERROR(VLOOKUP(Table1[[#This Row],[Ticker]],[1]!Table1[[Symbol]:[Industry]],2,FALSE),"-")</f>
        <v>-</v>
      </c>
      <c r="D3757" t="s">
        <v>49</v>
      </c>
      <c r="E3757">
        <v>26.995099679999999</v>
      </c>
      <c r="F3757">
        <v>45.6</v>
      </c>
      <c r="G3757">
        <v>-25.7121860209961</v>
      </c>
      <c r="H3757">
        <v>-4.4141352051891403</v>
      </c>
      <c r="I3757">
        <v>-12.8893660232324</v>
      </c>
      <c r="J3757">
        <v>-1.7679983912052499</v>
      </c>
      <c r="K3757">
        <v>45.600000149160103</v>
      </c>
      <c r="L3757">
        <v>45.6022589333501</v>
      </c>
      <c r="M3757">
        <v>0</v>
      </c>
      <c r="O3757">
        <v>5.26315789473683</v>
      </c>
      <c r="P3757">
        <v>0</v>
      </c>
    </row>
    <row r="3758" spans="1:17" hidden="1" x14ac:dyDescent="0.3">
      <c r="A3758" t="s">
        <v>7678</v>
      </c>
      <c r="B3758" t="s">
        <v>7679</v>
      </c>
      <c r="C3758" t="str">
        <f>IFERROR(VLOOKUP(Table1[[#This Row],[Ticker]],[1]!Table1[[Symbol]:[Industry]],2,FALSE),"-")</f>
        <v>-</v>
      </c>
      <c r="E3758">
        <v>26.990547500000002</v>
      </c>
      <c r="F3758">
        <v>24.29</v>
      </c>
      <c r="G3758">
        <v>-17.2746860209961</v>
      </c>
      <c r="H3758">
        <v>-9.9866542891586096</v>
      </c>
      <c r="I3758">
        <v>-28.255219681768999</v>
      </c>
      <c r="J3758">
        <v>-7.1961329477801801</v>
      </c>
      <c r="K3758">
        <v>25.8144180326479</v>
      </c>
      <c r="L3758">
        <v>24.948170918446099</v>
      </c>
      <c r="M3758">
        <v>64.322936469503205</v>
      </c>
      <c r="N3758">
        <v>0.68840125391849505</v>
      </c>
      <c r="O3758">
        <v>33.799917661589099</v>
      </c>
      <c r="P3758">
        <v>40.1615695326024</v>
      </c>
      <c r="Q3758">
        <v>9.3693116515801006E-2</v>
      </c>
    </row>
    <row r="3759" spans="1:17" hidden="1" x14ac:dyDescent="0.3">
      <c r="A3759" t="s">
        <v>7680</v>
      </c>
      <c r="B3759" t="s">
        <v>7681</v>
      </c>
      <c r="C3759" t="str">
        <f>IFERROR(VLOOKUP(Table1[[#This Row],[Ticker]],[1]!Table1[[Symbol]:[Industry]],2,FALSE),"-")</f>
        <v>-</v>
      </c>
      <c r="D3759" t="s">
        <v>716</v>
      </c>
      <c r="E3759">
        <v>26.973934176</v>
      </c>
      <c r="F3759">
        <v>127.97</v>
      </c>
      <c r="G3759">
        <v>17.953883808905299</v>
      </c>
      <c r="H3759">
        <v>-1.74207042786121</v>
      </c>
      <c r="I3759">
        <v>3.2253241137787398</v>
      </c>
      <c r="J3759">
        <v>-0.32799839120525698</v>
      </c>
      <c r="K3759">
        <v>123.59549852056701</v>
      </c>
      <c r="L3759">
        <v>113.48962359280399</v>
      </c>
      <c r="M3759">
        <v>49.068310851650402</v>
      </c>
      <c r="N3759">
        <v>1.55839525843058</v>
      </c>
      <c r="O3759">
        <v>0.33601625380950101</v>
      </c>
      <c r="P3759">
        <v>49.323220536756097</v>
      </c>
    </row>
    <row r="3760" spans="1:17" hidden="1" x14ac:dyDescent="0.3">
      <c r="A3760" t="s">
        <v>7682</v>
      </c>
      <c r="B3760" t="s">
        <v>7683</v>
      </c>
      <c r="C3760" t="str">
        <f>IFERROR(VLOOKUP(Table1[[#This Row],[Ticker]],[1]!Table1[[Symbol]:[Industry]],2,FALSE),"-")</f>
        <v>-</v>
      </c>
      <c r="D3760" t="s">
        <v>716</v>
      </c>
      <c r="E3760">
        <v>26.947385721</v>
      </c>
      <c r="F3760">
        <v>38.21</v>
      </c>
      <c r="G3760">
        <v>3.36138254301822</v>
      </c>
      <c r="H3760">
        <v>9.1033493672469401</v>
      </c>
      <c r="I3760">
        <v>-3.7771697869035599</v>
      </c>
      <c r="J3760">
        <v>4.1546777809910802</v>
      </c>
      <c r="K3760">
        <v>35.611162499822598</v>
      </c>
      <c r="L3760">
        <v>34.6485173160169</v>
      </c>
      <c r="N3760">
        <v>0.65599713220947198</v>
      </c>
      <c r="O3760">
        <v>16.252289976445901</v>
      </c>
      <c r="P3760">
        <v>30.378407888900199</v>
      </c>
    </row>
    <row r="3761" spans="1:17" hidden="1" x14ac:dyDescent="0.3">
      <c r="A3761" t="s">
        <v>7684</v>
      </c>
      <c r="B3761" t="s">
        <v>7685</v>
      </c>
      <c r="C3761" t="str">
        <f>IFERROR(VLOOKUP(Table1[[#This Row],[Ticker]],[1]!Table1[[Symbol]:[Industry]],2,FALSE),"-")</f>
        <v>-</v>
      </c>
      <c r="D3761" t="s">
        <v>1136</v>
      </c>
      <c r="E3761">
        <v>26.902176000000001</v>
      </c>
      <c r="F3761">
        <v>24.51</v>
      </c>
      <c r="G3761">
        <v>-60.3630775390765</v>
      </c>
      <c r="H3761">
        <v>-8.8956166866706301</v>
      </c>
      <c r="I3761">
        <v>-52.801109097515301</v>
      </c>
      <c r="J3761">
        <v>0.53267594437585597</v>
      </c>
      <c r="K3761">
        <v>27.3556829776998</v>
      </c>
      <c r="L3761">
        <v>33.344523282873197</v>
      </c>
      <c r="M3761">
        <v>30.468742431335102</v>
      </c>
      <c r="N3761">
        <v>1.1094741531576899</v>
      </c>
      <c r="O3761">
        <v>192.00326397388801</v>
      </c>
      <c r="P3761">
        <v>11.3079019073569</v>
      </c>
      <c r="Q3761">
        <v>6.3831304297526995E-2</v>
      </c>
    </row>
    <row r="3762" spans="1:17" hidden="1" x14ac:dyDescent="0.3">
      <c r="A3762" t="s">
        <v>7686</v>
      </c>
      <c r="B3762" t="s">
        <v>7687</v>
      </c>
      <c r="C3762" t="str">
        <f>IFERROR(VLOOKUP(Table1[[#This Row],[Ticker]],[1]!Table1[[Symbol]:[Industry]],2,FALSE),"-")</f>
        <v>-</v>
      </c>
      <c r="D3762" t="s">
        <v>21</v>
      </c>
      <c r="E3762">
        <v>26.895364439999899</v>
      </c>
      <c r="F3762">
        <v>17.399999999999999</v>
      </c>
      <c r="G3762">
        <v>-6.9408549629757301</v>
      </c>
      <c r="H3762">
        <v>3.9191981281441799</v>
      </c>
      <c r="I3762">
        <v>-22.027747224276801</v>
      </c>
      <c r="J3762">
        <v>0.65624403303715995</v>
      </c>
      <c r="K3762">
        <v>16.710147997215</v>
      </c>
      <c r="L3762">
        <v>16.614651859038599</v>
      </c>
      <c r="M3762">
        <v>59.450977364649503</v>
      </c>
      <c r="N3762">
        <v>0.91182545635562695</v>
      </c>
      <c r="O3762">
        <v>33.620689655172399</v>
      </c>
      <c r="P3762">
        <v>44.999999999999901</v>
      </c>
      <c r="Q3762">
        <v>5.0345517067855998E-2</v>
      </c>
    </row>
    <row r="3763" spans="1:17" hidden="1" x14ac:dyDescent="0.3">
      <c r="A3763" t="s">
        <v>7688</v>
      </c>
      <c r="B3763" t="s">
        <v>7689</v>
      </c>
      <c r="C3763" t="str">
        <f>IFERROR(VLOOKUP(Table1[[#This Row],[Ticker]],[1]!Table1[[Symbol]:[Industry]],2,FALSE),"-")</f>
        <v>-</v>
      </c>
      <c r="D3763" t="s">
        <v>293</v>
      </c>
      <c r="E3763">
        <v>26.888112</v>
      </c>
      <c r="F3763">
        <v>36</v>
      </c>
      <c r="G3763">
        <v>22.6190871557652</v>
      </c>
      <c r="H3763">
        <v>-2.8863574274113701</v>
      </c>
      <c r="I3763">
        <v>-26.246766745254</v>
      </c>
      <c r="J3763">
        <v>2.6605730373661598</v>
      </c>
      <c r="K3763">
        <v>35.671904317217802</v>
      </c>
      <c r="L3763">
        <v>34.307067373962703</v>
      </c>
      <c r="M3763">
        <v>49.388933729400797</v>
      </c>
      <c r="N3763">
        <v>1.2621725652066</v>
      </c>
      <c r="O3763">
        <v>51.8055555555555</v>
      </c>
      <c r="P3763">
        <v>71.428571428571402</v>
      </c>
      <c r="Q3763">
        <v>7.2210210907562994E-2</v>
      </c>
    </row>
    <row r="3764" spans="1:17" hidden="1" x14ac:dyDescent="0.3">
      <c r="A3764" t="s">
        <v>7690</v>
      </c>
      <c r="B3764" t="s">
        <v>7691</v>
      </c>
      <c r="C3764" t="str">
        <f>IFERROR(VLOOKUP(Table1[[#This Row],[Ticker]],[1]!Table1[[Symbol]:[Industry]],2,FALSE),"-")</f>
        <v>-</v>
      </c>
      <c r="E3764">
        <v>26.855219999999999</v>
      </c>
      <c r="F3764">
        <v>44.61</v>
      </c>
      <c r="G3764">
        <v>-26.9300779607658</v>
      </c>
      <c r="H3764">
        <v>-18.067981359035301</v>
      </c>
      <c r="I3764">
        <v>-14.1072579630021</v>
      </c>
      <c r="J3764">
        <v>-8.2263317245385892</v>
      </c>
      <c r="M3764">
        <v>38.239320339461798</v>
      </c>
      <c r="O3764">
        <v>17.148621385339599</v>
      </c>
      <c r="P3764">
        <v>6.2142857142857002</v>
      </c>
    </row>
    <row r="3765" spans="1:17" hidden="1" x14ac:dyDescent="0.3">
      <c r="A3765" t="s">
        <v>7692</v>
      </c>
      <c r="B3765" t="s">
        <v>7693</v>
      </c>
      <c r="C3765" t="str">
        <f>IFERROR(VLOOKUP(Table1[[#This Row],[Ticker]],[1]!Table1[[Symbol]:[Industry]],2,FALSE),"-")</f>
        <v>-</v>
      </c>
      <c r="D3765" t="s">
        <v>1136</v>
      </c>
      <c r="E3765">
        <v>26.767328328000001</v>
      </c>
      <c r="F3765">
        <v>73.319999999999993</v>
      </c>
      <c r="G3765">
        <v>49.545545937766597</v>
      </c>
      <c r="H3765">
        <v>8.3172080783929392</v>
      </c>
      <c r="I3765">
        <v>-27.444779145246098</v>
      </c>
      <c r="J3765">
        <v>-6.0149557948563599</v>
      </c>
      <c r="K3765">
        <v>72.500983725246797</v>
      </c>
      <c r="L3765">
        <v>74.539844805921703</v>
      </c>
      <c r="M3765">
        <v>48.030276646147399</v>
      </c>
      <c r="N3765">
        <v>1.1318142124549899</v>
      </c>
      <c r="O3765">
        <v>62.138570649208901</v>
      </c>
      <c r="P3765">
        <v>91.386061080657697</v>
      </c>
      <c r="Q3765">
        <v>0.119561519553327</v>
      </c>
    </row>
    <row r="3766" spans="1:17" hidden="1" x14ac:dyDescent="0.3">
      <c r="A3766" t="s">
        <v>7694</v>
      </c>
      <c r="B3766" t="s">
        <v>7695</v>
      </c>
      <c r="C3766" t="str">
        <f>IFERROR(VLOOKUP(Table1[[#This Row],[Ticker]],[1]!Table1[[Symbol]:[Industry]],2,FALSE),"-")</f>
        <v>-</v>
      </c>
      <c r="D3766" t="s">
        <v>21</v>
      </c>
      <c r="E3766">
        <v>26.740046795000001</v>
      </c>
      <c r="F3766">
        <v>346.1</v>
      </c>
      <c r="G3766">
        <v>36.946937034166403</v>
      </c>
      <c r="H3766">
        <v>0.40550257358647501</v>
      </c>
      <c r="I3766">
        <v>-7.9310642794871402</v>
      </c>
      <c r="J3766">
        <v>-0.62703940795858004</v>
      </c>
      <c r="K3766">
        <v>340.212497492838</v>
      </c>
      <c r="L3766">
        <v>312.53444910978499</v>
      </c>
      <c r="M3766">
        <v>74.284915173060398</v>
      </c>
      <c r="N3766">
        <v>1.5129234823290301</v>
      </c>
      <c r="O3766">
        <v>15.284599826639599</v>
      </c>
      <c r="P3766">
        <v>76.311767702496198</v>
      </c>
      <c r="Q3766">
        <v>2.0518194718030999E-2</v>
      </c>
    </row>
    <row r="3767" spans="1:17" hidden="1" x14ac:dyDescent="0.3">
      <c r="A3767" t="s">
        <v>7696</v>
      </c>
      <c r="B3767" t="s">
        <v>7697</v>
      </c>
      <c r="C3767" t="str">
        <f>IFERROR(VLOOKUP(Table1[[#This Row],[Ticker]],[1]!Table1[[Symbol]:[Industry]],2,FALSE),"-")</f>
        <v>-</v>
      </c>
      <c r="E3767">
        <v>26.682153750000001</v>
      </c>
      <c r="F3767">
        <v>203.7</v>
      </c>
      <c r="G3767">
        <v>85.704523890783705</v>
      </c>
      <c r="H3767">
        <v>55.850218367714596</v>
      </c>
      <c r="I3767">
        <v>90.831006013971304</v>
      </c>
      <c r="J3767">
        <v>19.862095652681798</v>
      </c>
      <c r="K3767">
        <v>139.11972964160901</v>
      </c>
      <c r="L3767">
        <v>113.906411345552</v>
      </c>
      <c r="M3767">
        <v>96.998319729600198</v>
      </c>
      <c r="N3767">
        <v>1.8347107438016499</v>
      </c>
      <c r="O3767">
        <v>0</v>
      </c>
      <c r="P3767">
        <v>170.69767441860401</v>
      </c>
    </row>
    <row r="3768" spans="1:17" hidden="1" x14ac:dyDescent="0.3">
      <c r="A3768" t="s">
        <v>7698</v>
      </c>
      <c r="B3768" t="s">
        <v>7699</v>
      </c>
      <c r="C3768" t="str">
        <f>IFERROR(VLOOKUP(Table1[[#This Row],[Ticker]],[1]!Table1[[Symbol]:[Industry]],2,FALSE),"-")</f>
        <v>-</v>
      </c>
      <c r="D3768" t="s">
        <v>140</v>
      </c>
      <c r="E3768">
        <v>26.509357439999999</v>
      </c>
      <c r="F3768">
        <v>17.760000000000002</v>
      </c>
      <c r="G3768">
        <v>16.5955062866961</v>
      </c>
      <c r="H3768">
        <v>-5.6927713266595603</v>
      </c>
      <c r="I3768">
        <v>9.4246835635444501</v>
      </c>
      <c r="J3768">
        <v>-0.23375181586278301</v>
      </c>
      <c r="K3768">
        <v>18.086542634830799</v>
      </c>
      <c r="L3768">
        <v>16.998019928302</v>
      </c>
      <c r="M3768">
        <v>45.865390176349202</v>
      </c>
      <c r="N3768">
        <v>0.66513603361457996</v>
      </c>
      <c r="O3768">
        <v>48.986486486486399</v>
      </c>
      <c r="P3768">
        <v>43.805668016194304</v>
      </c>
      <c r="Q3768">
        <v>8.7970145805795999E-2</v>
      </c>
    </row>
    <row r="3769" spans="1:17" hidden="1" x14ac:dyDescent="0.3">
      <c r="A3769" t="s">
        <v>7700</v>
      </c>
      <c r="B3769" t="s">
        <v>7701</v>
      </c>
      <c r="C3769" t="str">
        <f>IFERROR(VLOOKUP(Table1[[#This Row],[Ticker]],[1]!Table1[[Symbol]:[Industry]],2,FALSE),"-")</f>
        <v>-</v>
      </c>
      <c r="D3769" t="s">
        <v>59</v>
      </c>
      <c r="E3769">
        <v>26.504999999999999</v>
      </c>
      <c r="F3769">
        <v>19</v>
      </c>
      <c r="G3769">
        <v>-55.601484913985097</v>
      </c>
      <c r="H3769">
        <v>-2.0519304807797001</v>
      </c>
      <c r="I3769">
        <v>-33.722699356565698</v>
      </c>
      <c r="J3769">
        <v>-7.7920947767474198</v>
      </c>
      <c r="K3769">
        <v>19.881607681221201</v>
      </c>
      <c r="L3769">
        <v>22.112573066420801</v>
      </c>
      <c r="M3769">
        <v>46.039501494092796</v>
      </c>
      <c r="N3769">
        <v>1.60957642725598</v>
      </c>
      <c r="O3769">
        <v>60.2631578947368</v>
      </c>
      <c r="P3769">
        <v>20.634920634920601</v>
      </c>
    </row>
    <row r="3770" spans="1:17" hidden="1" x14ac:dyDescent="0.3">
      <c r="A3770" t="s">
        <v>7702</v>
      </c>
      <c r="B3770" t="s">
        <v>7703</v>
      </c>
      <c r="C3770" t="str">
        <f>IFERROR(VLOOKUP(Table1[[#This Row],[Ticker]],[1]!Table1[[Symbol]:[Industry]],2,FALSE),"-")</f>
        <v>-</v>
      </c>
      <c r="D3770" t="s">
        <v>395</v>
      </c>
      <c r="E3770">
        <v>26.503446749999998</v>
      </c>
      <c r="F3770">
        <v>36.1</v>
      </c>
      <c r="G3770">
        <v>-56.4887919653873</v>
      </c>
      <c r="H3770">
        <v>2.07736402201333</v>
      </c>
      <c r="I3770">
        <v>-13.165609117155</v>
      </c>
      <c r="J3770">
        <v>9.0037057888590493</v>
      </c>
      <c r="K3770">
        <v>33.358417168500402</v>
      </c>
      <c r="L3770">
        <v>38.4227132365356</v>
      </c>
      <c r="M3770">
        <v>70.237377003452394</v>
      </c>
      <c r="N3770">
        <v>1.7165775401069501</v>
      </c>
      <c r="O3770">
        <v>63.434903047091403</v>
      </c>
      <c r="P3770">
        <v>26.0034904013961</v>
      </c>
    </row>
    <row r="3771" spans="1:17" hidden="1" x14ac:dyDescent="0.3">
      <c r="A3771" t="s">
        <v>7704</v>
      </c>
      <c r="B3771" t="s">
        <v>7705</v>
      </c>
      <c r="C3771" t="str">
        <f>IFERROR(VLOOKUP(Table1[[#This Row],[Ticker]],[1]!Table1[[Symbol]:[Industry]],2,FALSE),"-")</f>
        <v>-</v>
      </c>
      <c r="E3771">
        <v>26.499199999999998</v>
      </c>
      <c r="F3771">
        <v>676</v>
      </c>
      <c r="G3771">
        <v>21.244335718134199</v>
      </c>
      <c r="H3771">
        <v>9.3127782555738001</v>
      </c>
      <c r="I3771">
        <v>4.5941237230310499</v>
      </c>
      <c r="J3771">
        <v>11.949743544278601</v>
      </c>
      <c r="K3771">
        <v>633.12062956207899</v>
      </c>
      <c r="L3771">
        <v>583.82749305532695</v>
      </c>
      <c r="M3771">
        <v>54.743847147773003</v>
      </c>
      <c r="N3771">
        <v>2.27684080625257</v>
      </c>
      <c r="O3771">
        <v>40.835798816568001</v>
      </c>
      <c r="P3771">
        <v>69</v>
      </c>
      <c r="Q3771">
        <v>2.2672788811918001E-2</v>
      </c>
    </row>
    <row r="3772" spans="1:17" hidden="1" x14ac:dyDescent="0.3">
      <c r="A3772" t="s">
        <v>7706</v>
      </c>
      <c r="B3772" t="s">
        <v>7707</v>
      </c>
      <c r="C3772" t="str">
        <f>IFERROR(VLOOKUP(Table1[[#This Row],[Ticker]],[1]!Table1[[Symbol]:[Industry]],2,FALSE),"-")</f>
        <v>-</v>
      </c>
      <c r="E3772">
        <v>26.417566462</v>
      </c>
      <c r="F3772">
        <v>13.58</v>
      </c>
      <c r="G3772">
        <v>71.099408181902305</v>
      </c>
      <c r="H3772">
        <v>4.2550663157233899</v>
      </c>
      <c r="I3772">
        <v>-49.431422097998698</v>
      </c>
      <c r="J3772">
        <v>-15.1619377851446</v>
      </c>
      <c r="K3772">
        <v>13.2802086636667</v>
      </c>
      <c r="L3772">
        <v>11.56994487279</v>
      </c>
      <c r="M3772">
        <v>37.357665363479697</v>
      </c>
      <c r="N3772">
        <v>1.99269214073724</v>
      </c>
      <c r="O3772">
        <v>66.20029455081</v>
      </c>
      <c r="P3772">
        <v>126.333333333333</v>
      </c>
      <c r="Q3772">
        <v>0.132206420092778</v>
      </c>
    </row>
    <row r="3773" spans="1:17" hidden="1" x14ac:dyDescent="0.3">
      <c r="A3773" t="s">
        <v>7708</v>
      </c>
      <c r="B3773" t="s">
        <v>7709</v>
      </c>
      <c r="C3773" t="str">
        <f>IFERROR(VLOOKUP(Table1[[#This Row],[Ticker]],[1]!Table1[[Symbol]:[Industry]],2,FALSE),"-")</f>
        <v>-</v>
      </c>
      <c r="E3773">
        <v>26.322853760000001</v>
      </c>
      <c r="F3773">
        <v>67.040000000000006</v>
      </c>
      <c r="G3773">
        <v>60.510036201226001</v>
      </c>
      <c r="H3773">
        <v>5.1243263332723901</v>
      </c>
      <c r="I3773">
        <v>13.6012000145034</v>
      </c>
      <c r="J3773">
        <v>-1.4863082503601801</v>
      </c>
      <c r="K3773">
        <v>64.440831109019896</v>
      </c>
      <c r="L3773">
        <v>54.165479436237902</v>
      </c>
      <c r="M3773">
        <v>44.7343587645573</v>
      </c>
      <c r="N3773">
        <v>1.8529617966237599</v>
      </c>
      <c r="O3773">
        <v>19.033412887828099</v>
      </c>
      <c r="P3773">
        <v>103.151515151515</v>
      </c>
      <c r="Q3773">
        <v>0.12030773176361</v>
      </c>
    </row>
    <row r="3774" spans="1:17" hidden="1" x14ac:dyDescent="0.3">
      <c r="A3774" t="s">
        <v>7710</v>
      </c>
      <c r="B3774" t="s">
        <v>7711</v>
      </c>
      <c r="C3774" t="str">
        <f>IFERROR(VLOOKUP(Table1[[#This Row],[Ticker]],[1]!Table1[[Symbol]:[Industry]],2,FALSE),"-")</f>
        <v>-</v>
      </c>
      <c r="E3774">
        <v>26.30819631</v>
      </c>
      <c r="F3774">
        <v>18.149999999999999</v>
      </c>
      <c r="G3774">
        <v>241.696720861594</v>
      </c>
      <c r="H3774">
        <v>46.178081376875099</v>
      </c>
      <c r="I3774">
        <v>120.101648097435</v>
      </c>
      <c r="J3774">
        <v>6.3072900119520101</v>
      </c>
      <c r="K3774">
        <v>12.969038596988501</v>
      </c>
      <c r="L3774">
        <v>8.5122398505399008</v>
      </c>
      <c r="M3774">
        <v>99.535058619362403</v>
      </c>
      <c r="N3774">
        <v>0.84818301950474395</v>
      </c>
      <c r="O3774">
        <v>0</v>
      </c>
      <c r="P3774">
        <v>306.04026845637497</v>
      </c>
      <c r="Q3774">
        <v>0.15017994126084599</v>
      </c>
    </row>
    <row r="3775" spans="1:17" hidden="1" x14ac:dyDescent="0.3">
      <c r="A3775" t="s">
        <v>7712</v>
      </c>
      <c r="B3775" t="s">
        <v>7713</v>
      </c>
      <c r="C3775" t="str">
        <f>IFERROR(VLOOKUP(Table1[[#This Row],[Ticker]],[1]!Table1[[Symbol]:[Industry]],2,FALSE),"-")</f>
        <v>-</v>
      </c>
      <c r="D3775" t="s">
        <v>95</v>
      </c>
      <c r="E3775">
        <v>26.289077463999998</v>
      </c>
      <c r="F3775">
        <v>17.48</v>
      </c>
      <c r="G3775">
        <v>17.098271495343599</v>
      </c>
      <c r="H3775">
        <v>-6.9711113030212601</v>
      </c>
      <c r="I3775">
        <v>-5.2538980429368296</v>
      </c>
      <c r="J3775">
        <v>1.1679969112022599</v>
      </c>
      <c r="K3775">
        <v>17.310233411760699</v>
      </c>
      <c r="L3775">
        <v>16.610361610329299</v>
      </c>
      <c r="M3775">
        <v>59.4138116167519</v>
      </c>
      <c r="N3775">
        <v>0.41532593480316898</v>
      </c>
      <c r="O3775">
        <v>44.450800915331797</v>
      </c>
      <c r="P3775">
        <v>58.909090909090899</v>
      </c>
      <c r="Q3775">
        <v>4.9318027158540001E-3</v>
      </c>
    </row>
    <row r="3776" spans="1:17" hidden="1" x14ac:dyDescent="0.3">
      <c r="A3776" t="s">
        <v>7714</v>
      </c>
      <c r="B3776" t="s">
        <v>7715</v>
      </c>
      <c r="C3776" t="str">
        <f>IFERROR(VLOOKUP(Table1[[#This Row],[Ticker]],[1]!Table1[[Symbol]:[Industry]],2,FALSE),"-")</f>
        <v>-</v>
      </c>
      <c r="E3776">
        <v>26.248425000000001</v>
      </c>
      <c r="F3776">
        <v>0.51</v>
      </c>
      <c r="G3776">
        <v>-46.024686020996199</v>
      </c>
      <c r="H3776">
        <v>-11.686862477916399</v>
      </c>
      <c r="I3776">
        <v>-34.427827561693903</v>
      </c>
      <c r="J3776">
        <v>-5.54158329686563</v>
      </c>
      <c r="K3776">
        <v>0.53488648248412896</v>
      </c>
      <c r="L3776">
        <v>0.612173678929542</v>
      </c>
      <c r="M3776">
        <v>20.7061135289321</v>
      </c>
      <c r="N3776">
        <v>1.3773390859518799</v>
      </c>
      <c r="O3776">
        <v>52.941176470588204</v>
      </c>
      <c r="P3776">
        <v>18.604651162790699</v>
      </c>
      <c r="Q3776">
        <v>-0.117644170137613</v>
      </c>
    </row>
    <row r="3777" spans="1:17" hidden="1" x14ac:dyDescent="0.3">
      <c r="A3777" t="s">
        <v>7716</v>
      </c>
      <c r="B3777" t="s">
        <v>7717</v>
      </c>
      <c r="C3777" t="str">
        <f>IFERROR(VLOOKUP(Table1[[#This Row],[Ticker]],[1]!Table1[[Symbol]:[Industry]],2,FALSE),"-")</f>
        <v>-</v>
      </c>
      <c r="E3777">
        <v>26.213999999999999</v>
      </c>
      <c r="F3777">
        <v>43.69</v>
      </c>
      <c r="G3777">
        <v>-20.435077587261201</v>
      </c>
      <c r="H3777">
        <v>-8.8498821066894706</v>
      </c>
      <c r="I3777">
        <v>-20.541025291885902</v>
      </c>
      <c r="J3777">
        <v>8.1070016087947501</v>
      </c>
      <c r="K3777">
        <v>43.331421185976602</v>
      </c>
      <c r="L3777">
        <v>44.468982447586399</v>
      </c>
      <c r="M3777">
        <v>59.281407065070603</v>
      </c>
      <c r="N3777">
        <v>0.76519162648327799</v>
      </c>
      <c r="O3777">
        <v>47.379262989242399</v>
      </c>
      <c r="P3777">
        <v>29.797979797979799</v>
      </c>
      <c r="Q3777">
        <v>4.9534635423124002E-2</v>
      </c>
    </row>
    <row r="3778" spans="1:17" hidden="1" x14ac:dyDescent="0.3">
      <c r="A3778" t="s">
        <v>7718</v>
      </c>
      <c r="B3778" t="s">
        <v>7719</v>
      </c>
      <c r="C3778" t="str">
        <f>IFERROR(VLOOKUP(Table1[[#This Row],[Ticker]],[1]!Table1[[Symbol]:[Industry]],2,FALSE),"-")</f>
        <v>-</v>
      </c>
      <c r="D3778" t="s">
        <v>49</v>
      </c>
      <c r="E3778">
        <v>26.19275</v>
      </c>
      <c r="F3778">
        <v>61.63</v>
      </c>
      <c r="G3778">
        <v>30.076489408730701</v>
      </c>
      <c r="H3778">
        <v>20.559828552361299</v>
      </c>
      <c r="I3778">
        <v>-2.6586380675894001</v>
      </c>
      <c r="J3778">
        <v>5.37485875165188</v>
      </c>
      <c r="K3778">
        <v>52.479216272453201</v>
      </c>
      <c r="L3778">
        <v>48.6295172040195</v>
      </c>
      <c r="M3778">
        <v>74.955457888759497</v>
      </c>
      <c r="N3778">
        <v>1.2902369556573301</v>
      </c>
      <c r="O3778">
        <v>31.040077884147301</v>
      </c>
      <c r="P3778">
        <v>112.51724137930999</v>
      </c>
      <c r="Q3778">
        <v>0.121019142898166</v>
      </c>
    </row>
    <row r="3779" spans="1:17" hidden="1" x14ac:dyDescent="0.3">
      <c r="A3779" t="s">
        <v>7720</v>
      </c>
      <c r="B3779" t="s">
        <v>7721</v>
      </c>
      <c r="C3779" t="str">
        <f>IFERROR(VLOOKUP(Table1[[#This Row],[Ticker]],[1]!Table1[[Symbol]:[Industry]],2,FALSE),"-")</f>
        <v>-</v>
      </c>
      <c r="D3779" t="s">
        <v>124</v>
      </c>
      <c r="E3779">
        <v>26.169799999999999</v>
      </c>
      <c r="F3779">
        <v>8.6</v>
      </c>
      <c r="G3779">
        <v>10.7957504869403</v>
      </c>
      <c r="H3779">
        <v>-9.3865108957968904</v>
      </c>
      <c r="I3779">
        <v>-4.0286065295615403</v>
      </c>
      <c r="J3779">
        <v>-1.7679983912052499</v>
      </c>
      <c r="K3779">
        <v>7.8528201304929404</v>
      </c>
      <c r="L3779">
        <v>5.6585595675296698</v>
      </c>
      <c r="M3779">
        <v>8.6337043638110096</v>
      </c>
      <c r="N3779">
        <v>1.45080637465407</v>
      </c>
      <c r="O3779">
        <v>10.465116279069701</v>
      </c>
      <c r="P3779">
        <v>36.507936507936499</v>
      </c>
      <c r="Q3779">
        <v>0.10204411619543501</v>
      </c>
    </row>
    <row r="3780" spans="1:17" hidden="1" x14ac:dyDescent="0.3">
      <c r="A3780" t="s">
        <v>7722</v>
      </c>
      <c r="B3780" t="s">
        <v>7723</v>
      </c>
      <c r="C3780" t="str">
        <f>IFERROR(VLOOKUP(Table1[[#This Row],[Ticker]],[1]!Table1[[Symbol]:[Industry]],2,FALSE),"-")</f>
        <v>-</v>
      </c>
      <c r="D3780" t="s">
        <v>119</v>
      </c>
      <c r="E3780">
        <v>26.074999999999999</v>
      </c>
      <c r="F3780">
        <v>7.45</v>
      </c>
      <c r="G3780">
        <v>-20.337362824390802</v>
      </c>
      <c r="H3780">
        <v>2.7087698227438102</v>
      </c>
      <c r="I3780">
        <v>-31.8229895270409</v>
      </c>
      <c r="J3780">
        <v>2.1615409041876901</v>
      </c>
      <c r="K3780">
        <v>7.8882667449329604</v>
      </c>
      <c r="L3780">
        <v>8.7750828360424702</v>
      </c>
      <c r="M3780">
        <v>55.728605916692899</v>
      </c>
      <c r="N3780">
        <v>0.49588100277705099</v>
      </c>
      <c r="O3780">
        <v>66.979865771812001</v>
      </c>
      <c r="P3780">
        <v>14.615384615384601</v>
      </c>
      <c r="Q3780">
        <v>5.5310077084130002E-3</v>
      </c>
    </row>
    <row r="3781" spans="1:17" hidden="1" x14ac:dyDescent="0.3">
      <c r="A3781" t="s">
        <v>7724</v>
      </c>
      <c r="B3781" t="s">
        <v>7725</v>
      </c>
      <c r="C3781" t="str">
        <f>IFERROR(VLOOKUP(Table1[[#This Row],[Ticker]],[1]!Table1[[Symbol]:[Industry]],2,FALSE),"-")</f>
        <v>-</v>
      </c>
      <c r="D3781" t="s">
        <v>380</v>
      </c>
      <c r="E3781">
        <v>26.072414999999999</v>
      </c>
      <c r="F3781">
        <v>76.739999999999995</v>
      </c>
      <c r="G3781">
        <v>240.23917306340999</v>
      </c>
      <c r="H3781">
        <v>79.098059916761997</v>
      </c>
      <c r="I3781">
        <v>271.579571852519</v>
      </c>
      <c r="J3781">
        <v>6.44428407679416</v>
      </c>
      <c r="K3781">
        <v>48.023165347039999</v>
      </c>
      <c r="L3781">
        <v>32.377420539459301</v>
      </c>
      <c r="M3781">
        <v>97.384049071547494</v>
      </c>
      <c r="N3781">
        <v>1.9268488923278499</v>
      </c>
      <c r="O3781">
        <v>0</v>
      </c>
      <c r="P3781">
        <v>402.88335517693298</v>
      </c>
      <c r="Q3781">
        <v>0.13233930347807399</v>
      </c>
    </row>
    <row r="3782" spans="1:17" hidden="1" x14ac:dyDescent="0.3">
      <c r="A3782" t="s">
        <v>7726</v>
      </c>
      <c r="B3782" t="s">
        <v>7727</v>
      </c>
      <c r="C3782" t="str">
        <f>IFERROR(VLOOKUP(Table1[[#This Row],[Ticker]],[1]!Table1[[Symbol]:[Industry]],2,FALSE),"-")</f>
        <v>-</v>
      </c>
      <c r="E3782">
        <v>26.063700000000001</v>
      </c>
      <c r="F3782">
        <v>66.83</v>
      </c>
      <c r="G3782">
        <v>17.6075652121155</v>
      </c>
      <c r="H3782">
        <v>-1.65705621860195</v>
      </c>
      <c r="I3782">
        <v>-3.8503710811537699</v>
      </c>
      <c r="J3782">
        <v>-0.97864011025216902</v>
      </c>
      <c r="K3782">
        <v>67.859774377059097</v>
      </c>
      <c r="L3782">
        <v>62.459475070071598</v>
      </c>
      <c r="M3782">
        <v>43.569973576973602</v>
      </c>
      <c r="N3782">
        <v>0.88281286549125504</v>
      </c>
      <c r="O3782">
        <v>37.6627263205147</v>
      </c>
      <c r="P3782">
        <v>51.886363636363598</v>
      </c>
      <c r="Q3782">
        <v>6.2028427591344998E-2</v>
      </c>
    </row>
    <row r="3783" spans="1:17" hidden="1" x14ac:dyDescent="0.3">
      <c r="A3783" t="s">
        <v>7728</v>
      </c>
      <c r="B3783" t="s">
        <v>7729</v>
      </c>
      <c r="C3783" t="str">
        <f>IFERROR(VLOOKUP(Table1[[#This Row],[Ticker]],[1]!Table1[[Symbol]:[Industry]],2,FALSE),"-")</f>
        <v>-</v>
      </c>
      <c r="D3783" t="s">
        <v>140</v>
      </c>
      <c r="E3783">
        <v>26.022174799999998</v>
      </c>
      <c r="F3783">
        <v>80.12</v>
      </c>
      <c r="G3783">
        <v>38.400882393587899</v>
      </c>
      <c r="H3783">
        <v>1.99334244314464</v>
      </c>
      <c r="I3783">
        <v>15.2411313380341</v>
      </c>
      <c r="J3783">
        <v>1.76435958955129</v>
      </c>
      <c r="K3783">
        <v>69.629630517667394</v>
      </c>
      <c r="L3783">
        <v>63.106736797070901</v>
      </c>
      <c r="M3783">
        <v>78.772714716839204</v>
      </c>
      <c r="N3783">
        <v>0.84347036700817002</v>
      </c>
      <c r="O3783">
        <v>38.467299051422799</v>
      </c>
      <c r="P3783">
        <v>94.042140954226198</v>
      </c>
      <c r="Q3783">
        <v>2.1749679219733E-2</v>
      </c>
    </row>
    <row r="3784" spans="1:17" hidden="1" x14ac:dyDescent="0.3">
      <c r="A3784" t="s">
        <v>7730</v>
      </c>
      <c r="B3784" t="s">
        <v>7731</v>
      </c>
      <c r="C3784" t="str">
        <f>IFERROR(VLOOKUP(Table1[[#This Row],[Ticker]],[1]!Table1[[Symbol]:[Industry]],2,FALSE),"-")</f>
        <v>-</v>
      </c>
      <c r="D3784" t="s">
        <v>552</v>
      </c>
      <c r="E3784">
        <v>26</v>
      </c>
      <c r="F3784">
        <v>64.83</v>
      </c>
      <c r="G3784">
        <v>62.200857457264597</v>
      </c>
      <c r="H3784">
        <v>-4.4141352051891403</v>
      </c>
      <c r="I3784">
        <v>18.106794817341399</v>
      </c>
      <c r="J3784">
        <v>-1.7679983912052499</v>
      </c>
      <c r="K3784">
        <v>61.7095432498881</v>
      </c>
      <c r="L3784">
        <v>54.218610288976897</v>
      </c>
      <c r="M3784">
        <v>49.889895265437801</v>
      </c>
      <c r="N3784">
        <v>2.7534531010201301E-3</v>
      </c>
      <c r="O3784">
        <v>8.19065247570569</v>
      </c>
      <c r="P3784">
        <v>141.093343250278</v>
      </c>
      <c r="Q3784">
        <v>0.12921784204691</v>
      </c>
    </row>
    <row r="3785" spans="1:17" hidden="1" x14ac:dyDescent="0.3">
      <c r="A3785" t="s">
        <v>7732</v>
      </c>
      <c r="B3785" t="s">
        <v>7733</v>
      </c>
      <c r="C3785" t="str">
        <f>IFERROR(VLOOKUP(Table1[[#This Row],[Ticker]],[1]!Table1[[Symbol]:[Industry]],2,FALSE),"-")</f>
        <v>-</v>
      </c>
      <c r="E3785">
        <v>26</v>
      </c>
      <c r="F3785">
        <v>52</v>
      </c>
      <c r="G3785">
        <v>74.3647666531092</v>
      </c>
      <c r="H3785">
        <v>-7.9635179212385303</v>
      </c>
      <c r="I3785">
        <v>4.1223351468846001</v>
      </c>
      <c r="J3785">
        <v>-1.7479943904050901</v>
      </c>
      <c r="K3785">
        <v>51.032312527593298</v>
      </c>
      <c r="L3785">
        <v>45.2517315682408</v>
      </c>
      <c r="M3785">
        <v>62.993349623314302</v>
      </c>
      <c r="N3785">
        <v>0.70207114493535705</v>
      </c>
      <c r="O3785">
        <v>21.923076923076898</v>
      </c>
      <c r="P3785">
        <v>119.87315010570801</v>
      </c>
      <c r="Q3785">
        <v>9.3141877323114006E-2</v>
      </c>
    </row>
    <row r="3786" spans="1:17" hidden="1" x14ac:dyDescent="0.3">
      <c r="A3786" t="s">
        <v>7734</v>
      </c>
      <c r="B3786" t="s">
        <v>7735</v>
      </c>
      <c r="C3786" t="str">
        <f>IFERROR(VLOOKUP(Table1[[#This Row],[Ticker]],[1]!Table1[[Symbol]:[Industry]],2,FALSE),"-")</f>
        <v>-</v>
      </c>
      <c r="D3786" t="s">
        <v>620</v>
      </c>
      <c r="E3786">
        <v>25.864937999999999</v>
      </c>
      <c r="F3786">
        <v>1.98</v>
      </c>
      <c r="G3786">
        <v>-2.7308195613688699</v>
      </c>
      <c r="H3786">
        <v>3.2781724871185398</v>
      </c>
      <c r="I3786">
        <v>-17.697058330924701</v>
      </c>
      <c r="J3786">
        <v>-4.2555605802599699</v>
      </c>
      <c r="K3786">
        <v>1.84877652805458</v>
      </c>
      <c r="L3786">
        <v>1.83310432169472</v>
      </c>
      <c r="M3786">
        <v>59.800652931360503</v>
      </c>
      <c r="N3786">
        <v>2.1482986064611</v>
      </c>
      <c r="O3786">
        <v>36.363636363636303</v>
      </c>
      <c r="P3786">
        <v>47.761194029850699</v>
      </c>
      <c r="Q3786">
        <v>3.5242482142497998E-2</v>
      </c>
    </row>
    <row r="3787" spans="1:17" hidden="1" x14ac:dyDescent="0.3">
      <c r="A3787" t="s">
        <v>7736</v>
      </c>
      <c r="B3787" t="s">
        <v>7737</v>
      </c>
      <c r="C3787" t="str">
        <f>IFERROR(VLOOKUP(Table1[[#This Row],[Ticker]],[1]!Table1[[Symbol]:[Industry]],2,FALSE),"-")</f>
        <v>-</v>
      </c>
      <c r="D3787" t="s">
        <v>1139</v>
      </c>
      <c r="E3787">
        <v>25.856000000000002</v>
      </c>
      <c r="F3787">
        <v>64</v>
      </c>
      <c r="G3787">
        <v>2.3390344671990801</v>
      </c>
      <c r="H3787">
        <v>-9.7609560144376992</v>
      </c>
      <c r="I3787">
        <v>-4.3043643265917604</v>
      </c>
      <c r="J3787">
        <v>-5.4444689794405496</v>
      </c>
      <c r="K3787">
        <v>63.654168017873403</v>
      </c>
      <c r="L3787">
        <v>59.417853150035697</v>
      </c>
      <c r="M3787">
        <v>46.262249677718998</v>
      </c>
      <c r="N3787">
        <v>2.09272441162397</v>
      </c>
      <c r="O3787">
        <v>18.265624999999901</v>
      </c>
      <c r="P3787">
        <v>37.162451778825499</v>
      </c>
      <c r="Q3787">
        <v>5.7891945984649001E-2</v>
      </c>
    </row>
    <row r="3788" spans="1:17" hidden="1" x14ac:dyDescent="0.3">
      <c r="A3788" t="s">
        <v>7738</v>
      </c>
      <c r="B3788" t="s">
        <v>7739</v>
      </c>
      <c r="C3788" t="str">
        <f>IFERROR(VLOOKUP(Table1[[#This Row],[Ticker]],[1]!Table1[[Symbol]:[Industry]],2,FALSE),"-")</f>
        <v>-</v>
      </c>
      <c r="D3788" t="s">
        <v>390</v>
      </c>
      <c r="E3788">
        <v>25.846800000000002</v>
      </c>
      <c r="F3788">
        <v>30.77</v>
      </c>
      <c r="G3788">
        <v>325.493431676098</v>
      </c>
      <c r="H3788">
        <v>-21.620501835265902</v>
      </c>
      <c r="I3788">
        <v>296.94394973768601</v>
      </c>
      <c r="J3788">
        <v>6.4069747174358298</v>
      </c>
      <c r="K3788">
        <v>27.907697121167399</v>
      </c>
      <c r="L3788">
        <v>17.9265434759524</v>
      </c>
      <c r="M3788">
        <v>100</v>
      </c>
      <c r="N3788">
        <v>1.3181818181818099</v>
      </c>
      <c r="O3788">
        <v>18.427039324016899</v>
      </c>
      <c r="P3788">
        <v>351.205617697094</v>
      </c>
    </row>
    <row r="3789" spans="1:17" hidden="1" x14ac:dyDescent="0.3">
      <c r="A3789" t="s">
        <v>7740</v>
      </c>
      <c r="B3789" t="s">
        <v>7741</v>
      </c>
      <c r="C3789" t="str">
        <f>IFERROR(VLOOKUP(Table1[[#This Row],[Ticker]],[1]!Table1[[Symbol]:[Industry]],2,FALSE),"-")</f>
        <v>-</v>
      </c>
      <c r="E3789">
        <v>25.80563304</v>
      </c>
      <c r="F3789">
        <v>2.39</v>
      </c>
      <c r="G3789">
        <v>-6.3092009463693097</v>
      </c>
      <c r="H3789">
        <v>-13.680544471598401</v>
      </c>
      <c r="I3789">
        <v>-11.187238363657899</v>
      </c>
      <c r="J3789">
        <v>2.2143024937505098</v>
      </c>
      <c r="K3789">
        <v>2.4389279187715101</v>
      </c>
      <c r="L3789">
        <v>2.3947032339364198</v>
      </c>
      <c r="M3789">
        <v>61.332890176130199</v>
      </c>
      <c r="N3789">
        <v>1.004608946342</v>
      </c>
      <c r="O3789">
        <v>29.288702928870201</v>
      </c>
      <c r="P3789">
        <v>23.834196891191699</v>
      </c>
      <c r="Q3789">
        <v>9.1652592386660004E-3</v>
      </c>
    </row>
    <row r="3790" spans="1:17" hidden="1" x14ac:dyDescent="0.3">
      <c r="A3790" t="s">
        <v>7742</v>
      </c>
      <c r="B3790" t="s">
        <v>7743</v>
      </c>
      <c r="C3790" t="str">
        <f>IFERROR(VLOOKUP(Table1[[#This Row],[Ticker]],[1]!Table1[[Symbol]:[Industry]],2,FALSE),"-")</f>
        <v>-</v>
      </c>
      <c r="D3790" t="s">
        <v>541</v>
      </c>
      <c r="E3790">
        <v>25.757999999999999</v>
      </c>
      <c r="F3790">
        <v>19.440000000000001</v>
      </c>
      <c r="G3790">
        <v>248.13396782515699</v>
      </c>
      <c r="H3790">
        <v>50.3059984623129</v>
      </c>
      <c r="I3790">
        <v>134.75394607867801</v>
      </c>
      <c r="J3790">
        <v>19.754311320080799</v>
      </c>
      <c r="K3790">
        <v>11.607457325160899</v>
      </c>
      <c r="L3790">
        <v>8.5603652305847806</v>
      </c>
      <c r="M3790">
        <v>99.551592791633993</v>
      </c>
      <c r="N3790">
        <v>1.2603357458089399</v>
      </c>
      <c r="O3790">
        <v>0</v>
      </c>
      <c r="P3790">
        <v>321.69197396963102</v>
      </c>
      <c r="Q3790">
        <v>0.12505338039686301</v>
      </c>
    </row>
    <row r="3791" spans="1:17" hidden="1" x14ac:dyDescent="0.3">
      <c r="A3791" t="s">
        <v>7744</v>
      </c>
      <c r="B3791" t="s">
        <v>7745</v>
      </c>
      <c r="C3791" t="str">
        <f>IFERROR(VLOOKUP(Table1[[#This Row],[Ticker]],[1]!Table1[[Symbol]:[Industry]],2,FALSE),"-")</f>
        <v>-</v>
      </c>
      <c r="D3791" t="s">
        <v>21</v>
      </c>
      <c r="E3791">
        <v>25.7</v>
      </c>
      <c r="F3791">
        <v>25.7</v>
      </c>
      <c r="G3791">
        <v>8.5615861838104799</v>
      </c>
      <c r="H3791">
        <v>-4.9696907607446903</v>
      </c>
      <c r="I3791">
        <v>2.5125199219853598</v>
      </c>
      <c r="J3791">
        <v>13.024648038893</v>
      </c>
      <c r="K3791">
        <v>26.063134159169099</v>
      </c>
      <c r="L3791">
        <v>25.750296329655299</v>
      </c>
      <c r="M3791">
        <v>50.581114395504599</v>
      </c>
      <c r="N3791">
        <v>1.5709132422805201</v>
      </c>
      <c r="O3791">
        <v>73.463035019455205</v>
      </c>
      <c r="P3791">
        <v>39.825897714907498</v>
      </c>
    </row>
    <row r="3792" spans="1:17" hidden="1" x14ac:dyDescent="0.3">
      <c r="A3792" t="s">
        <v>7746</v>
      </c>
      <c r="B3792" t="s">
        <v>7747</v>
      </c>
      <c r="C3792" t="str">
        <f>IFERROR(VLOOKUP(Table1[[#This Row],[Ticker]],[1]!Table1[[Symbol]:[Industry]],2,FALSE),"-")</f>
        <v>-</v>
      </c>
      <c r="D3792" t="s">
        <v>620</v>
      </c>
      <c r="E3792">
        <v>25.682074266999901</v>
      </c>
      <c r="F3792">
        <v>11.63</v>
      </c>
      <c r="G3792">
        <v>-32.512186020996197</v>
      </c>
      <c r="H3792">
        <v>-4.0780007514076404</v>
      </c>
      <c r="I3792">
        <v>-39.048096181962499</v>
      </c>
      <c r="J3792">
        <v>-2.1850125696873199</v>
      </c>
      <c r="K3792">
        <v>12.6084424999046</v>
      </c>
      <c r="L3792">
        <v>13.7429255042767</v>
      </c>
      <c r="M3792">
        <v>45.1128460856484</v>
      </c>
      <c r="N3792">
        <v>0.39524760110218699</v>
      </c>
      <c r="O3792">
        <v>93.465176268271605</v>
      </c>
      <c r="P3792">
        <v>16.3</v>
      </c>
      <c r="Q3792">
        <v>-4.2276998333823999E-2</v>
      </c>
    </row>
    <row r="3793" spans="1:17" hidden="1" x14ac:dyDescent="0.3">
      <c r="A3793" t="s">
        <v>7748</v>
      </c>
      <c r="B3793" t="s">
        <v>7749</v>
      </c>
      <c r="C3793" t="str">
        <f>IFERROR(VLOOKUP(Table1[[#This Row],[Ticker]],[1]!Table1[[Symbol]:[Industry]],2,FALSE),"-")</f>
        <v>-</v>
      </c>
      <c r="D3793" t="s">
        <v>86</v>
      </c>
      <c r="E3793">
        <v>25.647637799999998</v>
      </c>
      <c r="F3793">
        <v>39.43</v>
      </c>
      <c r="G3793">
        <v>-22.546304283685799</v>
      </c>
      <c r="H3793">
        <v>9.6243263332723892</v>
      </c>
      <c r="I3793">
        <v>-9.7234842859220993</v>
      </c>
      <c r="J3793">
        <v>12.2704631472562</v>
      </c>
      <c r="O3793">
        <v>12.858229774283499</v>
      </c>
      <c r="P3793">
        <v>12.6571428571428</v>
      </c>
    </row>
    <row r="3794" spans="1:17" hidden="1" x14ac:dyDescent="0.3">
      <c r="A3794" t="s">
        <v>7750</v>
      </c>
      <c r="B3794" t="s">
        <v>7751</v>
      </c>
      <c r="C3794" t="str">
        <f>IFERROR(VLOOKUP(Table1[[#This Row],[Ticker]],[1]!Table1[[Symbol]:[Industry]],2,FALSE),"-")</f>
        <v>-</v>
      </c>
      <c r="E3794">
        <v>25.633862100000002</v>
      </c>
      <c r="F3794">
        <v>63</v>
      </c>
      <c r="G3794">
        <v>-24.099282795189701</v>
      </c>
      <c r="H3794">
        <v>-11.428841087542001</v>
      </c>
      <c r="I3794">
        <v>-18.859515276963698</v>
      </c>
      <c r="J3794">
        <v>-7.3243837534158596</v>
      </c>
      <c r="K3794">
        <v>69.639973655509195</v>
      </c>
      <c r="L3794">
        <v>72.904372272868798</v>
      </c>
      <c r="M3794">
        <v>34.727992554523297</v>
      </c>
      <c r="N3794">
        <v>2.5640798226163999</v>
      </c>
      <c r="O3794">
        <v>88.1111111111111</v>
      </c>
      <c r="P3794">
        <v>10.5263157894736</v>
      </c>
    </row>
    <row r="3795" spans="1:17" hidden="1" x14ac:dyDescent="0.3">
      <c r="A3795" t="s">
        <v>7752</v>
      </c>
      <c r="B3795" t="s">
        <v>7753</v>
      </c>
      <c r="C3795" t="str">
        <f>IFERROR(VLOOKUP(Table1[[#This Row],[Ticker]],[1]!Table1[[Symbol]:[Industry]],2,FALSE),"-")</f>
        <v>-</v>
      </c>
      <c r="E3795">
        <v>25.57636536</v>
      </c>
      <c r="F3795">
        <v>5.07</v>
      </c>
      <c r="G3795">
        <v>-59.531814668210998</v>
      </c>
      <c r="H3795">
        <v>18.841678748299199</v>
      </c>
      <c r="I3795">
        <v>5.5685779020012198</v>
      </c>
      <c r="J3795">
        <v>-9.8604839403382094</v>
      </c>
      <c r="K3795">
        <v>4.3667007210105</v>
      </c>
      <c r="L3795">
        <v>4.4445818765732401</v>
      </c>
      <c r="M3795">
        <v>60.545087285429602</v>
      </c>
      <c r="N3795">
        <v>3.8019848567324801</v>
      </c>
      <c r="O3795">
        <v>56.015779092702097</v>
      </c>
      <c r="P3795">
        <v>63.022508038585201</v>
      </c>
      <c r="Q3795">
        <v>7.0354840231309002E-2</v>
      </c>
    </row>
    <row r="3796" spans="1:17" hidden="1" x14ac:dyDescent="0.3">
      <c r="A3796" t="s">
        <v>7754</v>
      </c>
      <c r="B3796" t="s">
        <v>7755</v>
      </c>
      <c r="C3796" t="str">
        <f>IFERROR(VLOOKUP(Table1[[#This Row],[Ticker]],[1]!Table1[[Symbol]:[Industry]],2,FALSE),"-")</f>
        <v>-</v>
      </c>
      <c r="D3796" t="s">
        <v>320</v>
      </c>
      <c r="E3796">
        <v>25.572129700000001</v>
      </c>
      <c r="F3796">
        <v>44.5</v>
      </c>
      <c r="G3796">
        <v>-7.9873182961284597</v>
      </c>
      <c r="H3796">
        <v>-14.3331635452701</v>
      </c>
      <c r="I3796">
        <v>17.724076888420001</v>
      </c>
      <c r="J3796">
        <v>-1.7679983912052499</v>
      </c>
      <c r="K3796">
        <v>45.066344865485803</v>
      </c>
      <c r="L3796">
        <v>42.542477822873003</v>
      </c>
      <c r="M3796">
        <v>15.457896356554899</v>
      </c>
      <c r="N3796">
        <v>0.129870129870129</v>
      </c>
      <c r="O3796">
        <v>21.325842696629199</v>
      </c>
      <c r="P3796">
        <v>61.231884057971001</v>
      </c>
    </row>
    <row r="3797" spans="1:17" hidden="1" x14ac:dyDescent="0.3">
      <c r="A3797" t="s">
        <v>7756</v>
      </c>
      <c r="B3797" t="s">
        <v>7757</v>
      </c>
      <c r="C3797" t="str">
        <f>IFERROR(VLOOKUP(Table1[[#This Row],[Ticker]],[1]!Table1[[Symbol]:[Industry]],2,FALSE),"-")</f>
        <v>-</v>
      </c>
      <c r="D3797" t="s">
        <v>46</v>
      </c>
      <c r="E3797">
        <v>25.515000000000001</v>
      </c>
      <c r="F3797">
        <v>35</v>
      </c>
      <c r="G3797">
        <v>-74.542595377721298</v>
      </c>
      <c r="H3797">
        <v>-1.6241205209013201</v>
      </c>
      <c r="I3797">
        <v>-53.2641530760433</v>
      </c>
      <c r="J3797">
        <v>-10.858907482114301</v>
      </c>
      <c r="K3797">
        <v>36.928459045472003</v>
      </c>
      <c r="M3797">
        <v>50.222327193106203</v>
      </c>
      <c r="N3797">
        <v>0.95438007276798198</v>
      </c>
      <c r="O3797">
        <v>114</v>
      </c>
      <c r="P3797">
        <v>6.8702290076335801</v>
      </c>
    </row>
    <row r="3798" spans="1:17" hidden="1" x14ac:dyDescent="0.3">
      <c r="A3798" t="s">
        <v>7758</v>
      </c>
      <c r="B3798" t="s">
        <v>7759</v>
      </c>
      <c r="C3798" t="str">
        <f>IFERROR(VLOOKUP(Table1[[#This Row],[Ticker]],[1]!Table1[[Symbol]:[Industry]],2,FALSE),"-")</f>
        <v>-</v>
      </c>
      <c r="D3798" t="s">
        <v>620</v>
      </c>
      <c r="E3798">
        <v>25.513950000000001</v>
      </c>
      <c r="F3798">
        <v>51.7</v>
      </c>
      <c r="G3798">
        <v>-62.237661772991203</v>
      </c>
      <c r="H3798">
        <v>-4.4141352051891403</v>
      </c>
      <c r="I3798">
        <v>-2.8893660232324101</v>
      </c>
      <c r="J3798">
        <v>-1.7679983912052499</v>
      </c>
      <c r="K3798">
        <v>62.326431611066397</v>
      </c>
      <c r="M3798">
        <v>98.920027569831404</v>
      </c>
      <c r="N3798">
        <v>1.125</v>
      </c>
      <c r="O3798">
        <v>57.543520309477699</v>
      </c>
      <c r="P3798">
        <v>10</v>
      </c>
    </row>
    <row r="3799" spans="1:17" hidden="1" x14ac:dyDescent="0.3">
      <c r="A3799" t="s">
        <v>7760</v>
      </c>
      <c r="B3799" t="s">
        <v>7761</v>
      </c>
      <c r="C3799" t="str">
        <f>IFERROR(VLOOKUP(Table1[[#This Row],[Ticker]],[1]!Table1[[Symbol]:[Industry]],2,FALSE),"-")</f>
        <v>-</v>
      </c>
      <c r="D3799" t="s">
        <v>65</v>
      </c>
      <c r="E3799">
        <v>25.486325600000001</v>
      </c>
      <c r="F3799">
        <v>12.44</v>
      </c>
      <c r="G3799">
        <v>-91.787997310878893</v>
      </c>
      <c r="H3799">
        <v>-9.9235691674532998</v>
      </c>
      <c r="I3799">
        <v>-9.6528515004108506</v>
      </c>
      <c r="J3799">
        <v>-7.0630059555017803</v>
      </c>
      <c r="K3799">
        <v>12.8884452140496</v>
      </c>
      <c r="L3799">
        <v>16.409556929601901</v>
      </c>
      <c r="M3799">
        <v>38.822255998161403</v>
      </c>
      <c r="N3799">
        <v>1.3421854056743401</v>
      </c>
      <c r="O3799">
        <v>194.774919614147</v>
      </c>
      <c r="P3799">
        <v>16.044776119402901</v>
      </c>
      <c r="Q3799">
        <v>8.7742069154352995E-2</v>
      </c>
    </row>
    <row r="3800" spans="1:17" hidden="1" x14ac:dyDescent="0.3">
      <c r="A3800" t="s">
        <v>7762</v>
      </c>
      <c r="B3800" t="s">
        <v>7763</v>
      </c>
      <c r="C3800" t="str">
        <f>IFERROR(VLOOKUP(Table1[[#This Row],[Ticker]],[1]!Table1[[Symbol]:[Industry]],2,FALSE),"-")</f>
        <v>-</v>
      </c>
      <c r="E3800">
        <v>25.454999999999998</v>
      </c>
      <c r="F3800">
        <v>16.97</v>
      </c>
      <c r="G3800">
        <v>34.080657670152497</v>
      </c>
      <c r="H3800">
        <v>5.7722829039986099</v>
      </c>
      <c r="I3800">
        <v>-26.571970295867199</v>
      </c>
      <c r="J3800">
        <v>3.6460143476482498</v>
      </c>
      <c r="K3800">
        <v>16.228258968091399</v>
      </c>
      <c r="L3800">
        <v>16.253832471781202</v>
      </c>
      <c r="M3800">
        <v>63.435452648113603</v>
      </c>
      <c r="N3800">
        <v>1.56110239474224</v>
      </c>
      <c r="O3800">
        <v>68.768414849734796</v>
      </c>
      <c r="P3800">
        <v>75.128998968008204</v>
      </c>
      <c r="Q3800">
        <v>7.5746697271093996E-2</v>
      </c>
    </row>
    <row r="3801" spans="1:17" hidden="1" x14ac:dyDescent="0.3">
      <c r="A3801" t="s">
        <v>7764</v>
      </c>
      <c r="B3801" t="s">
        <v>7765</v>
      </c>
      <c r="C3801" t="str">
        <f>IFERROR(VLOOKUP(Table1[[#This Row],[Ticker]],[1]!Table1[[Symbol]:[Industry]],2,FALSE),"-")</f>
        <v>-</v>
      </c>
      <c r="D3801" t="s">
        <v>390</v>
      </c>
      <c r="E3801">
        <v>25.4135694</v>
      </c>
      <c r="F3801">
        <v>42.27</v>
      </c>
      <c r="G3801">
        <v>129.23353171121099</v>
      </c>
      <c r="H3801">
        <v>2.2509215443882602</v>
      </c>
      <c r="I3801">
        <v>38.344981025068101</v>
      </c>
      <c r="J3801">
        <v>-8.8763054364208092</v>
      </c>
      <c r="K3801">
        <v>40.154764987517801</v>
      </c>
      <c r="L3801">
        <v>32.323343209824699</v>
      </c>
      <c r="M3801">
        <v>40.310504694011698</v>
      </c>
      <c r="N3801">
        <v>1.87510307784884</v>
      </c>
      <c r="O3801">
        <v>25.124201561391001</v>
      </c>
      <c r="P3801">
        <v>199.787234042553</v>
      </c>
      <c r="Q3801">
        <v>7.6011824590136001E-2</v>
      </c>
    </row>
    <row r="3802" spans="1:17" hidden="1" x14ac:dyDescent="0.3">
      <c r="A3802" t="s">
        <v>7766</v>
      </c>
      <c r="B3802" t="s">
        <v>7767</v>
      </c>
      <c r="C3802" t="str">
        <f>IFERROR(VLOOKUP(Table1[[#This Row],[Ticker]],[1]!Table1[[Symbol]:[Industry]],2,FALSE),"-")</f>
        <v>-</v>
      </c>
      <c r="E3802">
        <v>25.410857</v>
      </c>
      <c r="F3802">
        <v>27.1</v>
      </c>
      <c r="G3802">
        <v>-19.2288854316052</v>
      </c>
      <c r="H3802">
        <v>4.6409829050470703</v>
      </c>
      <c r="I3802">
        <v>-16.960162483409398</v>
      </c>
      <c r="J3802">
        <v>7.2871197190309598</v>
      </c>
      <c r="K3802">
        <v>26.037289461763098</v>
      </c>
      <c r="L3802">
        <v>25.971624068741399</v>
      </c>
      <c r="M3802">
        <v>69.227526357256707</v>
      </c>
      <c r="N3802">
        <v>3.5757575757575699</v>
      </c>
      <c r="O3802">
        <v>11.808118081180799</v>
      </c>
      <c r="P3802">
        <v>6.6929133858267802</v>
      </c>
    </row>
    <row r="3803" spans="1:17" hidden="1" x14ac:dyDescent="0.3">
      <c r="A3803" t="s">
        <v>7768</v>
      </c>
      <c r="B3803" t="s">
        <v>7769</v>
      </c>
      <c r="C3803" t="str">
        <f>IFERROR(VLOOKUP(Table1[[#This Row],[Ticker]],[1]!Table1[[Symbol]:[Industry]],2,FALSE),"-")</f>
        <v>-</v>
      </c>
      <c r="D3803" t="s">
        <v>620</v>
      </c>
      <c r="E3803">
        <v>25.383895210999999</v>
      </c>
      <c r="F3803">
        <v>3.59</v>
      </c>
      <c r="G3803">
        <v>-83.723881927428906</v>
      </c>
      <c r="H3803">
        <v>-0.98556377661771499</v>
      </c>
      <c r="I3803">
        <v>-10.3179374518038</v>
      </c>
      <c r="J3803">
        <v>-3.93016055336741</v>
      </c>
      <c r="K3803">
        <v>3.5635515536437201</v>
      </c>
      <c r="M3803">
        <v>44.839825322890903</v>
      </c>
      <c r="N3803">
        <v>1.5658882215152701</v>
      </c>
      <c r="O3803">
        <v>150.69637883008301</v>
      </c>
      <c r="P3803">
        <v>21.694915254237198</v>
      </c>
    </row>
    <row r="3804" spans="1:17" hidden="1" x14ac:dyDescent="0.3">
      <c r="A3804" t="s">
        <v>7770</v>
      </c>
      <c r="B3804" t="s">
        <v>7771</v>
      </c>
      <c r="C3804" t="str">
        <f>IFERROR(VLOOKUP(Table1[[#This Row],[Ticker]],[1]!Table1[[Symbol]:[Industry]],2,FALSE),"-")</f>
        <v>-</v>
      </c>
      <c r="D3804" t="s">
        <v>65</v>
      </c>
      <c r="E3804">
        <v>25.3506</v>
      </c>
      <c r="F3804">
        <v>25.3</v>
      </c>
      <c r="G3804">
        <v>17.630590182969801</v>
      </c>
      <c r="H3804">
        <v>13.152195993346901</v>
      </c>
      <c r="I3804">
        <v>3.1656798483272102</v>
      </c>
      <c r="J3804">
        <v>-11.907858531065401</v>
      </c>
      <c r="K3804">
        <v>23.858830436542</v>
      </c>
      <c r="L3804">
        <v>22.315055313228701</v>
      </c>
      <c r="M3804">
        <v>52.093103100092698</v>
      </c>
      <c r="N3804">
        <v>2.5280598422690201</v>
      </c>
      <c r="O3804">
        <v>13.438735177865601</v>
      </c>
      <c r="P3804">
        <v>58.223889931206998</v>
      </c>
      <c r="Q3804">
        <v>9.1151676295828002E-2</v>
      </c>
    </row>
    <row r="3805" spans="1:17" hidden="1" x14ac:dyDescent="0.3">
      <c r="A3805" t="s">
        <v>7772</v>
      </c>
      <c r="B3805" t="s">
        <v>7773</v>
      </c>
      <c r="C3805" t="str">
        <f>IFERROR(VLOOKUP(Table1[[#This Row],[Ticker]],[1]!Table1[[Symbol]:[Industry]],2,FALSE),"-")</f>
        <v>-</v>
      </c>
      <c r="E3805">
        <v>25.348612500000002</v>
      </c>
      <c r="F3805">
        <v>150.75</v>
      </c>
      <c r="G3805">
        <v>-45.097212758964098</v>
      </c>
      <c r="H3805">
        <v>-14.535347326401199</v>
      </c>
      <c r="I3805">
        <v>-35.581673715540099</v>
      </c>
      <c r="J3805">
        <v>-9.6561971489692198</v>
      </c>
      <c r="K3805">
        <v>156.743295824965</v>
      </c>
      <c r="L3805">
        <v>173.798914348371</v>
      </c>
      <c r="M3805">
        <v>35.7724960338237</v>
      </c>
      <c r="N3805">
        <v>0.31462671406805398</v>
      </c>
      <c r="O3805">
        <v>68.490878938640094</v>
      </c>
      <c r="P3805">
        <v>23.565573770491799</v>
      </c>
    </row>
    <row r="3806" spans="1:17" hidden="1" x14ac:dyDescent="0.3">
      <c r="A3806" t="s">
        <v>7774</v>
      </c>
      <c r="B3806" t="s">
        <v>7775</v>
      </c>
      <c r="C3806" t="str">
        <f>IFERROR(VLOOKUP(Table1[[#This Row],[Ticker]],[1]!Table1[[Symbol]:[Industry]],2,FALSE),"-")</f>
        <v>-</v>
      </c>
      <c r="D3806" t="s">
        <v>552</v>
      </c>
      <c r="E3806">
        <v>25.31232</v>
      </c>
      <c r="F3806">
        <v>81.599999999999994</v>
      </c>
      <c r="G3806">
        <v>59.742359433549197</v>
      </c>
      <c r="H3806">
        <v>6.6732563892071202</v>
      </c>
      <c r="I3806">
        <v>112.40052906235501</v>
      </c>
      <c r="J3806">
        <v>-0.169462698709828</v>
      </c>
      <c r="K3806">
        <v>71.573220964757894</v>
      </c>
      <c r="L3806">
        <v>54.699767680486097</v>
      </c>
      <c r="M3806">
        <v>55.409040802828201</v>
      </c>
      <c r="N3806">
        <v>1.90061861673951</v>
      </c>
      <c r="O3806">
        <v>10.294117647058799</v>
      </c>
      <c r="P3806">
        <v>168.686203490286</v>
      </c>
    </row>
    <row r="3807" spans="1:17" hidden="1" x14ac:dyDescent="0.3">
      <c r="A3807" t="s">
        <v>7776</v>
      </c>
      <c r="B3807" t="s">
        <v>7777</v>
      </c>
      <c r="C3807" t="str">
        <f>IFERROR(VLOOKUP(Table1[[#This Row],[Ticker]],[1]!Table1[[Symbol]:[Industry]],2,FALSE),"-")</f>
        <v>-</v>
      </c>
      <c r="D3807" t="s">
        <v>390</v>
      </c>
      <c r="E3807">
        <v>25.307639099999999</v>
      </c>
      <c r="F3807">
        <v>35.11</v>
      </c>
      <c r="G3807">
        <v>30.332258423448199</v>
      </c>
      <c r="H3807">
        <v>-12.1904334741638</v>
      </c>
      <c r="I3807">
        <v>-21.409428555801401</v>
      </c>
      <c r="J3807">
        <v>-4.3559027512614996</v>
      </c>
      <c r="K3807">
        <v>35.518483027241402</v>
      </c>
      <c r="L3807">
        <v>34.4121860915835</v>
      </c>
      <c r="M3807">
        <v>54.151161421226199</v>
      </c>
      <c r="N3807">
        <v>1.1870891205027401</v>
      </c>
      <c r="O3807">
        <v>36.656223298205603</v>
      </c>
      <c r="P3807">
        <v>95.0555555555555</v>
      </c>
      <c r="Q3807">
        <v>7.5656632899110995E-2</v>
      </c>
    </row>
    <row r="3808" spans="1:17" hidden="1" x14ac:dyDescent="0.3">
      <c r="A3808" t="s">
        <v>7778</v>
      </c>
      <c r="B3808" t="s">
        <v>7779</v>
      </c>
      <c r="C3808" t="str">
        <f>IFERROR(VLOOKUP(Table1[[#This Row],[Ticker]],[1]!Table1[[Symbol]:[Industry]],2,FALSE),"-")</f>
        <v>-</v>
      </c>
      <c r="E3808">
        <v>25.295999999999999</v>
      </c>
      <c r="F3808">
        <v>20.399999999999999</v>
      </c>
      <c r="G3808">
        <v>1.2324312783192799</v>
      </c>
      <c r="H3808">
        <v>-12.8925953335117</v>
      </c>
      <c r="I3808">
        <v>-19.268438992484299</v>
      </c>
      <c r="J3808">
        <v>-2.4147645603594898</v>
      </c>
      <c r="K3808">
        <v>21.3066557867695</v>
      </c>
      <c r="L3808">
        <v>21.275988371853899</v>
      </c>
      <c r="M3808">
        <v>47.493963949739701</v>
      </c>
      <c r="N3808">
        <v>1.21093759891522</v>
      </c>
      <c r="O3808">
        <v>58.137254901960702</v>
      </c>
      <c r="P3808">
        <v>68.455821635012299</v>
      </c>
      <c r="Q3808">
        <v>0.114217227098388</v>
      </c>
    </row>
    <row r="3809" spans="1:17" hidden="1" x14ac:dyDescent="0.3">
      <c r="A3809" t="s">
        <v>7780</v>
      </c>
      <c r="B3809" t="s">
        <v>7781</v>
      </c>
      <c r="C3809" t="str">
        <f>IFERROR(VLOOKUP(Table1[[#This Row],[Ticker]],[1]!Table1[[Symbol]:[Industry]],2,FALSE),"-")</f>
        <v>-</v>
      </c>
      <c r="D3809" t="s">
        <v>620</v>
      </c>
      <c r="E3809">
        <v>25.238103893999899</v>
      </c>
      <c r="F3809">
        <v>29.53</v>
      </c>
      <c r="G3809">
        <v>16.190745262040799</v>
      </c>
      <c r="H3809">
        <v>2.1375889327418802</v>
      </c>
      <c r="I3809">
        <v>-11.516211200026</v>
      </c>
      <c r="J3809">
        <v>7.3807123117265698</v>
      </c>
      <c r="K3809">
        <v>31.178543853333199</v>
      </c>
      <c r="L3809">
        <v>29.774041639799901</v>
      </c>
      <c r="M3809">
        <v>47.959679115242601</v>
      </c>
      <c r="N3809">
        <v>0.44326325994113402</v>
      </c>
      <c r="O3809">
        <v>40.704368438875697</v>
      </c>
      <c r="P3809">
        <v>105.783972125435</v>
      </c>
      <c r="Q3809">
        <v>9.8191490575536999E-2</v>
      </c>
    </row>
    <row r="3810" spans="1:17" hidden="1" x14ac:dyDescent="0.3">
      <c r="A3810" t="s">
        <v>7782</v>
      </c>
      <c r="B3810" t="s">
        <v>7783</v>
      </c>
      <c r="C3810" t="str">
        <f>IFERROR(VLOOKUP(Table1[[#This Row],[Ticker]],[1]!Table1[[Symbol]:[Industry]],2,FALSE),"-")</f>
        <v>-</v>
      </c>
      <c r="D3810" t="s">
        <v>65</v>
      </c>
      <c r="E3810">
        <v>25.217856300000001</v>
      </c>
      <c r="F3810">
        <v>50.44</v>
      </c>
      <c r="G3810">
        <v>72.558254230576097</v>
      </c>
      <c r="H3810">
        <v>22.2542900124315</v>
      </c>
      <c r="I3810">
        <v>12.2098403259739</v>
      </c>
      <c r="J3810">
        <v>-16.0179983912052</v>
      </c>
      <c r="K3810">
        <v>47.828734314591202</v>
      </c>
      <c r="L3810">
        <v>41.8339632827267</v>
      </c>
      <c r="M3810">
        <v>44.644369846944201</v>
      </c>
      <c r="N3810">
        <v>2.7329822782058999</v>
      </c>
      <c r="O3810">
        <v>34.813639968279098</v>
      </c>
      <c r="P3810">
        <v>119.304347826086</v>
      </c>
      <c r="Q3810">
        <v>9.6813389693263002E-2</v>
      </c>
    </row>
    <row r="3811" spans="1:17" hidden="1" x14ac:dyDescent="0.3">
      <c r="A3811" t="s">
        <v>7784</v>
      </c>
      <c r="B3811" t="s">
        <v>7785</v>
      </c>
      <c r="C3811" t="str">
        <f>IFERROR(VLOOKUP(Table1[[#This Row],[Ticker]],[1]!Table1[[Symbol]:[Industry]],2,FALSE),"-")</f>
        <v>-</v>
      </c>
      <c r="D3811" t="s">
        <v>46</v>
      </c>
      <c r="E3811">
        <v>25.211264</v>
      </c>
      <c r="F3811">
        <v>28.34</v>
      </c>
      <c r="G3811">
        <v>106.013079718987</v>
      </c>
      <c r="H3811">
        <v>14.5930773531477</v>
      </c>
      <c r="I3811">
        <v>235.69611983162599</v>
      </c>
      <c r="J3811">
        <v>13.854425351581201</v>
      </c>
      <c r="K3811">
        <v>22.9758373757459</v>
      </c>
      <c r="L3811">
        <v>16.896343074225701</v>
      </c>
      <c r="M3811">
        <v>99.997548755455</v>
      </c>
      <c r="N3811">
        <v>4.8839615668883898</v>
      </c>
      <c r="O3811">
        <v>0</v>
      </c>
      <c r="P3811">
        <v>248.58548585485801</v>
      </c>
    </row>
    <row r="3812" spans="1:17" hidden="1" x14ac:dyDescent="0.3">
      <c r="A3812" t="s">
        <v>7786</v>
      </c>
      <c r="B3812" t="s">
        <v>7787</v>
      </c>
      <c r="C3812" t="str">
        <f>IFERROR(VLOOKUP(Table1[[#This Row],[Ticker]],[1]!Table1[[Symbol]:[Industry]],2,FALSE),"-")</f>
        <v>-</v>
      </c>
      <c r="D3812" t="s">
        <v>484</v>
      </c>
      <c r="E3812">
        <v>25.2</v>
      </c>
      <c r="F3812">
        <v>36</v>
      </c>
      <c r="G3812">
        <v>-50.477076303127802</v>
      </c>
      <c r="H3812">
        <v>0.39636042163302698</v>
      </c>
      <c r="I3812">
        <v>-58.664332132586203</v>
      </c>
      <c r="J3812">
        <v>-5.1022280228266403</v>
      </c>
      <c r="K3812">
        <v>37.1745776646626</v>
      </c>
      <c r="L3812">
        <v>46.813548364944303</v>
      </c>
      <c r="M3812">
        <v>49.486306987724198</v>
      </c>
      <c r="N3812">
        <v>1.20364180787664</v>
      </c>
      <c r="O3812">
        <v>250.138888888888</v>
      </c>
      <c r="P3812">
        <v>6.47737355811888</v>
      </c>
      <c r="Q3812">
        <v>-2.1353295050619E-2</v>
      </c>
    </row>
    <row r="3813" spans="1:17" hidden="1" x14ac:dyDescent="0.3">
      <c r="A3813" t="s">
        <v>7788</v>
      </c>
      <c r="B3813" t="s">
        <v>7789</v>
      </c>
      <c r="C3813" t="str">
        <f>IFERROR(VLOOKUP(Table1[[#This Row],[Ticker]],[1]!Table1[[Symbol]:[Industry]],2,FALSE),"-")</f>
        <v>-</v>
      </c>
      <c r="E3813">
        <v>25.144680000000001</v>
      </c>
      <c r="F3813">
        <v>70.95</v>
      </c>
      <c r="G3813">
        <v>32.552368964504502</v>
      </c>
      <c r="H3813">
        <v>-8.9124051013829106</v>
      </c>
      <c r="I3813">
        <v>0.44929212373244098</v>
      </c>
      <c r="J3813">
        <v>2.7774561542492902</v>
      </c>
      <c r="K3813">
        <v>69.140625679276198</v>
      </c>
      <c r="L3813">
        <v>60.466383869783797</v>
      </c>
      <c r="M3813">
        <v>70.651596890965493</v>
      </c>
      <c r="N3813">
        <v>1.7193675889328</v>
      </c>
      <c r="O3813">
        <v>8.5271317829457303</v>
      </c>
      <c r="P3813">
        <v>114.99999999999901</v>
      </c>
      <c r="Q3813">
        <v>5.2289075629560998E-2</v>
      </c>
    </row>
    <row r="3814" spans="1:17" hidden="1" x14ac:dyDescent="0.3">
      <c r="A3814" t="s">
        <v>7790</v>
      </c>
      <c r="B3814" t="s">
        <v>7791</v>
      </c>
      <c r="C3814" t="str">
        <f>IFERROR(VLOOKUP(Table1[[#This Row],[Ticker]],[1]!Table1[[Symbol]:[Industry]],2,FALSE),"-")</f>
        <v>-</v>
      </c>
      <c r="D3814" t="s">
        <v>1671</v>
      </c>
      <c r="E3814">
        <v>25.107048079999998</v>
      </c>
      <c r="F3814">
        <v>25.1</v>
      </c>
      <c r="G3814">
        <v>6.6082559679540598</v>
      </c>
      <c r="H3814">
        <v>-18.887819415715398</v>
      </c>
      <c r="I3814">
        <v>-21.283526607174</v>
      </c>
      <c r="J3814">
        <v>1.4066047833979201</v>
      </c>
      <c r="K3814">
        <v>25.435833791946301</v>
      </c>
      <c r="L3814">
        <v>23.207055932218399</v>
      </c>
      <c r="M3814">
        <v>42.101727103732898</v>
      </c>
      <c r="N3814">
        <v>0.48571428571428499</v>
      </c>
      <c r="O3814">
        <v>37.051792828685201</v>
      </c>
      <c r="P3814">
        <v>39.832869080779901</v>
      </c>
      <c r="Q3814">
        <v>0.14605052784624001</v>
      </c>
    </row>
    <row r="3815" spans="1:17" hidden="1" x14ac:dyDescent="0.3">
      <c r="A3815" t="s">
        <v>7792</v>
      </c>
      <c r="B3815" t="s">
        <v>7793</v>
      </c>
      <c r="C3815" t="str">
        <f>IFERROR(VLOOKUP(Table1[[#This Row],[Ticker]],[1]!Table1[[Symbol]:[Industry]],2,FALSE),"-")</f>
        <v>-</v>
      </c>
      <c r="D3815" t="s">
        <v>140</v>
      </c>
      <c r="E3815">
        <v>25.083155999999999</v>
      </c>
      <c r="F3815">
        <v>96.6</v>
      </c>
      <c r="G3815">
        <v>-50.653910962721099</v>
      </c>
      <c r="H3815">
        <v>-19.677293099925901</v>
      </c>
      <c r="I3815">
        <v>-41.014366023232398</v>
      </c>
      <c r="J3815">
        <v>-1.7679983912052499</v>
      </c>
      <c r="K3815">
        <v>109.020855025648</v>
      </c>
      <c r="L3815">
        <v>120.199816822744</v>
      </c>
      <c r="M3815">
        <v>9.1795833229903803</v>
      </c>
      <c r="N3815">
        <v>2.0762463343108499</v>
      </c>
      <c r="O3815">
        <v>39.130434782608702</v>
      </c>
      <c r="P3815">
        <v>0</v>
      </c>
    </row>
    <row r="3816" spans="1:17" hidden="1" x14ac:dyDescent="0.3">
      <c r="A3816" t="s">
        <v>7794</v>
      </c>
      <c r="B3816" t="s">
        <v>7795</v>
      </c>
      <c r="C3816" t="str">
        <f>IFERROR(VLOOKUP(Table1[[#This Row],[Ticker]],[1]!Table1[[Symbol]:[Industry]],2,FALSE),"-")</f>
        <v>-</v>
      </c>
      <c r="D3816" t="s">
        <v>156</v>
      </c>
      <c r="E3816">
        <v>25.063647706000001</v>
      </c>
      <c r="F3816">
        <v>62.39</v>
      </c>
      <c r="G3816">
        <v>52.544956836146604</v>
      </c>
      <c r="H3816">
        <v>-6.2497297782138803</v>
      </c>
      <c r="I3816">
        <v>11.8906339767675</v>
      </c>
      <c r="J3816">
        <v>-2.4462929648486602</v>
      </c>
      <c r="K3816">
        <v>62.042781056254803</v>
      </c>
      <c r="L3816">
        <v>55.7082088661491</v>
      </c>
      <c r="M3816">
        <v>56.698610231190898</v>
      </c>
      <c r="N3816">
        <v>0.99060701661594797</v>
      </c>
      <c r="O3816">
        <v>29.347651867286402</v>
      </c>
      <c r="P3816">
        <v>117.084203201113</v>
      </c>
      <c r="Q3816">
        <v>9.2056873123111005E-2</v>
      </c>
    </row>
    <row r="3817" spans="1:17" hidden="1" x14ac:dyDescent="0.3">
      <c r="A3817" t="s">
        <v>7796</v>
      </c>
      <c r="B3817" t="s">
        <v>7797</v>
      </c>
      <c r="C3817" t="str">
        <f>IFERROR(VLOOKUP(Table1[[#This Row],[Ticker]],[1]!Table1[[Symbol]:[Industry]],2,FALSE),"-")</f>
        <v>-</v>
      </c>
      <c r="D3817" t="s">
        <v>287</v>
      </c>
      <c r="E3817">
        <v>25.010098438</v>
      </c>
      <c r="F3817">
        <v>12.22</v>
      </c>
      <c r="G3817">
        <v>14.5863214416903</v>
      </c>
      <c r="H3817">
        <v>-20.545822447987501</v>
      </c>
      <c r="I3817">
        <v>13.0900154200665</v>
      </c>
      <c r="J3817">
        <v>0.13200160879473899</v>
      </c>
      <c r="K3817">
        <v>10.0447127373195</v>
      </c>
      <c r="L3817">
        <v>9.8380915120041692</v>
      </c>
      <c r="M3817">
        <v>86.416853458612806</v>
      </c>
      <c r="N3817">
        <v>1.5224076242225799</v>
      </c>
      <c r="O3817">
        <v>10.392798690671</v>
      </c>
      <c r="P3817">
        <v>78.654970760233894</v>
      </c>
    </row>
    <row r="3818" spans="1:17" hidden="1" x14ac:dyDescent="0.3">
      <c r="A3818" t="s">
        <v>7798</v>
      </c>
      <c r="B3818" t="s">
        <v>7799</v>
      </c>
      <c r="C3818" t="str">
        <f>IFERROR(VLOOKUP(Table1[[#This Row],[Ticker]],[1]!Table1[[Symbol]:[Industry]],2,FALSE),"-")</f>
        <v>-</v>
      </c>
      <c r="D3818" t="s">
        <v>65</v>
      </c>
      <c r="E3818">
        <v>25</v>
      </c>
      <c r="F3818">
        <v>25</v>
      </c>
      <c r="G3818">
        <v>-28.812961214794601</v>
      </c>
      <c r="H3818">
        <v>-7.4910582821122196</v>
      </c>
      <c r="I3818">
        <v>-10.806883377254399</v>
      </c>
      <c r="J3818">
        <v>-12.5644585681964</v>
      </c>
      <c r="K3818">
        <v>28.939612815466798</v>
      </c>
      <c r="L3818">
        <v>26.406690092033099</v>
      </c>
      <c r="M3818">
        <v>25.024187154236401</v>
      </c>
      <c r="N3818">
        <v>2.03664325058068</v>
      </c>
      <c r="O3818">
        <v>83.16</v>
      </c>
      <c r="P3818">
        <v>19.047619047619001</v>
      </c>
    </row>
    <row r="3819" spans="1:17" hidden="1" x14ac:dyDescent="0.3">
      <c r="A3819" t="s">
        <v>7800</v>
      </c>
      <c r="B3819" t="s">
        <v>7801</v>
      </c>
      <c r="C3819" t="str">
        <f>IFERROR(VLOOKUP(Table1[[#This Row],[Ticker]],[1]!Table1[[Symbol]:[Industry]],2,FALSE),"-")</f>
        <v>-</v>
      </c>
      <c r="E3819">
        <v>24.941199999999998</v>
      </c>
      <c r="F3819">
        <v>54.22</v>
      </c>
      <c r="G3819">
        <v>-39.552961485798299</v>
      </c>
      <c r="H3819">
        <v>-7.5747129452061301</v>
      </c>
      <c r="I3819">
        <v>-16.292180917228499</v>
      </c>
      <c r="J3819">
        <v>-6.7846650578719103</v>
      </c>
      <c r="K3819">
        <v>55.764695368872601</v>
      </c>
      <c r="L3819">
        <v>56.745333457889501</v>
      </c>
      <c r="M3819">
        <v>31.403241220995401</v>
      </c>
      <c r="N3819">
        <v>0.46991622462044902</v>
      </c>
      <c r="O3819">
        <v>35.097749907783097</v>
      </c>
      <c r="P3819">
        <v>22.725215029425001</v>
      </c>
      <c r="Q3819">
        <v>-3.0833993986791E-2</v>
      </c>
    </row>
    <row r="3820" spans="1:17" hidden="1" x14ac:dyDescent="0.3">
      <c r="A3820" t="s">
        <v>7802</v>
      </c>
      <c r="B3820" t="s">
        <v>7803</v>
      </c>
      <c r="C3820" t="str">
        <f>IFERROR(VLOOKUP(Table1[[#This Row],[Ticker]],[1]!Table1[[Symbol]:[Industry]],2,FALSE),"-")</f>
        <v>-</v>
      </c>
      <c r="E3820">
        <v>24.934895999999998</v>
      </c>
      <c r="F3820">
        <v>4.6399999999999997</v>
      </c>
      <c r="G3820">
        <v>-6.5306003432468298</v>
      </c>
      <c r="H3820">
        <v>-7.4642441376510096</v>
      </c>
      <c r="I3820">
        <v>-25.176700616805199</v>
      </c>
      <c r="J3820">
        <v>1.241260868054</v>
      </c>
      <c r="K3820">
        <v>4.4443088997764804</v>
      </c>
      <c r="L3820">
        <v>4.5037798123268402</v>
      </c>
      <c r="M3820">
        <v>77.557409356348401</v>
      </c>
      <c r="N3820">
        <v>1.26306987569206</v>
      </c>
      <c r="O3820">
        <v>40.086206896551701</v>
      </c>
      <c r="P3820">
        <v>28.531855955678601</v>
      </c>
      <c r="Q3820">
        <v>-8.8280349991948004E-2</v>
      </c>
    </row>
    <row r="3821" spans="1:17" hidden="1" x14ac:dyDescent="0.3">
      <c r="A3821" t="s">
        <v>7804</v>
      </c>
      <c r="B3821" t="s">
        <v>7805</v>
      </c>
      <c r="C3821" t="str">
        <f>IFERROR(VLOOKUP(Table1[[#This Row],[Ticker]],[1]!Table1[[Symbol]:[Industry]],2,FALSE),"-")</f>
        <v>-</v>
      </c>
      <c r="E3821">
        <v>24.915610000000001</v>
      </c>
      <c r="F3821">
        <v>62.95</v>
      </c>
      <c r="G3821">
        <v>2.8825852208338598</v>
      </c>
      <c r="H3821">
        <v>79.047403256349298</v>
      </c>
      <c r="I3821">
        <v>80.981899760567998</v>
      </c>
      <c r="J3821">
        <v>52.976527156239896</v>
      </c>
      <c r="K3821">
        <v>37.472983052187701</v>
      </c>
      <c r="L3821">
        <v>36.516576858224497</v>
      </c>
      <c r="M3821">
        <v>98.931334935895194</v>
      </c>
      <c r="N3821">
        <v>4.7230929989550603</v>
      </c>
      <c r="O3821">
        <v>1.5885623510714E-2</v>
      </c>
      <c r="P3821">
        <v>137.54716981132</v>
      </c>
    </row>
    <row r="3822" spans="1:17" hidden="1" x14ac:dyDescent="0.3">
      <c r="A3822" t="s">
        <v>7806</v>
      </c>
      <c r="B3822" t="s">
        <v>7807</v>
      </c>
      <c r="C3822" t="str">
        <f>IFERROR(VLOOKUP(Table1[[#This Row],[Ticker]],[1]!Table1[[Symbol]:[Industry]],2,FALSE),"-")</f>
        <v>-</v>
      </c>
      <c r="D3822" t="s">
        <v>127</v>
      </c>
      <c r="E3822">
        <v>24.888500000000001</v>
      </c>
      <c r="F3822">
        <v>22.75</v>
      </c>
      <c r="G3822">
        <v>-22.114736112070801</v>
      </c>
      <c r="H3822">
        <v>-15.7474685385224</v>
      </c>
      <c r="I3822">
        <v>-14.2336851906218</v>
      </c>
      <c r="J3822">
        <v>-8.6162474184425992</v>
      </c>
      <c r="K3822">
        <v>24.295736609052</v>
      </c>
      <c r="L3822">
        <v>20.6276207238332</v>
      </c>
      <c r="M3822">
        <v>28.185796785915599</v>
      </c>
      <c r="N3822">
        <v>0.77253893140659302</v>
      </c>
      <c r="O3822">
        <v>30.109890109890099</v>
      </c>
      <c r="P3822">
        <v>63.433908045976999</v>
      </c>
      <c r="Q3822">
        <v>5.8425795446285997E-2</v>
      </c>
    </row>
    <row r="3823" spans="1:17" hidden="1" x14ac:dyDescent="0.3">
      <c r="A3823" t="s">
        <v>7808</v>
      </c>
      <c r="B3823" t="s">
        <v>7809</v>
      </c>
      <c r="C3823" t="str">
        <f>IFERROR(VLOOKUP(Table1[[#This Row],[Ticker]],[1]!Table1[[Symbol]:[Industry]],2,FALSE),"-")</f>
        <v>-</v>
      </c>
      <c r="D3823" t="s">
        <v>716</v>
      </c>
      <c r="E3823">
        <v>24.859794348000001</v>
      </c>
      <c r="F3823">
        <v>763.62</v>
      </c>
      <c r="G3823">
        <v>40.343578730978997</v>
      </c>
      <c r="H3823">
        <v>-1.35503335749163</v>
      </c>
      <c r="I3823">
        <v>22.310081578616</v>
      </c>
      <c r="J3823">
        <v>-0.64606669430024299</v>
      </c>
      <c r="K3823">
        <v>718.52002969319005</v>
      </c>
      <c r="L3823">
        <v>617.28637004517998</v>
      </c>
      <c r="M3823">
        <v>42.579740679890797</v>
      </c>
      <c r="N3823">
        <v>0.83668543912951598</v>
      </c>
      <c r="O3823">
        <v>1.75087085199445</v>
      </c>
      <c r="P3823">
        <v>71.349713901043401</v>
      </c>
      <c r="Q3823">
        <v>-2.2826330923839998E-3</v>
      </c>
    </row>
    <row r="3824" spans="1:17" hidden="1" x14ac:dyDescent="0.3">
      <c r="A3824" t="s">
        <v>7810</v>
      </c>
      <c r="B3824" t="s">
        <v>7811</v>
      </c>
      <c r="C3824" t="str">
        <f>IFERROR(VLOOKUP(Table1[[#This Row],[Ticker]],[1]!Table1[[Symbol]:[Industry]],2,FALSE),"-")</f>
        <v>-</v>
      </c>
      <c r="E3824">
        <v>24.834419700000002</v>
      </c>
      <c r="F3824">
        <v>41.75</v>
      </c>
      <c r="G3824">
        <v>184.696735912089</v>
      </c>
      <c r="H3824">
        <v>-27.085000180184501</v>
      </c>
      <c r="I3824">
        <v>20.1571604267357</v>
      </c>
      <c r="J3824">
        <v>-4.6749751353912998</v>
      </c>
      <c r="K3824">
        <v>49.8310318637565</v>
      </c>
      <c r="L3824">
        <v>43.622021561396899</v>
      </c>
      <c r="M3824">
        <v>19.913270917722901</v>
      </c>
      <c r="N3824">
        <v>0.22602007747137701</v>
      </c>
      <c r="O3824">
        <v>113.86826347305301</v>
      </c>
      <c r="P3824">
        <v>245.04132231404901</v>
      </c>
      <c r="Q3824">
        <v>0.14405872119640001</v>
      </c>
    </row>
    <row r="3825" spans="1:17" hidden="1" x14ac:dyDescent="0.3">
      <c r="A3825" t="s">
        <v>7812</v>
      </c>
      <c r="B3825" t="s">
        <v>7813</v>
      </c>
      <c r="C3825" t="str">
        <f>IFERROR(VLOOKUP(Table1[[#This Row],[Ticker]],[1]!Table1[[Symbol]:[Industry]],2,FALSE),"-")</f>
        <v>-</v>
      </c>
      <c r="D3825" t="s">
        <v>148</v>
      </c>
      <c r="E3825">
        <v>24.784513981</v>
      </c>
      <c r="F3825">
        <v>12.96</v>
      </c>
      <c r="G3825">
        <v>162.287813979003</v>
      </c>
      <c r="H3825">
        <v>6.3617268637763704</v>
      </c>
      <c r="I3825">
        <v>141.22828103559101</v>
      </c>
      <c r="J3825">
        <v>-8.0407919725327606</v>
      </c>
      <c r="K3825">
        <v>12.094588270218599</v>
      </c>
      <c r="L3825">
        <v>8.6678097626642892</v>
      </c>
      <c r="M3825">
        <v>36.452703626828701</v>
      </c>
      <c r="N3825">
        <v>1.2340455310179499</v>
      </c>
      <c r="O3825">
        <v>14.814814814814801</v>
      </c>
      <c r="P3825">
        <v>204.941176470588</v>
      </c>
      <c r="Q3825">
        <v>7.7971709359295996E-2</v>
      </c>
    </row>
    <row r="3826" spans="1:17" hidden="1" x14ac:dyDescent="0.3">
      <c r="A3826" t="s">
        <v>7814</v>
      </c>
      <c r="B3826" t="s">
        <v>7815</v>
      </c>
      <c r="C3826" t="str">
        <f>IFERROR(VLOOKUP(Table1[[#This Row],[Ticker]],[1]!Table1[[Symbol]:[Industry]],2,FALSE),"-")</f>
        <v>-</v>
      </c>
      <c r="D3826" t="s">
        <v>234</v>
      </c>
      <c r="E3826">
        <v>24.723204800000001</v>
      </c>
      <c r="F3826">
        <v>33.950000000000003</v>
      </c>
      <c r="G3826">
        <v>40.546384008386703</v>
      </c>
      <c r="H3826">
        <v>13.883286200674499</v>
      </c>
      <c r="I3826">
        <v>30.0580023978202</v>
      </c>
      <c r="J3826">
        <v>-4.9760908767543803</v>
      </c>
      <c r="K3826">
        <v>32.320430866923701</v>
      </c>
      <c r="L3826">
        <v>28.808192897597799</v>
      </c>
      <c r="M3826">
        <v>56.0563913084615</v>
      </c>
      <c r="N3826">
        <v>1.35549933429042</v>
      </c>
      <c r="O3826">
        <v>13.9911634756995</v>
      </c>
      <c r="P3826">
        <v>76.547061882475305</v>
      </c>
      <c r="Q3826">
        <v>8.4331895833070006E-2</v>
      </c>
    </row>
    <row r="3827" spans="1:17" hidden="1" x14ac:dyDescent="0.3">
      <c r="A3827" t="s">
        <v>7816</v>
      </c>
      <c r="B3827" t="s">
        <v>7817</v>
      </c>
      <c r="C3827" t="str">
        <f>IFERROR(VLOOKUP(Table1[[#This Row],[Ticker]],[1]!Table1[[Symbol]:[Industry]],2,FALSE),"-")</f>
        <v>-</v>
      </c>
      <c r="E3827">
        <v>24.716946</v>
      </c>
      <c r="F3827">
        <v>34.130000000000003</v>
      </c>
      <c r="G3827">
        <v>130.32682373144101</v>
      </c>
      <c r="H3827">
        <v>60.611245505470698</v>
      </c>
      <c r="I3827">
        <v>69.040271503420001</v>
      </c>
      <c r="J3827">
        <v>-2.2881942296385498</v>
      </c>
      <c r="K3827">
        <v>25.9895406903509</v>
      </c>
      <c r="L3827">
        <v>21.895263841644901</v>
      </c>
      <c r="M3827">
        <v>63.103881075058098</v>
      </c>
      <c r="N3827">
        <v>1.7935112121994601</v>
      </c>
      <c r="O3827">
        <v>17.1989452094931</v>
      </c>
      <c r="P3827">
        <v>191.21160409556299</v>
      </c>
      <c r="Q3827">
        <v>0.119609052146123</v>
      </c>
    </row>
    <row r="3828" spans="1:17" hidden="1" x14ac:dyDescent="0.3">
      <c r="A3828" t="s">
        <v>7818</v>
      </c>
      <c r="B3828" t="s">
        <v>7819</v>
      </c>
      <c r="C3828" t="str">
        <f>IFERROR(VLOOKUP(Table1[[#This Row],[Ticker]],[1]!Table1[[Symbol]:[Industry]],2,FALSE),"-")</f>
        <v>-</v>
      </c>
      <c r="E3828">
        <v>24.706171000000001</v>
      </c>
      <c r="F3828">
        <v>23.17</v>
      </c>
      <c r="G3828">
        <v>-42.932621890949697</v>
      </c>
      <c r="H3828">
        <v>-1.4794975884706001</v>
      </c>
      <c r="I3828">
        <v>-8.7077113469734098</v>
      </c>
      <c r="J3828">
        <v>-4.5399429523140302</v>
      </c>
      <c r="K3828">
        <v>22.2503620430866</v>
      </c>
      <c r="L3828">
        <v>21.913953285776699</v>
      </c>
      <c r="M3828">
        <v>55.378706870803398</v>
      </c>
      <c r="N3828">
        <v>1.6893060923983001</v>
      </c>
      <c r="O3828">
        <v>30.7725507121277</v>
      </c>
      <c r="P3828">
        <v>47.579617834394902</v>
      </c>
      <c r="Q3828">
        <v>8.6613857599822E-2</v>
      </c>
    </row>
    <row r="3829" spans="1:17" hidden="1" x14ac:dyDescent="0.3">
      <c r="A3829" t="s">
        <v>7820</v>
      </c>
      <c r="B3829" t="s">
        <v>7821</v>
      </c>
      <c r="C3829" t="str">
        <f>IFERROR(VLOOKUP(Table1[[#This Row],[Ticker]],[1]!Table1[[Symbol]:[Industry]],2,FALSE),"-")</f>
        <v>-</v>
      </c>
      <c r="D3829" t="s">
        <v>716</v>
      </c>
      <c r="E3829">
        <v>24.652576575000001</v>
      </c>
      <c r="F3829">
        <v>12.84</v>
      </c>
      <c r="G3829">
        <v>18.247545522627899</v>
      </c>
      <c r="H3829">
        <v>4.1310339365316397E-2</v>
      </c>
      <c r="I3829">
        <v>2.8906159425024698</v>
      </c>
      <c r="J3829">
        <v>-1.4510411804287</v>
      </c>
      <c r="K3829">
        <v>12.4528040243842</v>
      </c>
      <c r="L3829">
        <v>11.4175099109288</v>
      </c>
      <c r="M3829">
        <v>43.246163025678499</v>
      </c>
      <c r="N3829">
        <v>2.4638875870511301</v>
      </c>
      <c r="O3829">
        <v>1.40186915887849</v>
      </c>
      <c r="P3829">
        <v>55.259975816203102</v>
      </c>
    </row>
    <row r="3830" spans="1:17" hidden="1" x14ac:dyDescent="0.3">
      <c r="A3830" t="s">
        <v>7822</v>
      </c>
      <c r="B3830" t="s">
        <v>7823</v>
      </c>
      <c r="C3830" t="str">
        <f>IFERROR(VLOOKUP(Table1[[#This Row],[Ticker]],[1]!Table1[[Symbol]:[Industry]],2,FALSE),"-")</f>
        <v>-</v>
      </c>
      <c r="E3830">
        <v>24.603428344999902</v>
      </c>
      <c r="F3830">
        <v>47.05</v>
      </c>
      <c r="G3830">
        <v>-27.6913526876628</v>
      </c>
      <c r="H3830">
        <v>-17.2845055755595</v>
      </c>
      <c r="I3830">
        <v>-5.2234621330722399</v>
      </c>
      <c r="J3830">
        <v>2.7761020304909598E-2</v>
      </c>
      <c r="K3830">
        <v>48.806979979706902</v>
      </c>
      <c r="L3830">
        <v>47.868287143472998</v>
      </c>
      <c r="M3830">
        <v>44.362888008378398</v>
      </c>
      <c r="N3830">
        <v>6.28465213385243E-5</v>
      </c>
      <c r="O3830">
        <v>20.510095642932999</v>
      </c>
      <c r="P3830">
        <v>11.01934874941</v>
      </c>
    </row>
    <row r="3831" spans="1:17" hidden="1" x14ac:dyDescent="0.3">
      <c r="A3831" t="s">
        <v>7824</v>
      </c>
      <c r="B3831" t="s">
        <v>7825</v>
      </c>
      <c r="C3831" t="str">
        <f>IFERROR(VLOOKUP(Table1[[#This Row],[Ticker]],[1]!Table1[[Symbol]:[Industry]],2,FALSE),"-")</f>
        <v>-</v>
      </c>
      <c r="E3831">
        <v>24.584484740000001</v>
      </c>
      <c r="F3831">
        <v>12.2</v>
      </c>
      <c r="G3831">
        <v>16.032000025515401</v>
      </c>
      <c r="H3831">
        <v>-17.303024094078001</v>
      </c>
      <c r="I3831">
        <v>15.2618944809692</v>
      </c>
      <c r="J3831">
        <v>-1.1691959959956699</v>
      </c>
      <c r="K3831">
        <v>11.706025014357101</v>
      </c>
      <c r="L3831">
        <v>10.1336186022156</v>
      </c>
      <c r="M3831">
        <v>48.838885820075298</v>
      </c>
      <c r="N3831">
        <v>0.71130449203601198</v>
      </c>
      <c r="O3831">
        <v>15.0819672131147</v>
      </c>
      <c r="P3831">
        <v>58.6475942782834</v>
      </c>
      <c r="Q3831">
        <v>4.4984241765088001E-2</v>
      </c>
    </row>
    <row r="3832" spans="1:17" hidden="1" x14ac:dyDescent="0.3">
      <c r="A3832" t="s">
        <v>7826</v>
      </c>
      <c r="B3832" t="s">
        <v>7827</v>
      </c>
      <c r="C3832" t="str">
        <f>IFERROR(VLOOKUP(Table1[[#This Row],[Ticker]],[1]!Table1[[Symbol]:[Industry]],2,FALSE),"-")</f>
        <v>-</v>
      </c>
      <c r="D3832" t="s">
        <v>260</v>
      </c>
      <c r="E3832">
        <v>24.555126959999999</v>
      </c>
      <c r="F3832">
        <v>4.4400000000000004</v>
      </c>
      <c r="G3832">
        <v>367.62114731233697</v>
      </c>
      <c r="H3832">
        <v>26.174100088928501</v>
      </c>
      <c r="I3832">
        <v>57.879864745998297</v>
      </c>
      <c r="J3832">
        <v>8.1329917078046492</v>
      </c>
      <c r="K3832">
        <v>3.5889845550861699</v>
      </c>
      <c r="L3832">
        <v>2.6822900692698299</v>
      </c>
      <c r="M3832">
        <v>95.916579755826803</v>
      </c>
      <c r="N3832">
        <v>1.2014192204490299</v>
      </c>
      <c r="O3832">
        <v>0</v>
      </c>
      <c r="P3832">
        <v>422.35294117646998</v>
      </c>
      <c r="Q3832">
        <v>0.21326317600457301</v>
      </c>
    </row>
    <row r="3833" spans="1:17" hidden="1" x14ac:dyDescent="0.3">
      <c r="A3833" t="s">
        <v>7828</v>
      </c>
      <c r="B3833" t="s">
        <v>7829</v>
      </c>
      <c r="C3833" t="str">
        <f>IFERROR(VLOOKUP(Table1[[#This Row],[Ticker]],[1]!Table1[[Symbol]:[Industry]],2,FALSE),"-")</f>
        <v>-</v>
      </c>
      <c r="E3833">
        <v>24.517510000000001</v>
      </c>
      <c r="F3833">
        <v>94.75</v>
      </c>
      <c r="G3833">
        <v>-59.220957950820697</v>
      </c>
      <c r="H3833">
        <v>1.8633978344584301</v>
      </c>
      <c r="I3833">
        <v>-46.398137953056903</v>
      </c>
      <c r="J3833">
        <v>1.49577902987553</v>
      </c>
      <c r="M3833">
        <v>52.166251597949397</v>
      </c>
      <c r="O3833">
        <v>65.488126649076506</v>
      </c>
      <c r="P3833">
        <v>22.1005154639175</v>
      </c>
    </row>
    <row r="3834" spans="1:17" hidden="1" x14ac:dyDescent="0.3">
      <c r="A3834" t="s">
        <v>7830</v>
      </c>
      <c r="B3834" t="s">
        <v>7831</v>
      </c>
      <c r="C3834" t="str">
        <f>IFERROR(VLOOKUP(Table1[[#This Row],[Ticker]],[1]!Table1[[Symbol]:[Industry]],2,FALSE),"-")</f>
        <v>-</v>
      </c>
      <c r="D3834" t="s">
        <v>140</v>
      </c>
      <c r="E3834">
        <v>24.462140999999999</v>
      </c>
      <c r="F3834">
        <v>18.920000000000002</v>
      </c>
      <c r="G3834">
        <v>-7.8305660833014796</v>
      </c>
      <c r="H3834">
        <v>5.0798954940718</v>
      </c>
      <c r="I3834">
        <v>-36.383098332168899</v>
      </c>
      <c r="J3834">
        <v>4.4062022703162498</v>
      </c>
      <c r="K3834">
        <v>18.939485826957501</v>
      </c>
      <c r="L3834">
        <v>18.637336194686299</v>
      </c>
      <c r="M3834">
        <v>54.174260678896601</v>
      </c>
      <c r="N3834">
        <v>0.26073317315434502</v>
      </c>
      <c r="O3834">
        <v>66.226215644820201</v>
      </c>
      <c r="P3834">
        <v>45.538461538461497</v>
      </c>
      <c r="Q3834">
        <v>3.7232789404908997E-2</v>
      </c>
    </row>
    <row r="3835" spans="1:17" hidden="1" x14ac:dyDescent="0.3">
      <c r="A3835" t="s">
        <v>7832</v>
      </c>
      <c r="B3835" t="s">
        <v>7833</v>
      </c>
      <c r="C3835" t="str">
        <f>IFERROR(VLOOKUP(Table1[[#This Row],[Ticker]],[1]!Table1[[Symbol]:[Industry]],2,FALSE),"-")</f>
        <v>-</v>
      </c>
      <c r="D3835" t="s">
        <v>187</v>
      </c>
      <c r="E3835">
        <v>24.424097799999998</v>
      </c>
      <c r="F3835">
        <v>14.78</v>
      </c>
      <c r="G3835">
        <v>22.087813979003801</v>
      </c>
      <c r="H3835">
        <v>29.808934384896599</v>
      </c>
      <c r="I3835">
        <v>26.544596240918501</v>
      </c>
      <c r="J3835">
        <v>15.467638577987</v>
      </c>
      <c r="K3835">
        <v>11.1849033425408</v>
      </c>
      <c r="L3835">
        <v>10.321624140503699</v>
      </c>
      <c r="M3835">
        <v>93.522282217050702</v>
      </c>
      <c r="N3835">
        <v>1.41543961196465</v>
      </c>
      <c r="O3835">
        <v>2.5033829499323499</v>
      </c>
      <c r="P3835">
        <v>103.862068965517</v>
      </c>
      <c r="Q3835">
        <v>5.6211432779053001E-2</v>
      </c>
    </row>
    <row r="3836" spans="1:17" hidden="1" x14ac:dyDescent="0.3">
      <c r="A3836" t="s">
        <v>7834</v>
      </c>
      <c r="B3836" t="s">
        <v>7835</v>
      </c>
      <c r="C3836" t="str">
        <f>IFERROR(VLOOKUP(Table1[[#This Row],[Ticker]],[1]!Table1[[Symbol]:[Industry]],2,FALSE),"-")</f>
        <v>-</v>
      </c>
      <c r="D3836" t="s">
        <v>124</v>
      </c>
      <c r="E3836">
        <v>24.423317879999999</v>
      </c>
      <c r="F3836">
        <v>16.399999999999999</v>
      </c>
      <c r="G3836">
        <v>-5.5931859894901201</v>
      </c>
      <c r="H3836">
        <v>-1.87035303188851</v>
      </c>
      <c r="I3836">
        <v>-12.2495918825592</v>
      </c>
      <c r="J3836">
        <v>1.0670674632677399</v>
      </c>
      <c r="K3836">
        <v>20.078539679257499</v>
      </c>
      <c r="L3836">
        <v>20.567302919445201</v>
      </c>
      <c r="M3836">
        <v>33.686981725690302</v>
      </c>
      <c r="N3836">
        <v>1</v>
      </c>
      <c r="Q3836">
        <v>-3.2586267451102997E-2</v>
      </c>
    </row>
    <row r="3837" spans="1:17" hidden="1" x14ac:dyDescent="0.3">
      <c r="A3837" t="s">
        <v>7836</v>
      </c>
      <c r="B3837" t="s">
        <v>7837</v>
      </c>
      <c r="C3837" t="str">
        <f>IFERROR(VLOOKUP(Table1[[#This Row],[Ticker]],[1]!Table1[[Symbol]:[Industry]],2,FALSE),"-")</f>
        <v>-</v>
      </c>
      <c r="D3837" t="s">
        <v>620</v>
      </c>
      <c r="E3837">
        <v>24.3916048</v>
      </c>
      <c r="F3837">
        <v>48.22</v>
      </c>
      <c r="G3837">
        <v>191.94262293816001</v>
      </c>
      <c r="H3837">
        <v>56.233856694912099</v>
      </c>
      <c r="I3837">
        <v>43.923642106848803</v>
      </c>
      <c r="J3837">
        <v>-2.5806676973106901</v>
      </c>
      <c r="K3837">
        <v>38.261942110624602</v>
      </c>
      <c r="L3837">
        <v>29.276688685320501</v>
      </c>
      <c r="M3837">
        <v>60.012069942456399</v>
      </c>
      <c r="N3837">
        <v>1.0567151982296801</v>
      </c>
      <c r="O3837">
        <v>9.7055163832434594</v>
      </c>
      <c r="P3837">
        <v>298.51239669421398</v>
      </c>
      <c r="Q3837">
        <v>9.6160088762262994E-2</v>
      </c>
    </row>
    <row r="3838" spans="1:17" hidden="1" x14ac:dyDescent="0.3">
      <c r="A3838" t="s">
        <v>7838</v>
      </c>
      <c r="B3838" t="s">
        <v>7839</v>
      </c>
      <c r="C3838" t="str">
        <f>IFERROR(VLOOKUP(Table1[[#This Row],[Ticker]],[1]!Table1[[Symbol]:[Industry]],2,FALSE),"-")</f>
        <v>-</v>
      </c>
      <c r="D3838" t="s">
        <v>390</v>
      </c>
      <c r="E3838">
        <v>24.370949199999998</v>
      </c>
      <c r="F3838">
        <v>41.32</v>
      </c>
      <c r="G3838">
        <v>-3.11248144197108</v>
      </c>
      <c r="H3838">
        <v>-4.9141352051891403</v>
      </c>
      <c r="I3838">
        <v>17.8287611517122</v>
      </c>
      <c r="J3838">
        <v>4.9207940519910602</v>
      </c>
      <c r="K3838">
        <v>40.762952986169601</v>
      </c>
      <c r="L3838">
        <v>37.115648775713098</v>
      </c>
      <c r="M3838">
        <v>51.6142223085143</v>
      </c>
      <c r="N3838">
        <v>1.03123926748487</v>
      </c>
      <c r="O3838">
        <v>16.142303969022201</v>
      </c>
      <c r="P3838">
        <v>43.223570190641198</v>
      </c>
      <c r="Q3838">
        <v>5.9499560647914999E-2</v>
      </c>
    </row>
    <row r="3839" spans="1:17" hidden="1" x14ac:dyDescent="0.3">
      <c r="A3839" t="s">
        <v>7840</v>
      </c>
      <c r="B3839" t="s">
        <v>7841</v>
      </c>
      <c r="C3839" t="str">
        <f>IFERROR(VLOOKUP(Table1[[#This Row],[Ticker]],[1]!Table1[[Symbol]:[Industry]],2,FALSE),"-")</f>
        <v>-</v>
      </c>
      <c r="E3839">
        <v>24.3122984</v>
      </c>
      <c r="F3839">
        <v>80.89</v>
      </c>
      <c r="G3839">
        <v>271.196548031997</v>
      </c>
      <c r="H3839">
        <v>24.307669306089</v>
      </c>
      <c r="I3839">
        <v>15.3852930316359</v>
      </c>
      <c r="J3839">
        <v>31.588414972132099</v>
      </c>
      <c r="K3839">
        <v>62.888437552610299</v>
      </c>
      <c r="L3839">
        <v>60.372405643947403</v>
      </c>
      <c r="M3839">
        <v>85.982951214492203</v>
      </c>
      <c r="N3839">
        <v>2.82065058357687</v>
      </c>
      <c r="O3839">
        <v>20.509333662999101</v>
      </c>
      <c r="P3839">
        <v>318.03617571059402</v>
      </c>
      <c r="Q3839">
        <v>0.16558219188717799</v>
      </c>
    </row>
    <row r="3840" spans="1:17" hidden="1" x14ac:dyDescent="0.3">
      <c r="A3840" t="s">
        <v>7842</v>
      </c>
      <c r="B3840" t="s">
        <v>7843</v>
      </c>
      <c r="C3840" t="str">
        <f>IFERROR(VLOOKUP(Table1[[#This Row],[Ticker]],[1]!Table1[[Symbol]:[Industry]],2,FALSE),"-")</f>
        <v>-</v>
      </c>
      <c r="D3840" t="s">
        <v>812</v>
      </c>
      <c r="E3840">
        <v>24.31</v>
      </c>
      <c r="F3840">
        <v>22.1</v>
      </c>
      <c r="G3840">
        <v>-42.878602812600299</v>
      </c>
      <c r="H3840">
        <v>6.0858647948108597</v>
      </c>
      <c r="I3840">
        <v>9.8884117545453591</v>
      </c>
      <c r="J3840">
        <v>-1.7679983912052499</v>
      </c>
      <c r="K3840">
        <v>20.796062429685399</v>
      </c>
      <c r="L3840">
        <v>21.048608282653898</v>
      </c>
      <c r="M3840">
        <v>99.991342128637498</v>
      </c>
      <c r="N3840">
        <v>1.1717171717171699</v>
      </c>
      <c r="O3840">
        <v>43.891402714932099</v>
      </c>
      <c r="P3840">
        <v>35.582822085889497</v>
      </c>
    </row>
    <row r="3841" spans="1:17" hidden="1" x14ac:dyDescent="0.3">
      <c r="A3841" t="s">
        <v>7844</v>
      </c>
      <c r="B3841" t="s">
        <v>7845</v>
      </c>
      <c r="C3841" t="str">
        <f>IFERROR(VLOOKUP(Table1[[#This Row],[Ticker]],[1]!Table1[[Symbol]:[Industry]],2,FALSE),"-")</f>
        <v>-</v>
      </c>
      <c r="E3841">
        <v>24.276</v>
      </c>
      <c r="F3841">
        <v>59.5</v>
      </c>
      <c r="G3841">
        <v>-57.2426808426302</v>
      </c>
      <c r="H3841">
        <v>-5.9166393788118397</v>
      </c>
      <c r="I3841">
        <v>-30.820400505991</v>
      </c>
      <c r="J3841">
        <v>-6.6067080686246102</v>
      </c>
      <c r="K3841">
        <v>62.290961791494503</v>
      </c>
      <c r="L3841">
        <v>70.994705957099399</v>
      </c>
      <c r="M3841">
        <v>37.433216784664701</v>
      </c>
      <c r="N3841">
        <v>0.96121212121212096</v>
      </c>
      <c r="O3841">
        <v>62.9579831932773</v>
      </c>
      <c r="P3841">
        <v>17.241379310344801</v>
      </c>
    </row>
    <row r="3842" spans="1:17" hidden="1" x14ac:dyDescent="0.3">
      <c r="A3842" t="s">
        <v>7846</v>
      </c>
      <c r="B3842" t="s">
        <v>7847</v>
      </c>
      <c r="C3842" t="str">
        <f>IFERROR(VLOOKUP(Table1[[#This Row],[Ticker]],[1]!Table1[[Symbol]:[Industry]],2,FALSE),"-")</f>
        <v>-</v>
      </c>
      <c r="D3842" t="s">
        <v>390</v>
      </c>
      <c r="E3842">
        <v>24.221</v>
      </c>
      <c r="F3842">
        <v>53</v>
      </c>
      <c r="G3842">
        <v>27.290123447825898</v>
      </c>
      <c r="H3842">
        <v>25.387821368420902</v>
      </c>
      <c r="I3842">
        <v>19.4452157495516</v>
      </c>
      <c r="J3842">
        <v>-1.95148462973736</v>
      </c>
      <c r="K3842">
        <v>48.290845998906804</v>
      </c>
      <c r="L3842">
        <v>42.442277049737797</v>
      </c>
      <c r="M3842">
        <v>49.036326638926901</v>
      </c>
      <c r="N3842">
        <v>1.07012421704059</v>
      </c>
      <c r="O3842">
        <v>17.584905660377299</v>
      </c>
      <c r="P3842">
        <v>106.70826833073301</v>
      </c>
      <c r="Q3842">
        <v>0.106763889566894</v>
      </c>
    </row>
    <row r="3843" spans="1:17" hidden="1" x14ac:dyDescent="0.3">
      <c r="A3843" t="s">
        <v>7848</v>
      </c>
      <c r="B3843" t="s">
        <v>7849</v>
      </c>
      <c r="C3843" t="str">
        <f>IFERROR(VLOOKUP(Table1[[#This Row],[Ticker]],[1]!Table1[[Symbol]:[Industry]],2,FALSE),"-")</f>
        <v>-</v>
      </c>
      <c r="E3843">
        <v>24.21</v>
      </c>
      <c r="F3843">
        <v>80.7</v>
      </c>
      <c r="G3843">
        <v>49.798905758038103</v>
      </c>
      <c r="H3843">
        <v>-14.613691746209</v>
      </c>
      <c r="I3843">
        <v>64.084318187293903</v>
      </c>
      <c r="J3843">
        <v>-2.2465291723744101</v>
      </c>
      <c r="K3843">
        <v>78.031218790030096</v>
      </c>
      <c r="L3843">
        <v>64.726984417276597</v>
      </c>
      <c r="M3843">
        <v>61.462489584620599</v>
      </c>
      <c r="N3843">
        <v>2.6758783619044402</v>
      </c>
      <c r="O3843">
        <v>22.602230483271299</v>
      </c>
      <c r="P3843">
        <v>124.166666666666</v>
      </c>
      <c r="Q3843">
        <v>6.2930371577191002E-2</v>
      </c>
    </row>
    <row r="3844" spans="1:17" hidden="1" x14ac:dyDescent="0.3">
      <c r="A3844" t="s">
        <v>7850</v>
      </c>
      <c r="B3844" t="s">
        <v>7851</v>
      </c>
      <c r="C3844" t="str">
        <f>IFERROR(VLOOKUP(Table1[[#This Row],[Ticker]],[1]!Table1[[Symbol]:[Industry]],2,FALSE),"-")</f>
        <v>-</v>
      </c>
      <c r="D3844" t="s">
        <v>257</v>
      </c>
      <c r="E3844">
        <v>24.203520000000001</v>
      </c>
      <c r="F3844">
        <v>24</v>
      </c>
      <c r="G3844">
        <v>-28.9379924726091</v>
      </c>
      <c r="H3844">
        <v>4.9252725396855697</v>
      </c>
      <c r="I3844">
        <v>-2.6965285576676798</v>
      </c>
      <c r="J3844">
        <v>-1.7679983912052499</v>
      </c>
      <c r="K3844">
        <v>22.724409511005501</v>
      </c>
      <c r="L3844">
        <v>22.291844420525202</v>
      </c>
      <c r="M3844">
        <v>98.473488821407003</v>
      </c>
      <c r="N3844">
        <v>2.7140644926216</v>
      </c>
      <c r="O3844">
        <v>3.3333333333333401</v>
      </c>
      <c r="P3844">
        <v>30.222463374932101</v>
      </c>
    </row>
    <row r="3845" spans="1:17" hidden="1" x14ac:dyDescent="0.3">
      <c r="A3845" t="s">
        <v>7852</v>
      </c>
      <c r="B3845" t="s">
        <v>7853</v>
      </c>
      <c r="C3845" t="str">
        <f>IFERROR(VLOOKUP(Table1[[#This Row],[Ticker]],[1]!Table1[[Symbol]:[Industry]],2,FALSE),"-")</f>
        <v>-</v>
      </c>
      <c r="D3845" t="s">
        <v>1409</v>
      </c>
      <c r="E3845">
        <v>24.191347151999999</v>
      </c>
      <c r="F3845">
        <v>44.86</v>
      </c>
      <c r="G3845">
        <v>31.967954576543299</v>
      </c>
      <c r="H3845">
        <v>-0.13008398283758299</v>
      </c>
      <c r="I3845">
        <v>-37.112338996205303</v>
      </c>
      <c r="J3845">
        <v>-7.0144549175433202</v>
      </c>
      <c r="K3845">
        <v>43.599134750125401</v>
      </c>
      <c r="L3845">
        <v>41.950900479131697</v>
      </c>
      <c r="M3845">
        <v>50.662239222340901</v>
      </c>
      <c r="N3845">
        <v>1.1622729935559399</v>
      </c>
      <c r="O3845">
        <v>41.328577797592501</v>
      </c>
      <c r="P3845">
        <v>69.924242424242394</v>
      </c>
      <c r="Q3845">
        <v>-4.692445934331E-2</v>
      </c>
    </row>
    <row r="3846" spans="1:17" hidden="1" x14ac:dyDescent="0.3">
      <c r="A3846" t="s">
        <v>7854</v>
      </c>
      <c r="B3846" t="s">
        <v>7855</v>
      </c>
      <c r="C3846" t="str">
        <f>IFERROR(VLOOKUP(Table1[[#This Row],[Ticker]],[1]!Table1[[Symbol]:[Industry]],2,FALSE),"-")</f>
        <v>-</v>
      </c>
      <c r="E3846">
        <v>24.167808191999999</v>
      </c>
      <c r="F3846">
        <v>16.32</v>
      </c>
      <c r="G3846">
        <v>-34.539001663454201</v>
      </c>
      <c r="H3846">
        <v>-13.9646970029419</v>
      </c>
      <c r="I3846">
        <v>-16.606180182524401</v>
      </c>
      <c r="J3846">
        <v>-5.6485954061306201</v>
      </c>
      <c r="K3846">
        <v>16.339659932599499</v>
      </c>
      <c r="L3846">
        <v>16.979298513916799</v>
      </c>
      <c r="M3846">
        <v>48.895620968437697</v>
      </c>
      <c r="N3846">
        <v>0.44408738653083102</v>
      </c>
      <c r="O3846">
        <v>32.904411764705799</v>
      </c>
      <c r="P3846">
        <v>25.538461538461501</v>
      </c>
      <c r="Q3846">
        <v>-7.2319956234214999E-2</v>
      </c>
    </row>
    <row r="3847" spans="1:17" hidden="1" x14ac:dyDescent="0.3">
      <c r="A3847" t="s">
        <v>7856</v>
      </c>
      <c r="B3847" t="s">
        <v>7857</v>
      </c>
      <c r="C3847" t="str">
        <f>IFERROR(VLOOKUP(Table1[[#This Row],[Ticker]],[1]!Table1[[Symbol]:[Industry]],2,FALSE),"-")</f>
        <v>-</v>
      </c>
      <c r="D3847" t="s">
        <v>49</v>
      </c>
      <c r="E3847">
        <v>24.12</v>
      </c>
      <c r="F3847">
        <v>2.4</v>
      </c>
      <c r="G3847">
        <v>-74.864728393877499</v>
      </c>
      <c r="H3847">
        <v>5.7241136427371302</v>
      </c>
      <c r="I3847">
        <v>-8.5415399362758908</v>
      </c>
      <c r="J3847">
        <v>-6.9267285499354099</v>
      </c>
      <c r="K3847">
        <v>2.2969106544537801</v>
      </c>
      <c r="L3847">
        <v>2.95118460175365</v>
      </c>
      <c r="M3847">
        <v>51.406865091452602</v>
      </c>
      <c r="N3847">
        <v>0.83499146820371095</v>
      </c>
      <c r="O3847">
        <v>134.583333333333</v>
      </c>
      <c r="P3847">
        <v>26.315789473684202</v>
      </c>
      <c r="Q3847">
        <v>4.5227436876144E-2</v>
      </c>
    </row>
    <row r="3848" spans="1:17" hidden="1" x14ac:dyDescent="0.3">
      <c r="A3848" t="s">
        <v>7858</v>
      </c>
      <c r="B3848" t="s">
        <v>7859</v>
      </c>
      <c r="C3848" t="str">
        <f>IFERROR(VLOOKUP(Table1[[#This Row],[Ticker]],[1]!Table1[[Symbol]:[Industry]],2,FALSE),"-")</f>
        <v>-</v>
      </c>
      <c r="D3848" t="s">
        <v>218</v>
      </c>
      <c r="E3848">
        <v>24.108000000000001</v>
      </c>
      <c r="F3848">
        <v>60.27</v>
      </c>
      <c r="G3848">
        <v>75.590419189424594</v>
      </c>
      <c r="H3848">
        <v>3.74625874486361</v>
      </c>
      <c r="I3848">
        <v>67.559735773174793</v>
      </c>
      <c r="J3848">
        <v>-11.326821920617</v>
      </c>
      <c r="K3848">
        <v>61.002639952483499</v>
      </c>
      <c r="L3848">
        <v>47.004729255412897</v>
      </c>
      <c r="M3848">
        <v>30.8679055857435</v>
      </c>
      <c r="N3848">
        <v>0.57225268769478699</v>
      </c>
      <c r="O3848">
        <v>42.857142857142797</v>
      </c>
      <c r="P3848">
        <v>131.80769230769201</v>
      </c>
      <c r="Q3848">
        <v>7.5258320281860996E-2</v>
      </c>
    </row>
    <row r="3849" spans="1:17" hidden="1" x14ac:dyDescent="0.3">
      <c r="A3849" t="s">
        <v>7860</v>
      </c>
      <c r="B3849" t="s">
        <v>7861</v>
      </c>
      <c r="C3849" t="str">
        <f>IFERROR(VLOOKUP(Table1[[#This Row],[Ticker]],[1]!Table1[[Symbol]:[Industry]],2,FALSE),"-")</f>
        <v>-</v>
      </c>
      <c r="D3849" t="s">
        <v>1512</v>
      </c>
      <c r="E3849">
        <v>23.979713927999999</v>
      </c>
      <c r="F3849">
        <v>3.32</v>
      </c>
      <c r="G3849">
        <v>-43.4899637987739</v>
      </c>
      <c r="H3849">
        <v>-1.64490443595838</v>
      </c>
      <c r="I3849">
        <v>-28.83873311184</v>
      </c>
      <c r="J3849">
        <v>-1.16558875265103</v>
      </c>
      <c r="K3849">
        <v>3.2854702294867901</v>
      </c>
      <c r="L3849">
        <v>3.79166315692872</v>
      </c>
      <c r="M3849">
        <v>60.853431137869997</v>
      </c>
      <c r="N3849">
        <v>1.4346045121165001</v>
      </c>
      <c r="O3849">
        <v>77.710843373493901</v>
      </c>
      <c r="P3849">
        <v>18.571428571428498</v>
      </c>
      <c r="Q3849">
        <v>-9.5974867867099994E-2</v>
      </c>
    </row>
    <row r="3850" spans="1:17" hidden="1" x14ac:dyDescent="0.3">
      <c r="A3850" t="s">
        <v>7862</v>
      </c>
      <c r="B3850" t="s">
        <v>7863</v>
      </c>
      <c r="C3850" t="str">
        <f>IFERROR(VLOOKUP(Table1[[#This Row],[Ticker]],[1]!Table1[[Symbol]:[Industry]],2,FALSE),"-")</f>
        <v>-</v>
      </c>
      <c r="D3850" t="s">
        <v>620</v>
      </c>
      <c r="E3850">
        <v>23.941391858999999</v>
      </c>
      <c r="F3850">
        <v>2.31</v>
      </c>
      <c r="G3850">
        <v>-25.277403412300501</v>
      </c>
      <c r="H3850">
        <v>-8.7619612921456493</v>
      </c>
      <c r="I3850">
        <v>-60.389366023232398</v>
      </c>
      <c r="J3850">
        <v>8.2320016087947501</v>
      </c>
      <c r="K3850">
        <v>2.48877221471058</v>
      </c>
      <c r="L3850">
        <v>3.34976591697054</v>
      </c>
      <c r="M3850">
        <v>78.188563635803305</v>
      </c>
      <c r="N3850">
        <v>1.4472843547401499</v>
      </c>
      <c r="O3850">
        <v>129.43722943722901</v>
      </c>
      <c r="P3850">
        <v>21.578947368421002</v>
      </c>
      <c r="Q3850">
        <v>-7.1453840776416006E-2</v>
      </c>
    </row>
    <row r="3851" spans="1:17" hidden="1" x14ac:dyDescent="0.3">
      <c r="A3851" t="s">
        <v>7864</v>
      </c>
      <c r="B3851" t="s">
        <v>7865</v>
      </c>
      <c r="C3851" t="str">
        <f>IFERROR(VLOOKUP(Table1[[#This Row],[Ticker]],[1]!Table1[[Symbol]:[Industry]],2,FALSE),"-")</f>
        <v>-</v>
      </c>
      <c r="D3851" t="s">
        <v>390</v>
      </c>
      <c r="E3851">
        <v>23.895399999999999</v>
      </c>
      <c r="F3851">
        <v>15.22</v>
      </c>
      <c r="G3851">
        <v>118.98234774106101</v>
      </c>
      <c r="H3851">
        <v>3.2341850235456602</v>
      </c>
      <c r="I3851">
        <v>81.491221460803303</v>
      </c>
      <c r="J3851">
        <v>1.6660675428606699</v>
      </c>
      <c r="K3851">
        <v>13.1507697913516</v>
      </c>
      <c r="L3851">
        <v>10.2494446489202</v>
      </c>
      <c r="M3851">
        <v>65.434126125791707</v>
      </c>
      <c r="N3851">
        <v>1.29121847472406</v>
      </c>
      <c r="O3851">
        <v>9.3298291721419098</v>
      </c>
      <c r="P3851">
        <v>232.31441048034901</v>
      </c>
      <c r="Q3851">
        <v>7.6123450528795003E-2</v>
      </c>
    </row>
    <row r="3852" spans="1:17" hidden="1" x14ac:dyDescent="0.3">
      <c r="A3852" t="s">
        <v>7866</v>
      </c>
      <c r="B3852" t="s">
        <v>7867</v>
      </c>
      <c r="C3852" t="str">
        <f>IFERROR(VLOOKUP(Table1[[#This Row],[Ticker]],[1]!Table1[[Symbol]:[Industry]],2,FALSE),"-")</f>
        <v>-</v>
      </c>
      <c r="D3852" t="s">
        <v>390</v>
      </c>
      <c r="E3852">
        <v>23.802510000000002</v>
      </c>
      <c r="F3852">
        <v>47.51</v>
      </c>
      <c r="G3852">
        <v>236.406716418028</v>
      </c>
      <c r="H3852">
        <v>-4.4141352051891403</v>
      </c>
      <c r="I3852">
        <v>-12.8893660232324</v>
      </c>
      <c r="J3852">
        <v>-1.7679983912052499</v>
      </c>
      <c r="K3852">
        <v>47.449338234753299</v>
      </c>
      <c r="M3852">
        <v>100</v>
      </c>
      <c r="O3852">
        <v>0</v>
      </c>
      <c r="P3852">
        <v>262.118902439024</v>
      </c>
    </row>
    <row r="3853" spans="1:17" hidden="1" x14ac:dyDescent="0.3">
      <c r="A3853" t="s">
        <v>7868</v>
      </c>
      <c r="B3853" t="s">
        <v>7869</v>
      </c>
      <c r="C3853" t="str">
        <f>IFERROR(VLOOKUP(Table1[[#This Row],[Ticker]],[1]!Table1[[Symbol]:[Industry]],2,FALSE),"-")</f>
        <v>-</v>
      </c>
      <c r="E3853">
        <v>23.783000000000001</v>
      </c>
      <c r="F3853">
        <v>13.99</v>
      </c>
      <c r="G3853">
        <v>-30.412458500560199</v>
      </c>
      <c r="H3853">
        <v>-10.3744001058514</v>
      </c>
      <c r="I3853">
        <v>-5.1911366159960801</v>
      </c>
      <c r="J3853">
        <v>-5.4968119505272899</v>
      </c>
      <c r="K3853">
        <v>14.120847031534799</v>
      </c>
      <c r="L3853">
        <v>13.799494496175001</v>
      </c>
      <c r="M3853">
        <v>39.657025850554099</v>
      </c>
      <c r="N3853">
        <v>0.346152212624392</v>
      </c>
      <c r="O3853">
        <v>28.663330950679001</v>
      </c>
      <c r="P3853">
        <v>29.178208679593698</v>
      </c>
      <c r="Q3853">
        <v>2.3005225488099999E-2</v>
      </c>
    </row>
    <row r="3854" spans="1:17" hidden="1" x14ac:dyDescent="0.3">
      <c r="A3854" t="s">
        <v>7870</v>
      </c>
      <c r="B3854" t="s">
        <v>7871</v>
      </c>
      <c r="C3854" t="str">
        <f>IFERROR(VLOOKUP(Table1[[#This Row],[Ticker]],[1]!Table1[[Symbol]:[Industry]],2,FALSE),"-")</f>
        <v>-</v>
      </c>
      <c r="E3854">
        <v>23.742180000000001</v>
      </c>
      <c r="F3854">
        <v>22</v>
      </c>
      <c r="G3854">
        <v>13.176702867892599</v>
      </c>
      <c r="H3854">
        <v>-12.289135205189099</v>
      </c>
      <c r="I3854">
        <v>-18.265710109253899</v>
      </c>
      <c r="J3854">
        <v>-1.72274952242698</v>
      </c>
      <c r="K3854">
        <v>22.7612361420579</v>
      </c>
      <c r="L3854">
        <v>21.5539926849188</v>
      </c>
      <c r="M3854">
        <v>43.115852448561903</v>
      </c>
      <c r="N3854">
        <v>1.2378278835788701</v>
      </c>
      <c r="O3854">
        <v>40.818181818181799</v>
      </c>
      <c r="P3854">
        <v>61.764705882352899</v>
      </c>
      <c r="Q3854">
        <v>-2.1672128975020002E-3</v>
      </c>
    </row>
    <row r="3855" spans="1:17" hidden="1" x14ac:dyDescent="0.3">
      <c r="A3855" t="s">
        <v>7872</v>
      </c>
      <c r="B3855" t="s">
        <v>7873</v>
      </c>
      <c r="C3855" t="str">
        <f>IFERROR(VLOOKUP(Table1[[#This Row],[Ticker]],[1]!Table1[[Symbol]:[Industry]],2,FALSE),"-")</f>
        <v>-</v>
      </c>
      <c r="E3855">
        <v>23.6736</v>
      </c>
      <c r="F3855">
        <v>57.6</v>
      </c>
      <c r="G3855">
        <v>-29.375005890539502</v>
      </c>
      <c r="H3855">
        <v>-7.2829876642055398</v>
      </c>
      <c r="I3855">
        <v>-22.351799220340201</v>
      </c>
      <c r="J3855">
        <v>-1.7004422351505299</v>
      </c>
      <c r="K3855">
        <v>59.335240711281102</v>
      </c>
      <c r="L3855">
        <v>60.715216842259501</v>
      </c>
      <c r="M3855">
        <v>39.389461590410903</v>
      </c>
      <c r="N3855">
        <v>0.58880424977448098</v>
      </c>
      <c r="O3855">
        <v>26.5625</v>
      </c>
      <c r="P3855">
        <v>18.396711202466498</v>
      </c>
      <c r="Q3855">
        <v>3.1301037240929003E-2</v>
      </c>
    </row>
    <row r="3856" spans="1:17" hidden="1" x14ac:dyDescent="0.3">
      <c r="A3856" t="s">
        <v>7874</v>
      </c>
      <c r="B3856" t="s">
        <v>7875</v>
      </c>
      <c r="C3856" t="str">
        <f>IFERROR(VLOOKUP(Table1[[#This Row],[Ticker]],[1]!Table1[[Symbol]:[Industry]],2,FALSE),"-")</f>
        <v>-</v>
      </c>
      <c r="E3856">
        <v>23.597250259999999</v>
      </c>
      <c r="F3856">
        <v>157.69999999999999</v>
      </c>
      <c r="G3856">
        <v>-35.080002112950197</v>
      </c>
      <c r="H3856">
        <v>-12.9989579417845</v>
      </c>
      <c r="I3856">
        <v>-12.4754850935921</v>
      </c>
      <c r="J3856">
        <v>4.3544505883865803</v>
      </c>
      <c r="K3856">
        <v>152.280579128673</v>
      </c>
      <c r="L3856">
        <v>152.333314415411</v>
      </c>
      <c r="M3856">
        <v>63.326372296576203</v>
      </c>
      <c r="N3856">
        <v>1.38770886434437</v>
      </c>
      <c r="O3856">
        <v>20.481927710843301</v>
      </c>
      <c r="P3856">
        <v>20.935582822085799</v>
      </c>
      <c r="Q3856">
        <v>0.10511783734017301</v>
      </c>
    </row>
    <row r="3857" spans="1:17" hidden="1" x14ac:dyDescent="0.3">
      <c r="A3857" t="s">
        <v>7876</v>
      </c>
      <c r="B3857" t="s">
        <v>7877</v>
      </c>
      <c r="C3857" t="str">
        <f>IFERROR(VLOOKUP(Table1[[#This Row],[Ticker]],[1]!Table1[[Symbol]:[Industry]],2,FALSE),"-")</f>
        <v>-</v>
      </c>
      <c r="D3857" t="s">
        <v>1409</v>
      </c>
      <c r="E3857">
        <v>23.561459200000002</v>
      </c>
      <c r="F3857">
        <v>1.52</v>
      </c>
      <c r="G3857">
        <v>108.133967825157</v>
      </c>
      <c r="H3857">
        <v>-12.292923083977</v>
      </c>
      <c r="I3857">
        <v>-17.889366023232402</v>
      </c>
      <c r="J3857">
        <v>-1.1057467355761099</v>
      </c>
      <c r="K3857">
        <v>1.51724678130374</v>
      </c>
      <c r="L3857">
        <v>1.3530789459883701</v>
      </c>
      <c r="M3857">
        <v>55.686485545609898</v>
      </c>
      <c r="N3857">
        <v>0.94735281741696897</v>
      </c>
      <c r="O3857">
        <v>28.289473684210499</v>
      </c>
      <c r="P3857">
        <v>153.333333333333</v>
      </c>
      <c r="Q3857">
        <v>6.8651721038394994E-2</v>
      </c>
    </row>
    <row r="3858" spans="1:17" hidden="1" x14ac:dyDescent="0.3">
      <c r="A3858" t="s">
        <v>7878</v>
      </c>
      <c r="B3858" t="s">
        <v>7879</v>
      </c>
      <c r="C3858" t="str">
        <f>IFERROR(VLOOKUP(Table1[[#This Row],[Ticker]],[1]!Table1[[Symbol]:[Industry]],2,FALSE),"-")</f>
        <v>-</v>
      </c>
      <c r="D3858" t="s">
        <v>552</v>
      </c>
      <c r="E3858">
        <v>23.473520000000001</v>
      </c>
      <c r="F3858">
        <v>17.5</v>
      </c>
      <c r="G3858">
        <v>17.144956836146601</v>
      </c>
      <c r="H3858">
        <v>-8.9250047704065292</v>
      </c>
      <c r="I3858">
        <v>-13.174266308132699</v>
      </c>
      <c r="J3858">
        <v>-2.3901703369065999</v>
      </c>
      <c r="K3858">
        <v>18.137174347761999</v>
      </c>
      <c r="L3858">
        <v>17.649749461897599</v>
      </c>
      <c r="M3858">
        <v>47.123254234942799</v>
      </c>
      <c r="N3858">
        <v>0.27640922524515099</v>
      </c>
      <c r="O3858">
        <v>89.999999999999901</v>
      </c>
      <c r="P3858">
        <v>60.550458715596299</v>
      </c>
      <c r="Q3858">
        <v>4.5382753166116001E-2</v>
      </c>
    </row>
    <row r="3859" spans="1:17" hidden="1" x14ac:dyDescent="0.3">
      <c r="A3859" t="s">
        <v>7880</v>
      </c>
      <c r="B3859" t="s">
        <v>7881</v>
      </c>
      <c r="C3859" t="str">
        <f>IFERROR(VLOOKUP(Table1[[#This Row],[Ticker]],[1]!Table1[[Symbol]:[Industry]],2,FALSE),"-")</f>
        <v>-</v>
      </c>
      <c r="E3859">
        <v>23.4434</v>
      </c>
      <c r="F3859">
        <v>50.2</v>
      </c>
      <c r="G3859">
        <v>-28.707355103121699</v>
      </c>
      <c r="H3859">
        <v>-3.90806233069521</v>
      </c>
      <c r="I3859">
        <v>-16.350904484770801</v>
      </c>
      <c r="J3859">
        <v>-1.86860201293564</v>
      </c>
      <c r="K3859">
        <v>49.817992387733</v>
      </c>
      <c r="L3859">
        <v>49.836148621515598</v>
      </c>
      <c r="M3859">
        <v>74.161818578176806</v>
      </c>
      <c r="N3859">
        <v>0.66545454545454497</v>
      </c>
      <c r="O3859">
        <v>26.7928286852589</v>
      </c>
      <c r="P3859">
        <v>42.411347517730498</v>
      </c>
    </row>
    <row r="3860" spans="1:17" hidden="1" x14ac:dyDescent="0.3">
      <c r="A3860" t="s">
        <v>7882</v>
      </c>
      <c r="B3860" t="s">
        <v>7883</v>
      </c>
      <c r="C3860" t="str">
        <f>IFERROR(VLOOKUP(Table1[[#This Row],[Ticker]],[1]!Table1[[Symbol]:[Industry]],2,FALSE),"-")</f>
        <v>-</v>
      </c>
      <c r="D3860" t="s">
        <v>620</v>
      </c>
      <c r="E3860">
        <v>23.356249439999999</v>
      </c>
      <c r="F3860">
        <v>3.14</v>
      </c>
      <c r="G3860">
        <v>27.4585456863208</v>
      </c>
      <c r="H3860">
        <v>-3.4617542528081802</v>
      </c>
      <c r="I3860">
        <v>-3.0991562330226099</v>
      </c>
      <c r="J3860">
        <v>2.1535702362457201</v>
      </c>
      <c r="K3860">
        <v>3.1517462273793702</v>
      </c>
      <c r="L3860">
        <v>3.1270343319733098</v>
      </c>
      <c r="M3860">
        <v>53.139528569386101</v>
      </c>
      <c r="N3860">
        <v>1.17009607812984</v>
      </c>
      <c r="O3860">
        <v>44.267515923566798</v>
      </c>
      <c r="P3860">
        <v>65.263157894736807</v>
      </c>
      <c r="Q3860">
        <v>4.13521957731E-3</v>
      </c>
    </row>
    <row r="3861" spans="1:17" hidden="1" x14ac:dyDescent="0.3">
      <c r="A3861" t="s">
        <v>7884</v>
      </c>
      <c r="B3861" t="s">
        <v>7885</v>
      </c>
      <c r="C3861" t="str">
        <f>IFERROR(VLOOKUP(Table1[[#This Row],[Ticker]],[1]!Table1[[Symbol]:[Industry]],2,FALSE),"-")</f>
        <v>-</v>
      </c>
      <c r="D3861" t="s">
        <v>390</v>
      </c>
      <c r="E3861">
        <v>23.351199999999999</v>
      </c>
      <c r="F3861">
        <v>23.12</v>
      </c>
      <c r="G3861">
        <v>66.954480645670401</v>
      </c>
      <c r="H3861">
        <v>-8.5121307508461506</v>
      </c>
      <c r="I3861">
        <v>44.282625819051702</v>
      </c>
      <c r="J3861">
        <v>-19.529648505796501</v>
      </c>
      <c r="K3861">
        <v>20.969579360589201</v>
      </c>
      <c r="L3861">
        <v>17.4291039695111</v>
      </c>
      <c r="M3861">
        <v>44.404182244555102</v>
      </c>
      <c r="N3861">
        <v>3.6758017504340099</v>
      </c>
      <c r="O3861">
        <v>20.155709342560499</v>
      </c>
      <c r="P3861">
        <v>103.16344463971799</v>
      </c>
      <c r="Q3861">
        <v>0.13337928218839601</v>
      </c>
    </row>
    <row r="3862" spans="1:17" hidden="1" x14ac:dyDescent="0.3">
      <c r="A3862" t="s">
        <v>7886</v>
      </c>
      <c r="B3862" t="s">
        <v>7887</v>
      </c>
      <c r="C3862" t="str">
        <f>IFERROR(VLOOKUP(Table1[[#This Row],[Ticker]],[1]!Table1[[Symbol]:[Industry]],2,FALSE),"-")</f>
        <v>-</v>
      </c>
      <c r="D3862" t="s">
        <v>257</v>
      </c>
      <c r="E3862">
        <v>23.340651238</v>
      </c>
      <c r="F3862">
        <v>27.29</v>
      </c>
      <c r="G3862">
        <v>-58.279519848522703</v>
      </c>
      <c r="H3862">
        <v>-3.1995603064037201</v>
      </c>
      <c r="I3862">
        <v>-19.844701856849799</v>
      </c>
      <c r="J3862">
        <v>0.53854922784236703</v>
      </c>
      <c r="K3862">
        <v>27.144129809266499</v>
      </c>
      <c r="L3862">
        <v>30.875369492873499</v>
      </c>
      <c r="M3862">
        <v>56.812366161651397</v>
      </c>
      <c r="N3862">
        <v>0.90089950732957702</v>
      </c>
      <c r="O3862">
        <v>53.536093807255398</v>
      </c>
      <c r="P3862">
        <v>17.730802415875701</v>
      </c>
      <c r="Q3862">
        <v>-2.5885997640389E-2</v>
      </c>
    </row>
    <row r="3863" spans="1:17" hidden="1" x14ac:dyDescent="0.3">
      <c r="A3863" t="s">
        <v>7888</v>
      </c>
      <c r="B3863" t="s">
        <v>7889</v>
      </c>
      <c r="C3863" t="str">
        <f>IFERROR(VLOOKUP(Table1[[#This Row],[Ticker]],[1]!Table1[[Symbol]:[Industry]],2,FALSE),"-")</f>
        <v>-</v>
      </c>
      <c r="D3863" t="s">
        <v>716</v>
      </c>
      <c r="E3863">
        <v>23.31605892</v>
      </c>
      <c r="F3863">
        <v>87.78</v>
      </c>
      <c r="G3863">
        <v>2.4798466654185001</v>
      </c>
      <c r="H3863">
        <v>-5.80065640077955</v>
      </c>
      <c r="I3863">
        <v>9.5886582547081396</v>
      </c>
      <c r="J3863">
        <v>-0.63746226066912604</v>
      </c>
      <c r="K3863">
        <v>85.014066487795304</v>
      </c>
      <c r="L3863">
        <v>77.013682352494101</v>
      </c>
      <c r="M3863">
        <v>58.062255720738897</v>
      </c>
      <c r="N3863">
        <v>1.20849500693858</v>
      </c>
      <c r="O3863">
        <v>6.0036454773296697</v>
      </c>
      <c r="P3863">
        <v>32.879200726612098</v>
      </c>
    </row>
    <row r="3864" spans="1:17" hidden="1" x14ac:dyDescent="0.3">
      <c r="A3864" t="s">
        <v>7890</v>
      </c>
      <c r="B3864" t="s">
        <v>7891</v>
      </c>
      <c r="C3864" t="str">
        <f>IFERROR(VLOOKUP(Table1[[#This Row],[Ticker]],[1]!Table1[[Symbol]:[Industry]],2,FALSE),"-")</f>
        <v>-</v>
      </c>
      <c r="E3864">
        <v>23.313783947999902</v>
      </c>
      <c r="F3864">
        <v>10.92</v>
      </c>
      <c r="G3864">
        <v>-11.006303668055001</v>
      </c>
      <c r="H3864">
        <v>38.0729114269352</v>
      </c>
      <c r="I3864">
        <v>4.1524346198543904</v>
      </c>
      <c r="J3864">
        <v>8.2320016087947394</v>
      </c>
      <c r="K3864">
        <v>8.9436440660573098</v>
      </c>
      <c r="L3864">
        <v>8.7086365640683692</v>
      </c>
      <c r="M3864">
        <v>77.177207575301296</v>
      </c>
      <c r="N3864">
        <v>3.9131874836572802</v>
      </c>
      <c r="O3864">
        <v>25.274725274725199</v>
      </c>
      <c r="P3864">
        <v>59.416058394160601</v>
      </c>
    </row>
    <row r="3865" spans="1:17" hidden="1" x14ac:dyDescent="0.3">
      <c r="A3865" t="s">
        <v>7892</v>
      </c>
      <c r="B3865" t="s">
        <v>7893</v>
      </c>
      <c r="C3865" t="str">
        <f>IFERROR(VLOOKUP(Table1[[#This Row],[Ticker]],[1]!Table1[[Symbol]:[Industry]],2,FALSE),"-")</f>
        <v>-</v>
      </c>
      <c r="E3865">
        <v>23.253093</v>
      </c>
      <c r="F3865">
        <v>48.45</v>
      </c>
      <c r="G3865">
        <v>180.93338359925599</v>
      </c>
      <c r="H3865">
        <v>-4.6635117637926298</v>
      </c>
      <c r="I3865">
        <v>102.44396731010001</v>
      </c>
      <c r="J3865">
        <v>-3.9086711740798599</v>
      </c>
      <c r="K3865">
        <v>48.627268815441703</v>
      </c>
      <c r="L3865">
        <v>36.950713799508499</v>
      </c>
      <c r="M3865">
        <v>44.026384079143398</v>
      </c>
      <c r="N3865">
        <v>0.54272036093086196</v>
      </c>
      <c r="O3865">
        <v>30.237358101135101</v>
      </c>
      <c r="P3865">
        <v>264.28571428571399</v>
      </c>
      <c r="Q3865">
        <v>0.10338905767819</v>
      </c>
    </row>
    <row r="3866" spans="1:17" hidden="1" x14ac:dyDescent="0.3">
      <c r="A3866" t="s">
        <v>7894</v>
      </c>
      <c r="B3866" t="s">
        <v>7895</v>
      </c>
      <c r="C3866" t="str">
        <f>IFERROR(VLOOKUP(Table1[[#This Row],[Ticker]],[1]!Table1[[Symbol]:[Industry]],2,FALSE),"-")</f>
        <v>-</v>
      </c>
      <c r="D3866" t="s">
        <v>140</v>
      </c>
      <c r="E3866">
        <v>23.252603100000002</v>
      </c>
      <c r="F3866">
        <v>46.59</v>
      </c>
      <c r="G3866">
        <v>162.41397353373401</v>
      </c>
      <c r="H3866">
        <v>4.2632615757765704</v>
      </c>
      <c r="I3866">
        <v>155.64089334276099</v>
      </c>
      <c r="J3866">
        <v>-5.8050735714318096</v>
      </c>
      <c r="K3866">
        <v>47.011416478679998</v>
      </c>
      <c r="L3866">
        <v>35.218993036752899</v>
      </c>
      <c r="M3866">
        <v>43.423504282803599</v>
      </c>
      <c r="N3866">
        <v>0.33955557093334299</v>
      </c>
      <c r="O3866">
        <v>44.279888388065999</v>
      </c>
      <c r="P3866">
        <v>218.89117043121101</v>
      </c>
      <c r="Q3866">
        <v>6.9013456707626999E-2</v>
      </c>
    </row>
    <row r="3867" spans="1:17" hidden="1" x14ac:dyDescent="0.3">
      <c r="A3867" t="s">
        <v>7896</v>
      </c>
      <c r="B3867" t="s">
        <v>7897</v>
      </c>
      <c r="C3867" t="str">
        <f>IFERROR(VLOOKUP(Table1[[#This Row],[Ticker]],[1]!Table1[[Symbol]:[Industry]],2,FALSE),"-")</f>
        <v>-</v>
      </c>
      <c r="D3867" t="s">
        <v>306</v>
      </c>
      <c r="E3867">
        <v>23.237219</v>
      </c>
      <c r="F3867">
        <v>21.1</v>
      </c>
      <c r="G3867">
        <v>77.759366534452198</v>
      </c>
      <c r="H3867">
        <v>-13.414135205189099</v>
      </c>
      <c r="I3867">
        <v>29.3897978338141</v>
      </c>
      <c r="J3867">
        <v>-16.394864062846999</v>
      </c>
      <c r="K3867">
        <v>23.189376333803501</v>
      </c>
      <c r="L3867">
        <v>20.178263248541398</v>
      </c>
      <c r="M3867">
        <v>40.954740731504799</v>
      </c>
      <c r="N3867">
        <v>1.23784162979621</v>
      </c>
      <c r="O3867">
        <v>53.696682464454902</v>
      </c>
      <c r="P3867">
        <v>142.52873563218299</v>
      </c>
      <c r="Q3867">
        <v>7.1485252442278005E-2</v>
      </c>
    </row>
    <row r="3868" spans="1:17" hidden="1" x14ac:dyDescent="0.3">
      <c r="A3868" t="s">
        <v>7898</v>
      </c>
      <c r="B3868" t="s">
        <v>7899</v>
      </c>
      <c r="C3868" t="str">
        <f>IFERROR(VLOOKUP(Table1[[#This Row],[Ticker]],[1]!Table1[[Symbol]:[Industry]],2,FALSE),"-")</f>
        <v>-</v>
      </c>
      <c r="D3868" t="s">
        <v>620</v>
      </c>
      <c r="E3868">
        <v>23.213349149999999</v>
      </c>
      <c r="F3868">
        <v>34.5</v>
      </c>
      <c r="G3868">
        <v>-39.462186020996199</v>
      </c>
      <c r="H3868">
        <v>-1.7355637766177201</v>
      </c>
      <c r="I3868">
        <v>-35.274067935493299</v>
      </c>
      <c r="J3868">
        <v>9.5223241894398996</v>
      </c>
      <c r="K3868">
        <v>34.675857700595301</v>
      </c>
      <c r="L3868">
        <v>37.794741158533803</v>
      </c>
      <c r="M3868">
        <v>57.482507358339902</v>
      </c>
      <c r="N3868">
        <v>1.33492822966507</v>
      </c>
      <c r="O3868">
        <v>50.7246376811594</v>
      </c>
      <c r="P3868">
        <v>36.579572446555801</v>
      </c>
    </row>
    <row r="3869" spans="1:17" hidden="1" x14ac:dyDescent="0.3">
      <c r="A3869" t="s">
        <v>7900</v>
      </c>
      <c r="B3869" t="s">
        <v>7901</v>
      </c>
      <c r="C3869" t="str">
        <f>IFERROR(VLOOKUP(Table1[[#This Row],[Ticker]],[1]!Table1[[Symbol]:[Industry]],2,FALSE),"-")</f>
        <v>-</v>
      </c>
      <c r="D3869" t="s">
        <v>140</v>
      </c>
      <c r="E3869">
        <v>23.20506108</v>
      </c>
      <c r="F3869">
        <v>22.38</v>
      </c>
      <c r="G3869">
        <v>-57.687869911573699</v>
      </c>
      <c r="H3869">
        <v>-40.572811004275898</v>
      </c>
      <c r="I3869">
        <v>5.1486086603118704</v>
      </c>
      <c r="J3869">
        <v>-9.0618235051712599</v>
      </c>
      <c r="K3869">
        <v>24.970682174916298</v>
      </c>
      <c r="L3869">
        <v>23.802679527779102</v>
      </c>
      <c r="M3869">
        <v>24.736529563664401</v>
      </c>
      <c r="N3869">
        <v>0.24511605007781501</v>
      </c>
      <c r="O3869">
        <v>73.4584450402144</v>
      </c>
      <c r="P3869">
        <v>31.647058823529399</v>
      </c>
      <c r="Q3869">
        <v>-9.7298446130279995E-3</v>
      </c>
    </row>
    <row r="3870" spans="1:17" hidden="1" x14ac:dyDescent="0.3">
      <c r="A3870" t="s">
        <v>7902</v>
      </c>
      <c r="B3870" t="s">
        <v>7903</v>
      </c>
      <c r="C3870" t="str">
        <f>IFERROR(VLOOKUP(Table1[[#This Row],[Ticker]],[1]!Table1[[Symbol]:[Industry]],2,FALSE),"-")</f>
        <v>-</v>
      </c>
      <c r="E3870">
        <v>23.196298340999999</v>
      </c>
      <c r="F3870">
        <v>1.77</v>
      </c>
      <c r="G3870">
        <v>-61.348549657359797</v>
      </c>
      <c r="H3870">
        <v>12.946975905921899</v>
      </c>
      <c r="I3870">
        <v>-7.5322231660895502</v>
      </c>
      <c r="J3870">
        <v>-8.3978326453489007</v>
      </c>
      <c r="K3870">
        <v>1.55151813578427</v>
      </c>
      <c r="L3870">
        <v>1.94167904670924</v>
      </c>
      <c r="M3870">
        <v>58.919627984117</v>
      </c>
      <c r="N3870">
        <v>1.6659758004459799</v>
      </c>
      <c r="O3870">
        <v>64.406779661016898</v>
      </c>
      <c r="P3870">
        <v>47.5</v>
      </c>
    </row>
    <row r="3871" spans="1:17" hidden="1" x14ac:dyDescent="0.3">
      <c r="A3871" t="s">
        <v>7904</v>
      </c>
      <c r="B3871" t="s">
        <v>7905</v>
      </c>
      <c r="C3871" t="str">
        <f>IFERROR(VLOOKUP(Table1[[#This Row],[Ticker]],[1]!Table1[[Symbol]:[Industry]],2,FALSE),"-")</f>
        <v>-</v>
      </c>
      <c r="E3871">
        <v>23.16915504</v>
      </c>
      <c r="F3871">
        <v>16.440000000000001</v>
      </c>
      <c r="G3871">
        <v>55.544704827956302</v>
      </c>
      <c r="H3871">
        <v>-2.65655944761339</v>
      </c>
      <c r="I3871">
        <v>5.2140822526296597</v>
      </c>
      <c r="J3871">
        <v>-3.63824970622571</v>
      </c>
      <c r="K3871">
        <v>16.710148364094501</v>
      </c>
      <c r="L3871">
        <v>15.483662035038501</v>
      </c>
      <c r="M3871">
        <v>46.934304932973497</v>
      </c>
      <c r="N3871">
        <v>0.78025627956310395</v>
      </c>
      <c r="O3871">
        <v>43.795620437956103</v>
      </c>
      <c r="P3871">
        <v>109.160305343511</v>
      </c>
      <c r="Q3871">
        <v>6.1184024222607998E-2</v>
      </c>
    </row>
    <row r="3872" spans="1:17" hidden="1" x14ac:dyDescent="0.3">
      <c r="A3872" t="s">
        <v>7906</v>
      </c>
      <c r="B3872" t="s">
        <v>7907</v>
      </c>
      <c r="C3872" t="str">
        <f>IFERROR(VLOOKUP(Table1[[#This Row],[Ticker]],[1]!Table1[[Symbol]:[Industry]],2,FALSE),"-")</f>
        <v>-</v>
      </c>
      <c r="D3872" t="s">
        <v>49</v>
      </c>
      <c r="E3872">
        <v>23.127500000000001</v>
      </c>
      <c r="F3872">
        <v>2</v>
      </c>
      <c r="G3872">
        <v>3.7749934661832798</v>
      </c>
      <c r="H3872">
        <v>-3.90908470013864</v>
      </c>
      <c r="I3872">
        <v>-23.2032673685238</v>
      </c>
      <c r="J3872">
        <v>-3.7384417409589399</v>
      </c>
      <c r="K3872">
        <v>2.0660928070570002</v>
      </c>
      <c r="L3872">
        <v>2.1150019834485101</v>
      </c>
      <c r="M3872">
        <v>42.632382682479701</v>
      </c>
      <c r="N3872">
        <v>1.61571393112463</v>
      </c>
      <c r="O3872">
        <v>60</v>
      </c>
      <c r="P3872">
        <v>50.375939849623997</v>
      </c>
      <c r="Q3872">
        <v>7.6542302672589005E-2</v>
      </c>
    </row>
    <row r="3873" spans="1:17" hidden="1" x14ac:dyDescent="0.3">
      <c r="A3873" t="s">
        <v>7908</v>
      </c>
      <c r="B3873" t="s">
        <v>7909</v>
      </c>
      <c r="C3873" t="str">
        <f>IFERROR(VLOOKUP(Table1[[#This Row],[Ticker]],[1]!Table1[[Symbol]:[Industry]],2,FALSE),"-")</f>
        <v>-</v>
      </c>
      <c r="E3873">
        <v>23.091247410000001</v>
      </c>
      <c r="F3873">
        <v>2.6</v>
      </c>
      <c r="K3873">
        <v>2.9214051989229399</v>
      </c>
      <c r="L3873">
        <v>4.2861502767889696</v>
      </c>
      <c r="M3873">
        <v>64.437260219561196</v>
      </c>
      <c r="N3873">
        <v>1</v>
      </c>
      <c r="Q3873">
        <v>-8.2544193203107005E-2</v>
      </c>
    </row>
    <row r="3874" spans="1:17" hidden="1" x14ac:dyDescent="0.3">
      <c r="A3874" t="s">
        <v>7910</v>
      </c>
      <c r="B3874" t="s">
        <v>7911</v>
      </c>
      <c r="C3874" t="str">
        <f>IFERROR(VLOOKUP(Table1[[#This Row],[Ticker]],[1]!Table1[[Symbol]:[Industry]],2,FALSE),"-")</f>
        <v>-</v>
      </c>
      <c r="D3874" t="s">
        <v>552</v>
      </c>
      <c r="E3874">
        <v>23.076387</v>
      </c>
      <c r="F3874">
        <v>8.7899999999999991</v>
      </c>
      <c r="G3874">
        <v>-14.601074909885</v>
      </c>
      <c r="H3874">
        <v>-4.9935094809713103</v>
      </c>
      <c r="I3874">
        <v>49.287755747985202</v>
      </c>
      <c r="J3874">
        <v>-3.7108555340623899</v>
      </c>
      <c r="K3874">
        <v>8.6439006757273908</v>
      </c>
      <c r="L3874">
        <v>8.0048720598567709</v>
      </c>
      <c r="M3874">
        <v>60.063601578390497</v>
      </c>
      <c r="N3874">
        <v>1.5995480731368401</v>
      </c>
      <c r="O3874">
        <v>52.332195676905499</v>
      </c>
      <c r="P3874">
        <v>82.365145228215695</v>
      </c>
      <c r="Q3874">
        <v>5.8161715908162E-2</v>
      </c>
    </row>
    <row r="3875" spans="1:17" hidden="1" x14ac:dyDescent="0.3">
      <c r="A3875" t="s">
        <v>7912</v>
      </c>
      <c r="B3875" t="s">
        <v>7913</v>
      </c>
      <c r="C3875" t="str">
        <f>IFERROR(VLOOKUP(Table1[[#This Row],[Ticker]],[1]!Table1[[Symbol]:[Industry]],2,FALSE),"-")</f>
        <v>-</v>
      </c>
      <c r="D3875" t="s">
        <v>325</v>
      </c>
      <c r="E3875">
        <v>23.039095679999999</v>
      </c>
      <c r="F3875">
        <v>37.770000000000003</v>
      </c>
      <c r="G3875">
        <v>-51.769351252006302</v>
      </c>
      <c r="H3875">
        <v>-10.571832326590901</v>
      </c>
      <c r="I3875">
        <v>-7.8559956116640004</v>
      </c>
      <c r="J3875">
        <v>-6.1546344534342703</v>
      </c>
      <c r="K3875">
        <v>38.377897417023597</v>
      </c>
      <c r="L3875">
        <v>38.454208999408998</v>
      </c>
      <c r="M3875">
        <v>51.013711036478703</v>
      </c>
      <c r="N3875">
        <v>0.61924291055134095</v>
      </c>
      <c r="O3875">
        <v>52.396081546200598</v>
      </c>
      <c r="P3875">
        <v>16.502159161011701</v>
      </c>
      <c r="Q3875">
        <v>9.2813000762871994E-2</v>
      </c>
    </row>
    <row r="3876" spans="1:17" hidden="1" x14ac:dyDescent="0.3">
      <c r="A3876" t="s">
        <v>7914</v>
      </c>
      <c r="B3876" t="s">
        <v>7915</v>
      </c>
      <c r="C3876" t="str">
        <f>IFERROR(VLOOKUP(Table1[[#This Row],[Ticker]],[1]!Table1[[Symbol]:[Industry]],2,FALSE),"-")</f>
        <v>-</v>
      </c>
      <c r="E3876">
        <v>23.03125</v>
      </c>
      <c r="F3876">
        <v>13.75</v>
      </c>
      <c r="G3876">
        <v>-19.123038734174401</v>
      </c>
      <c r="H3876">
        <v>22.900679609625598</v>
      </c>
      <c r="I3876">
        <v>18.6895813451886</v>
      </c>
      <c r="J3876">
        <v>11.587319003683399</v>
      </c>
      <c r="K3876">
        <v>11.883530147912801</v>
      </c>
      <c r="L3876">
        <v>11.15622469617</v>
      </c>
      <c r="M3876">
        <v>58.3996823204264</v>
      </c>
      <c r="N3876">
        <v>2.6013986013985999</v>
      </c>
      <c r="O3876">
        <v>14.909090909090899</v>
      </c>
      <c r="P3876">
        <v>61.764705882352899</v>
      </c>
      <c r="Q3876">
        <v>7.9677757950556996E-2</v>
      </c>
    </row>
    <row r="3877" spans="1:17" hidden="1" x14ac:dyDescent="0.3">
      <c r="A3877" t="s">
        <v>7916</v>
      </c>
      <c r="B3877" t="s">
        <v>7917</v>
      </c>
      <c r="C3877" t="str">
        <f>IFERROR(VLOOKUP(Table1[[#This Row],[Ticker]],[1]!Table1[[Symbol]:[Industry]],2,FALSE),"-")</f>
        <v>-</v>
      </c>
      <c r="D3877" t="s">
        <v>49</v>
      </c>
      <c r="E3877">
        <v>23.003050000000002</v>
      </c>
      <c r="F3877">
        <v>938.9</v>
      </c>
      <c r="G3877">
        <v>-4.77446463244722</v>
      </c>
      <c r="H3877">
        <v>-4.4141352051891403</v>
      </c>
      <c r="I3877">
        <v>-12.8893660232324</v>
      </c>
      <c r="J3877">
        <v>-1.7679983912052499</v>
      </c>
      <c r="K3877">
        <v>938.85318499433401</v>
      </c>
      <c r="L3877">
        <v>893.86316647148794</v>
      </c>
      <c r="M3877">
        <v>100</v>
      </c>
      <c r="O3877">
        <v>0</v>
      </c>
      <c r="P3877">
        <v>20.937721388548901</v>
      </c>
    </row>
    <row r="3878" spans="1:17" hidden="1" x14ac:dyDescent="0.3">
      <c r="A3878" t="s">
        <v>7918</v>
      </c>
      <c r="B3878" t="s">
        <v>7919</v>
      </c>
      <c r="C3878" t="str">
        <f>IFERROR(VLOOKUP(Table1[[#This Row],[Ticker]],[1]!Table1[[Symbol]:[Industry]],2,FALSE),"-")</f>
        <v>-</v>
      </c>
      <c r="D3878" t="s">
        <v>49</v>
      </c>
      <c r="E3878">
        <v>22.975524649</v>
      </c>
      <c r="F3878">
        <v>8.4700000000000006</v>
      </c>
      <c r="G3878">
        <v>161.4064580468</v>
      </c>
      <c r="H3878">
        <v>-1.6115874344884999</v>
      </c>
      <c r="I3878">
        <v>58.221745087878602</v>
      </c>
      <c r="J3878">
        <v>10.941498815498599</v>
      </c>
      <c r="K3878">
        <v>7.9745123327926999</v>
      </c>
      <c r="L3878">
        <v>7.1038752514300301</v>
      </c>
      <c r="M3878">
        <v>86.099690852929996</v>
      </c>
      <c r="N3878">
        <v>1.2806401997574399</v>
      </c>
      <c r="O3878">
        <v>38.134592680047199</v>
      </c>
      <c r="Q3878">
        <v>0.112985845490516</v>
      </c>
    </row>
    <row r="3879" spans="1:17" hidden="1" x14ac:dyDescent="0.3">
      <c r="A3879" t="s">
        <v>7920</v>
      </c>
      <c r="B3879" t="s">
        <v>7921</v>
      </c>
      <c r="C3879" t="str">
        <f>IFERROR(VLOOKUP(Table1[[#This Row],[Ticker]],[1]!Table1[[Symbol]:[Industry]],2,FALSE),"-")</f>
        <v>-</v>
      </c>
      <c r="E3879">
        <v>22.947841755999999</v>
      </c>
      <c r="F3879">
        <v>22.19</v>
      </c>
      <c r="G3879">
        <v>-19.8943510186118</v>
      </c>
      <c r="H3879">
        <v>-7.0445604572715501</v>
      </c>
      <c r="I3879">
        <v>3.3495024943160399</v>
      </c>
      <c r="J3879">
        <v>4.0947280148957903</v>
      </c>
      <c r="K3879">
        <v>21.148510181330401</v>
      </c>
      <c r="L3879">
        <v>21.653998582232699</v>
      </c>
      <c r="M3879">
        <v>60.668974252127597</v>
      </c>
      <c r="N3879">
        <v>0.96234526545153998</v>
      </c>
      <c r="O3879">
        <v>30.689499774673202</v>
      </c>
      <c r="P3879">
        <v>21.589041095890401</v>
      </c>
      <c r="Q3879">
        <v>3.3046885376746001E-2</v>
      </c>
    </row>
    <row r="3880" spans="1:17" hidden="1" x14ac:dyDescent="0.3">
      <c r="A3880" t="s">
        <v>7922</v>
      </c>
      <c r="B3880" t="s">
        <v>7923</v>
      </c>
      <c r="C3880" t="str">
        <f>IFERROR(VLOOKUP(Table1[[#This Row],[Ticker]],[1]!Table1[[Symbol]:[Industry]],2,FALSE),"-")</f>
        <v>-</v>
      </c>
      <c r="E3880">
        <v>22.87740312</v>
      </c>
      <c r="F3880">
        <v>42.9</v>
      </c>
      <c r="G3880">
        <v>-83.508546080022199</v>
      </c>
      <c r="H3880">
        <v>-7.6325260097868401</v>
      </c>
      <c r="I3880">
        <v>-36.282223166089501</v>
      </c>
      <c r="J3880">
        <v>-1.7679983912052499</v>
      </c>
      <c r="K3880">
        <v>45.179694448246003</v>
      </c>
      <c r="M3880">
        <v>53.207329441130398</v>
      </c>
      <c r="N3880">
        <v>0.44776119402984998</v>
      </c>
      <c r="O3880">
        <v>149.417249417249</v>
      </c>
      <c r="P3880">
        <v>34.062499999999901</v>
      </c>
    </row>
    <row r="3881" spans="1:17" hidden="1" x14ac:dyDescent="0.3">
      <c r="A3881" t="s">
        <v>7924</v>
      </c>
      <c r="B3881" t="s">
        <v>7925</v>
      </c>
      <c r="C3881" t="str">
        <f>IFERROR(VLOOKUP(Table1[[#This Row],[Ticker]],[1]!Table1[[Symbol]:[Industry]],2,FALSE),"-")</f>
        <v>-</v>
      </c>
      <c r="D3881" t="s">
        <v>95</v>
      </c>
      <c r="E3881">
        <v>22.863406094999998</v>
      </c>
      <c r="F3881">
        <v>4.57</v>
      </c>
      <c r="G3881">
        <v>23.147748832424</v>
      </c>
      <c r="H3881">
        <v>1.83586479481085</v>
      </c>
      <c r="I3881">
        <v>18.432473057227298</v>
      </c>
      <c r="J3881">
        <v>-8.7701865750126995</v>
      </c>
      <c r="K3881">
        <v>4.1901016996229403</v>
      </c>
      <c r="L3881">
        <v>3.9562269375238799</v>
      </c>
      <c r="M3881">
        <v>61.998122325517599</v>
      </c>
      <c r="N3881">
        <v>2.7554895584787902</v>
      </c>
      <c r="O3881">
        <v>41.794310722100597</v>
      </c>
      <c r="P3881">
        <v>78.515625</v>
      </c>
      <c r="Q3881">
        <v>-1.0328427949945001E-2</v>
      </c>
    </row>
    <row r="3882" spans="1:17" hidden="1" x14ac:dyDescent="0.3">
      <c r="A3882" t="s">
        <v>7926</v>
      </c>
      <c r="B3882" t="s">
        <v>7927</v>
      </c>
      <c r="C3882" t="str">
        <f>IFERROR(VLOOKUP(Table1[[#This Row],[Ticker]],[1]!Table1[[Symbol]:[Industry]],2,FALSE),"-")</f>
        <v>-</v>
      </c>
      <c r="D3882" t="s">
        <v>552</v>
      </c>
      <c r="E3882">
        <v>22.8</v>
      </c>
      <c r="F3882">
        <v>45.6</v>
      </c>
      <c r="G3882">
        <v>91.3273189766239</v>
      </c>
      <c r="H3882">
        <v>-1.82950574498785</v>
      </c>
      <c r="I3882">
        <v>42.212674793094102</v>
      </c>
      <c r="J3882">
        <v>-1.1623456321204499</v>
      </c>
      <c r="K3882">
        <v>42.119346272919302</v>
      </c>
      <c r="L3882">
        <v>33.962982869761497</v>
      </c>
      <c r="M3882">
        <v>70.030332987442193</v>
      </c>
      <c r="N3882">
        <v>0.23308665256956901</v>
      </c>
      <c r="O3882">
        <v>44.780701754385902</v>
      </c>
      <c r="P3882">
        <v>145.16129032257999</v>
      </c>
      <c r="Q3882">
        <v>0.116785790068796</v>
      </c>
    </row>
    <row r="3883" spans="1:17" hidden="1" x14ac:dyDescent="0.3">
      <c r="A3883" t="s">
        <v>7928</v>
      </c>
      <c r="B3883" t="s">
        <v>7929</v>
      </c>
      <c r="C3883" t="str">
        <f>IFERROR(VLOOKUP(Table1[[#This Row],[Ticker]],[1]!Table1[[Symbol]:[Industry]],2,FALSE),"-")</f>
        <v>-</v>
      </c>
      <c r="E3883">
        <v>22.724260000000001</v>
      </c>
      <c r="F3883">
        <v>21</v>
      </c>
      <c r="G3883">
        <v>124.287813979003</v>
      </c>
      <c r="H3883">
        <v>14.8820524780953</v>
      </c>
      <c r="I3883">
        <v>62.842851549989298</v>
      </c>
      <c r="J3883">
        <v>19.664837429690198</v>
      </c>
      <c r="K3883">
        <v>15.6484760735443</v>
      </c>
      <c r="L3883">
        <v>12.830635911197099</v>
      </c>
      <c r="M3883">
        <v>81.197492448295506</v>
      </c>
      <c r="N3883">
        <v>1.13252240717029</v>
      </c>
      <c r="O3883">
        <v>1.6190476190476</v>
      </c>
      <c r="P3883">
        <v>233.333333333333</v>
      </c>
    </row>
    <row r="3884" spans="1:17" hidden="1" x14ac:dyDescent="0.3">
      <c r="A3884" t="s">
        <v>7930</v>
      </c>
      <c r="B3884" t="s">
        <v>7931</v>
      </c>
      <c r="C3884" t="str">
        <f>IFERROR(VLOOKUP(Table1[[#This Row],[Ticker]],[1]!Table1[[Symbol]:[Industry]],2,FALSE),"-")</f>
        <v>-</v>
      </c>
      <c r="D3884" t="s">
        <v>140</v>
      </c>
      <c r="E3884">
        <v>22.680323999999999</v>
      </c>
      <c r="F3884">
        <v>16.2</v>
      </c>
      <c r="G3884">
        <v>46.262336271997398</v>
      </c>
      <c r="H3884">
        <v>-25.160055951109801</v>
      </c>
      <c r="I3884">
        <v>-27.8499959444922</v>
      </c>
      <c r="J3884">
        <v>-12.6227440650385</v>
      </c>
      <c r="K3884">
        <v>20.640408843344598</v>
      </c>
      <c r="L3884">
        <v>20.273960548702401</v>
      </c>
      <c r="M3884">
        <v>10.389027466</v>
      </c>
      <c r="N3884">
        <v>0.61880009159606097</v>
      </c>
      <c r="O3884">
        <v>77.962962962962905</v>
      </c>
      <c r="P3884">
        <v>80.400890868596804</v>
      </c>
    </row>
    <row r="3885" spans="1:17" hidden="1" x14ac:dyDescent="0.3">
      <c r="A3885" t="s">
        <v>7932</v>
      </c>
      <c r="B3885" t="s">
        <v>7933</v>
      </c>
      <c r="C3885" t="str">
        <f>IFERROR(VLOOKUP(Table1[[#This Row],[Ticker]],[1]!Table1[[Symbol]:[Industry]],2,FALSE),"-")</f>
        <v>-</v>
      </c>
      <c r="D3885" t="s">
        <v>371</v>
      </c>
      <c r="E3885">
        <v>22.660985919999899</v>
      </c>
      <c r="F3885">
        <v>15.85</v>
      </c>
      <c r="G3885">
        <v>-105.365587818172</v>
      </c>
      <c r="H3885">
        <v>-22.289782873582901</v>
      </c>
      <c r="I3885">
        <v>-59.790538552545598</v>
      </c>
      <c r="J3885">
        <v>-1.7679983912052499</v>
      </c>
      <c r="K3885">
        <v>19.572580837011898</v>
      </c>
      <c r="L3885">
        <v>37.825625823498399</v>
      </c>
      <c r="M3885">
        <v>13.364122593269</v>
      </c>
      <c r="N3885">
        <v>1.73962358834638</v>
      </c>
      <c r="O3885">
        <v>417.66561514195502</v>
      </c>
      <c r="P3885">
        <v>0</v>
      </c>
      <c r="Q3885">
        <v>-7.4529099446558E-2</v>
      </c>
    </row>
    <row r="3886" spans="1:17" hidden="1" x14ac:dyDescent="0.3">
      <c r="A3886" t="s">
        <v>7934</v>
      </c>
      <c r="B3886" t="s">
        <v>7935</v>
      </c>
      <c r="C3886" t="str">
        <f>IFERROR(VLOOKUP(Table1[[#This Row],[Ticker]],[1]!Table1[[Symbol]:[Industry]],2,FALSE),"-")</f>
        <v>-</v>
      </c>
      <c r="D3886" t="s">
        <v>65</v>
      </c>
      <c r="E3886">
        <v>22.616241200000001</v>
      </c>
      <c r="F3886">
        <v>24.34</v>
      </c>
      <c r="G3886">
        <v>-40.368567507672203</v>
      </c>
      <c r="H3886">
        <v>-4.1634039055652403</v>
      </c>
      <c r="I3886">
        <v>-24.4124485386813</v>
      </c>
      <c r="J3886">
        <v>-5.34516880921168</v>
      </c>
      <c r="K3886">
        <v>25.0487011057504</v>
      </c>
      <c r="L3886">
        <v>27.916433624019099</v>
      </c>
      <c r="M3886">
        <v>45.594763920598602</v>
      </c>
      <c r="N3886">
        <v>0.94837461683082502</v>
      </c>
      <c r="O3886">
        <v>25.308134757600602</v>
      </c>
      <c r="P3886">
        <v>10.4355716878402</v>
      </c>
      <c r="Q3886">
        <v>3.5350582269600003E-4</v>
      </c>
    </row>
    <row r="3887" spans="1:17" hidden="1" x14ac:dyDescent="0.3">
      <c r="A3887" t="s">
        <v>7936</v>
      </c>
      <c r="B3887" t="s">
        <v>7937</v>
      </c>
      <c r="C3887" t="str">
        <f>IFERROR(VLOOKUP(Table1[[#This Row],[Ticker]],[1]!Table1[[Symbol]:[Industry]],2,FALSE),"-")</f>
        <v>-</v>
      </c>
      <c r="D3887" t="s">
        <v>234</v>
      </c>
      <c r="E3887">
        <v>22.518052099999998</v>
      </c>
      <c r="F3887">
        <v>78.37</v>
      </c>
      <c r="G3887">
        <v>967.31431328165297</v>
      </c>
      <c r="H3887">
        <v>42.395188447848597</v>
      </c>
      <c r="I3887">
        <v>154.402584863534</v>
      </c>
      <c r="J3887">
        <v>6.44211286073108</v>
      </c>
      <c r="K3887">
        <v>57.305486793264002</v>
      </c>
      <c r="L3887">
        <v>38.3897285607136</v>
      </c>
      <c r="M3887">
        <v>98.927720925678003</v>
      </c>
      <c r="N3887">
        <v>1.0736562316995799</v>
      </c>
      <c r="O3887">
        <v>0</v>
      </c>
      <c r="P3887">
        <v>993.02649930265</v>
      </c>
    </row>
    <row r="3888" spans="1:17" hidden="1" x14ac:dyDescent="0.3">
      <c r="A3888" t="s">
        <v>7938</v>
      </c>
      <c r="B3888" t="s">
        <v>7939</v>
      </c>
      <c r="C3888" t="str">
        <f>IFERROR(VLOOKUP(Table1[[#This Row],[Ticker]],[1]!Table1[[Symbol]:[Industry]],2,FALSE),"-")</f>
        <v>-</v>
      </c>
      <c r="D3888" t="s">
        <v>716</v>
      </c>
      <c r="E3888">
        <v>22.46870916</v>
      </c>
      <c r="F3888">
        <v>113.54</v>
      </c>
      <c r="G3888">
        <v>8.9666694936660196</v>
      </c>
      <c r="H3888">
        <v>-0.27167972252747602</v>
      </c>
      <c r="I3888">
        <v>2.7671481868113799</v>
      </c>
      <c r="J3888">
        <v>-2.6510596703061302</v>
      </c>
      <c r="K3888">
        <v>109.696159255919</v>
      </c>
      <c r="L3888">
        <v>99.654483977925906</v>
      </c>
      <c r="M3888">
        <v>31.967359018905899</v>
      </c>
      <c r="N3888">
        <v>2.7335669235156699</v>
      </c>
      <c r="O3888">
        <v>5.4254007398273796</v>
      </c>
      <c r="P3888">
        <v>37.590887057682998</v>
      </c>
    </row>
    <row r="3889" spans="1:17" hidden="1" x14ac:dyDescent="0.3">
      <c r="A3889" t="s">
        <v>7940</v>
      </c>
      <c r="B3889" t="s">
        <v>7941</v>
      </c>
      <c r="C3889" t="str">
        <f>IFERROR(VLOOKUP(Table1[[#This Row],[Ticker]],[1]!Table1[[Symbol]:[Industry]],2,FALSE),"-")</f>
        <v>-</v>
      </c>
      <c r="E3889">
        <v>22.442167680000001</v>
      </c>
      <c r="F3889">
        <v>12.12</v>
      </c>
      <c r="G3889">
        <v>224.57683132004399</v>
      </c>
      <c r="H3889">
        <v>5.8679394080956397</v>
      </c>
      <c r="I3889">
        <v>-12.4751158161073</v>
      </c>
      <c r="J3889">
        <v>-1.7679983912052499</v>
      </c>
      <c r="K3889">
        <v>11.609825175242101</v>
      </c>
      <c r="L3889">
        <v>10.1800503070376</v>
      </c>
      <c r="M3889">
        <v>59.512421098122303</v>
      </c>
      <c r="N3889">
        <v>1.2377622377622299</v>
      </c>
      <c r="O3889">
        <v>46.864686468646802</v>
      </c>
      <c r="P3889">
        <v>252.325581395348</v>
      </c>
    </row>
    <row r="3890" spans="1:17" hidden="1" x14ac:dyDescent="0.3">
      <c r="A3890" t="s">
        <v>7942</v>
      </c>
      <c r="B3890" t="s">
        <v>7943</v>
      </c>
      <c r="C3890" t="str">
        <f>IFERROR(VLOOKUP(Table1[[#This Row],[Ticker]],[1]!Table1[[Symbol]:[Industry]],2,FALSE),"-")</f>
        <v>-</v>
      </c>
      <c r="D3890" t="s">
        <v>21</v>
      </c>
      <c r="E3890">
        <v>22.338000000000001</v>
      </c>
      <c r="F3890">
        <v>74.459999999999994</v>
      </c>
      <c r="G3890">
        <v>57.759512092211303</v>
      </c>
      <c r="H3890">
        <v>12.1742842001316</v>
      </c>
      <c r="I3890">
        <v>-25.320272762030498</v>
      </c>
      <c r="J3890">
        <v>-5.00218464916082</v>
      </c>
      <c r="K3890">
        <v>68.819074294264297</v>
      </c>
      <c r="L3890">
        <v>62.534779382622602</v>
      </c>
      <c r="M3890">
        <v>58.3544649476123</v>
      </c>
      <c r="N3890">
        <v>0.86697002398773404</v>
      </c>
      <c r="O3890">
        <v>37.604082728982</v>
      </c>
      <c r="P3890">
        <v>112.01594533029601</v>
      </c>
      <c r="Q3890">
        <v>0.126639195093733</v>
      </c>
    </row>
    <row r="3891" spans="1:17" hidden="1" x14ac:dyDescent="0.3">
      <c r="A3891" t="s">
        <v>7944</v>
      </c>
      <c r="B3891" t="s">
        <v>7945</v>
      </c>
      <c r="C3891" t="str">
        <f>IFERROR(VLOOKUP(Table1[[#This Row],[Ticker]],[1]!Table1[[Symbol]:[Industry]],2,FALSE),"-")</f>
        <v>-</v>
      </c>
      <c r="D3891" t="s">
        <v>140</v>
      </c>
      <c r="E3891">
        <v>22.190163330000001</v>
      </c>
      <c r="F3891">
        <v>18.489999999999998</v>
      </c>
      <c r="G3891">
        <v>-25.981873183887199</v>
      </c>
      <c r="H3891">
        <v>-3.24356664331625</v>
      </c>
      <c r="I3891">
        <v>-9.0712862927439293</v>
      </c>
      <c r="J3891">
        <v>-5.17406544815044</v>
      </c>
      <c r="K3891">
        <v>18.234744254150002</v>
      </c>
      <c r="L3891">
        <v>18.5162074987498</v>
      </c>
      <c r="M3891">
        <v>56.789502503009103</v>
      </c>
      <c r="N3891">
        <v>1.2452360722107501</v>
      </c>
      <c r="O3891">
        <v>59.545700378583</v>
      </c>
      <c r="P3891">
        <v>19.2903225806451</v>
      </c>
      <c r="Q3891">
        <v>7.5984485253646997E-2</v>
      </c>
    </row>
    <row r="3892" spans="1:17" hidden="1" x14ac:dyDescent="0.3">
      <c r="A3892" t="s">
        <v>7946</v>
      </c>
      <c r="B3892" t="s">
        <v>7947</v>
      </c>
      <c r="C3892" t="str">
        <f>IFERROR(VLOOKUP(Table1[[#This Row],[Ticker]],[1]!Table1[[Symbol]:[Industry]],2,FALSE),"-")</f>
        <v>-</v>
      </c>
      <c r="E3892">
        <v>22.099509999999999</v>
      </c>
      <c r="F3892">
        <v>24.25</v>
      </c>
      <c r="G3892">
        <v>100.500500546167</v>
      </c>
      <c r="H3892">
        <v>1.7951570223401601</v>
      </c>
      <c r="I3892">
        <v>7.2791176239429998</v>
      </c>
      <c r="J3892">
        <v>-1.1923404964684099</v>
      </c>
      <c r="K3892">
        <v>24.2177833242616</v>
      </c>
      <c r="L3892">
        <v>21.228614078649301</v>
      </c>
      <c r="M3892">
        <v>46.368529745803201</v>
      </c>
      <c r="N3892">
        <v>0.86169864990796297</v>
      </c>
      <c r="O3892">
        <v>31.917525773195798</v>
      </c>
      <c r="P3892">
        <v>126.212686567164</v>
      </c>
      <c r="Q3892">
        <v>0.11264771067045801</v>
      </c>
    </row>
    <row r="3893" spans="1:17" hidden="1" x14ac:dyDescent="0.3">
      <c r="A3893" t="s">
        <v>7948</v>
      </c>
      <c r="B3893" t="s">
        <v>7949</v>
      </c>
      <c r="C3893" t="str">
        <f>IFERROR(VLOOKUP(Table1[[#This Row],[Ticker]],[1]!Table1[[Symbol]:[Industry]],2,FALSE),"-")</f>
        <v>-</v>
      </c>
      <c r="D3893" t="s">
        <v>552</v>
      </c>
      <c r="E3893">
        <v>22.048728000000001</v>
      </c>
      <c r="F3893">
        <v>1.04</v>
      </c>
      <c r="G3893">
        <v>-29.450503778005501</v>
      </c>
      <c r="H3893">
        <v>3.2049124138584499</v>
      </c>
      <c r="I3893">
        <v>-52.424249744162601</v>
      </c>
      <c r="J3893">
        <v>3.8394782443087401</v>
      </c>
      <c r="K3893">
        <v>1.1197670410009299</v>
      </c>
      <c r="L3893">
        <v>1.2688296497713201</v>
      </c>
      <c r="M3893">
        <v>41.116882427937099</v>
      </c>
      <c r="N3893">
        <v>3.0278636177741798</v>
      </c>
      <c r="O3893">
        <v>145.192307692307</v>
      </c>
      <c r="P3893">
        <v>22.352941176470502</v>
      </c>
      <c r="Q3893">
        <v>2.0341002259924999E-2</v>
      </c>
    </row>
    <row r="3894" spans="1:17" hidden="1" x14ac:dyDescent="0.3">
      <c r="A3894" t="s">
        <v>7950</v>
      </c>
      <c r="B3894" t="s">
        <v>7951</v>
      </c>
      <c r="C3894" t="str">
        <f>IFERROR(VLOOKUP(Table1[[#This Row],[Ticker]],[1]!Table1[[Symbol]:[Industry]],2,FALSE),"-")</f>
        <v>-</v>
      </c>
      <c r="D3894" t="s">
        <v>1300</v>
      </c>
      <c r="E3894">
        <v>21.997200029999998</v>
      </c>
      <c r="F3894">
        <v>56.8</v>
      </c>
      <c r="G3894">
        <v>-18.501917995326099</v>
      </c>
      <c r="H3894">
        <v>-0.77127806233200502</v>
      </c>
      <c r="I3894">
        <v>-8.5926344771435499</v>
      </c>
      <c r="J3894">
        <v>0.59531730544376704</v>
      </c>
      <c r="K3894">
        <v>56.2457111353458</v>
      </c>
      <c r="L3894">
        <v>55.000090528235702</v>
      </c>
      <c r="M3894">
        <v>48.752273491280398</v>
      </c>
      <c r="N3894">
        <v>1.9944323590700099</v>
      </c>
      <c r="O3894">
        <v>3.1690140845070398</v>
      </c>
      <c r="P3894">
        <v>8.7289433384379596</v>
      </c>
    </row>
    <row r="3895" spans="1:17" hidden="1" x14ac:dyDescent="0.3">
      <c r="A3895" t="s">
        <v>7952</v>
      </c>
      <c r="B3895" t="s">
        <v>7953</v>
      </c>
      <c r="C3895" t="str">
        <f>IFERROR(VLOOKUP(Table1[[#This Row],[Ticker]],[1]!Table1[[Symbol]:[Industry]],2,FALSE),"-")</f>
        <v>-</v>
      </c>
      <c r="D3895" t="s">
        <v>659</v>
      </c>
      <c r="E3895">
        <v>21.977933400000001</v>
      </c>
      <c r="F3895">
        <v>33.299999999999997</v>
      </c>
      <c r="G3895">
        <v>-15.0809567851158</v>
      </c>
      <c r="H3895">
        <v>-34.481972395931301</v>
      </c>
      <c r="I3895">
        <v>-30.667143801010099</v>
      </c>
      <c r="J3895">
        <v>-15.966284804913901</v>
      </c>
      <c r="K3895">
        <v>48.103582012519702</v>
      </c>
      <c r="L3895">
        <v>45.156991185659798</v>
      </c>
      <c r="M3895">
        <v>1.4432500777232E-2</v>
      </c>
      <c r="N3895">
        <v>3.31078224101479</v>
      </c>
      <c r="O3895">
        <v>123.27327327327301</v>
      </c>
      <c r="P3895">
        <v>50.678733031674099</v>
      </c>
    </row>
    <row r="3896" spans="1:17" hidden="1" x14ac:dyDescent="0.3">
      <c r="A3896" t="s">
        <v>7954</v>
      </c>
      <c r="B3896" t="s">
        <v>7955</v>
      </c>
      <c r="C3896" t="str">
        <f>IFERROR(VLOOKUP(Table1[[#This Row],[Ticker]],[1]!Table1[[Symbol]:[Industry]],2,FALSE),"-")</f>
        <v>-</v>
      </c>
      <c r="E3896">
        <v>21.896067200000001</v>
      </c>
      <c r="F3896">
        <v>72.88</v>
      </c>
      <c r="G3896">
        <v>71.260786951976698</v>
      </c>
      <c r="H3896">
        <v>58.329123880391101</v>
      </c>
      <c r="I3896">
        <v>66.529639392818794</v>
      </c>
      <c r="J3896">
        <v>19.7268379469708</v>
      </c>
      <c r="K3896">
        <v>49.115717513295998</v>
      </c>
      <c r="L3896">
        <v>43.508862978294502</v>
      </c>
      <c r="M3896">
        <v>99.999999999554603</v>
      </c>
      <c r="N3896">
        <v>4.9394570050137103</v>
      </c>
      <c r="O3896">
        <v>0</v>
      </c>
      <c r="P3896">
        <v>97.774762550881903</v>
      </c>
    </row>
    <row r="3897" spans="1:17" hidden="1" x14ac:dyDescent="0.3">
      <c r="A3897" t="s">
        <v>7956</v>
      </c>
      <c r="B3897" t="s">
        <v>7957</v>
      </c>
      <c r="C3897" t="str">
        <f>IFERROR(VLOOKUP(Table1[[#This Row],[Ticker]],[1]!Table1[[Symbol]:[Industry]],2,FALSE),"-")</f>
        <v>-</v>
      </c>
      <c r="D3897" t="s">
        <v>620</v>
      </c>
      <c r="E3897">
        <v>21.879244799999999</v>
      </c>
      <c r="F3897">
        <v>28.56</v>
      </c>
      <c r="G3897">
        <v>1.2211473123371299</v>
      </c>
      <c r="H3897">
        <v>3.5331340980123498</v>
      </c>
      <c r="I3897">
        <v>-22.280228967394802</v>
      </c>
      <c r="J3897">
        <v>-8.4737275578719196</v>
      </c>
      <c r="K3897">
        <v>28.8535211253079</v>
      </c>
      <c r="L3897">
        <v>28.372279954158198</v>
      </c>
      <c r="M3897">
        <v>44.496330426708703</v>
      </c>
      <c r="N3897">
        <v>0.94673877586058897</v>
      </c>
      <c r="O3897">
        <v>60.539215686274503</v>
      </c>
      <c r="P3897">
        <v>39.2491467576791</v>
      </c>
      <c r="Q3897">
        <v>4.1764212669379998E-2</v>
      </c>
    </row>
    <row r="3898" spans="1:17" hidden="1" x14ac:dyDescent="0.3">
      <c r="A3898" t="s">
        <v>7958</v>
      </c>
      <c r="B3898" t="s">
        <v>7959</v>
      </c>
      <c r="C3898" t="str">
        <f>IFERROR(VLOOKUP(Table1[[#This Row],[Ticker]],[1]!Table1[[Symbol]:[Industry]],2,FALSE),"-")</f>
        <v>-</v>
      </c>
      <c r="E3898">
        <v>21.873631092</v>
      </c>
      <c r="F3898">
        <v>18.38</v>
      </c>
      <c r="G3898">
        <v>-77.722629885225899</v>
      </c>
      <c r="H3898">
        <v>-12.637485458996199</v>
      </c>
      <c r="I3898">
        <v>-51.520417776153899</v>
      </c>
      <c r="J3898">
        <v>-3.4002073139473699</v>
      </c>
      <c r="K3898">
        <v>19.5208859517343</v>
      </c>
      <c r="L3898">
        <v>23.786012183710699</v>
      </c>
      <c r="M3898">
        <v>43.186493921083802</v>
      </c>
      <c r="N3898">
        <v>0.827626185351091</v>
      </c>
      <c r="O3898">
        <v>117.62785636561399</v>
      </c>
      <c r="P3898">
        <v>6.5507246376811601</v>
      </c>
      <c r="Q3898">
        <v>0.18797353186917401</v>
      </c>
    </row>
    <row r="3899" spans="1:17" hidden="1" x14ac:dyDescent="0.3">
      <c r="A3899" t="s">
        <v>7960</v>
      </c>
      <c r="B3899" t="s">
        <v>7961</v>
      </c>
      <c r="C3899" t="str">
        <f>IFERROR(VLOOKUP(Table1[[#This Row],[Ticker]],[1]!Table1[[Symbol]:[Industry]],2,FALSE),"-")</f>
        <v>-</v>
      </c>
      <c r="E3899">
        <v>21.831071399999999</v>
      </c>
      <c r="F3899">
        <v>23.58</v>
      </c>
      <c r="G3899">
        <v>-18.579064712499999</v>
      </c>
      <c r="H3899">
        <v>-24.8912723821275</v>
      </c>
      <c r="I3899">
        <v>5.0106339767675703</v>
      </c>
      <c r="J3899">
        <v>4.8986682754614099</v>
      </c>
      <c r="K3899">
        <v>21.422683921406801</v>
      </c>
      <c r="L3899">
        <v>19.476123389646499</v>
      </c>
      <c r="M3899">
        <v>56.679856136997202</v>
      </c>
      <c r="N3899">
        <v>0.80077896859132403</v>
      </c>
      <c r="O3899">
        <v>27.989821882951599</v>
      </c>
      <c r="P3899">
        <v>68.428571428571402</v>
      </c>
      <c r="Q3899">
        <v>0.12523370753000099</v>
      </c>
    </row>
    <row r="3900" spans="1:17" hidden="1" x14ac:dyDescent="0.3">
      <c r="A3900" t="s">
        <v>7962</v>
      </c>
      <c r="B3900" t="s">
        <v>7963</v>
      </c>
      <c r="C3900" t="str">
        <f>IFERROR(VLOOKUP(Table1[[#This Row],[Ticker]],[1]!Table1[[Symbol]:[Industry]],2,FALSE),"-")</f>
        <v>-</v>
      </c>
      <c r="E3900">
        <v>21.819006080000001</v>
      </c>
      <c r="F3900">
        <v>21.73</v>
      </c>
      <c r="G3900">
        <v>23.3275945002658</v>
      </c>
      <c r="H3900">
        <v>7.5129481281441803</v>
      </c>
      <c r="I3900">
        <v>4.8246101414479599</v>
      </c>
      <c r="J3900">
        <v>-5.7447633599273296</v>
      </c>
      <c r="K3900">
        <v>20.359065912955501</v>
      </c>
      <c r="L3900">
        <v>18.178222942329601</v>
      </c>
      <c r="M3900">
        <v>54.212929824504201</v>
      </c>
      <c r="N3900">
        <v>1.46543493741696</v>
      </c>
      <c r="O3900">
        <v>13.667740450989401</v>
      </c>
      <c r="P3900">
        <v>86.523605150214493</v>
      </c>
      <c r="Q3900">
        <v>-2.0904296602319999E-2</v>
      </c>
    </row>
    <row r="3901" spans="1:17" hidden="1" x14ac:dyDescent="0.3">
      <c r="A3901" t="s">
        <v>7964</v>
      </c>
      <c r="B3901" t="s">
        <v>7965</v>
      </c>
      <c r="C3901" t="str">
        <f>IFERROR(VLOOKUP(Table1[[#This Row],[Ticker]],[1]!Table1[[Symbol]:[Industry]],2,FALSE),"-")</f>
        <v>-</v>
      </c>
      <c r="D3901" t="s">
        <v>541</v>
      </c>
      <c r="E3901">
        <v>21.805199999999999</v>
      </c>
      <c r="F3901">
        <v>72</v>
      </c>
      <c r="G3901">
        <v>-5.6521560059886902</v>
      </c>
      <c r="H3901">
        <v>-1.51558448055146</v>
      </c>
      <c r="I3901">
        <v>-7.7798769721375196</v>
      </c>
      <c r="J3901">
        <v>-0.62839725160411997</v>
      </c>
      <c r="K3901">
        <v>70.984919237517502</v>
      </c>
      <c r="L3901">
        <v>69.619966328858993</v>
      </c>
      <c r="M3901">
        <v>58.555905217586599</v>
      </c>
      <c r="N3901">
        <v>0.98104264018975795</v>
      </c>
      <c r="O3901">
        <v>16.6666666666666</v>
      </c>
      <c r="P3901">
        <v>38.461538461538403</v>
      </c>
      <c r="Q3901">
        <v>-9.3582619967883002E-2</v>
      </c>
    </row>
    <row r="3902" spans="1:17" hidden="1" x14ac:dyDescent="0.3">
      <c r="A3902" t="s">
        <v>7966</v>
      </c>
      <c r="B3902" t="s">
        <v>7967</v>
      </c>
      <c r="C3902" t="str">
        <f>IFERROR(VLOOKUP(Table1[[#This Row],[Ticker]],[1]!Table1[[Symbol]:[Industry]],2,FALSE),"-")</f>
        <v>-</v>
      </c>
      <c r="D3902" t="s">
        <v>1409</v>
      </c>
      <c r="E3902">
        <v>21.668849519999998</v>
      </c>
      <c r="F3902">
        <v>9.85</v>
      </c>
      <c r="G3902">
        <v>-43.4231300477297</v>
      </c>
      <c r="H3902">
        <v>-2.9782377692917001</v>
      </c>
      <c r="I3902">
        <v>-42.782604457396097</v>
      </c>
      <c r="J3902">
        <v>-2.9667995900064401</v>
      </c>
      <c r="K3902">
        <v>10.0991405531336</v>
      </c>
      <c r="L3902">
        <v>12.411617117896</v>
      </c>
      <c r="M3902">
        <v>50.601314448898599</v>
      </c>
      <c r="N3902">
        <v>1.0317960040207901</v>
      </c>
      <c r="O3902">
        <v>68.527918781725901</v>
      </c>
      <c r="P3902">
        <v>9.4444444444444304</v>
      </c>
      <c r="Q3902">
        <v>-1.5885656430441999E-2</v>
      </c>
    </row>
    <row r="3903" spans="1:17" hidden="1" x14ac:dyDescent="0.3">
      <c r="A3903" t="s">
        <v>7968</v>
      </c>
      <c r="B3903" t="s">
        <v>7969</v>
      </c>
      <c r="C3903" t="str">
        <f>IFERROR(VLOOKUP(Table1[[#This Row],[Ticker]],[1]!Table1[[Symbol]:[Industry]],2,FALSE),"-")</f>
        <v>-</v>
      </c>
      <c r="D3903" t="s">
        <v>931</v>
      </c>
      <c r="E3903">
        <v>21.655799999999999</v>
      </c>
      <c r="F3903">
        <v>10.6</v>
      </c>
      <c r="G3903">
        <v>-39.743005161304303</v>
      </c>
      <c r="H3903">
        <v>-10.485563776617701</v>
      </c>
      <c r="I3903">
        <v>-49.567980121201302</v>
      </c>
      <c r="J3903">
        <v>-4.3605909837978496</v>
      </c>
      <c r="K3903">
        <v>10.843016206511701</v>
      </c>
      <c r="L3903">
        <v>12.5470645502284</v>
      </c>
      <c r="M3903">
        <v>50.794950557202696</v>
      </c>
      <c r="N3903">
        <v>1.2859090282950001</v>
      </c>
      <c r="O3903">
        <v>66.037735849056602</v>
      </c>
      <c r="P3903">
        <v>29.1108404384896</v>
      </c>
      <c r="Q3903">
        <v>-0.10064897797837299</v>
      </c>
    </row>
    <row r="3904" spans="1:17" hidden="1" x14ac:dyDescent="0.3">
      <c r="A3904" t="s">
        <v>7970</v>
      </c>
      <c r="B3904" t="s">
        <v>7971</v>
      </c>
      <c r="C3904" t="str">
        <f>IFERROR(VLOOKUP(Table1[[#This Row],[Ticker]],[1]!Table1[[Symbol]:[Industry]],2,FALSE),"-")</f>
        <v>-</v>
      </c>
      <c r="D3904" t="s">
        <v>620</v>
      </c>
      <c r="E3904">
        <v>21.602940480000001</v>
      </c>
      <c r="F3904">
        <v>3.52</v>
      </c>
      <c r="G3904">
        <v>-68.289673786085899</v>
      </c>
      <c r="H3904">
        <v>0.97508635169708502</v>
      </c>
      <c r="I3904">
        <v>-59.957035196164703</v>
      </c>
      <c r="J3904">
        <v>-1.7679983912052499</v>
      </c>
      <c r="K3904">
        <v>3.5134357989182101</v>
      </c>
      <c r="L3904">
        <v>4.3166370427960299</v>
      </c>
      <c r="M3904">
        <v>98.357265219866306</v>
      </c>
      <c r="N3904">
        <v>1.0460772104607701</v>
      </c>
      <c r="O3904">
        <v>108.806818181818</v>
      </c>
      <c r="P3904">
        <v>7.9754601226993804</v>
      </c>
    </row>
    <row r="3905" spans="1:17" hidden="1" x14ac:dyDescent="0.3">
      <c r="A3905" t="s">
        <v>7972</v>
      </c>
      <c r="B3905" t="s">
        <v>7973</v>
      </c>
      <c r="C3905" t="str">
        <f>IFERROR(VLOOKUP(Table1[[#This Row],[Ticker]],[1]!Table1[[Symbol]:[Industry]],2,FALSE),"-")</f>
        <v>-</v>
      </c>
      <c r="D3905" t="s">
        <v>337</v>
      </c>
      <c r="E3905">
        <v>21.599002656</v>
      </c>
      <c r="F3905">
        <v>15.51</v>
      </c>
      <c r="G3905">
        <v>26.4997046524329</v>
      </c>
      <c r="H3905">
        <v>-14.1702327661647</v>
      </c>
      <c r="I3905">
        <v>-45.804590936727202</v>
      </c>
      <c r="J3905">
        <v>4.3251915729524599</v>
      </c>
      <c r="K3905">
        <v>15.894984147294901</v>
      </c>
      <c r="L3905">
        <v>16.352636105633099</v>
      </c>
      <c r="M3905">
        <v>62.693898356240297</v>
      </c>
      <c r="N3905">
        <v>1.6050579740183499</v>
      </c>
      <c r="O3905">
        <v>60.342863199173202</v>
      </c>
      <c r="P3905">
        <v>61.250491343803901</v>
      </c>
      <c r="Q3905">
        <v>3.9878683951164E-2</v>
      </c>
    </row>
    <row r="3906" spans="1:17" hidden="1" x14ac:dyDescent="0.3">
      <c r="A3906" t="s">
        <v>7974</v>
      </c>
      <c r="B3906" t="s">
        <v>7975</v>
      </c>
      <c r="C3906" t="str">
        <f>IFERROR(VLOOKUP(Table1[[#This Row],[Ticker]],[1]!Table1[[Symbol]:[Industry]],2,FALSE),"-")</f>
        <v>-</v>
      </c>
      <c r="D3906" t="s">
        <v>46</v>
      </c>
      <c r="E3906">
        <v>21.537749999999999</v>
      </c>
      <c r="F3906">
        <v>66.27</v>
      </c>
      <c r="G3906">
        <v>433.05678531121202</v>
      </c>
      <c r="H3906">
        <v>109.573206566962</v>
      </c>
      <c r="I3906">
        <v>240.36223312388901</v>
      </c>
      <c r="J3906">
        <v>1.4686428301687899</v>
      </c>
      <c r="K3906">
        <v>44.142028829089199</v>
      </c>
      <c r="L3906">
        <v>28.912888594318598</v>
      </c>
      <c r="M3906">
        <v>78.399991127562302</v>
      </c>
      <c r="N3906">
        <v>1.69358071810003</v>
      </c>
      <c r="O3906">
        <v>4.8740003017957001</v>
      </c>
      <c r="P3906">
        <v>458.76897133220899</v>
      </c>
    </row>
    <row r="3907" spans="1:17" hidden="1" x14ac:dyDescent="0.3">
      <c r="A3907" t="s">
        <v>7976</v>
      </c>
      <c r="B3907" t="s">
        <v>7977</v>
      </c>
      <c r="C3907" t="str">
        <f>IFERROR(VLOOKUP(Table1[[#This Row],[Ticker]],[1]!Table1[[Symbol]:[Industry]],2,FALSE),"-")</f>
        <v>-</v>
      </c>
      <c r="E3907">
        <v>21.53697</v>
      </c>
      <c r="F3907">
        <v>11.27</v>
      </c>
      <c r="G3907">
        <v>31.2516022798394</v>
      </c>
      <c r="H3907">
        <v>3.2483284223569102</v>
      </c>
      <c r="I3907">
        <v>-29.531377857551899</v>
      </c>
      <c r="J3907">
        <v>2.9489827408702101</v>
      </c>
      <c r="K3907">
        <v>10.870814514877599</v>
      </c>
      <c r="L3907">
        <v>10.541741429578201</v>
      </c>
      <c r="M3907">
        <v>66.438325062393005</v>
      </c>
      <c r="N3907">
        <v>0.97718734959048603</v>
      </c>
      <c r="O3907">
        <v>41.792369121561599</v>
      </c>
      <c r="P3907">
        <v>77.201257861635199</v>
      </c>
      <c r="Q3907">
        <v>6.8137935126259999E-2</v>
      </c>
    </row>
    <row r="3908" spans="1:17" hidden="1" x14ac:dyDescent="0.3">
      <c r="A3908" t="s">
        <v>7978</v>
      </c>
      <c r="B3908" t="s">
        <v>7979</v>
      </c>
      <c r="C3908" t="str">
        <f>IFERROR(VLOOKUP(Table1[[#This Row],[Ticker]],[1]!Table1[[Symbol]:[Industry]],2,FALSE),"-")</f>
        <v>-</v>
      </c>
      <c r="D3908" t="s">
        <v>46</v>
      </c>
      <c r="E3908">
        <v>21.495240800000001</v>
      </c>
      <c r="F3908">
        <v>12.76</v>
      </c>
      <c r="G3908">
        <v>236.787813979003</v>
      </c>
      <c r="H3908">
        <v>105.133603488278</v>
      </c>
      <c r="I3908">
        <v>193.105837813698</v>
      </c>
      <c r="J3908">
        <v>6.3564614186478003</v>
      </c>
      <c r="K3908">
        <v>8.2301598569732608</v>
      </c>
      <c r="L3908">
        <v>5.7512984645440204</v>
      </c>
      <c r="M3908">
        <v>95.050312514009207</v>
      </c>
      <c r="N3908">
        <v>0.96951724040487297</v>
      </c>
      <c r="O3908">
        <v>0</v>
      </c>
      <c r="P3908">
        <v>306.36942675159202</v>
      </c>
      <c r="Q3908">
        <v>0.102510790902057</v>
      </c>
    </row>
    <row r="3909" spans="1:17" hidden="1" x14ac:dyDescent="0.3">
      <c r="A3909" t="s">
        <v>7980</v>
      </c>
      <c r="B3909" t="s">
        <v>7981</v>
      </c>
      <c r="C3909" t="str">
        <f>IFERROR(VLOOKUP(Table1[[#This Row],[Ticker]],[1]!Table1[[Symbol]:[Industry]],2,FALSE),"-")</f>
        <v>-</v>
      </c>
      <c r="D3909" t="s">
        <v>716</v>
      </c>
      <c r="E3909">
        <v>21.450464595</v>
      </c>
      <c r="F3909">
        <v>39.78</v>
      </c>
      <c r="G3909">
        <v>3.5315660075659601</v>
      </c>
      <c r="H3909">
        <v>7.5824854650446003</v>
      </c>
      <c r="I3909">
        <v>-3.6936482082447601</v>
      </c>
      <c r="J3909">
        <v>3.1106935919171099</v>
      </c>
      <c r="K3909">
        <v>37.080218433271199</v>
      </c>
      <c r="L3909">
        <v>36.074561614395897</v>
      </c>
      <c r="M3909">
        <v>53.954400247966703</v>
      </c>
      <c r="N3909">
        <v>1.2738986953915401</v>
      </c>
      <c r="O3909">
        <v>4.4746103569633</v>
      </c>
      <c r="P3909">
        <v>31.504132231404899</v>
      </c>
      <c r="Q3909">
        <v>5.7901449305412002E-2</v>
      </c>
    </row>
    <row r="3910" spans="1:17" hidden="1" x14ac:dyDescent="0.3">
      <c r="A3910" t="s">
        <v>7982</v>
      </c>
      <c r="B3910" t="s">
        <v>7983</v>
      </c>
      <c r="C3910" t="str">
        <f>IFERROR(VLOOKUP(Table1[[#This Row],[Ticker]],[1]!Table1[[Symbol]:[Industry]],2,FALSE),"-")</f>
        <v>-</v>
      </c>
      <c r="D3910" t="s">
        <v>668</v>
      </c>
      <c r="E3910">
        <v>21.45</v>
      </c>
      <c r="F3910">
        <v>19.5</v>
      </c>
      <c r="G3910">
        <v>-1.9026622114723799</v>
      </c>
      <c r="H3910">
        <v>-12.8478701449481</v>
      </c>
      <c r="I3910">
        <v>-10.3657067172387</v>
      </c>
      <c r="J3910">
        <v>-7.5686924913539899</v>
      </c>
      <c r="K3910">
        <v>19.558551561444698</v>
      </c>
      <c r="L3910">
        <v>18.350777004071301</v>
      </c>
      <c r="M3910">
        <v>45.567962135044901</v>
      </c>
      <c r="N3910">
        <v>1.2915270987560099</v>
      </c>
      <c r="O3910">
        <v>17.897435897435798</v>
      </c>
      <c r="P3910">
        <v>49.654643131235602</v>
      </c>
      <c r="Q3910">
        <v>4.0696503476316002E-2</v>
      </c>
    </row>
    <row r="3911" spans="1:17" hidden="1" x14ac:dyDescent="0.3">
      <c r="A3911" t="s">
        <v>7984</v>
      </c>
      <c r="B3911" t="s">
        <v>7985</v>
      </c>
      <c r="C3911" t="str">
        <f>IFERROR(VLOOKUP(Table1[[#This Row],[Ticker]],[1]!Table1[[Symbol]:[Industry]],2,FALSE),"-")</f>
        <v>-</v>
      </c>
      <c r="E3911">
        <v>21.447923848999999</v>
      </c>
      <c r="F3911">
        <v>6.71</v>
      </c>
      <c r="G3911">
        <v>-14.601074909885</v>
      </c>
      <c r="H3911">
        <v>1.67961479481084</v>
      </c>
      <c r="I3911">
        <v>-5.18471112756629</v>
      </c>
      <c r="J3911">
        <v>-4.0701566645865501</v>
      </c>
      <c r="K3911">
        <v>6.6284336746159802</v>
      </c>
      <c r="L3911">
        <v>6.4496842105679102</v>
      </c>
      <c r="M3911">
        <v>47.549415330620803</v>
      </c>
      <c r="N3911">
        <v>0.282789233874851</v>
      </c>
      <c r="O3911">
        <v>26.527570789865798</v>
      </c>
      <c r="P3911">
        <v>39.5010395010395</v>
      </c>
      <c r="Q3911">
        <v>4.7884493227576E-2</v>
      </c>
    </row>
    <row r="3912" spans="1:17" hidden="1" x14ac:dyDescent="0.3">
      <c r="A3912" t="s">
        <v>7986</v>
      </c>
      <c r="B3912" t="s">
        <v>7987</v>
      </c>
      <c r="C3912" t="str">
        <f>IFERROR(VLOOKUP(Table1[[#This Row],[Ticker]],[1]!Table1[[Symbol]:[Industry]],2,FALSE),"-")</f>
        <v>-</v>
      </c>
      <c r="E3912">
        <v>21.410399999999999</v>
      </c>
      <c r="F3912">
        <v>66</v>
      </c>
      <c r="G3912">
        <v>-33.981817709668803</v>
      </c>
      <c r="H3912">
        <v>-8.82589991107149</v>
      </c>
      <c r="I3912">
        <v>-14.8210153545845</v>
      </c>
      <c r="J3912">
        <v>-3.268225698373</v>
      </c>
      <c r="K3912">
        <v>67.027795505854002</v>
      </c>
      <c r="L3912">
        <v>69.067640572194406</v>
      </c>
      <c r="M3912">
        <v>58.834852427129</v>
      </c>
      <c r="N3912">
        <v>1.07655502392344</v>
      </c>
      <c r="O3912">
        <v>45.454545454545404</v>
      </c>
      <c r="P3912">
        <v>6.8825910931174104</v>
      </c>
    </row>
    <row r="3913" spans="1:17" hidden="1" x14ac:dyDescent="0.3">
      <c r="A3913" t="s">
        <v>7988</v>
      </c>
      <c r="B3913" t="s">
        <v>7989</v>
      </c>
      <c r="C3913" t="str">
        <f>IFERROR(VLOOKUP(Table1[[#This Row],[Ticker]],[1]!Table1[[Symbol]:[Industry]],2,FALSE),"-")</f>
        <v>-</v>
      </c>
      <c r="D3913" t="s">
        <v>390</v>
      </c>
      <c r="E3913">
        <v>21.342593394000001</v>
      </c>
      <c r="F3913">
        <v>16.91</v>
      </c>
      <c r="G3913">
        <v>457.39126225486501</v>
      </c>
      <c r="H3913">
        <v>118.08586479481001</v>
      </c>
      <c r="I3913">
        <v>280.36644793025499</v>
      </c>
      <c r="J3913">
        <v>8.4666821824583707</v>
      </c>
      <c r="K3913">
        <v>9.6737138884756906</v>
      </c>
      <c r="L3913">
        <v>6.3593540142004104</v>
      </c>
      <c r="M3913">
        <v>99.9977592557793</v>
      </c>
      <c r="N3913">
        <v>1.5739468667152201</v>
      </c>
      <c r="O3913">
        <v>0</v>
      </c>
      <c r="P3913">
        <v>503.92857142857099</v>
      </c>
      <c r="Q3913">
        <v>8.5181969425734E-2</v>
      </c>
    </row>
    <row r="3914" spans="1:17" hidden="1" x14ac:dyDescent="0.3">
      <c r="A3914" t="s">
        <v>7990</v>
      </c>
      <c r="B3914" t="s">
        <v>7991</v>
      </c>
      <c r="C3914" t="str">
        <f>IFERROR(VLOOKUP(Table1[[#This Row],[Ticker]],[1]!Table1[[Symbol]:[Industry]],2,FALSE),"-")</f>
        <v>-</v>
      </c>
      <c r="E3914">
        <v>21.3277152</v>
      </c>
      <c r="F3914">
        <v>61.16</v>
      </c>
      <c r="G3914">
        <v>429.27873956884002</v>
      </c>
      <c r="H3914">
        <v>-36.2199118710977</v>
      </c>
      <c r="I3914">
        <v>61.853491119624699</v>
      </c>
      <c r="J3914">
        <v>-5.7545497840967004</v>
      </c>
      <c r="K3914">
        <v>61.542086268786903</v>
      </c>
      <c r="L3914">
        <v>44.2537885748037</v>
      </c>
      <c r="M3914">
        <v>29.9863025758733</v>
      </c>
      <c r="N3914">
        <v>0.716237383211899</v>
      </c>
      <c r="O3914">
        <v>43.7867887508175</v>
      </c>
      <c r="P3914">
        <v>454.99092558983602</v>
      </c>
    </row>
    <row r="3915" spans="1:17" hidden="1" x14ac:dyDescent="0.3">
      <c r="A3915" t="s">
        <v>7992</v>
      </c>
      <c r="B3915" t="s">
        <v>7993</v>
      </c>
      <c r="C3915" t="str">
        <f>IFERROR(VLOOKUP(Table1[[#This Row],[Ticker]],[1]!Table1[[Symbol]:[Industry]],2,FALSE),"-")</f>
        <v>-</v>
      </c>
      <c r="E3915">
        <v>21.29665</v>
      </c>
      <c r="F3915">
        <v>32.64</v>
      </c>
      <c r="G3915">
        <v>25.0499386903202</v>
      </c>
      <c r="H3915">
        <v>-4.4141352051891403</v>
      </c>
      <c r="I3915">
        <v>-7.9038401306624504</v>
      </c>
      <c r="J3915">
        <v>-1.7679983912052499</v>
      </c>
      <c r="K3915">
        <v>32.347858619171099</v>
      </c>
      <c r="L3915">
        <v>29.461966001156998</v>
      </c>
      <c r="M3915">
        <v>1.5738798927461899</v>
      </c>
      <c r="N3915">
        <v>0</v>
      </c>
      <c r="O3915">
        <v>0.24509803921568499</v>
      </c>
      <c r="P3915">
        <v>94.285714285714207</v>
      </c>
    </row>
    <row r="3916" spans="1:17" hidden="1" x14ac:dyDescent="0.3">
      <c r="A3916" t="s">
        <v>7994</v>
      </c>
      <c r="B3916" t="s">
        <v>7995</v>
      </c>
      <c r="C3916" t="str">
        <f>IFERROR(VLOOKUP(Table1[[#This Row],[Ticker]],[1]!Table1[[Symbol]:[Industry]],2,FALSE),"-")</f>
        <v>-</v>
      </c>
      <c r="D3916" t="s">
        <v>65</v>
      </c>
      <c r="E3916">
        <v>21.260722210000001</v>
      </c>
      <c r="F3916">
        <v>6.37</v>
      </c>
      <c r="G3916">
        <v>-78.570909739181303</v>
      </c>
      <c r="H3916">
        <v>-15.259205627724301</v>
      </c>
      <c r="I3916">
        <v>-45.4105524639103</v>
      </c>
      <c r="J3916">
        <v>-4.2333296700958503</v>
      </c>
      <c r="K3916">
        <v>7.0222258362609704</v>
      </c>
      <c r="L3916">
        <v>9.0287170303322206</v>
      </c>
      <c r="M3916">
        <v>38.585254442349203</v>
      </c>
      <c r="N3916">
        <v>0.65414849248051299</v>
      </c>
      <c r="O3916">
        <v>191.83673469387699</v>
      </c>
      <c r="P3916">
        <v>327.80389523169902</v>
      </c>
      <c r="Q3916">
        <v>9.8052771393571006E-2</v>
      </c>
    </row>
    <row r="3917" spans="1:17" hidden="1" x14ac:dyDescent="0.3">
      <c r="A3917" t="s">
        <v>7996</v>
      </c>
      <c r="B3917" t="s">
        <v>7997</v>
      </c>
      <c r="C3917" t="str">
        <f>IFERROR(VLOOKUP(Table1[[#This Row],[Ticker]],[1]!Table1[[Symbol]:[Industry]],2,FALSE),"-")</f>
        <v>-</v>
      </c>
      <c r="E3917">
        <v>21.234072959999999</v>
      </c>
      <c r="F3917">
        <v>25.68</v>
      </c>
      <c r="G3917">
        <v>74.132171955657498</v>
      </c>
      <c r="H3917">
        <v>12.207848709019901</v>
      </c>
      <c r="I3917">
        <v>15.510633976767499</v>
      </c>
      <c r="J3917">
        <v>-3.75823496649627</v>
      </c>
      <c r="K3917">
        <v>23.692896744061201</v>
      </c>
      <c r="L3917">
        <v>21.1822156304518</v>
      </c>
      <c r="M3917">
        <v>54.894608198033197</v>
      </c>
      <c r="N3917">
        <v>1.11257157879096</v>
      </c>
      <c r="O3917">
        <v>43.302180685358202</v>
      </c>
      <c r="P3917">
        <v>133.45454545454501</v>
      </c>
      <c r="Q3917">
        <v>6.2008177260762E-2</v>
      </c>
    </row>
    <row r="3918" spans="1:17" hidden="1" x14ac:dyDescent="0.3">
      <c r="A3918" t="s">
        <v>7998</v>
      </c>
      <c r="B3918" t="s">
        <v>7999</v>
      </c>
      <c r="C3918" t="str">
        <f>IFERROR(VLOOKUP(Table1[[#This Row],[Ticker]],[1]!Table1[[Symbol]:[Industry]],2,FALSE),"-")</f>
        <v>-</v>
      </c>
      <c r="D3918" t="s">
        <v>668</v>
      </c>
      <c r="E3918">
        <v>21.175712999999998</v>
      </c>
      <c r="F3918">
        <v>68.73</v>
      </c>
      <c r="G3918">
        <v>-27.526471735281898</v>
      </c>
      <c r="H3918">
        <v>0.58128184339015398</v>
      </c>
      <c r="I3918">
        <v>-19.251763843395899</v>
      </c>
      <c r="J3918">
        <v>-1.7679983912052499</v>
      </c>
      <c r="K3918">
        <v>66.097040386745704</v>
      </c>
      <c r="L3918">
        <v>67.593609089619207</v>
      </c>
      <c r="M3918">
        <v>99.964255264645004</v>
      </c>
      <c r="N3918">
        <v>1.8181818181818099</v>
      </c>
      <c r="O3918">
        <v>12.032591299287001</v>
      </c>
      <c r="P3918">
        <v>8.1340465701699092</v>
      </c>
    </row>
    <row r="3919" spans="1:17" hidden="1" x14ac:dyDescent="0.3">
      <c r="A3919" t="s">
        <v>8000</v>
      </c>
      <c r="B3919" t="s">
        <v>8001</v>
      </c>
      <c r="C3919" t="str">
        <f>IFERROR(VLOOKUP(Table1[[#This Row],[Ticker]],[1]!Table1[[Symbol]:[Industry]],2,FALSE),"-")</f>
        <v>-</v>
      </c>
      <c r="D3919" t="s">
        <v>620</v>
      </c>
      <c r="E3919">
        <v>21.167999999999999</v>
      </c>
      <c r="F3919">
        <v>39.200000000000003</v>
      </c>
      <c r="G3919">
        <v>-54.348632407305999</v>
      </c>
      <c r="H3919">
        <v>-11.733482524536401</v>
      </c>
      <c r="I3919">
        <v>24.3174943197847</v>
      </c>
      <c r="J3919">
        <v>-2.3679983912052598</v>
      </c>
      <c r="K3919">
        <v>39.818537339139098</v>
      </c>
      <c r="L3919">
        <v>38.321881571303102</v>
      </c>
      <c r="M3919">
        <v>43.028205949345598</v>
      </c>
      <c r="N3919">
        <v>1.1425972287329</v>
      </c>
      <c r="O3919">
        <v>52.806122448979501</v>
      </c>
      <c r="P3919">
        <v>60.853508411981899</v>
      </c>
      <c r="Q3919">
        <v>-1.0863838579775E-2</v>
      </c>
    </row>
    <row r="3920" spans="1:17" hidden="1" x14ac:dyDescent="0.3">
      <c r="A3920" t="s">
        <v>8002</v>
      </c>
      <c r="B3920" t="s">
        <v>8003</v>
      </c>
      <c r="C3920" t="str">
        <f>IFERROR(VLOOKUP(Table1[[#This Row],[Ticker]],[1]!Table1[[Symbol]:[Industry]],2,FALSE),"-")</f>
        <v>-</v>
      </c>
      <c r="D3920" t="s">
        <v>5372</v>
      </c>
      <c r="E3920">
        <v>21.151351200000001</v>
      </c>
      <c r="F3920">
        <v>40.24</v>
      </c>
      <c r="G3920">
        <v>4.3039690678567997</v>
      </c>
      <c r="H3920">
        <v>12.070677534415699</v>
      </c>
      <c r="I3920">
        <v>6.51716216667855</v>
      </c>
      <c r="J3920">
        <v>3.5653349421280698</v>
      </c>
      <c r="K3920">
        <v>36.134913533537997</v>
      </c>
      <c r="L3920">
        <v>34.278592386691003</v>
      </c>
      <c r="M3920">
        <v>67.413791928722006</v>
      </c>
      <c r="N3920">
        <v>0.61897339392270601</v>
      </c>
      <c r="O3920">
        <v>14.9602385685884</v>
      </c>
      <c r="P3920">
        <v>51.734539969834103</v>
      </c>
      <c r="Q3920">
        <v>3.7372899180700997E-2</v>
      </c>
    </row>
    <row r="3921" spans="1:17" hidden="1" x14ac:dyDescent="0.3">
      <c r="A3921" t="s">
        <v>8004</v>
      </c>
      <c r="B3921" t="s">
        <v>8005</v>
      </c>
      <c r="C3921" t="str">
        <f>IFERROR(VLOOKUP(Table1[[#This Row],[Ticker]],[1]!Table1[[Symbol]:[Industry]],2,FALSE),"-")</f>
        <v>-</v>
      </c>
      <c r="D3921" t="s">
        <v>184</v>
      </c>
      <c r="E3921">
        <v>21.149493750000001</v>
      </c>
      <c r="F3921">
        <v>45.9</v>
      </c>
      <c r="G3921">
        <v>82.924177615367398</v>
      </c>
      <c r="H3921">
        <v>-14.2373179163875</v>
      </c>
      <c r="I3921">
        <v>11.164688030821599</v>
      </c>
      <c r="J3921">
        <v>3.14628732308045</v>
      </c>
      <c r="K3921">
        <v>45.415224040334003</v>
      </c>
      <c r="L3921">
        <v>39.055869039755997</v>
      </c>
      <c r="M3921">
        <v>9.2118356016807805</v>
      </c>
      <c r="N3921">
        <v>0.158102766798418</v>
      </c>
      <c r="O3921">
        <v>10.8932461873638</v>
      </c>
      <c r="P3921">
        <v>108.636363636363</v>
      </c>
    </row>
    <row r="3922" spans="1:17" hidden="1" x14ac:dyDescent="0.3">
      <c r="A3922" t="s">
        <v>8006</v>
      </c>
      <c r="B3922" t="s">
        <v>8007</v>
      </c>
      <c r="C3922" t="str">
        <f>IFERROR(VLOOKUP(Table1[[#This Row],[Ticker]],[1]!Table1[[Symbol]:[Industry]],2,FALSE),"-")</f>
        <v>-</v>
      </c>
      <c r="E3922">
        <v>21.1355</v>
      </c>
      <c r="F3922">
        <v>50</v>
      </c>
      <c r="G3922">
        <v>-30.510358145901002</v>
      </c>
      <c r="H3922">
        <v>-10.074512563679701</v>
      </c>
      <c r="I3922">
        <v>3.3897037442094402</v>
      </c>
      <c r="J3922">
        <v>2.7252095502785401</v>
      </c>
      <c r="K3922">
        <v>51.912731522802297</v>
      </c>
      <c r="L3922">
        <v>53.614624546608297</v>
      </c>
      <c r="M3922">
        <v>44.066819913067398</v>
      </c>
      <c r="N3922">
        <v>0.38605230386052197</v>
      </c>
      <c r="O3922">
        <v>33.5</v>
      </c>
      <c r="P3922">
        <v>35.501355013550103</v>
      </c>
    </row>
    <row r="3923" spans="1:17" hidden="1" x14ac:dyDescent="0.3">
      <c r="A3923" t="s">
        <v>8008</v>
      </c>
      <c r="B3923" t="s">
        <v>8009</v>
      </c>
      <c r="C3923" t="str">
        <f>IFERROR(VLOOKUP(Table1[[#This Row],[Ticker]],[1]!Table1[[Symbol]:[Industry]],2,FALSE),"-")</f>
        <v>-</v>
      </c>
      <c r="E3923">
        <v>21.090250000000001</v>
      </c>
      <c r="F3923">
        <v>58</v>
      </c>
      <c r="G3923">
        <v>-82.217622841393606</v>
      </c>
      <c r="H3923">
        <v>-20.296488146365601</v>
      </c>
      <c r="I3923">
        <v>-69.394802843629805</v>
      </c>
      <c r="J3923">
        <v>0.55758300414358897</v>
      </c>
      <c r="M3923">
        <v>40.163719105766297</v>
      </c>
      <c r="O3923">
        <v>179.396551724137</v>
      </c>
      <c r="P3923">
        <v>10.539355822374599</v>
      </c>
    </row>
    <row r="3924" spans="1:17" hidden="1" x14ac:dyDescent="0.3">
      <c r="A3924" t="s">
        <v>8010</v>
      </c>
      <c r="B3924" t="s">
        <v>8011</v>
      </c>
      <c r="C3924" t="str">
        <f>IFERROR(VLOOKUP(Table1[[#This Row],[Ticker]],[1]!Table1[[Symbol]:[Industry]],2,FALSE),"-")</f>
        <v>-</v>
      </c>
      <c r="D3924" t="s">
        <v>716</v>
      </c>
      <c r="E3924">
        <v>20.996392725</v>
      </c>
      <c r="F3924">
        <v>123.19</v>
      </c>
      <c r="G3924">
        <v>10.177653785894201</v>
      </c>
      <c r="H3924">
        <v>0.276137760246498</v>
      </c>
      <c r="I3924">
        <v>4.6920026891852604</v>
      </c>
      <c r="J3924">
        <v>-0.31848565678547303</v>
      </c>
      <c r="K3924">
        <v>118.608471720309</v>
      </c>
      <c r="L3924">
        <v>107.729493288649</v>
      </c>
      <c r="M3924">
        <v>31.0272649847048</v>
      </c>
      <c r="N3924">
        <v>1.4699459168172599</v>
      </c>
      <c r="O3924">
        <v>3.0927835051546499</v>
      </c>
      <c r="P3924">
        <v>37.750195683774997</v>
      </c>
      <c r="Q3924">
        <v>7.1200898966220002E-3</v>
      </c>
    </row>
    <row r="3925" spans="1:17" hidden="1" x14ac:dyDescent="0.3">
      <c r="A3925" t="s">
        <v>8012</v>
      </c>
      <c r="B3925" t="s">
        <v>8013</v>
      </c>
      <c r="C3925" t="str">
        <f>IFERROR(VLOOKUP(Table1[[#This Row],[Ticker]],[1]!Table1[[Symbol]:[Industry]],2,FALSE),"-")</f>
        <v>-</v>
      </c>
      <c r="E3925">
        <v>20.97372</v>
      </c>
      <c r="F3925">
        <v>28.5</v>
      </c>
      <c r="G3925">
        <v>3.83326852445835</v>
      </c>
      <c r="H3925">
        <v>23.4086172447469</v>
      </c>
      <c r="I3925">
        <v>44.569197512679096</v>
      </c>
      <c r="J3925">
        <v>-1.7679983912052499</v>
      </c>
      <c r="K3925">
        <v>27.752435612224701</v>
      </c>
      <c r="L3925">
        <v>23.7993358410376</v>
      </c>
      <c r="M3925">
        <v>45.224461397299002</v>
      </c>
      <c r="N3925">
        <v>0.46852352734705599</v>
      </c>
      <c r="O3925">
        <v>18.070175438596401</v>
      </c>
      <c r="P3925">
        <v>93.220338983050794</v>
      </c>
      <c r="Q3925">
        <v>9.0376109251011E-2</v>
      </c>
    </row>
    <row r="3926" spans="1:17" hidden="1" x14ac:dyDescent="0.3">
      <c r="A3926" t="s">
        <v>8014</v>
      </c>
      <c r="B3926" t="s">
        <v>8015</v>
      </c>
      <c r="C3926" t="str">
        <f>IFERROR(VLOOKUP(Table1[[#This Row],[Ticker]],[1]!Table1[[Symbol]:[Industry]],2,FALSE),"-")</f>
        <v>-</v>
      </c>
      <c r="D3926" t="s">
        <v>620</v>
      </c>
      <c r="E3926">
        <v>20.947753079999998</v>
      </c>
      <c r="F3926">
        <v>1.1399999999999999</v>
      </c>
      <c r="G3926">
        <v>-71.187084257088401</v>
      </c>
      <c r="H3926">
        <v>38.085864794810803</v>
      </c>
      <c r="I3926">
        <v>-34.26867636806</v>
      </c>
      <c r="J3926">
        <v>8.9116132592801698</v>
      </c>
      <c r="K3926">
        <v>1.05087442970349</v>
      </c>
      <c r="L3926">
        <v>1.6517728656173101</v>
      </c>
      <c r="M3926">
        <v>80.200247361554901</v>
      </c>
      <c r="N3926">
        <v>1.0062552995305001</v>
      </c>
      <c r="O3926">
        <v>110.526315789473</v>
      </c>
      <c r="P3926">
        <v>75.384615384615302</v>
      </c>
      <c r="Q3926">
        <v>-2.9217546474278999E-2</v>
      </c>
    </row>
    <row r="3927" spans="1:17" hidden="1" x14ac:dyDescent="0.3">
      <c r="A3927" t="s">
        <v>8016</v>
      </c>
      <c r="B3927" t="s">
        <v>8017</v>
      </c>
      <c r="C3927" t="str">
        <f>IFERROR(VLOOKUP(Table1[[#This Row],[Ticker]],[1]!Table1[[Symbol]:[Industry]],2,FALSE),"-")</f>
        <v>-</v>
      </c>
      <c r="E3927">
        <v>20.901543650000001</v>
      </c>
      <c r="F3927">
        <v>34.19</v>
      </c>
      <c r="G3927">
        <v>8.6296607373535004</v>
      </c>
      <c r="H3927">
        <v>-14.396622070337999</v>
      </c>
      <c r="I3927">
        <v>-23.3633120824102</v>
      </c>
      <c r="J3927">
        <v>-10.6793907962685</v>
      </c>
      <c r="K3927">
        <v>37.405219543697797</v>
      </c>
      <c r="L3927">
        <v>35.858556527103403</v>
      </c>
      <c r="M3927">
        <v>28.571153918844001</v>
      </c>
      <c r="N3927">
        <v>1.3364625629568401</v>
      </c>
      <c r="O3927">
        <v>76.016379058204095</v>
      </c>
      <c r="P3927">
        <v>41.3978494623655</v>
      </c>
      <c r="Q3927">
        <v>0.19633579953231201</v>
      </c>
    </row>
    <row r="3928" spans="1:17" hidden="1" x14ac:dyDescent="0.3">
      <c r="A3928" t="s">
        <v>8018</v>
      </c>
      <c r="B3928" t="s">
        <v>8019</v>
      </c>
      <c r="C3928" t="str">
        <f>IFERROR(VLOOKUP(Table1[[#This Row],[Ticker]],[1]!Table1[[Symbol]:[Industry]],2,FALSE),"-")</f>
        <v>-</v>
      </c>
      <c r="E3928">
        <v>20.833736999999999</v>
      </c>
      <c r="F3928">
        <v>41.7</v>
      </c>
      <c r="G3928">
        <v>36.924319439222202</v>
      </c>
      <c r="H3928">
        <v>-4.77255814425724</v>
      </c>
      <c r="I3928">
        <v>46.270939320278998</v>
      </c>
      <c r="J3928">
        <v>1.19496457175771</v>
      </c>
      <c r="K3928">
        <v>39.335650607544999</v>
      </c>
      <c r="L3928">
        <v>33.549700646783599</v>
      </c>
      <c r="M3928">
        <v>62.021146855559799</v>
      </c>
      <c r="N3928">
        <v>1.52918752389985</v>
      </c>
      <c r="O3928">
        <v>14.3645083932853</v>
      </c>
      <c r="P3928">
        <v>97.630331753554501</v>
      </c>
      <c r="Q3928">
        <v>-2.9662422880320002E-3</v>
      </c>
    </row>
    <row r="3929" spans="1:17" hidden="1" x14ac:dyDescent="0.3">
      <c r="A3929" t="s">
        <v>8020</v>
      </c>
      <c r="B3929" t="s">
        <v>8021</v>
      </c>
      <c r="C3929" t="str">
        <f>IFERROR(VLOOKUP(Table1[[#This Row],[Ticker]],[1]!Table1[[Symbol]:[Industry]],2,FALSE),"-")</f>
        <v>-</v>
      </c>
      <c r="D3929" t="s">
        <v>448</v>
      </c>
      <c r="E3929">
        <v>20.831759999999999</v>
      </c>
      <c r="F3929">
        <v>20</v>
      </c>
      <c r="G3929">
        <v>-14.9088619212732</v>
      </c>
      <c r="H3929">
        <v>-24.414135205189101</v>
      </c>
      <c r="I3929">
        <v>-26.3841757118137</v>
      </c>
      <c r="J3929">
        <v>-1.7679983912052499</v>
      </c>
      <c r="K3929">
        <v>22.185804724603599</v>
      </c>
      <c r="L3929">
        <v>21.962612031714599</v>
      </c>
      <c r="M3929">
        <v>10.409434135807601</v>
      </c>
      <c r="N3929">
        <v>9.0909090909090898E-2</v>
      </c>
      <c r="O3929">
        <v>39.399999999999899</v>
      </c>
      <c r="P3929">
        <v>28.369704749678998</v>
      </c>
      <c r="Q3929">
        <v>0.13938448489862901</v>
      </c>
    </row>
    <row r="3930" spans="1:17" hidden="1" x14ac:dyDescent="0.3">
      <c r="A3930" t="s">
        <v>8022</v>
      </c>
      <c r="B3930" t="s">
        <v>8023</v>
      </c>
      <c r="C3930" t="str">
        <f>IFERROR(VLOOKUP(Table1[[#This Row],[Ticker]],[1]!Table1[[Symbol]:[Industry]],2,FALSE),"-")</f>
        <v>-</v>
      </c>
      <c r="D3930" t="s">
        <v>287</v>
      </c>
      <c r="E3930">
        <v>20.821715430000001</v>
      </c>
      <c r="F3930">
        <v>57.99</v>
      </c>
      <c r="G3930">
        <v>18.613349071089399</v>
      </c>
      <c r="H3930">
        <v>-0.53178226401268203</v>
      </c>
      <c r="I3930">
        <v>27.0141321673586</v>
      </c>
      <c r="J3930">
        <v>15.8346653157869</v>
      </c>
      <c r="K3930">
        <v>49.2685074348963</v>
      </c>
      <c r="L3930">
        <v>46.053570449255098</v>
      </c>
      <c r="M3930">
        <v>74.035892174466497</v>
      </c>
      <c r="N3930">
        <v>3.8311688311688301</v>
      </c>
      <c r="O3930">
        <v>2.1382997068459999</v>
      </c>
      <c r="P3930">
        <v>133.36016096579399</v>
      </c>
    </row>
    <row r="3931" spans="1:17" hidden="1" x14ac:dyDescent="0.3">
      <c r="A3931" t="s">
        <v>8024</v>
      </c>
      <c r="B3931" t="s">
        <v>8025</v>
      </c>
      <c r="C3931" t="str">
        <f>IFERROR(VLOOKUP(Table1[[#This Row],[Ticker]],[1]!Table1[[Symbol]:[Industry]],2,FALSE),"-")</f>
        <v>-</v>
      </c>
      <c r="D3931" t="s">
        <v>716</v>
      </c>
      <c r="E3931">
        <v>20.802747875000001</v>
      </c>
      <c r="F3931">
        <v>87.85</v>
      </c>
      <c r="G3931">
        <v>1.2611163585743199</v>
      </c>
      <c r="H3931">
        <v>-7.7441162086531996</v>
      </c>
      <c r="I3931">
        <v>9.2432629215750097</v>
      </c>
      <c r="J3931">
        <v>-1.1749751353912901</v>
      </c>
      <c r="K3931">
        <v>85.187846468007393</v>
      </c>
      <c r="L3931">
        <v>77.245558949688103</v>
      </c>
      <c r="M3931">
        <v>59.256974662123497</v>
      </c>
      <c r="N3931">
        <v>0.63976992852489301</v>
      </c>
      <c r="O3931">
        <v>7.4558907228229998</v>
      </c>
      <c r="P3931">
        <v>32.7039274924471</v>
      </c>
    </row>
    <row r="3932" spans="1:17" hidden="1" x14ac:dyDescent="0.3">
      <c r="A3932" t="s">
        <v>8026</v>
      </c>
      <c r="B3932" t="s">
        <v>8027</v>
      </c>
      <c r="C3932" t="str">
        <f>IFERROR(VLOOKUP(Table1[[#This Row],[Ticker]],[1]!Table1[[Symbol]:[Industry]],2,FALSE),"-")</f>
        <v>-</v>
      </c>
      <c r="D3932" t="s">
        <v>218</v>
      </c>
      <c r="E3932">
        <v>20.702500000000001</v>
      </c>
      <c r="F3932">
        <v>84.5</v>
      </c>
      <c r="G3932">
        <v>90.954480645670401</v>
      </c>
      <c r="H3932">
        <v>3.1127465152409499</v>
      </c>
      <c r="I3932">
        <v>19.410618319964701</v>
      </c>
      <c r="J3932">
        <v>-1.85329143372992</v>
      </c>
      <c r="K3932">
        <v>80.595827213859707</v>
      </c>
      <c r="L3932">
        <v>71.615432784199399</v>
      </c>
      <c r="M3932">
        <v>65.027124356301499</v>
      </c>
      <c r="N3932">
        <v>1.41709976681373</v>
      </c>
      <c r="O3932">
        <v>15.9763313609467</v>
      </c>
      <c r="P3932">
        <v>135.114079020589</v>
      </c>
      <c r="Q3932">
        <v>8.4016632164040997E-2</v>
      </c>
    </row>
    <row r="3933" spans="1:17" hidden="1" x14ac:dyDescent="0.3">
      <c r="A3933" t="s">
        <v>8028</v>
      </c>
      <c r="B3933" t="s">
        <v>8029</v>
      </c>
      <c r="C3933" t="str">
        <f>IFERROR(VLOOKUP(Table1[[#This Row],[Ticker]],[1]!Table1[[Symbol]:[Industry]],2,FALSE),"-")</f>
        <v>-</v>
      </c>
      <c r="D3933" t="s">
        <v>552</v>
      </c>
      <c r="E3933">
        <v>20.68264692</v>
      </c>
      <c r="F3933">
        <v>3.05</v>
      </c>
      <c r="G3933">
        <v>-106.529796083889</v>
      </c>
      <c r="H3933">
        <v>-13.202013993067901</v>
      </c>
      <c r="I3933">
        <v>-76.142378071425199</v>
      </c>
      <c r="J3933">
        <v>-2.7548404964684199</v>
      </c>
      <c r="K3933">
        <v>3.23478789430761</v>
      </c>
      <c r="L3933">
        <v>6.12358049578188</v>
      </c>
      <c r="M3933">
        <v>64.754587480939804</v>
      </c>
      <c r="N3933">
        <v>1.15975888777223</v>
      </c>
      <c r="O3933">
        <v>447.54098360655701</v>
      </c>
      <c r="P3933">
        <v>6.2717770034843099</v>
      </c>
      <c r="Q3933">
        <v>0.20595045173530299</v>
      </c>
    </row>
    <row r="3934" spans="1:17" hidden="1" x14ac:dyDescent="0.3">
      <c r="A3934" t="s">
        <v>8030</v>
      </c>
      <c r="B3934" t="s">
        <v>8031</v>
      </c>
      <c r="C3934" t="str">
        <f>IFERROR(VLOOKUP(Table1[[#This Row],[Ticker]],[1]!Table1[[Symbol]:[Industry]],2,FALSE),"-")</f>
        <v>-</v>
      </c>
      <c r="D3934" t="s">
        <v>184</v>
      </c>
      <c r="E3934">
        <v>20.67259</v>
      </c>
      <c r="F3934">
        <v>42.58</v>
      </c>
      <c r="G3934">
        <v>-5.7685240491652099</v>
      </c>
      <c r="H3934">
        <v>20.203428534187601</v>
      </c>
      <c r="I3934">
        <v>-8.2959000443574507</v>
      </c>
      <c r="J3934">
        <v>7.9874906307508402</v>
      </c>
      <c r="K3934">
        <v>40.059528557816499</v>
      </c>
      <c r="L3934">
        <v>40.652574775680797</v>
      </c>
      <c r="M3934">
        <v>59.865979050175703</v>
      </c>
      <c r="N3934">
        <v>1.6526173562567299</v>
      </c>
      <c r="O3934">
        <v>26.796618130577698</v>
      </c>
      <c r="P3934">
        <v>25.604719764011701</v>
      </c>
      <c r="Q3934">
        <v>6.2808869830021E-2</v>
      </c>
    </row>
    <row r="3935" spans="1:17" hidden="1" x14ac:dyDescent="0.3">
      <c r="A3935" t="s">
        <v>8032</v>
      </c>
      <c r="B3935" t="s">
        <v>8033</v>
      </c>
      <c r="C3935" t="str">
        <f>IFERROR(VLOOKUP(Table1[[#This Row],[Ticker]],[1]!Table1[[Symbol]:[Industry]],2,FALSE),"-")</f>
        <v>-</v>
      </c>
      <c r="D3935" t="s">
        <v>49</v>
      </c>
      <c r="E3935">
        <v>20.657727479999998</v>
      </c>
      <c r="F3935">
        <v>17.61</v>
      </c>
      <c r="G3935">
        <v>-62.668707760126601</v>
      </c>
      <c r="H3935">
        <v>4.7979860069320601</v>
      </c>
      <c r="I3935">
        <v>-53.993044952998297</v>
      </c>
      <c r="J3935">
        <v>-8.0114947491657098</v>
      </c>
      <c r="K3935">
        <v>18.805597142580499</v>
      </c>
      <c r="L3935">
        <v>24.390017765480799</v>
      </c>
      <c r="M3935">
        <v>44.843671917570703</v>
      </c>
      <c r="N3935">
        <v>0.72684064216730604</v>
      </c>
      <c r="O3935">
        <v>110.051107325383</v>
      </c>
      <c r="P3935">
        <v>15.0980392156862</v>
      </c>
      <c r="Q3935">
        <v>-4.2039024979895999E-2</v>
      </c>
    </row>
    <row r="3936" spans="1:17" hidden="1" x14ac:dyDescent="0.3">
      <c r="A3936" t="s">
        <v>8034</v>
      </c>
      <c r="B3936" t="s">
        <v>8035</v>
      </c>
      <c r="C3936" t="str">
        <f>IFERROR(VLOOKUP(Table1[[#This Row],[Ticker]],[1]!Table1[[Symbol]:[Industry]],2,FALSE),"-")</f>
        <v>-</v>
      </c>
      <c r="D3936" t="s">
        <v>380</v>
      </c>
      <c r="E3936">
        <v>20.656220000000001</v>
      </c>
      <c r="F3936">
        <v>29.98</v>
      </c>
      <c r="G3936">
        <v>-9.4655788088984707</v>
      </c>
      <c r="H3936">
        <v>13.912395407055699</v>
      </c>
      <c r="I3936">
        <v>7.0306339767675796</v>
      </c>
      <c r="J3936">
        <v>0.273536279685269</v>
      </c>
      <c r="K3936">
        <v>28.522493209151399</v>
      </c>
      <c r="L3936">
        <v>28.2324058899592</v>
      </c>
      <c r="M3936">
        <v>67.235540551278703</v>
      </c>
      <c r="N3936">
        <v>1.12333613649761</v>
      </c>
      <c r="O3936">
        <v>38.258839226150698</v>
      </c>
      <c r="P3936">
        <v>42.761904761904702</v>
      </c>
      <c r="Q3936">
        <v>4.3547162854000001E-5</v>
      </c>
    </row>
    <row r="3937" spans="1:17" hidden="1" x14ac:dyDescent="0.3">
      <c r="A3937" t="s">
        <v>8036</v>
      </c>
      <c r="B3937" t="s">
        <v>8037</v>
      </c>
      <c r="C3937" t="str">
        <f>IFERROR(VLOOKUP(Table1[[#This Row],[Ticker]],[1]!Table1[[Symbol]:[Industry]],2,FALSE),"-")</f>
        <v>-</v>
      </c>
      <c r="D3937" t="s">
        <v>140</v>
      </c>
      <c r="E3937">
        <v>20.627206600000001</v>
      </c>
      <c r="F3937">
        <v>26.65</v>
      </c>
      <c r="G3937">
        <v>209.50793976516701</v>
      </c>
      <c r="I3937">
        <v>88.242709448465604</v>
      </c>
      <c r="K3937">
        <v>20.138901269265599</v>
      </c>
      <c r="L3937">
        <v>14.926506281189599</v>
      </c>
      <c r="M3937">
        <v>97.886429792970802</v>
      </c>
      <c r="N3937">
        <v>0.42857142857142799</v>
      </c>
      <c r="O3937">
        <v>8.6303939962476495</v>
      </c>
      <c r="P3937">
        <v>237.341772151898</v>
      </c>
    </row>
    <row r="3938" spans="1:17" hidden="1" x14ac:dyDescent="0.3">
      <c r="A3938" t="s">
        <v>8038</v>
      </c>
      <c r="B3938" t="s">
        <v>8039</v>
      </c>
      <c r="C3938" t="str">
        <f>IFERROR(VLOOKUP(Table1[[#This Row],[Ticker]],[1]!Table1[[Symbol]:[Industry]],2,FALSE),"-")</f>
        <v>-</v>
      </c>
      <c r="D3938" t="s">
        <v>552</v>
      </c>
      <c r="E3938">
        <v>20.6142997</v>
      </c>
      <c r="F3938">
        <v>54.97</v>
      </c>
      <c r="G3938">
        <v>447.48906528244402</v>
      </c>
      <c r="H3938">
        <v>-28.641479364434801</v>
      </c>
      <c r="I3938">
        <v>240.161372576639</v>
      </c>
      <c r="J3938">
        <v>-11.291063285653999</v>
      </c>
      <c r="K3938">
        <v>61.688606247406298</v>
      </c>
      <c r="L3938">
        <v>38.942265129432798</v>
      </c>
      <c r="M3938">
        <v>25.0548373279732</v>
      </c>
      <c r="N3938">
        <v>0.549103900576008</v>
      </c>
      <c r="O3938">
        <v>41.677278515553901</v>
      </c>
      <c r="P3938">
        <v>473.20125130344098</v>
      </c>
    </row>
    <row r="3939" spans="1:17" hidden="1" x14ac:dyDescent="0.3">
      <c r="A3939" t="s">
        <v>8040</v>
      </c>
      <c r="B3939" t="s">
        <v>8041</v>
      </c>
      <c r="C3939" t="str">
        <f>IFERROR(VLOOKUP(Table1[[#This Row],[Ticker]],[1]!Table1[[Symbol]:[Industry]],2,FALSE),"-")</f>
        <v>-</v>
      </c>
      <c r="D3939" t="s">
        <v>390</v>
      </c>
      <c r="E3939">
        <v>20.593440000000001</v>
      </c>
      <c r="F3939">
        <v>31.5</v>
      </c>
      <c r="G3939">
        <v>20.4595077145026</v>
      </c>
      <c r="H3939">
        <v>37.162079990657901</v>
      </c>
      <c r="I3939">
        <v>52.900107660978101</v>
      </c>
      <c r="J3939">
        <v>-0.82587187707335297</v>
      </c>
      <c r="K3939">
        <v>22.8429422601622</v>
      </c>
      <c r="L3939">
        <v>16.193008641684798</v>
      </c>
      <c r="M3939">
        <v>83.729132582285601</v>
      </c>
      <c r="N3939">
        <v>0.97878013331328595</v>
      </c>
      <c r="O3939">
        <v>4</v>
      </c>
      <c r="P3939">
        <v>149.20886075949301</v>
      </c>
      <c r="Q3939">
        <v>0.15686413615047101</v>
      </c>
    </row>
    <row r="3940" spans="1:17" hidden="1" x14ac:dyDescent="0.3">
      <c r="A3940" t="s">
        <v>8042</v>
      </c>
      <c r="B3940" t="s">
        <v>8043</v>
      </c>
      <c r="C3940" t="str">
        <f>IFERROR(VLOOKUP(Table1[[#This Row],[Ticker]],[1]!Table1[[Symbol]:[Industry]],2,FALSE),"-")</f>
        <v>-</v>
      </c>
      <c r="E3940">
        <v>20.567040299999999</v>
      </c>
      <c r="F3940">
        <v>91.17</v>
      </c>
      <c r="G3940">
        <v>43.748780521754703</v>
      </c>
      <c r="H3940">
        <v>-7.4949432859972198</v>
      </c>
      <c r="I3940">
        <v>-9.2870932959596892</v>
      </c>
      <c r="J3940">
        <v>-4.2578357895792402</v>
      </c>
      <c r="K3940">
        <v>94.214405134163002</v>
      </c>
      <c r="L3940">
        <v>84.575648977350099</v>
      </c>
      <c r="M3940">
        <v>40.586480781015197</v>
      </c>
      <c r="N3940">
        <v>1.0666850182368699</v>
      </c>
      <c r="O3940">
        <v>19.655588461116501</v>
      </c>
      <c r="P3940">
        <v>79.787024255570898</v>
      </c>
      <c r="Q3940">
        <v>4.1344729963901997E-2</v>
      </c>
    </row>
    <row r="3941" spans="1:17" hidden="1" x14ac:dyDescent="0.3">
      <c r="A3941" t="s">
        <v>8044</v>
      </c>
      <c r="B3941" t="s">
        <v>8045</v>
      </c>
      <c r="C3941" t="str">
        <f>IFERROR(VLOOKUP(Table1[[#This Row],[Ticker]],[1]!Table1[[Symbol]:[Industry]],2,FALSE),"-")</f>
        <v>-</v>
      </c>
      <c r="D3941" t="s">
        <v>257</v>
      </c>
      <c r="E3941">
        <v>20.557729500000001</v>
      </c>
      <c r="F3941">
        <v>16.45</v>
      </c>
      <c r="G3941">
        <v>-4.1305156588380196</v>
      </c>
      <c r="H3941">
        <v>-6.2191893568136898</v>
      </c>
      <c r="I3941">
        <v>-14.5041985591175</v>
      </c>
      <c r="J3941">
        <v>-4.5672836800676597</v>
      </c>
      <c r="K3941">
        <v>16.1938780345758</v>
      </c>
      <c r="L3941">
        <v>16.5921352508403</v>
      </c>
      <c r="M3941">
        <v>57.178710701742403</v>
      </c>
      <c r="N3941">
        <v>1.25060001844824</v>
      </c>
      <c r="O3941">
        <v>48.0243161094225</v>
      </c>
      <c r="P3941">
        <v>30.039525691699499</v>
      </c>
      <c r="Q3941">
        <v>7.3283680459308997E-2</v>
      </c>
    </row>
    <row r="3942" spans="1:17" hidden="1" x14ac:dyDescent="0.3">
      <c r="A3942" t="s">
        <v>8046</v>
      </c>
      <c r="B3942" t="s">
        <v>8047</v>
      </c>
      <c r="C3942" t="str">
        <f>IFERROR(VLOOKUP(Table1[[#This Row],[Ticker]],[1]!Table1[[Symbol]:[Industry]],2,FALSE),"-")</f>
        <v>-</v>
      </c>
      <c r="D3942" t="s">
        <v>620</v>
      </c>
      <c r="E3942">
        <v>20.548500000000001</v>
      </c>
      <c r="F3942">
        <v>21.63</v>
      </c>
      <c r="G3942">
        <v>3.4221423372127502</v>
      </c>
      <c r="H3942">
        <v>-7.86241106725811</v>
      </c>
      <c r="I3942">
        <v>-20.846812831743001</v>
      </c>
      <c r="J3942">
        <v>-9.4197134307830801</v>
      </c>
      <c r="K3942">
        <v>21.9466014901043</v>
      </c>
      <c r="L3942">
        <v>21.369776440035</v>
      </c>
      <c r="M3942">
        <v>51.453146962026899</v>
      </c>
      <c r="N3942">
        <v>0.12047960702084901</v>
      </c>
      <c r="O3942">
        <v>53.675450762829399</v>
      </c>
      <c r="P3942">
        <v>42.772277227722697</v>
      </c>
      <c r="Q3942">
        <v>7.9041663962488004E-2</v>
      </c>
    </row>
    <row r="3943" spans="1:17" hidden="1" x14ac:dyDescent="0.3">
      <c r="A3943" t="s">
        <v>8048</v>
      </c>
      <c r="B3943" t="s">
        <v>8049</v>
      </c>
      <c r="C3943" t="str">
        <f>IFERROR(VLOOKUP(Table1[[#This Row],[Ticker]],[1]!Table1[[Symbol]:[Industry]],2,FALSE),"-")</f>
        <v>-</v>
      </c>
      <c r="E3943">
        <v>20.545249087999998</v>
      </c>
      <c r="F3943">
        <v>8.84</v>
      </c>
      <c r="G3943">
        <v>-90.3521860209962</v>
      </c>
      <c r="H3943">
        <v>-7.4843106437856299</v>
      </c>
      <c r="I3943">
        <v>-86.696773430639794</v>
      </c>
      <c r="J3943">
        <v>-9.6846650578719196</v>
      </c>
      <c r="K3943">
        <v>10.131442408589299</v>
      </c>
      <c r="L3943">
        <v>18.325179233486999</v>
      </c>
      <c r="M3943">
        <v>42.180448293883003</v>
      </c>
      <c r="N3943">
        <v>0.389100533344026</v>
      </c>
      <c r="O3943">
        <v>413.57466063348397</v>
      </c>
      <c r="P3943">
        <v>18.3400267737617</v>
      </c>
      <c r="Q3943">
        <v>-6.5011960417768994E-2</v>
      </c>
    </row>
    <row r="3944" spans="1:17" hidden="1" x14ac:dyDescent="0.3">
      <c r="A3944" t="s">
        <v>8050</v>
      </c>
      <c r="B3944" t="s">
        <v>8051</v>
      </c>
      <c r="C3944" t="str">
        <f>IFERROR(VLOOKUP(Table1[[#This Row],[Ticker]],[1]!Table1[[Symbol]:[Industry]],2,FALSE),"-")</f>
        <v>-</v>
      </c>
      <c r="D3944" t="s">
        <v>552</v>
      </c>
      <c r="E3944">
        <v>20.52</v>
      </c>
      <c r="F3944">
        <v>27.36</v>
      </c>
      <c r="G3944">
        <v>-39.049655003626398</v>
      </c>
      <c r="H3944">
        <v>-17.447914682563201</v>
      </c>
      <c r="I3944">
        <v>-54.923264328317103</v>
      </c>
      <c r="J3944">
        <v>-17.798767621974399</v>
      </c>
      <c r="K3944">
        <v>31.108257921901</v>
      </c>
      <c r="L3944">
        <v>35.650898693054799</v>
      </c>
      <c r="M3944">
        <v>32.385520383844899</v>
      </c>
      <c r="N3944">
        <v>2.05838345205159</v>
      </c>
      <c r="O3944">
        <v>115.643274853801</v>
      </c>
      <c r="P3944">
        <v>14.524905818334</v>
      </c>
    </row>
    <row r="3945" spans="1:17" hidden="1" x14ac:dyDescent="0.3">
      <c r="A3945" t="s">
        <v>8052</v>
      </c>
      <c r="B3945" t="s">
        <v>8053</v>
      </c>
      <c r="C3945" t="str">
        <f>IFERROR(VLOOKUP(Table1[[#This Row],[Ticker]],[1]!Table1[[Symbol]:[Industry]],2,FALSE),"-")</f>
        <v>-</v>
      </c>
      <c r="D3945" t="s">
        <v>387</v>
      </c>
      <c r="E3945">
        <v>20.498383799999999</v>
      </c>
      <c r="F3945">
        <v>41.06</v>
      </c>
      <c r="G3945">
        <v>31.425203952214599</v>
      </c>
      <c r="H3945">
        <v>-8.2362505898045395</v>
      </c>
      <c r="I3945">
        <v>-21.6651936171004</v>
      </c>
      <c r="J3945">
        <v>-1.3412915638960301</v>
      </c>
      <c r="K3945">
        <v>39.671370485538503</v>
      </c>
      <c r="L3945">
        <v>39.152088411824998</v>
      </c>
      <c r="M3945">
        <v>62.761787187046799</v>
      </c>
      <c r="N3945">
        <v>0.89169900778377698</v>
      </c>
      <c r="O3945">
        <v>42.230881636629299</v>
      </c>
      <c r="P3945">
        <v>71.012078300707998</v>
      </c>
      <c r="Q3945">
        <v>6.9932885232039999E-2</v>
      </c>
    </row>
    <row r="3946" spans="1:17" hidden="1" x14ac:dyDescent="0.3">
      <c r="A3946" t="s">
        <v>8054</v>
      </c>
      <c r="B3946" t="s">
        <v>8055</v>
      </c>
      <c r="C3946" t="str">
        <f>IFERROR(VLOOKUP(Table1[[#This Row],[Ticker]],[1]!Table1[[Symbol]:[Industry]],2,FALSE),"-")</f>
        <v>-</v>
      </c>
      <c r="E3946">
        <v>20.4324276</v>
      </c>
      <c r="F3946">
        <v>48.57</v>
      </c>
      <c r="G3946">
        <v>80.354848344722896</v>
      </c>
      <c r="H3946">
        <v>20.275891748988698</v>
      </c>
      <c r="I3946">
        <v>35.189902269450499</v>
      </c>
      <c r="J3946">
        <v>20.290049102198399</v>
      </c>
      <c r="K3946">
        <v>36.000942883631403</v>
      </c>
      <c r="L3946">
        <v>31.670147740658599</v>
      </c>
      <c r="M3946">
        <v>88.667263744760106</v>
      </c>
      <c r="N3946">
        <v>2.1744241351702498</v>
      </c>
      <c r="O3946">
        <v>0</v>
      </c>
      <c r="P3946">
        <v>127.174929840972</v>
      </c>
      <c r="Q3946">
        <v>9.3180203920321003E-2</v>
      </c>
    </row>
    <row r="3947" spans="1:17" hidden="1" x14ac:dyDescent="0.3">
      <c r="A3947" t="s">
        <v>8056</v>
      </c>
      <c r="B3947" t="s">
        <v>8057</v>
      </c>
      <c r="C3947" t="str">
        <f>IFERROR(VLOOKUP(Table1[[#This Row],[Ticker]],[1]!Table1[[Symbol]:[Industry]],2,FALSE),"-")</f>
        <v>-</v>
      </c>
      <c r="D3947" t="s">
        <v>395</v>
      </c>
      <c r="E3947">
        <v>20.404800000000002</v>
      </c>
      <c r="F3947">
        <v>39</v>
      </c>
      <c r="G3947">
        <v>-14.219904717394099</v>
      </c>
      <c r="H3947">
        <v>-6.9908223217535497</v>
      </c>
      <c r="I3947">
        <v>-23.1929538797181</v>
      </c>
      <c r="J3947">
        <v>7.9102686270388495E-2</v>
      </c>
      <c r="K3947">
        <v>38.879911115393703</v>
      </c>
      <c r="L3947">
        <v>38.4795899247111</v>
      </c>
      <c r="M3947">
        <v>51.381233839752198</v>
      </c>
      <c r="N3947">
        <v>2.5269121701766601</v>
      </c>
      <c r="O3947">
        <v>23.076923076922998</v>
      </c>
      <c r="P3947">
        <v>27.409343351845699</v>
      </c>
      <c r="Q3947">
        <v>-5.9951572899787003E-2</v>
      </c>
    </row>
    <row r="3948" spans="1:17" hidden="1" x14ac:dyDescent="0.3">
      <c r="A3948" t="s">
        <v>8058</v>
      </c>
      <c r="B3948" t="s">
        <v>8059</v>
      </c>
      <c r="C3948" t="str">
        <f>IFERROR(VLOOKUP(Table1[[#This Row],[Ticker]],[1]!Table1[[Symbol]:[Industry]],2,FALSE),"-")</f>
        <v>-</v>
      </c>
      <c r="D3948" t="s">
        <v>410</v>
      </c>
      <c r="E3948">
        <v>20.39213088</v>
      </c>
      <c r="F3948">
        <v>13.2</v>
      </c>
      <c r="G3948">
        <v>39.081821469640502</v>
      </c>
      <c r="H3948">
        <v>-9.7288205198744695</v>
      </c>
      <c r="I3948">
        <v>22.773532229593801</v>
      </c>
      <c r="J3948">
        <v>-1.0988534097926099</v>
      </c>
      <c r="K3948">
        <v>13.8825498572232</v>
      </c>
      <c r="L3948">
        <v>12.439495973645499</v>
      </c>
      <c r="M3948">
        <v>35.5153166241329</v>
      </c>
      <c r="N3948">
        <v>1.0505389338113</v>
      </c>
      <c r="O3948">
        <v>26.969696969696901</v>
      </c>
      <c r="P3948">
        <v>67.300380228136802</v>
      </c>
      <c r="Q3948">
        <v>4.8706983895382E-2</v>
      </c>
    </row>
    <row r="3949" spans="1:17" hidden="1" x14ac:dyDescent="0.3">
      <c r="A3949" t="s">
        <v>8060</v>
      </c>
      <c r="B3949" t="s">
        <v>8061</v>
      </c>
      <c r="C3949" t="str">
        <f>IFERROR(VLOOKUP(Table1[[#This Row],[Ticker]],[1]!Table1[[Symbol]:[Industry]],2,FALSE),"-")</f>
        <v>-</v>
      </c>
      <c r="D3949" t="s">
        <v>390</v>
      </c>
      <c r="E3949">
        <v>20.3808735</v>
      </c>
      <c r="F3949">
        <v>35.619999999999997</v>
      </c>
      <c r="G3949">
        <v>88.093336187887303</v>
      </c>
      <c r="H3949">
        <v>-16.907913204193601</v>
      </c>
      <c r="I3949">
        <v>-9.6429892116382199</v>
      </c>
      <c r="J3949">
        <v>-9.4360656180960092</v>
      </c>
      <c r="K3949">
        <v>35.131291782767001</v>
      </c>
      <c r="L3949">
        <v>31.0461468094507</v>
      </c>
      <c r="M3949">
        <v>44.818530757081298</v>
      </c>
      <c r="N3949">
        <v>1.7194405153299099</v>
      </c>
      <c r="O3949">
        <v>21.336327905670899</v>
      </c>
      <c r="P3949">
        <v>129.806451612903</v>
      </c>
      <c r="Q3949">
        <v>7.9128225590497994E-2</v>
      </c>
    </row>
    <row r="3950" spans="1:17" hidden="1" x14ac:dyDescent="0.3">
      <c r="A3950" t="s">
        <v>8062</v>
      </c>
      <c r="B3950" t="s">
        <v>8063</v>
      </c>
      <c r="C3950" t="str">
        <f>IFERROR(VLOOKUP(Table1[[#This Row],[Ticker]],[1]!Table1[[Symbol]:[Industry]],2,FALSE),"-")</f>
        <v>-</v>
      </c>
      <c r="D3950" t="s">
        <v>659</v>
      </c>
      <c r="E3950">
        <v>20.361354959</v>
      </c>
      <c r="F3950">
        <v>3.73</v>
      </c>
      <c r="G3950">
        <v>-81.517873224787607</v>
      </c>
      <c r="H3950">
        <v>-10.450880612013201</v>
      </c>
      <c r="I3950">
        <v>-8.1140851243560093</v>
      </c>
      <c r="J3950">
        <v>-2.0465499232386701</v>
      </c>
      <c r="K3950">
        <v>3.7058818614867302</v>
      </c>
      <c r="L3950">
        <v>5.1714058556394598</v>
      </c>
      <c r="M3950">
        <v>65.302726960633393</v>
      </c>
      <c r="N3950">
        <v>0.615690202317972</v>
      </c>
      <c r="O3950">
        <v>126.27345844504001</v>
      </c>
      <c r="P3950">
        <v>33.214285714285701</v>
      </c>
      <c r="Q3950">
        <v>-0.134140002041756</v>
      </c>
    </row>
    <row r="3951" spans="1:17" hidden="1" x14ac:dyDescent="0.3">
      <c r="A3951" t="s">
        <v>8064</v>
      </c>
      <c r="B3951" t="s">
        <v>8065</v>
      </c>
      <c r="C3951" t="str">
        <f>IFERROR(VLOOKUP(Table1[[#This Row],[Ticker]],[1]!Table1[[Symbol]:[Industry]],2,FALSE),"-")</f>
        <v>-</v>
      </c>
      <c r="D3951" t="s">
        <v>140</v>
      </c>
      <c r="E3951">
        <v>20.34</v>
      </c>
      <c r="F3951">
        <v>6.78</v>
      </c>
      <c r="G3951">
        <v>47.246997652473198</v>
      </c>
      <c r="H3951">
        <v>7.8809467620239602</v>
      </c>
      <c r="I3951">
        <v>19.274376666826001</v>
      </c>
      <c r="J3951">
        <v>-4.05045202886574</v>
      </c>
      <c r="K3951">
        <v>6.5861486538612404</v>
      </c>
      <c r="L3951">
        <v>6.35008426595871</v>
      </c>
      <c r="M3951">
        <v>52.722688622151402</v>
      </c>
      <c r="N3951">
        <v>1.17774242684011</v>
      </c>
      <c r="O3951">
        <v>67.551622418879006</v>
      </c>
      <c r="P3951">
        <v>98.245614035087698</v>
      </c>
      <c r="Q3951">
        <v>2.4742993688263999E-2</v>
      </c>
    </row>
    <row r="3952" spans="1:17" hidden="1" x14ac:dyDescent="0.3">
      <c r="A3952" t="s">
        <v>8066</v>
      </c>
      <c r="B3952" t="s">
        <v>8067</v>
      </c>
      <c r="C3952" t="str">
        <f>IFERROR(VLOOKUP(Table1[[#This Row],[Ticker]],[1]!Table1[[Symbol]:[Industry]],2,FALSE),"-")</f>
        <v>-</v>
      </c>
      <c r="D3952" t="s">
        <v>320</v>
      </c>
      <c r="E3952">
        <v>20.316982619999902</v>
      </c>
      <c r="F3952">
        <v>38.6</v>
      </c>
      <c r="G3952">
        <v>3.5577403018437299</v>
      </c>
      <c r="H3952">
        <v>8.1752782425933894</v>
      </c>
      <c r="I3952">
        <v>-10.4749324864852</v>
      </c>
      <c r="J3952">
        <v>-0.32432734196575402</v>
      </c>
      <c r="K3952">
        <v>38.630493178787901</v>
      </c>
      <c r="L3952">
        <v>38.462627048883299</v>
      </c>
      <c r="M3952">
        <v>58.134752182507697</v>
      </c>
      <c r="N3952">
        <v>0.96154412078810303</v>
      </c>
      <c r="O3952">
        <v>36.709844559585498</v>
      </c>
      <c r="P3952">
        <v>54.4</v>
      </c>
    </row>
    <row r="3953" spans="1:17" hidden="1" x14ac:dyDescent="0.3">
      <c r="A3953" t="s">
        <v>8068</v>
      </c>
      <c r="B3953" t="s">
        <v>8069</v>
      </c>
      <c r="C3953" t="str">
        <f>IFERROR(VLOOKUP(Table1[[#This Row],[Ticker]],[1]!Table1[[Symbol]:[Industry]],2,FALSE),"-")</f>
        <v>-</v>
      </c>
      <c r="E3953">
        <v>20.228433599999999</v>
      </c>
      <c r="F3953">
        <v>32.380000000000003</v>
      </c>
      <c r="G3953">
        <v>44.708866610582703</v>
      </c>
      <c r="H3953">
        <v>5.6225436877751802</v>
      </c>
      <c r="I3953">
        <v>56.285137634029802</v>
      </c>
      <c r="J3953">
        <v>8.2320016087947394</v>
      </c>
      <c r="K3953">
        <v>29.921933282788402</v>
      </c>
      <c r="L3953">
        <v>25.151626909765501</v>
      </c>
      <c r="M3953">
        <v>59.190952373218899</v>
      </c>
      <c r="N3953">
        <v>0.61377968361167001</v>
      </c>
      <c r="O3953">
        <v>8.0914144533662693</v>
      </c>
      <c r="P3953">
        <v>101.744548286604</v>
      </c>
      <c r="Q3953">
        <v>3.3734603224421997E-2</v>
      </c>
    </row>
    <row r="3954" spans="1:17" hidden="1" x14ac:dyDescent="0.3">
      <c r="A3954" t="s">
        <v>8070</v>
      </c>
      <c r="B3954" t="s">
        <v>8071</v>
      </c>
      <c r="C3954" t="str">
        <f>IFERROR(VLOOKUP(Table1[[#This Row],[Ticker]],[1]!Table1[[Symbol]:[Industry]],2,FALSE),"-")</f>
        <v>-</v>
      </c>
      <c r="E3954">
        <v>20.204785816000001</v>
      </c>
      <c r="F3954">
        <v>48.34</v>
      </c>
      <c r="G3954">
        <v>15.969226156918801</v>
      </c>
      <c r="H3954">
        <v>-1.06649572021061</v>
      </c>
      <c r="I3954">
        <v>-25.687521843040901</v>
      </c>
      <c r="J3954">
        <v>-2.5712939627809499</v>
      </c>
      <c r="K3954">
        <v>46.755485911897097</v>
      </c>
      <c r="L3954">
        <v>44.332698677187402</v>
      </c>
      <c r="M3954">
        <v>54.395074678890097</v>
      </c>
      <c r="N3954">
        <v>3.89867841409691</v>
      </c>
      <c r="O3954">
        <v>45.076541166735602</v>
      </c>
      <c r="P3954">
        <v>58.998029221882398</v>
      </c>
    </row>
    <row r="3955" spans="1:17" hidden="1" x14ac:dyDescent="0.3">
      <c r="A3955" t="s">
        <v>8072</v>
      </c>
      <c r="B3955" t="s">
        <v>8073</v>
      </c>
      <c r="C3955" t="str">
        <f>IFERROR(VLOOKUP(Table1[[#This Row],[Ticker]],[1]!Table1[[Symbol]:[Industry]],2,FALSE),"-")</f>
        <v>-</v>
      </c>
      <c r="D3955" t="s">
        <v>716</v>
      </c>
      <c r="E3955">
        <v>20.204048429</v>
      </c>
      <c r="F3955">
        <v>202.26</v>
      </c>
      <c r="G3955">
        <v>-19.927667192544298</v>
      </c>
      <c r="K3955">
        <v>199.64482088527899</v>
      </c>
      <c r="L3955">
        <v>192.56798235863999</v>
      </c>
      <c r="M3955">
        <v>61.144137814655998</v>
      </c>
      <c r="N3955">
        <v>1</v>
      </c>
      <c r="O3955">
        <v>3.8267576386828899</v>
      </c>
      <c r="P3955">
        <v>6.6434672571970799</v>
      </c>
      <c r="Q3955">
        <v>-1.293132028575E-3</v>
      </c>
    </row>
    <row r="3956" spans="1:17" hidden="1" x14ac:dyDescent="0.3">
      <c r="A3956" t="s">
        <v>8074</v>
      </c>
      <c r="B3956" t="s">
        <v>8075</v>
      </c>
      <c r="C3956" t="str">
        <f>IFERROR(VLOOKUP(Table1[[#This Row],[Ticker]],[1]!Table1[[Symbol]:[Industry]],2,FALSE),"-")</f>
        <v>-</v>
      </c>
      <c r="D3956" t="s">
        <v>390</v>
      </c>
      <c r="E3956">
        <v>20.18346</v>
      </c>
      <c r="F3956">
        <v>33</v>
      </c>
      <c r="G3956">
        <v>-28.653362491584399</v>
      </c>
      <c r="H3956">
        <v>-15.1156482725894</v>
      </c>
      <c r="I3956">
        <v>-45.679590055818899</v>
      </c>
      <c r="J3956">
        <v>-7.54448605448537</v>
      </c>
      <c r="K3956">
        <v>34.090335653773799</v>
      </c>
      <c r="L3956">
        <v>34.598155372981303</v>
      </c>
      <c r="M3956">
        <v>50.8568727282411</v>
      </c>
      <c r="N3956">
        <v>2.47886965217663</v>
      </c>
      <c r="O3956">
        <v>55.757575757575701</v>
      </c>
      <c r="P3956">
        <v>30.693069306930699</v>
      </c>
      <c r="Q3956">
        <v>-4.0065792291229998E-3</v>
      </c>
    </row>
    <row r="3957" spans="1:17" hidden="1" x14ac:dyDescent="0.3">
      <c r="A3957" t="s">
        <v>8076</v>
      </c>
      <c r="B3957" t="s">
        <v>8077</v>
      </c>
      <c r="C3957" t="str">
        <f>IFERROR(VLOOKUP(Table1[[#This Row],[Ticker]],[1]!Table1[[Symbol]:[Industry]],2,FALSE),"-")</f>
        <v>-</v>
      </c>
      <c r="D3957" t="s">
        <v>1955</v>
      </c>
      <c r="E3957">
        <v>20.177688400000001</v>
      </c>
      <c r="F3957">
        <v>20.47</v>
      </c>
      <c r="G3957">
        <v>189.21089090208</v>
      </c>
      <c r="H3957">
        <v>24.653388910566399</v>
      </c>
      <c r="I3957">
        <v>91.606138472271994</v>
      </c>
      <c r="J3957">
        <v>6.3677774708637198</v>
      </c>
      <c r="K3957">
        <v>15.919536781049301</v>
      </c>
      <c r="L3957">
        <v>13.044996872629399</v>
      </c>
      <c r="M3957">
        <v>94.466863116459805</v>
      </c>
      <c r="N3957">
        <v>1.45225784089387</v>
      </c>
      <c r="O3957">
        <v>0</v>
      </c>
      <c r="P3957">
        <v>235.024549918166</v>
      </c>
      <c r="Q3957">
        <v>5.0368282417824997E-2</v>
      </c>
    </row>
    <row r="3958" spans="1:17" hidden="1" x14ac:dyDescent="0.3">
      <c r="A3958" t="s">
        <v>8078</v>
      </c>
      <c r="B3958" t="s">
        <v>8079</v>
      </c>
      <c r="C3958" t="str">
        <f>IFERROR(VLOOKUP(Table1[[#This Row],[Ticker]],[1]!Table1[[Symbol]:[Industry]],2,FALSE),"-")</f>
        <v>-</v>
      </c>
      <c r="D3958" t="s">
        <v>140</v>
      </c>
      <c r="E3958">
        <v>20.125184562000001</v>
      </c>
      <c r="F3958">
        <v>64.260000000000005</v>
      </c>
      <c r="G3958">
        <v>-14.919082572720299</v>
      </c>
      <c r="H3958">
        <v>34.7083926420488</v>
      </c>
      <c r="I3958">
        <v>91.76031550543</v>
      </c>
      <c r="J3958">
        <v>-1.27538755376682</v>
      </c>
      <c r="K3958">
        <v>54.0271530442811</v>
      </c>
      <c r="L3958">
        <v>50.507152876535301</v>
      </c>
      <c r="M3958">
        <v>96.126218114023899</v>
      </c>
      <c r="N3958">
        <v>1.1605288499076001</v>
      </c>
      <c r="O3958">
        <v>32.275132275132201</v>
      </c>
      <c r="P3958">
        <v>111.381578947368</v>
      </c>
    </row>
    <row r="3959" spans="1:17" hidden="1" x14ac:dyDescent="0.3">
      <c r="A3959" t="s">
        <v>8080</v>
      </c>
      <c r="B3959" t="s">
        <v>8081</v>
      </c>
      <c r="C3959" t="str">
        <f>IFERROR(VLOOKUP(Table1[[#This Row],[Ticker]],[1]!Table1[[Symbol]:[Industry]],2,FALSE),"-")</f>
        <v>-</v>
      </c>
      <c r="D3959" t="s">
        <v>1671</v>
      </c>
      <c r="E3959">
        <v>20.078112600000001</v>
      </c>
      <c r="F3959">
        <v>45.63</v>
      </c>
      <c r="G3959">
        <v>61.449421854311403</v>
      </c>
      <c r="H3959">
        <v>-12.803602443400999</v>
      </c>
      <c r="I3959">
        <v>1.3284061920366601</v>
      </c>
      <c r="J3959">
        <v>-8.2290238184665991</v>
      </c>
      <c r="K3959">
        <v>46.594397293489202</v>
      </c>
      <c r="M3959">
        <v>55.165063632274602</v>
      </c>
      <c r="N3959">
        <v>1.8077153110047799</v>
      </c>
      <c r="O3959">
        <v>38.812184966031097</v>
      </c>
      <c r="P3959">
        <v>96.511627906976699</v>
      </c>
    </row>
    <row r="3960" spans="1:17" hidden="1" x14ac:dyDescent="0.3">
      <c r="A3960" t="s">
        <v>8082</v>
      </c>
      <c r="B3960" t="s">
        <v>8083</v>
      </c>
      <c r="C3960" t="str">
        <f>IFERROR(VLOOKUP(Table1[[#This Row],[Ticker]],[1]!Table1[[Symbol]:[Industry]],2,FALSE),"-")</f>
        <v>-</v>
      </c>
      <c r="D3960" t="s">
        <v>59</v>
      </c>
      <c r="E3960">
        <v>20.04</v>
      </c>
      <c r="F3960">
        <v>5.01</v>
      </c>
      <c r="G3960">
        <v>-68.455043163853304</v>
      </c>
      <c r="H3960">
        <v>-28.656559447613301</v>
      </c>
      <c r="I3960">
        <v>-67.426571104902095</v>
      </c>
      <c r="J3960">
        <v>-11.352085190481899</v>
      </c>
      <c r="K3960">
        <v>6.3579884955061301</v>
      </c>
      <c r="L3960">
        <v>8.4729868350601194</v>
      </c>
      <c r="M3960">
        <v>9.2918904125563309</v>
      </c>
      <c r="N3960">
        <v>0.46703823345213102</v>
      </c>
      <c r="O3960">
        <v>203.39321357285399</v>
      </c>
      <c r="P3960">
        <v>2.6639344262294902</v>
      </c>
      <c r="Q3960">
        <v>-4.4060364079573998E-2</v>
      </c>
    </row>
    <row r="3961" spans="1:17" hidden="1" x14ac:dyDescent="0.3">
      <c r="A3961" t="s">
        <v>8084</v>
      </c>
      <c r="B3961" t="s">
        <v>8085</v>
      </c>
      <c r="C3961" t="str">
        <f>IFERROR(VLOOKUP(Table1[[#This Row],[Ticker]],[1]!Table1[[Symbol]:[Industry]],2,FALSE),"-")</f>
        <v>-</v>
      </c>
      <c r="D3961" t="s">
        <v>716</v>
      </c>
      <c r="E3961">
        <v>20.010432867999999</v>
      </c>
      <c r="F3961">
        <v>85.84</v>
      </c>
      <c r="G3961">
        <v>29.570013689568199</v>
      </c>
      <c r="H3961">
        <v>4.4682402249115203</v>
      </c>
      <c r="I3961">
        <v>14.7727398661191</v>
      </c>
      <c r="J3961">
        <v>-1.4156375737281599</v>
      </c>
      <c r="K3961">
        <v>81.083199000602704</v>
      </c>
      <c r="L3961">
        <v>71.5003633383741</v>
      </c>
      <c r="M3961">
        <v>57.664030131014698</v>
      </c>
      <c r="N3961">
        <v>0.75435160130850898</v>
      </c>
      <c r="O3961">
        <v>1.35135135135133</v>
      </c>
      <c r="P3961">
        <v>64.130019120458897</v>
      </c>
      <c r="Q3961">
        <v>6.2739406014718002E-2</v>
      </c>
    </row>
    <row r="3962" spans="1:17" hidden="1" x14ac:dyDescent="0.3">
      <c r="A3962" t="s">
        <v>8086</v>
      </c>
      <c r="B3962" t="s">
        <v>8087</v>
      </c>
      <c r="C3962" t="str">
        <f>IFERROR(VLOOKUP(Table1[[#This Row],[Ticker]],[1]!Table1[[Symbol]:[Industry]],2,FALSE),"-")</f>
        <v>-</v>
      </c>
      <c r="D3962" t="s">
        <v>620</v>
      </c>
      <c r="E3962">
        <v>19.985984999999999</v>
      </c>
      <c r="F3962">
        <v>53.51</v>
      </c>
      <c r="G3962">
        <v>8.5326709785020398</v>
      </c>
      <c r="H3962">
        <v>1.0258647948108499</v>
      </c>
      <c r="I3962">
        <v>15.1249880437532</v>
      </c>
      <c r="J3962">
        <v>-1.36807456717173</v>
      </c>
      <c r="K3962">
        <v>51.459316428138202</v>
      </c>
      <c r="L3962">
        <v>49.149246094434197</v>
      </c>
      <c r="M3962">
        <v>53.817522124664002</v>
      </c>
      <c r="N3962">
        <v>3.5139860139860102</v>
      </c>
      <c r="O3962">
        <v>13.474116987478901</v>
      </c>
      <c r="P3962">
        <v>46.202185792349702</v>
      </c>
      <c r="Q3962">
        <v>0.171221560670098</v>
      </c>
    </row>
    <row r="3963" spans="1:17" hidden="1" x14ac:dyDescent="0.3">
      <c r="A3963" t="s">
        <v>8088</v>
      </c>
      <c r="B3963" t="s">
        <v>8089</v>
      </c>
      <c r="C3963" t="str">
        <f>IFERROR(VLOOKUP(Table1[[#This Row],[Ticker]],[1]!Table1[[Symbol]:[Industry]],2,FALSE),"-")</f>
        <v>-</v>
      </c>
      <c r="E3963">
        <v>19.933709751999999</v>
      </c>
      <c r="F3963">
        <v>44.89</v>
      </c>
      <c r="G3963">
        <v>-17.072302187501499</v>
      </c>
      <c r="H3963">
        <v>9.1938548072952493</v>
      </c>
      <c r="I3963">
        <v>-13.728774019697999</v>
      </c>
      <c r="J3963">
        <v>1.05686036585689</v>
      </c>
      <c r="K3963">
        <v>43.874840319853597</v>
      </c>
      <c r="L3963">
        <v>44.617885805512799</v>
      </c>
      <c r="M3963">
        <v>53.564290859343899</v>
      </c>
      <c r="N3963">
        <v>1.4522782784761801</v>
      </c>
      <c r="O3963">
        <v>53.196703051904599</v>
      </c>
      <c r="P3963">
        <v>14.808184143222499</v>
      </c>
      <c r="Q3963">
        <v>2.4050552808653002E-2</v>
      </c>
    </row>
    <row r="3964" spans="1:17" hidden="1" x14ac:dyDescent="0.3">
      <c r="A3964" t="s">
        <v>8090</v>
      </c>
      <c r="B3964" t="s">
        <v>8091</v>
      </c>
      <c r="C3964" t="str">
        <f>IFERROR(VLOOKUP(Table1[[#This Row],[Ticker]],[1]!Table1[[Symbol]:[Industry]],2,FALSE),"-")</f>
        <v>-</v>
      </c>
      <c r="E3964">
        <v>19.90926</v>
      </c>
      <c r="F3964">
        <v>18</v>
      </c>
      <c r="G3964">
        <v>74.065838396317901</v>
      </c>
      <c r="H3964">
        <v>-11.586692377746299</v>
      </c>
      <c r="I3964">
        <v>1.90655234411452</v>
      </c>
      <c r="J3964">
        <v>-5.9525477474284303</v>
      </c>
      <c r="K3964">
        <v>19.702957710534498</v>
      </c>
      <c r="L3964">
        <v>16.686059482589101</v>
      </c>
      <c r="M3964">
        <v>28.506955546552501</v>
      </c>
      <c r="N3964">
        <v>0.34964891370568701</v>
      </c>
      <c r="O3964">
        <v>72.2222222222222</v>
      </c>
      <c r="P3964">
        <v>125</v>
      </c>
    </row>
    <row r="3965" spans="1:17" hidden="1" x14ac:dyDescent="0.3">
      <c r="A3965" t="s">
        <v>8092</v>
      </c>
      <c r="B3965" t="s">
        <v>8093</v>
      </c>
      <c r="C3965" t="str">
        <f>IFERROR(VLOOKUP(Table1[[#This Row],[Ticker]],[1]!Table1[[Symbol]:[Industry]],2,FALSE),"-")</f>
        <v>-</v>
      </c>
      <c r="D3965" t="s">
        <v>320</v>
      </c>
      <c r="E3965">
        <v>19.896237599999999</v>
      </c>
      <c r="F3965">
        <v>41.61</v>
      </c>
      <c r="G3965">
        <v>3.9543767711508702</v>
      </c>
      <c r="H3965">
        <v>-5.7458543335184302</v>
      </c>
      <c r="I3965">
        <v>-2.8100009438673301</v>
      </c>
      <c r="J3965">
        <v>-2.860231400914</v>
      </c>
      <c r="K3965">
        <v>41.869620944103602</v>
      </c>
      <c r="L3965">
        <v>39.2640966162569</v>
      </c>
      <c r="M3965">
        <v>48.146999665082802</v>
      </c>
      <c r="N3965">
        <v>0.89926907263590605</v>
      </c>
      <c r="O3965">
        <v>10.550348473924499</v>
      </c>
      <c r="P3965">
        <v>38.515312916111803</v>
      </c>
      <c r="Q3965">
        <v>0.12836621030720399</v>
      </c>
    </row>
    <row r="3966" spans="1:17" hidden="1" x14ac:dyDescent="0.3">
      <c r="A3966" t="s">
        <v>8094</v>
      </c>
      <c r="B3966" t="s">
        <v>8095</v>
      </c>
      <c r="C3966" t="str">
        <f>IFERROR(VLOOKUP(Table1[[#This Row],[Ticker]],[1]!Table1[[Symbol]:[Industry]],2,FALSE),"-")</f>
        <v>-</v>
      </c>
      <c r="D3966" t="s">
        <v>390</v>
      </c>
      <c r="E3966">
        <v>19.895</v>
      </c>
      <c r="F3966">
        <v>20</v>
      </c>
      <c r="G3966">
        <v>40.262917713443599</v>
      </c>
      <c r="H3966">
        <v>-7.7957777172664304</v>
      </c>
      <c r="I3966">
        <v>-21.523445511583201</v>
      </c>
      <c r="J3966">
        <v>-1.7679983912052499</v>
      </c>
      <c r="K3966">
        <v>19.237687604801199</v>
      </c>
      <c r="L3966">
        <v>17.786975806034299</v>
      </c>
      <c r="M3966">
        <v>55.598679634786699</v>
      </c>
      <c r="N3966">
        <v>0.43832997304215798</v>
      </c>
      <c r="O3966">
        <v>12.9</v>
      </c>
      <c r="P3966">
        <v>82.982616651418098</v>
      </c>
      <c r="Q3966">
        <v>5.6698882657129003E-2</v>
      </c>
    </row>
    <row r="3967" spans="1:17" hidden="1" x14ac:dyDescent="0.3">
      <c r="A3967" t="s">
        <v>8096</v>
      </c>
      <c r="B3967" t="s">
        <v>8097</v>
      </c>
      <c r="C3967" t="str">
        <f>IFERROR(VLOOKUP(Table1[[#This Row],[Ticker]],[1]!Table1[[Symbol]:[Industry]],2,FALSE),"-")</f>
        <v>-</v>
      </c>
      <c r="D3967" t="s">
        <v>49</v>
      </c>
      <c r="E3967">
        <v>19.88898</v>
      </c>
      <c r="F3967">
        <v>37</v>
      </c>
      <c r="G3967">
        <v>84.157354534874401</v>
      </c>
      <c r="H3967">
        <v>30.9320186409646</v>
      </c>
      <c r="I3967">
        <v>12.960974112822001</v>
      </c>
      <c r="J3967">
        <v>67.414693916486996</v>
      </c>
      <c r="K3967">
        <v>26.047611001853099</v>
      </c>
      <c r="L3967">
        <v>25.6173575066395</v>
      </c>
      <c r="M3967">
        <v>93.585514025101702</v>
      </c>
      <c r="N3967">
        <v>5.1906158357771197</v>
      </c>
      <c r="O3967">
        <v>0</v>
      </c>
      <c r="P3967">
        <v>218.96551724137899</v>
      </c>
    </row>
    <row r="3968" spans="1:17" hidden="1" x14ac:dyDescent="0.3">
      <c r="A3968" t="s">
        <v>8098</v>
      </c>
      <c r="B3968" t="s">
        <v>8099</v>
      </c>
      <c r="C3968" t="str">
        <f>IFERROR(VLOOKUP(Table1[[#This Row],[Ticker]],[1]!Table1[[Symbol]:[Industry]],2,FALSE),"-")</f>
        <v>-</v>
      </c>
      <c r="D3968" t="s">
        <v>716</v>
      </c>
      <c r="E3968">
        <v>19.692535094</v>
      </c>
      <c r="F3968">
        <v>59.78</v>
      </c>
      <c r="G3968">
        <v>-15.5870019267399</v>
      </c>
      <c r="H3968">
        <v>0.154304201959933</v>
      </c>
      <c r="I3968">
        <v>-12.0305986665149</v>
      </c>
      <c r="J3968">
        <v>-0.43308794848812199</v>
      </c>
      <c r="K3968">
        <v>58.367215095604102</v>
      </c>
      <c r="L3968">
        <v>56.047061816541003</v>
      </c>
      <c r="M3968">
        <v>43.249617568739502</v>
      </c>
      <c r="N3968">
        <v>0.77136510428788296</v>
      </c>
      <c r="O3968">
        <v>13.6667781866845</v>
      </c>
      <c r="P3968">
        <v>15.0411823570163</v>
      </c>
    </row>
    <row r="3969" spans="1:17" hidden="1" x14ac:dyDescent="0.3">
      <c r="A3969" t="s">
        <v>8100</v>
      </c>
      <c r="B3969" t="s">
        <v>8101</v>
      </c>
      <c r="C3969" t="str">
        <f>IFERROR(VLOOKUP(Table1[[#This Row],[Ticker]],[1]!Table1[[Symbol]:[Industry]],2,FALSE),"-")</f>
        <v>-</v>
      </c>
      <c r="D3969" t="s">
        <v>59</v>
      </c>
      <c r="E3969">
        <v>19.6821546</v>
      </c>
      <c r="F3969">
        <v>65.819999999999993</v>
      </c>
      <c r="G3969">
        <v>-43.601407577882398</v>
      </c>
      <c r="H3969">
        <v>9.8668012496603605</v>
      </c>
      <c r="I3969">
        <v>-26.7036910199588</v>
      </c>
      <c r="J3969">
        <v>-3.4229127673744699</v>
      </c>
      <c r="K3969">
        <v>66.5238137219973</v>
      </c>
      <c r="L3969">
        <v>68.347782695899795</v>
      </c>
      <c r="M3969">
        <v>48.995549927731801</v>
      </c>
      <c r="N3969">
        <v>1.2922232046650799</v>
      </c>
      <c r="O3969">
        <v>49.453053783044602</v>
      </c>
      <c r="P3969">
        <v>17.535714285714199</v>
      </c>
      <c r="Q3969">
        <v>5.7665669199862997E-2</v>
      </c>
    </row>
    <row r="3970" spans="1:17" hidden="1" x14ac:dyDescent="0.3">
      <c r="A3970" t="s">
        <v>8102</v>
      </c>
      <c r="B3970" t="s">
        <v>8103</v>
      </c>
      <c r="C3970" t="str">
        <f>IFERROR(VLOOKUP(Table1[[#This Row],[Ticker]],[1]!Table1[[Symbol]:[Industry]],2,FALSE),"-")</f>
        <v>-</v>
      </c>
      <c r="E3970">
        <v>19.620923999999999</v>
      </c>
      <c r="F3970">
        <v>8.16</v>
      </c>
      <c r="G3970">
        <v>-82.942303000940598</v>
      </c>
      <c r="H3970">
        <v>-7.1852195425385403</v>
      </c>
      <c r="I3970">
        <v>-19.7264501014978</v>
      </c>
      <c r="J3970">
        <v>-2.2612166402804599</v>
      </c>
      <c r="K3970">
        <v>8.6576504444149691</v>
      </c>
      <c r="L3970">
        <v>10.8299617379081</v>
      </c>
      <c r="M3970">
        <v>49.885222499574802</v>
      </c>
      <c r="N3970">
        <v>0.22399023257675801</v>
      </c>
      <c r="O3970">
        <v>195.534255752235</v>
      </c>
      <c r="P3970">
        <v>8.6551264980026605</v>
      </c>
    </row>
    <row r="3971" spans="1:17" hidden="1" x14ac:dyDescent="0.3">
      <c r="A3971" t="s">
        <v>8104</v>
      </c>
      <c r="B3971" t="s">
        <v>8105</v>
      </c>
      <c r="C3971" t="str">
        <f>IFERROR(VLOOKUP(Table1[[#This Row],[Ticker]],[1]!Table1[[Symbol]:[Industry]],2,FALSE),"-")</f>
        <v>-</v>
      </c>
      <c r="D3971" t="s">
        <v>1303</v>
      </c>
      <c r="E3971">
        <v>19.49219875</v>
      </c>
      <c r="F3971">
        <v>14.75</v>
      </c>
      <c r="G3971">
        <v>37.813312870356299</v>
      </c>
      <c r="H3971">
        <v>-0.54089576856942301</v>
      </c>
      <c r="I3971">
        <v>42.5373989925736</v>
      </c>
      <c r="J3971">
        <v>-1.7679983912052499</v>
      </c>
      <c r="K3971">
        <v>14.0133610762526</v>
      </c>
      <c r="L3971">
        <v>11.4763914272792</v>
      </c>
      <c r="M3971">
        <v>53.344893258886202</v>
      </c>
      <c r="N3971">
        <v>7.7558804831532102E-2</v>
      </c>
      <c r="O3971">
        <v>8.4745762711864394</v>
      </c>
      <c r="P3971">
        <v>197.379032258064</v>
      </c>
    </row>
    <row r="3972" spans="1:17" hidden="1" x14ac:dyDescent="0.3">
      <c r="A3972" t="s">
        <v>8106</v>
      </c>
      <c r="B3972" t="s">
        <v>8107</v>
      </c>
      <c r="C3972" t="str">
        <f>IFERROR(VLOOKUP(Table1[[#This Row],[Ticker]],[1]!Table1[[Symbol]:[Industry]],2,FALSE),"-")</f>
        <v>-</v>
      </c>
      <c r="D3972" t="s">
        <v>620</v>
      </c>
      <c r="E3972">
        <v>19.474</v>
      </c>
      <c r="F3972">
        <v>29.96</v>
      </c>
      <c r="G3972">
        <v>1.6687663599561899</v>
      </c>
      <c r="H3972">
        <v>-9.7588442599221198E-2</v>
      </c>
      <c r="I3972">
        <v>6.9506339767675804</v>
      </c>
      <c r="J3972">
        <v>-9.7045063277131902</v>
      </c>
      <c r="K3972">
        <v>29.1634948847753</v>
      </c>
      <c r="L3972">
        <v>27.527648894410099</v>
      </c>
      <c r="M3972">
        <v>52.385945458979698</v>
      </c>
      <c r="N3972">
        <v>0.32434595042407699</v>
      </c>
      <c r="O3972">
        <v>20.160213618157499</v>
      </c>
      <c r="P3972">
        <v>34.289556252801397</v>
      </c>
      <c r="Q3972">
        <v>0.14782775275922</v>
      </c>
    </row>
    <row r="3973" spans="1:17" hidden="1" x14ac:dyDescent="0.3">
      <c r="A3973" t="s">
        <v>8108</v>
      </c>
      <c r="B3973" t="s">
        <v>8109</v>
      </c>
      <c r="C3973" t="str">
        <f>IFERROR(VLOOKUP(Table1[[#This Row],[Ticker]],[1]!Table1[[Symbol]:[Industry]],2,FALSE),"-")</f>
        <v>-</v>
      </c>
      <c r="D3973" t="s">
        <v>1203</v>
      </c>
      <c r="E3973">
        <v>19.424843750000001</v>
      </c>
      <c r="F3973">
        <v>85.15</v>
      </c>
      <c r="G3973">
        <v>-5.5931859894901201</v>
      </c>
      <c r="H3973">
        <v>-1.87035303188851</v>
      </c>
      <c r="I3973">
        <v>-12.2495918825592</v>
      </c>
      <c r="J3973">
        <v>1.0670674632677399</v>
      </c>
      <c r="K3973">
        <v>87.130260937810405</v>
      </c>
      <c r="M3973">
        <v>46.234414810174101</v>
      </c>
      <c r="N3973">
        <v>1</v>
      </c>
    </row>
    <row r="3974" spans="1:17" hidden="1" x14ac:dyDescent="0.3">
      <c r="A3974" t="s">
        <v>8110</v>
      </c>
      <c r="B3974" t="s">
        <v>3438</v>
      </c>
      <c r="C3974" t="str">
        <f>IFERROR(VLOOKUP(Table1[[#This Row],[Ticker]],[1]!Table1[[Symbol]:[Industry]],2,FALSE),"-")</f>
        <v>-</v>
      </c>
      <c r="D3974" t="s">
        <v>234</v>
      </c>
      <c r="E3974">
        <v>19.374224999999999</v>
      </c>
      <c r="F3974">
        <v>7.9</v>
      </c>
      <c r="G3974">
        <v>30.723457543360201</v>
      </c>
      <c r="H3974">
        <v>-16.1459787806081</v>
      </c>
      <c r="I3974">
        <v>10.548133976767501</v>
      </c>
      <c r="J3974">
        <v>-9.3703375724918008</v>
      </c>
      <c r="K3974">
        <v>8.5840651818149301</v>
      </c>
      <c r="L3974">
        <v>7.9427025092362404</v>
      </c>
      <c r="M3974">
        <v>23.3731257211825</v>
      </c>
      <c r="N3974">
        <v>1.3414141414141401</v>
      </c>
      <c r="O3974">
        <v>58.227848101265799</v>
      </c>
      <c r="P3974">
        <v>69.892473118279497</v>
      </c>
      <c r="Q3974">
        <v>2.3447787369194999E-2</v>
      </c>
    </row>
    <row r="3975" spans="1:17" hidden="1" x14ac:dyDescent="0.3">
      <c r="A3975" t="s">
        <v>8111</v>
      </c>
      <c r="B3975" t="s">
        <v>8112</v>
      </c>
      <c r="C3975" t="str">
        <f>IFERROR(VLOOKUP(Table1[[#This Row],[Ticker]],[1]!Table1[[Symbol]:[Industry]],2,FALSE),"-")</f>
        <v>-</v>
      </c>
      <c r="D3975" t="s">
        <v>496</v>
      </c>
      <c r="E3975">
        <v>19.37</v>
      </c>
      <c r="F3975">
        <v>2.6</v>
      </c>
      <c r="G3975">
        <v>-6.9907248337815702</v>
      </c>
      <c r="H3975">
        <v>3.53565558978993</v>
      </c>
      <c r="I3975">
        <v>2.1548817643782101</v>
      </c>
      <c r="J3975">
        <v>-5.49934167478734</v>
      </c>
      <c r="K3975">
        <v>2.4599673179255999</v>
      </c>
      <c r="L3975">
        <v>2.3956717267450598</v>
      </c>
      <c r="M3975">
        <v>52.635807349357798</v>
      </c>
      <c r="N3975">
        <v>2.8319319222507802</v>
      </c>
      <c r="O3975">
        <v>19.999999999999901</v>
      </c>
      <c r="P3975">
        <v>41.304347826086897</v>
      </c>
      <c r="Q3975">
        <v>5.8163745749161999E-2</v>
      </c>
    </row>
    <row r="3976" spans="1:17" hidden="1" x14ac:dyDescent="0.3">
      <c r="A3976" t="s">
        <v>8113</v>
      </c>
      <c r="B3976" t="s">
        <v>8114</v>
      </c>
      <c r="C3976" t="str">
        <f>IFERROR(VLOOKUP(Table1[[#This Row],[Ticker]],[1]!Table1[[Symbol]:[Industry]],2,FALSE),"-")</f>
        <v>-</v>
      </c>
      <c r="E3976">
        <v>19.324999999999999</v>
      </c>
      <c r="F3976">
        <v>38.65</v>
      </c>
      <c r="G3976">
        <v>-6.0156855564560896</v>
      </c>
      <c r="H3976">
        <v>0.74511722966213201</v>
      </c>
      <c r="I3976">
        <v>-16.673284370257502</v>
      </c>
      <c r="J3976">
        <v>-3.7071245571355398</v>
      </c>
      <c r="K3976">
        <v>38.486120316114203</v>
      </c>
      <c r="L3976">
        <v>37.327854548941197</v>
      </c>
      <c r="M3976">
        <v>49.670663048300597</v>
      </c>
      <c r="N3976">
        <v>0.18128428484194001</v>
      </c>
      <c r="O3976">
        <v>42.069857697283297</v>
      </c>
      <c r="P3976">
        <v>43.148148148148103</v>
      </c>
      <c r="Q3976">
        <v>0.114679239736187</v>
      </c>
    </row>
    <row r="3977" spans="1:17" hidden="1" x14ac:dyDescent="0.3">
      <c r="A3977" t="s">
        <v>8115</v>
      </c>
      <c r="B3977" t="s">
        <v>8116</v>
      </c>
      <c r="C3977" t="str">
        <f>IFERROR(VLOOKUP(Table1[[#This Row],[Ticker]],[1]!Table1[[Symbol]:[Industry]],2,FALSE),"-")</f>
        <v>-</v>
      </c>
      <c r="D3977" t="s">
        <v>1461</v>
      </c>
      <c r="E3977">
        <v>19.3</v>
      </c>
      <c r="F3977">
        <v>1.93</v>
      </c>
      <c r="G3977">
        <v>-8.0292591917278902</v>
      </c>
      <c r="H3977">
        <v>-3.2777715688255</v>
      </c>
      <c r="I3977">
        <v>-20.100904484770801</v>
      </c>
      <c r="J3977">
        <v>-0.63163475484161802</v>
      </c>
      <c r="K3977">
        <v>1.7682406635811101</v>
      </c>
      <c r="L3977">
        <v>1.7525434911759099</v>
      </c>
      <c r="M3977">
        <v>80.620983948233501</v>
      </c>
      <c r="N3977">
        <v>1.4245325000745199</v>
      </c>
      <c r="O3977">
        <v>35.7512953367875</v>
      </c>
      <c r="P3977">
        <v>42.962962962962898</v>
      </c>
      <c r="Q3977">
        <v>0.15852924791225501</v>
      </c>
    </row>
    <row r="3978" spans="1:17" hidden="1" x14ac:dyDescent="0.3">
      <c r="A3978" t="s">
        <v>8117</v>
      </c>
      <c r="B3978" t="s">
        <v>8118</v>
      </c>
      <c r="C3978" t="str">
        <f>IFERROR(VLOOKUP(Table1[[#This Row],[Ticker]],[1]!Table1[[Symbol]:[Industry]],2,FALSE),"-")</f>
        <v>-</v>
      </c>
      <c r="E3978">
        <v>19.297369</v>
      </c>
      <c r="F3978">
        <v>66.5</v>
      </c>
      <c r="G3978">
        <v>-89.075086136692306</v>
      </c>
      <c r="H3978">
        <v>-14.106398650688099</v>
      </c>
      <c r="I3978">
        <v>-76.252266138928505</v>
      </c>
      <c r="J3978">
        <v>-3.6736528741793202</v>
      </c>
      <c r="K3978">
        <v>69.721709418571905</v>
      </c>
      <c r="M3978">
        <v>51.990447399809902</v>
      </c>
      <c r="N3978">
        <v>0.46427061310782203</v>
      </c>
      <c r="O3978">
        <v>200</v>
      </c>
      <c r="P3978">
        <v>20.909090909090899</v>
      </c>
    </row>
    <row r="3979" spans="1:17" hidden="1" x14ac:dyDescent="0.3">
      <c r="A3979" t="s">
        <v>8119</v>
      </c>
      <c r="B3979" t="s">
        <v>8120</v>
      </c>
      <c r="C3979" t="str">
        <f>IFERROR(VLOOKUP(Table1[[#This Row],[Ticker]],[1]!Table1[[Symbol]:[Industry]],2,FALSE),"-")</f>
        <v>-</v>
      </c>
      <c r="D3979" t="s">
        <v>127</v>
      </c>
      <c r="E3979">
        <v>19.285</v>
      </c>
      <c r="F3979">
        <v>2.0299999999999998</v>
      </c>
      <c r="G3979">
        <v>-13.5574898883995</v>
      </c>
      <c r="H3979">
        <v>-2.8989836900376398</v>
      </c>
      <c r="I3979">
        <v>-18.907884541750899</v>
      </c>
      <c r="J3979">
        <v>-1.2679983912052599</v>
      </c>
      <c r="K3979">
        <v>2.0072304180577301</v>
      </c>
      <c r="L3979">
        <v>2.1429736069651399</v>
      </c>
      <c r="M3979">
        <v>71.308882432238605</v>
      </c>
      <c r="N3979">
        <v>1.320722476559</v>
      </c>
      <c r="O3979">
        <v>47.783251231527103</v>
      </c>
      <c r="P3979">
        <v>28.481012658227801</v>
      </c>
      <c r="Q3979">
        <v>1.9204929625170002E-2</v>
      </c>
    </row>
    <row r="3980" spans="1:17" hidden="1" x14ac:dyDescent="0.3">
      <c r="A3980" t="s">
        <v>8121</v>
      </c>
      <c r="B3980" t="s">
        <v>8122</v>
      </c>
      <c r="C3980" t="str">
        <f>IFERROR(VLOOKUP(Table1[[#This Row],[Ticker]],[1]!Table1[[Symbol]:[Industry]],2,FALSE),"-")</f>
        <v>-</v>
      </c>
      <c r="E3980">
        <v>19.26258</v>
      </c>
      <c r="F3980">
        <v>8.31</v>
      </c>
      <c r="G3980">
        <v>-51.911120301635599</v>
      </c>
      <c r="H3980">
        <v>-8.8209148662060795</v>
      </c>
      <c r="I3980">
        <v>-41.984929163164097</v>
      </c>
      <c r="J3980">
        <v>-2.2385866264993601</v>
      </c>
      <c r="K3980">
        <v>8.5890111281780008</v>
      </c>
      <c r="L3980">
        <v>9.2597008979711397</v>
      </c>
      <c r="M3980">
        <v>37.560698165717298</v>
      </c>
      <c r="N3980">
        <v>0.59851822186623904</v>
      </c>
      <c r="O3980">
        <v>67.870036101083002</v>
      </c>
      <c r="P3980">
        <v>11.693548387096699</v>
      </c>
    </row>
    <row r="3981" spans="1:17" hidden="1" x14ac:dyDescent="0.3">
      <c r="A3981" t="s">
        <v>8123</v>
      </c>
      <c r="B3981" t="s">
        <v>8124</v>
      </c>
      <c r="C3981" t="str">
        <f>IFERROR(VLOOKUP(Table1[[#This Row],[Ticker]],[1]!Table1[[Symbol]:[Industry]],2,FALSE),"-")</f>
        <v>-</v>
      </c>
      <c r="D3981" t="s">
        <v>716</v>
      </c>
      <c r="E3981">
        <v>19.229981756999901</v>
      </c>
      <c r="F3981">
        <v>27.9</v>
      </c>
      <c r="G3981">
        <v>6.9389324939966599</v>
      </c>
      <c r="H3981">
        <v>1.4682177359873301</v>
      </c>
      <c r="I3981">
        <v>3.6568556234529002</v>
      </c>
      <c r="J3981">
        <v>2.52243065169904</v>
      </c>
      <c r="K3981">
        <v>26.496934822634302</v>
      </c>
      <c r="L3981">
        <v>24.434919532657901</v>
      </c>
      <c r="M3981">
        <v>53.416699079583402</v>
      </c>
      <c r="N3981">
        <v>1.1219096392108401</v>
      </c>
      <c r="O3981">
        <v>9.2114695340501793</v>
      </c>
      <c r="P3981">
        <v>37.879911045218599</v>
      </c>
      <c r="Q3981">
        <v>2.8878510423630001E-3</v>
      </c>
    </row>
    <row r="3982" spans="1:17" hidden="1" x14ac:dyDescent="0.3">
      <c r="A3982" t="s">
        <v>8125</v>
      </c>
      <c r="B3982" t="s">
        <v>8126</v>
      </c>
      <c r="C3982" t="str">
        <f>IFERROR(VLOOKUP(Table1[[#This Row],[Ticker]],[1]!Table1[[Symbol]:[Industry]],2,FALSE),"-")</f>
        <v>-</v>
      </c>
      <c r="E3982">
        <v>19.18520058</v>
      </c>
      <c r="F3982">
        <v>149.80000000000001</v>
      </c>
      <c r="G3982">
        <v>-14.7492230580332</v>
      </c>
      <c r="H3982">
        <v>18.8235697128436</v>
      </c>
      <c r="I3982">
        <v>5.0633898822793997</v>
      </c>
      <c r="J3982">
        <v>1.4943642461573801</v>
      </c>
      <c r="K3982">
        <v>137.21303467307499</v>
      </c>
      <c r="L3982">
        <v>123.329012088673</v>
      </c>
      <c r="M3982">
        <v>54.849139778240101</v>
      </c>
      <c r="N3982">
        <v>0.96265630609202402</v>
      </c>
      <c r="O3982">
        <v>12.082777036048</v>
      </c>
      <c r="P3982">
        <v>73.179190751445105</v>
      </c>
      <c r="Q3982">
        <v>0.220420381788345</v>
      </c>
    </row>
    <row r="3983" spans="1:17" hidden="1" x14ac:dyDescent="0.3">
      <c r="A3983" t="s">
        <v>8127</v>
      </c>
      <c r="B3983" t="s">
        <v>8128</v>
      </c>
      <c r="C3983" t="str">
        <f>IFERROR(VLOOKUP(Table1[[#This Row],[Ticker]],[1]!Table1[[Symbol]:[Industry]],2,FALSE),"-")</f>
        <v>-</v>
      </c>
      <c r="E3983">
        <v>19.171867500000001</v>
      </c>
      <c r="F3983">
        <v>38.21</v>
      </c>
      <c r="G3983">
        <v>123.375167303645</v>
      </c>
      <c r="H3983">
        <v>18.735016112976201</v>
      </c>
      <c r="I3983">
        <v>79.313853292662898</v>
      </c>
      <c r="J3983">
        <v>12.355160912676901</v>
      </c>
      <c r="K3983">
        <v>28.2981633115864</v>
      </c>
      <c r="L3983">
        <v>24.589349482638699</v>
      </c>
      <c r="M3983">
        <v>85.4278865502977</v>
      </c>
      <c r="N3983">
        <v>2.4763079405821702</v>
      </c>
      <c r="O3983">
        <v>0</v>
      </c>
      <c r="P3983">
        <v>210.398050365556</v>
      </c>
      <c r="Q3983">
        <v>0.116764352891878</v>
      </c>
    </row>
    <row r="3984" spans="1:17" hidden="1" x14ac:dyDescent="0.3">
      <c r="A3984" t="s">
        <v>8129</v>
      </c>
      <c r="B3984" t="s">
        <v>8130</v>
      </c>
      <c r="C3984" t="str">
        <f>IFERROR(VLOOKUP(Table1[[#This Row],[Ticker]],[1]!Table1[[Symbol]:[Industry]],2,FALSE),"-")</f>
        <v>-</v>
      </c>
      <c r="D3984" t="s">
        <v>65</v>
      </c>
      <c r="E3984">
        <v>19.127700000000001</v>
      </c>
      <c r="F3984">
        <v>1.59</v>
      </c>
      <c r="G3984">
        <v>89.1526788438686</v>
      </c>
      <c r="H3984">
        <v>42.050511259457302</v>
      </c>
      <c r="I3984">
        <v>26.584318187293899</v>
      </c>
      <c r="J3984">
        <v>41.7963580444383</v>
      </c>
      <c r="K3984">
        <v>1.0552632245531901</v>
      </c>
      <c r="L3984">
        <v>0.99699266523209895</v>
      </c>
      <c r="M3984">
        <v>96.867094145058502</v>
      </c>
      <c r="N3984">
        <v>2.5718982342096002</v>
      </c>
      <c r="O3984">
        <v>0</v>
      </c>
      <c r="P3984">
        <v>140.90909090909</v>
      </c>
      <c r="Q3984">
        <v>0.100131741306465</v>
      </c>
    </row>
    <row r="3985" spans="1:17" hidden="1" x14ac:dyDescent="0.3">
      <c r="A3985" t="s">
        <v>8131</v>
      </c>
      <c r="B3985" t="s">
        <v>8132</v>
      </c>
      <c r="C3985" t="str">
        <f>IFERROR(VLOOKUP(Table1[[#This Row],[Ticker]],[1]!Table1[[Symbol]:[Industry]],2,FALSE),"-")</f>
        <v>-</v>
      </c>
      <c r="D3985" t="s">
        <v>390</v>
      </c>
      <c r="E3985">
        <v>19.101783640891401</v>
      </c>
      <c r="F3985">
        <v>14.6</v>
      </c>
      <c r="G3985">
        <v>18.842269424548299</v>
      </c>
      <c r="H3985">
        <v>16.2470218196042</v>
      </c>
      <c r="I3985">
        <v>30.107695680979099</v>
      </c>
      <c r="J3985">
        <v>-6.3431617898980699</v>
      </c>
      <c r="K3985">
        <v>13.7450252389505</v>
      </c>
      <c r="L3985">
        <v>12.6958111182586</v>
      </c>
      <c r="M3985">
        <v>1.02374996603452</v>
      </c>
      <c r="N3985">
        <v>0.81118881118881103</v>
      </c>
      <c r="O3985">
        <v>17.4657534246575</v>
      </c>
      <c r="P3985">
        <v>101.101928374655</v>
      </c>
    </row>
    <row r="3986" spans="1:17" hidden="1" x14ac:dyDescent="0.3">
      <c r="A3986" t="s">
        <v>8133</v>
      </c>
      <c r="B3986" t="s">
        <v>8134</v>
      </c>
      <c r="C3986" t="str">
        <f>IFERROR(VLOOKUP(Table1[[#This Row],[Ticker]],[1]!Table1[[Symbol]:[Industry]],2,FALSE),"-")</f>
        <v>-</v>
      </c>
      <c r="E3986">
        <v>19.093361999999999</v>
      </c>
      <c r="F3986">
        <v>18.73</v>
      </c>
      <c r="G3986">
        <v>-84.879397706193402</v>
      </c>
      <c r="H3986">
        <v>-21.851109995105102</v>
      </c>
      <c r="I3986">
        <v>-73.860401655655807</v>
      </c>
      <c r="J3986">
        <v>-4.2009676066968202</v>
      </c>
      <c r="K3986">
        <v>23.8444799883119</v>
      </c>
      <c r="L3986">
        <v>34.787476914235597</v>
      </c>
      <c r="M3986">
        <v>16.361480934949199</v>
      </c>
      <c r="N3986">
        <v>0.91632322570181002</v>
      </c>
      <c r="O3986">
        <v>286.17191671115802</v>
      </c>
      <c r="P3986">
        <v>0.16042780748664001</v>
      </c>
    </row>
    <row r="3987" spans="1:17" hidden="1" x14ac:dyDescent="0.3">
      <c r="A3987" t="s">
        <v>8135</v>
      </c>
      <c r="B3987" t="s">
        <v>8136</v>
      </c>
      <c r="C3987" t="str">
        <f>IFERROR(VLOOKUP(Table1[[#This Row],[Ticker]],[1]!Table1[[Symbol]:[Industry]],2,FALSE),"-")</f>
        <v>-</v>
      </c>
      <c r="D3987" t="s">
        <v>65</v>
      </c>
      <c r="E3987">
        <v>19.057991865000002</v>
      </c>
      <c r="F3987">
        <v>59.05</v>
      </c>
      <c r="G3987">
        <v>366.78155876632599</v>
      </c>
      <c r="H3987">
        <v>28.3231412734903</v>
      </c>
      <c r="I3987">
        <v>98.078836906385305</v>
      </c>
      <c r="J3987">
        <v>6.4563006742153002</v>
      </c>
      <c r="K3987">
        <v>50.468589275880497</v>
      </c>
      <c r="L3987">
        <v>38.652176820640598</v>
      </c>
      <c r="M3987">
        <v>80.344142694305205</v>
      </c>
      <c r="N3987">
        <v>0.327076714768197</v>
      </c>
      <c r="O3987">
        <v>12.2607959356477</v>
      </c>
      <c r="P3987">
        <v>478.92156862744997</v>
      </c>
      <c r="Q3987">
        <v>0.13064601413302501</v>
      </c>
    </row>
    <row r="3988" spans="1:17" hidden="1" x14ac:dyDescent="0.3">
      <c r="A3988" t="s">
        <v>8137</v>
      </c>
      <c r="B3988" t="s">
        <v>8138</v>
      </c>
      <c r="C3988" t="str">
        <f>IFERROR(VLOOKUP(Table1[[#This Row],[Ticker]],[1]!Table1[[Symbol]:[Industry]],2,FALSE),"-")</f>
        <v>-</v>
      </c>
      <c r="D3988" t="s">
        <v>552</v>
      </c>
      <c r="E3988">
        <v>19.043771328999998</v>
      </c>
      <c r="F3988">
        <v>30.47</v>
      </c>
      <c r="G3988">
        <v>77.421147312337098</v>
      </c>
      <c r="H3988">
        <v>-6.4729587346009101</v>
      </c>
      <c r="I3988">
        <v>-7.6752776254423596</v>
      </c>
      <c r="J3988">
        <v>-2.8571073020963502</v>
      </c>
      <c r="K3988">
        <v>28.931338982730399</v>
      </c>
      <c r="L3988">
        <v>26.165873255763799</v>
      </c>
      <c r="M3988">
        <v>57.772991103580999</v>
      </c>
      <c r="N3988">
        <v>1.39734082712235</v>
      </c>
      <c r="O3988">
        <v>20.9058089924516</v>
      </c>
      <c r="P3988">
        <v>135.65351894818201</v>
      </c>
      <c r="Q3988">
        <v>9.5199552994104E-2</v>
      </c>
    </row>
    <row r="3989" spans="1:17" hidden="1" x14ac:dyDescent="0.3">
      <c r="A3989" t="s">
        <v>8139</v>
      </c>
      <c r="B3989" t="s">
        <v>8140</v>
      </c>
      <c r="C3989" t="str">
        <f>IFERROR(VLOOKUP(Table1[[#This Row],[Ticker]],[1]!Table1[[Symbol]:[Industry]],2,FALSE),"-")</f>
        <v>-</v>
      </c>
      <c r="D3989" t="s">
        <v>184</v>
      </c>
      <c r="E3989">
        <v>19.03125</v>
      </c>
      <c r="F3989">
        <v>304.5</v>
      </c>
      <c r="G3989">
        <v>12.4457087158459</v>
      </c>
      <c r="H3989">
        <v>-12.141407932461799</v>
      </c>
      <c r="I3989">
        <v>37.853208234193303</v>
      </c>
      <c r="J3989">
        <v>1.0862492021066801</v>
      </c>
      <c r="K3989">
        <v>273.26664785526901</v>
      </c>
      <c r="L3989">
        <v>226.946350395949</v>
      </c>
      <c r="M3989">
        <v>59.7892173438768</v>
      </c>
      <c r="N3989">
        <v>0.53091954022988497</v>
      </c>
      <c r="O3989">
        <v>12.3152709359605</v>
      </c>
      <c r="P3989">
        <v>83.157894736842096</v>
      </c>
      <c r="Q3989">
        <v>6.9901133514794003E-2</v>
      </c>
    </row>
    <row r="3990" spans="1:17" hidden="1" x14ac:dyDescent="0.3">
      <c r="A3990" t="s">
        <v>8141</v>
      </c>
      <c r="B3990" t="s">
        <v>8142</v>
      </c>
      <c r="C3990" t="str">
        <f>IFERROR(VLOOKUP(Table1[[#This Row],[Ticker]],[1]!Table1[[Symbol]:[Industry]],2,FALSE),"-")</f>
        <v>-</v>
      </c>
      <c r="D3990" t="s">
        <v>936</v>
      </c>
      <c r="E3990">
        <v>18.9621672</v>
      </c>
      <c r="F3990">
        <v>34.770000000000003</v>
      </c>
      <c r="G3990">
        <v>158.12454867288099</v>
      </c>
      <c r="H3990">
        <v>60.870838888074999</v>
      </c>
      <c r="I3990">
        <v>-19.821914203103901</v>
      </c>
      <c r="J3990">
        <v>29.507721773403699</v>
      </c>
      <c r="K3990">
        <v>22.919749051314199</v>
      </c>
      <c r="L3990">
        <v>20.555168821137499</v>
      </c>
      <c r="M3990">
        <v>94.406995296966301</v>
      </c>
      <c r="N3990">
        <v>4.1083969658980104</v>
      </c>
      <c r="O3990">
        <v>18.435432844406002</v>
      </c>
      <c r="P3990">
        <v>209.893048128342</v>
      </c>
      <c r="Q3990">
        <v>0.100948322982962</v>
      </c>
    </row>
    <row r="3991" spans="1:17" hidden="1" x14ac:dyDescent="0.3">
      <c r="A3991" t="s">
        <v>8143</v>
      </c>
      <c r="B3991" t="s">
        <v>8144</v>
      </c>
      <c r="C3991" t="str">
        <f>IFERROR(VLOOKUP(Table1[[#This Row],[Ticker]],[1]!Table1[[Symbol]:[Industry]],2,FALSE),"-")</f>
        <v>-</v>
      </c>
      <c r="E3991">
        <v>18.957781600000001</v>
      </c>
      <c r="F3991">
        <v>31.06</v>
      </c>
      <c r="G3991">
        <v>81.492617181138499</v>
      </c>
      <c r="H3991">
        <v>90.342898042892699</v>
      </c>
      <c r="I3991">
        <v>146.59267240617399</v>
      </c>
      <c r="J3991">
        <v>6.3996152451583797</v>
      </c>
      <c r="K3991">
        <v>19.554592843805501</v>
      </c>
      <c r="L3991">
        <v>13.949110986964</v>
      </c>
      <c r="M3991">
        <v>99.695427308317903</v>
      </c>
      <c r="N3991">
        <v>1.67357647941375</v>
      </c>
      <c r="O3991">
        <v>0</v>
      </c>
      <c r="P3991">
        <v>262.85046728971901</v>
      </c>
      <c r="Q3991">
        <v>0.114112311631116</v>
      </c>
    </row>
    <row r="3992" spans="1:17" hidden="1" x14ac:dyDescent="0.3">
      <c r="A3992" t="s">
        <v>8145</v>
      </c>
      <c r="B3992" t="s">
        <v>8146</v>
      </c>
      <c r="C3992" t="str">
        <f>IFERROR(VLOOKUP(Table1[[#This Row],[Ticker]],[1]!Table1[[Symbol]:[Industry]],2,FALSE),"-")</f>
        <v>-</v>
      </c>
      <c r="D3992" t="s">
        <v>390</v>
      </c>
      <c r="E3992">
        <v>18.90648375</v>
      </c>
      <c r="F3992">
        <v>61.5</v>
      </c>
      <c r="G3992">
        <v>-25.7121860209961</v>
      </c>
      <c r="H3992">
        <v>2.7756458167086699</v>
      </c>
      <c r="I3992">
        <v>-0.66308865096963898</v>
      </c>
      <c r="J3992">
        <v>5.4217826306925598</v>
      </c>
      <c r="M3992">
        <v>100</v>
      </c>
      <c r="N3992">
        <v>1</v>
      </c>
      <c r="O3992">
        <v>0</v>
      </c>
    </row>
    <row r="3993" spans="1:17" hidden="1" x14ac:dyDescent="0.3">
      <c r="A3993" t="s">
        <v>8147</v>
      </c>
      <c r="B3993" t="s">
        <v>8148</v>
      </c>
      <c r="C3993" t="str">
        <f>IFERROR(VLOOKUP(Table1[[#This Row],[Ticker]],[1]!Table1[[Symbol]:[Industry]],2,FALSE),"-")</f>
        <v>-</v>
      </c>
      <c r="E3993">
        <v>18.906243785000001</v>
      </c>
      <c r="F3993">
        <v>8.4499999999999993</v>
      </c>
      <c r="G3993">
        <v>-54.941666758014598</v>
      </c>
      <c r="H3993">
        <v>-3.2877271951766298</v>
      </c>
      <c r="I3993">
        <v>-31.639366023232402</v>
      </c>
      <c r="J3993">
        <v>-11.4886687822666</v>
      </c>
      <c r="K3993">
        <v>8.9847094116306998</v>
      </c>
      <c r="L3993">
        <v>10.037307869120401</v>
      </c>
      <c r="M3993">
        <v>47.4574787603893</v>
      </c>
      <c r="N3993">
        <v>0.252247208635072</v>
      </c>
      <c r="O3993">
        <v>68.047337278106497</v>
      </c>
      <c r="P3993">
        <v>16.071428571428498</v>
      </c>
      <c r="Q3993">
        <v>3.9060578319927999E-2</v>
      </c>
    </row>
    <row r="3994" spans="1:17" hidden="1" x14ac:dyDescent="0.3">
      <c r="A3994" t="s">
        <v>8149</v>
      </c>
      <c r="B3994" t="s">
        <v>8150</v>
      </c>
      <c r="C3994" t="str">
        <f>IFERROR(VLOOKUP(Table1[[#This Row],[Ticker]],[1]!Table1[[Symbol]:[Industry]],2,FALSE),"-")</f>
        <v>-</v>
      </c>
      <c r="E3994">
        <v>18.859900275000001</v>
      </c>
      <c r="F3994">
        <v>23.85</v>
      </c>
      <c r="G3994">
        <v>-39.920819114521301</v>
      </c>
      <c r="H3994">
        <v>-3.7608073162548799</v>
      </c>
      <c r="I3994">
        <v>-9.1937138493193604</v>
      </c>
      <c r="J3994">
        <v>-1.97042754100282</v>
      </c>
      <c r="K3994">
        <v>24.212391994481901</v>
      </c>
      <c r="L3994">
        <v>24.6785510863056</v>
      </c>
      <c r="M3994">
        <v>44.323285673351997</v>
      </c>
      <c r="N3994">
        <v>0.31847504362429502</v>
      </c>
      <c r="O3994">
        <v>48.721174004192797</v>
      </c>
      <c r="P3994">
        <v>18.656716417910399</v>
      </c>
      <c r="Q3994">
        <v>-3.2334765955522003E-2</v>
      </c>
    </row>
    <row r="3995" spans="1:17" hidden="1" x14ac:dyDescent="0.3">
      <c r="A3995" t="s">
        <v>8151</v>
      </c>
      <c r="B3995" t="s">
        <v>8152</v>
      </c>
      <c r="C3995" t="str">
        <f>IFERROR(VLOOKUP(Table1[[#This Row],[Ticker]],[1]!Table1[[Symbol]:[Industry]],2,FALSE),"-")</f>
        <v>-</v>
      </c>
      <c r="D3995" t="s">
        <v>620</v>
      </c>
      <c r="E3995">
        <v>18.844799999999999</v>
      </c>
      <c r="F3995">
        <v>12.08</v>
      </c>
      <c r="G3995">
        <v>63.926746475079099</v>
      </c>
      <c r="H3995">
        <v>-2.9314333929980401</v>
      </c>
      <c r="I3995">
        <v>-25.982891203088499</v>
      </c>
      <c r="J3995">
        <v>-9.4141753027494808</v>
      </c>
      <c r="K3995">
        <v>12.0214510411631</v>
      </c>
      <c r="L3995">
        <v>11.488380860612001</v>
      </c>
      <c r="M3995">
        <v>41.754160089366401</v>
      </c>
      <c r="N3995">
        <v>0.75012905512862604</v>
      </c>
      <c r="O3995">
        <v>80.132450331125796</v>
      </c>
      <c r="P3995">
        <v>89.638932496075299</v>
      </c>
      <c r="Q3995">
        <v>0.20394160929896701</v>
      </c>
    </row>
    <row r="3996" spans="1:17" hidden="1" x14ac:dyDescent="0.3">
      <c r="A3996" t="s">
        <v>8153</v>
      </c>
      <c r="B3996" t="s">
        <v>8154</v>
      </c>
      <c r="C3996" t="str">
        <f>IFERROR(VLOOKUP(Table1[[#This Row],[Ticker]],[1]!Table1[[Symbol]:[Industry]],2,FALSE),"-")</f>
        <v>-</v>
      </c>
      <c r="D3996" t="s">
        <v>812</v>
      </c>
      <c r="E3996">
        <v>18.829637200000001</v>
      </c>
      <c r="F3996">
        <v>18.440000000000001</v>
      </c>
      <c r="G3996">
        <v>-4.3963965473119604</v>
      </c>
      <c r="H3996">
        <v>-1.80302409407804</v>
      </c>
      <c r="I3996">
        <v>-5.6800636976510104</v>
      </c>
      <c r="J3996">
        <v>-1.33297935912261</v>
      </c>
      <c r="K3996">
        <v>18.0226889016622</v>
      </c>
      <c r="L3996">
        <v>17.881172879173601</v>
      </c>
      <c r="M3996">
        <v>51.9308094232588</v>
      </c>
      <c r="N3996">
        <v>1.23269968919831</v>
      </c>
      <c r="O3996">
        <v>24.728850325379501</v>
      </c>
      <c r="P3996">
        <v>39.169811320754697</v>
      </c>
      <c r="Q3996">
        <v>-5.2464068268870002E-3</v>
      </c>
    </row>
    <row r="3997" spans="1:17" hidden="1" x14ac:dyDescent="0.3">
      <c r="A3997" t="s">
        <v>8155</v>
      </c>
      <c r="B3997" t="s">
        <v>8156</v>
      </c>
      <c r="C3997" t="str">
        <f>IFERROR(VLOOKUP(Table1[[#This Row],[Ticker]],[1]!Table1[[Symbol]:[Industry]],2,FALSE),"-")</f>
        <v>-</v>
      </c>
      <c r="D3997" t="s">
        <v>552</v>
      </c>
      <c r="E3997">
        <v>18.806039999999999</v>
      </c>
      <c r="F3997">
        <v>0.99</v>
      </c>
      <c r="G3997">
        <v>-75.460929739589105</v>
      </c>
      <c r="H3997">
        <v>-6.3749195189146297</v>
      </c>
      <c r="I3997">
        <v>-0.38936602323241898</v>
      </c>
      <c r="J3997">
        <v>-2.75809740110624</v>
      </c>
      <c r="K3997">
        <v>0.97606480072740198</v>
      </c>
      <c r="L3997">
        <v>1.1633342102933999</v>
      </c>
      <c r="M3997">
        <v>53.081519036198301</v>
      </c>
      <c r="N3997">
        <v>1.28062063047508</v>
      </c>
      <c r="O3997">
        <v>203.030303030303</v>
      </c>
      <c r="P3997">
        <v>32</v>
      </c>
      <c r="Q3997">
        <v>-2.1762481933977E-2</v>
      </c>
    </row>
    <row r="3998" spans="1:17" hidden="1" x14ac:dyDescent="0.3">
      <c r="A3998" t="s">
        <v>8157</v>
      </c>
      <c r="B3998" t="s">
        <v>8158</v>
      </c>
      <c r="C3998" t="str">
        <f>IFERROR(VLOOKUP(Table1[[#This Row],[Ticker]],[1]!Table1[[Symbol]:[Industry]],2,FALSE),"-")</f>
        <v>-</v>
      </c>
      <c r="E3998">
        <v>18.734999999999999</v>
      </c>
      <c r="F3998">
        <v>37.47</v>
      </c>
      <c r="G3998">
        <v>7.6330097085411603</v>
      </c>
      <c r="H3998">
        <v>-5.5747788348383098</v>
      </c>
      <c r="I3998">
        <v>-13.8933290351214</v>
      </c>
      <c r="J3998">
        <v>2.2575429747025599</v>
      </c>
      <c r="K3998">
        <v>37.279812663164897</v>
      </c>
      <c r="L3998">
        <v>35.121881954796002</v>
      </c>
      <c r="M3998">
        <v>79.837452589177801</v>
      </c>
      <c r="N3998">
        <v>0.33789219629927503</v>
      </c>
      <c r="O3998">
        <v>15.9594342140379</v>
      </c>
      <c r="P3998">
        <v>111.09859154929499</v>
      </c>
    </row>
    <row r="3999" spans="1:17" hidden="1" x14ac:dyDescent="0.3">
      <c r="A3999" t="s">
        <v>8159</v>
      </c>
      <c r="B3999" t="s">
        <v>8160</v>
      </c>
      <c r="C3999" t="str">
        <f>IFERROR(VLOOKUP(Table1[[#This Row],[Ticker]],[1]!Table1[[Symbol]:[Industry]],2,FALSE),"-")</f>
        <v>-</v>
      </c>
      <c r="D3999" t="s">
        <v>390</v>
      </c>
      <c r="E3999">
        <v>18.72</v>
      </c>
      <c r="F3999">
        <v>31.2</v>
      </c>
      <c r="G3999">
        <v>66.9993643187196</v>
      </c>
      <c r="H3999">
        <v>14.627920869577199</v>
      </c>
      <c r="I3999">
        <v>7.4345830704814198</v>
      </c>
      <c r="J3999">
        <v>-3.1868955211633301</v>
      </c>
      <c r="K3999">
        <v>27.983295734408401</v>
      </c>
      <c r="L3999">
        <v>25.376302933881401</v>
      </c>
      <c r="M3999">
        <v>56.477185580089298</v>
      </c>
      <c r="N3999">
        <v>1.34644502223695</v>
      </c>
      <c r="O3999">
        <v>34.102564102564102</v>
      </c>
      <c r="P3999">
        <v>103.92156862745</v>
      </c>
      <c r="Q3999">
        <v>0.120155898316266</v>
      </c>
    </row>
    <row r="4000" spans="1:17" hidden="1" x14ac:dyDescent="0.3">
      <c r="A4000" t="s">
        <v>8161</v>
      </c>
      <c r="B4000" t="s">
        <v>8162</v>
      </c>
      <c r="C4000" t="str">
        <f>IFERROR(VLOOKUP(Table1[[#This Row],[Ticker]],[1]!Table1[[Symbol]:[Industry]],2,FALSE),"-")</f>
        <v>-</v>
      </c>
      <c r="D4000" t="s">
        <v>924</v>
      </c>
      <c r="E4000">
        <v>18.673873199999999</v>
      </c>
      <c r="F4000">
        <v>10.68</v>
      </c>
      <c r="G4000">
        <v>-93.822069568323698</v>
      </c>
      <c r="H4000">
        <v>-18.449222924487302</v>
      </c>
      <c r="I4000">
        <v>-80.999249570559897</v>
      </c>
      <c r="J4000">
        <v>6.4649333357023604</v>
      </c>
      <c r="K4000">
        <v>14.0726473373453</v>
      </c>
      <c r="M4000">
        <v>44.946663472395301</v>
      </c>
      <c r="N4000">
        <v>0.81983471074380099</v>
      </c>
      <c r="O4000">
        <v>230.05617977527999</v>
      </c>
      <c r="P4000">
        <v>9.9897013388259293</v>
      </c>
    </row>
    <row r="4001" spans="1:17" hidden="1" x14ac:dyDescent="0.3">
      <c r="A4001" t="s">
        <v>8163</v>
      </c>
      <c r="B4001" t="s">
        <v>8164</v>
      </c>
      <c r="C4001" t="str">
        <f>IFERROR(VLOOKUP(Table1[[#This Row],[Ticker]],[1]!Table1[[Symbol]:[Industry]],2,FALSE),"-")</f>
        <v>-</v>
      </c>
      <c r="D4001" t="s">
        <v>390</v>
      </c>
      <c r="E4001">
        <v>18.629859799999998</v>
      </c>
      <c r="F4001">
        <v>28.66</v>
      </c>
      <c r="G4001">
        <v>33.068977413906801</v>
      </c>
      <c r="H4001">
        <v>-34.5116961807989</v>
      </c>
      <c r="I4001">
        <v>-42.969873464071597</v>
      </c>
      <c r="J4001">
        <v>-1.7679983912052499</v>
      </c>
      <c r="K4001">
        <v>36.630989146329398</v>
      </c>
      <c r="L4001">
        <v>35.995538397577398</v>
      </c>
      <c r="M4001">
        <v>1.4773565718E-4</v>
      </c>
      <c r="N4001">
        <v>3.4267676767676698</v>
      </c>
      <c r="O4001">
        <v>52.930914166085103</v>
      </c>
      <c r="P4001">
        <v>67.113702623906704</v>
      </c>
    </row>
    <row r="4002" spans="1:17" hidden="1" x14ac:dyDescent="0.3">
      <c r="A4002" t="s">
        <v>8165</v>
      </c>
      <c r="B4002" t="s">
        <v>8166</v>
      </c>
      <c r="C4002" t="str">
        <f>IFERROR(VLOOKUP(Table1[[#This Row],[Ticker]],[1]!Table1[[Symbol]:[Industry]],2,FALSE),"-")</f>
        <v>-</v>
      </c>
      <c r="D4002" t="s">
        <v>65</v>
      </c>
      <c r="E4002">
        <v>18.577100000000002</v>
      </c>
      <c r="F4002">
        <v>80.77</v>
      </c>
      <c r="G4002">
        <v>75.208211988954005</v>
      </c>
      <c r="H4002">
        <v>17.099329515737502</v>
      </c>
      <c r="I4002">
        <v>88.031031986717807</v>
      </c>
      <c r="J4002">
        <v>8.4681146154823299</v>
      </c>
      <c r="M4002">
        <v>100</v>
      </c>
      <c r="O4002">
        <v>0</v>
      </c>
      <c r="P4002">
        <v>100.92039800995001</v>
      </c>
    </row>
    <row r="4003" spans="1:17" hidden="1" x14ac:dyDescent="0.3">
      <c r="A4003" t="s">
        <v>8167</v>
      </c>
      <c r="B4003" t="s">
        <v>8168</v>
      </c>
      <c r="C4003" t="str">
        <f>IFERROR(VLOOKUP(Table1[[#This Row],[Ticker]],[1]!Table1[[Symbol]:[Industry]],2,FALSE),"-")</f>
        <v>-</v>
      </c>
      <c r="D4003" t="s">
        <v>620</v>
      </c>
      <c r="E4003">
        <v>18.562705999999999</v>
      </c>
      <c r="F4003">
        <v>34.42</v>
      </c>
      <c r="G4003">
        <v>82.641324874887502</v>
      </c>
      <c r="H4003">
        <v>-52.967692671960002</v>
      </c>
      <c r="I4003">
        <v>73.164688030821594</v>
      </c>
      <c r="J4003">
        <v>-11.729684214960001</v>
      </c>
      <c r="K4003">
        <v>45.275477874444299</v>
      </c>
      <c r="L4003">
        <v>31.992186650323099</v>
      </c>
      <c r="M4003">
        <v>24.720945037654602</v>
      </c>
      <c r="N4003">
        <v>1.1487675327345499</v>
      </c>
      <c r="O4003">
        <v>93.346891342242799</v>
      </c>
      <c r="P4003">
        <v>176.91069991954899</v>
      </c>
      <c r="Q4003">
        <v>0.16390366336079401</v>
      </c>
    </row>
    <row r="4004" spans="1:17" hidden="1" x14ac:dyDescent="0.3">
      <c r="A4004" t="s">
        <v>8169</v>
      </c>
      <c r="B4004" t="s">
        <v>8170</v>
      </c>
      <c r="C4004" t="str">
        <f>IFERROR(VLOOKUP(Table1[[#This Row],[Ticker]],[1]!Table1[[Symbol]:[Industry]],2,FALSE),"-")</f>
        <v>-</v>
      </c>
      <c r="D4004" t="s">
        <v>620</v>
      </c>
      <c r="E4004">
        <v>18.559249999999999</v>
      </c>
      <c r="F4004">
        <v>12.17</v>
      </c>
      <c r="G4004">
        <v>76.7836542452267</v>
      </c>
      <c r="H4004">
        <v>-16.023821814875699</v>
      </c>
      <c r="I4004">
        <v>39.426028219571002</v>
      </c>
      <c r="J4004">
        <v>-9.3629351000660108</v>
      </c>
      <c r="K4004">
        <v>11.9783619663786</v>
      </c>
      <c r="L4004">
        <v>8.7686703450368295</v>
      </c>
      <c r="M4004">
        <v>17.551261032628901</v>
      </c>
      <c r="N4004">
        <v>0.111963370200191</v>
      </c>
      <c r="O4004">
        <v>40.098603122432202</v>
      </c>
      <c r="P4004">
        <v>168.65342163355399</v>
      </c>
      <c r="Q4004">
        <v>0.10581929326801</v>
      </c>
    </row>
    <row r="4005" spans="1:17" hidden="1" x14ac:dyDescent="0.3">
      <c r="A4005" t="s">
        <v>8171</v>
      </c>
      <c r="B4005" t="s">
        <v>8172</v>
      </c>
      <c r="C4005" t="str">
        <f>IFERROR(VLOOKUP(Table1[[#This Row],[Ticker]],[1]!Table1[[Symbol]:[Industry]],2,FALSE),"-")</f>
        <v>-</v>
      </c>
      <c r="E4005">
        <v>18.558890999999999</v>
      </c>
      <c r="F4005">
        <v>49.53</v>
      </c>
      <c r="G4005">
        <v>-28.537377309989701</v>
      </c>
      <c r="H4005">
        <v>-4.2137344035859297</v>
      </c>
      <c r="I4005">
        <v>2.2698992639101099</v>
      </c>
      <c r="J4005">
        <v>-2.46313245277427</v>
      </c>
      <c r="K4005">
        <v>48.980028504680298</v>
      </c>
      <c r="L4005">
        <v>48.460775663866798</v>
      </c>
      <c r="M4005">
        <v>49.179263218629998</v>
      </c>
      <c r="N4005">
        <v>0.89339584444554998</v>
      </c>
      <c r="O4005">
        <v>38.925903492832603</v>
      </c>
      <c r="P4005">
        <v>28.649350649350598</v>
      </c>
      <c r="Q4005">
        <v>1.0650346126935E-2</v>
      </c>
    </row>
    <row r="4006" spans="1:17" hidden="1" x14ac:dyDescent="0.3">
      <c r="A4006" t="s">
        <v>8173</v>
      </c>
      <c r="B4006" t="s">
        <v>8174</v>
      </c>
      <c r="C4006" t="str">
        <f>IFERROR(VLOOKUP(Table1[[#This Row],[Ticker]],[1]!Table1[[Symbol]:[Industry]],2,FALSE),"-")</f>
        <v>-</v>
      </c>
      <c r="D4006" t="s">
        <v>620</v>
      </c>
      <c r="E4006">
        <v>18.555475049999998</v>
      </c>
      <c r="F4006">
        <v>27.23</v>
      </c>
      <c r="G4006">
        <v>-15.6919840007941</v>
      </c>
      <c r="H4006">
        <v>-6.4066164081966601</v>
      </c>
      <c r="I4006">
        <v>-16.568177484145</v>
      </c>
      <c r="J4006">
        <v>-3.3906399006392101</v>
      </c>
      <c r="K4006">
        <v>26.8223229214904</v>
      </c>
      <c r="L4006">
        <v>27.639651586286</v>
      </c>
      <c r="M4006">
        <v>62.7542757708636</v>
      </c>
      <c r="N4006">
        <v>0.92535683385401202</v>
      </c>
      <c r="O4006">
        <v>17.1502019831068</v>
      </c>
      <c r="P4006">
        <v>17.3201206376561</v>
      </c>
      <c r="Q4006">
        <v>0.106784382041688</v>
      </c>
    </row>
    <row r="4007" spans="1:17" hidden="1" x14ac:dyDescent="0.3">
      <c r="A4007" t="s">
        <v>8175</v>
      </c>
      <c r="B4007" t="s">
        <v>8176</v>
      </c>
      <c r="C4007" t="str">
        <f>IFERROR(VLOOKUP(Table1[[#This Row],[Ticker]],[1]!Table1[[Symbol]:[Industry]],2,FALSE),"-")</f>
        <v>-</v>
      </c>
      <c r="E4007">
        <v>18.523340000000001</v>
      </c>
      <c r="F4007">
        <v>34.43</v>
      </c>
      <c r="G4007">
        <v>7.2735227468678296</v>
      </c>
      <c r="H4007">
        <v>-14.617126658180499</v>
      </c>
      <c r="I4007">
        <v>5.5488864707476298</v>
      </c>
      <c r="J4007">
        <v>-7.9621948197767001</v>
      </c>
      <c r="K4007">
        <v>35.107291607958601</v>
      </c>
      <c r="L4007">
        <v>33.932251748170401</v>
      </c>
      <c r="M4007">
        <v>47.827720357038302</v>
      </c>
      <c r="N4007">
        <v>0.50374681225468398</v>
      </c>
      <c r="O4007">
        <v>36.160325297705498</v>
      </c>
      <c r="P4007">
        <v>42.037953795379501</v>
      </c>
      <c r="Q4007">
        <v>2.8274958373754999E-2</v>
      </c>
    </row>
    <row r="4008" spans="1:17" hidden="1" x14ac:dyDescent="0.3">
      <c r="A4008" t="s">
        <v>8177</v>
      </c>
      <c r="B4008" t="s">
        <v>8178</v>
      </c>
      <c r="C4008" t="str">
        <f>IFERROR(VLOOKUP(Table1[[#This Row],[Ticker]],[1]!Table1[[Symbol]:[Industry]],2,FALSE),"-")</f>
        <v>-</v>
      </c>
      <c r="D4008" t="s">
        <v>552</v>
      </c>
      <c r="E4008">
        <v>18.397500000000001</v>
      </c>
      <c r="F4008">
        <v>122.65</v>
      </c>
      <c r="G4008">
        <v>228.76758276513101</v>
      </c>
      <c r="H4008">
        <v>34.610525981213797</v>
      </c>
      <c r="I4008">
        <v>81.7931736593072</v>
      </c>
      <c r="J4008">
        <v>-9.50850705320304</v>
      </c>
      <c r="K4008">
        <v>94.500329852175298</v>
      </c>
      <c r="L4008">
        <v>65.178095681215794</v>
      </c>
      <c r="M4008">
        <v>50.880360287705699</v>
      </c>
      <c r="N4008">
        <v>2.3168350892281202</v>
      </c>
      <c r="O4008">
        <v>15.148797390949801</v>
      </c>
      <c r="P4008">
        <v>273.136598722239</v>
      </c>
      <c r="Q4008">
        <v>9.9146436182854E-2</v>
      </c>
    </row>
    <row r="4009" spans="1:17" hidden="1" x14ac:dyDescent="0.3">
      <c r="A4009" t="s">
        <v>8179</v>
      </c>
      <c r="B4009" t="s">
        <v>8180</v>
      </c>
      <c r="C4009" t="str">
        <f>IFERROR(VLOOKUP(Table1[[#This Row],[Ticker]],[1]!Table1[[Symbol]:[Industry]],2,FALSE),"-")</f>
        <v>-</v>
      </c>
      <c r="D4009" t="s">
        <v>124</v>
      </c>
      <c r="E4009">
        <v>18.368467200000001</v>
      </c>
      <c r="F4009">
        <v>33.479999999999997</v>
      </c>
      <c r="G4009">
        <v>50.498340294793202</v>
      </c>
      <c r="H4009">
        <v>2.5239755439965101</v>
      </c>
      <c r="I4009">
        <v>51.712403888272</v>
      </c>
      <c r="J4009">
        <v>-3.6215110967359099</v>
      </c>
      <c r="K4009">
        <v>30.7456687535187</v>
      </c>
      <c r="L4009">
        <v>28.5919457115908</v>
      </c>
      <c r="M4009">
        <v>66.534481680939606</v>
      </c>
      <c r="N4009">
        <v>0.75089950011625195</v>
      </c>
      <c r="O4009">
        <v>59.318996415770599</v>
      </c>
      <c r="P4009">
        <v>119.397116644823</v>
      </c>
      <c r="Q4009">
        <v>3.7495027651111998E-2</v>
      </c>
    </row>
    <row r="4010" spans="1:17" hidden="1" x14ac:dyDescent="0.3">
      <c r="A4010" t="s">
        <v>8181</v>
      </c>
      <c r="B4010" t="s">
        <v>8182</v>
      </c>
      <c r="C4010" t="str">
        <f>IFERROR(VLOOKUP(Table1[[#This Row],[Ticker]],[1]!Table1[[Symbol]:[Industry]],2,FALSE),"-")</f>
        <v>-</v>
      </c>
      <c r="D4010" t="s">
        <v>119</v>
      </c>
      <c r="E4010">
        <v>18.354170100000001</v>
      </c>
      <c r="F4010">
        <v>52.43</v>
      </c>
      <c r="G4010">
        <v>29.131287103634602</v>
      </c>
      <c r="H4010">
        <v>-7.5769259028635698</v>
      </c>
      <c r="I4010">
        <v>22.588670152478102</v>
      </c>
      <c r="J4010">
        <v>-2.6628955732311601</v>
      </c>
      <c r="K4010">
        <v>49.566539328959401</v>
      </c>
      <c r="L4010">
        <v>41.693460473280098</v>
      </c>
      <c r="M4010">
        <v>54.629659284431703</v>
      </c>
      <c r="N4010">
        <v>0.23193028219113099</v>
      </c>
      <c r="O4010">
        <v>20.160213618157499</v>
      </c>
      <c r="P4010">
        <v>101.653846153846</v>
      </c>
      <c r="Q4010">
        <v>5.3115750294415003E-2</v>
      </c>
    </row>
    <row r="4011" spans="1:17" hidden="1" x14ac:dyDescent="0.3">
      <c r="A4011" t="s">
        <v>8183</v>
      </c>
      <c r="B4011" t="s">
        <v>8184</v>
      </c>
      <c r="C4011" t="str">
        <f>IFERROR(VLOOKUP(Table1[[#This Row],[Ticker]],[1]!Table1[[Symbol]:[Industry]],2,FALSE),"-")</f>
        <v>-</v>
      </c>
      <c r="E4011">
        <v>18.341999999999999</v>
      </c>
      <c r="F4011">
        <v>50.95</v>
      </c>
      <c r="G4011">
        <v>-9.6529605084677108</v>
      </c>
      <c r="H4011">
        <v>-4.4141352051891403</v>
      </c>
      <c r="I4011">
        <v>-31.3040978086607</v>
      </c>
      <c r="J4011">
        <v>0.23200160879474399</v>
      </c>
      <c r="K4011">
        <v>52.639840169712599</v>
      </c>
      <c r="L4011">
        <v>55.032827999169498</v>
      </c>
      <c r="M4011">
        <v>49.913825024193798</v>
      </c>
      <c r="N4011">
        <v>0.84806311655914501</v>
      </c>
      <c r="O4011">
        <v>62.708537782139302</v>
      </c>
      <c r="P4011">
        <v>37.702702702702702</v>
      </c>
      <c r="Q4011">
        <v>0.120705829710868</v>
      </c>
    </row>
    <row r="4012" spans="1:17" hidden="1" x14ac:dyDescent="0.3">
      <c r="A4012" t="s">
        <v>8185</v>
      </c>
      <c r="B4012" t="s">
        <v>8186</v>
      </c>
      <c r="C4012" t="str">
        <f>IFERROR(VLOOKUP(Table1[[#This Row],[Ticker]],[1]!Table1[[Symbol]:[Industry]],2,FALSE),"-")</f>
        <v>-</v>
      </c>
      <c r="E4012">
        <v>18.219750000000001</v>
      </c>
      <c r="F4012">
        <v>428.7</v>
      </c>
      <c r="G4012">
        <v>51.436574309582298</v>
      </c>
      <c r="H4012">
        <v>-26.6313174604735</v>
      </c>
      <c r="I4012">
        <v>-9.2134289011042405</v>
      </c>
      <c r="J4012">
        <v>-16.027998391205202</v>
      </c>
      <c r="K4012">
        <v>513.64933079098603</v>
      </c>
      <c r="L4012">
        <v>448.08246338399601</v>
      </c>
      <c r="M4012">
        <v>0.78453360373644898</v>
      </c>
      <c r="N4012">
        <v>1.8772727272727201</v>
      </c>
      <c r="O4012">
        <v>35.3277350128294</v>
      </c>
      <c r="P4012">
        <v>86.391304347826093</v>
      </c>
    </row>
    <row r="4013" spans="1:17" hidden="1" x14ac:dyDescent="0.3">
      <c r="A4013" t="s">
        <v>8187</v>
      </c>
      <c r="B4013" t="s">
        <v>8188</v>
      </c>
      <c r="C4013" t="str">
        <f>IFERROR(VLOOKUP(Table1[[#This Row],[Ticker]],[1]!Table1[[Symbol]:[Industry]],2,FALSE),"-")</f>
        <v>-</v>
      </c>
      <c r="D4013" t="s">
        <v>380</v>
      </c>
      <c r="E4013">
        <v>18.20637</v>
      </c>
      <c r="F4013">
        <v>15.39</v>
      </c>
      <c r="G4013">
        <v>75.464284567239005</v>
      </c>
      <c r="H4013">
        <v>20.977455891265901</v>
      </c>
      <c r="I4013">
        <v>-8.3377355884498101</v>
      </c>
      <c r="J4013">
        <v>8.5293185050964198</v>
      </c>
      <c r="K4013">
        <v>13.556153768494299</v>
      </c>
      <c r="L4013">
        <v>12.4819456884389</v>
      </c>
      <c r="M4013">
        <v>77.004476104535698</v>
      </c>
      <c r="N4013">
        <v>1.48172201082382</v>
      </c>
      <c r="O4013">
        <v>24.366471734892698</v>
      </c>
      <c r="P4013">
        <v>158.22147651006699</v>
      </c>
      <c r="Q4013">
        <v>0.121608205209006</v>
      </c>
    </row>
    <row r="4014" spans="1:17" hidden="1" x14ac:dyDescent="0.3">
      <c r="A4014" t="s">
        <v>8189</v>
      </c>
      <c r="B4014" t="s">
        <v>8190</v>
      </c>
      <c r="C4014" t="str">
        <f>IFERROR(VLOOKUP(Table1[[#This Row],[Ticker]],[1]!Table1[[Symbol]:[Industry]],2,FALSE),"-")</f>
        <v>-</v>
      </c>
      <c r="D4014" t="s">
        <v>46</v>
      </c>
      <c r="E4014">
        <v>18.147858299999999</v>
      </c>
      <c r="F4014">
        <v>42.9</v>
      </c>
      <c r="G4014">
        <v>-63.538272977517899</v>
      </c>
      <c r="H4014">
        <v>-5.9083880787523597</v>
      </c>
      <c r="I4014">
        <v>-46.3777381162556</v>
      </c>
      <c r="J4014">
        <v>-0.107262922640598</v>
      </c>
      <c r="K4014">
        <v>45.689875939348802</v>
      </c>
      <c r="L4014">
        <v>57.053294788061102</v>
      </c>
      <c r="M4014">
        <v>45.514090338480699</v>
      </c>
      <c r="N4014">
        <v>1.36022727272727</v>
      </c>
      <c r="O4014">
        <v>79.254079254079201</v>
      </c>
      <c r="P4014">
        <v>12.5984251968503</v>
      </c>
    </row>
    <row r="4015" spans="1:17" hidden="1" x14ac:dyDescent="0.3">
      <c r="A4015" t="s">
        <v>8191</v>
      </c>
      <c r="B4015" t="s">
        <v>8192</v>
      </c>
      <c r="C4015" t="str">
        <f>IFERROR(VLOOKUP(Table1[[#This Row],[Ticker]],[1]!Table1[[Symbol]:[Industry]],2,FALSE),"-")</f>
        <v>-</v>
      </c>
      <c r="D4015" t="s">
        <v>390</v>
      </c>
      <c r="E4015">
        <v>18.138999999999999</v>
      </c>
      <c r="F4015">
        <v>32.979999999999997</v>
      </c>
      <c r="G4015">
        <v>87.199369821482705</v>
      </c>
      <c r="H4015">
        <v>31.986516260608902</v>
      </c>
      <c r="I4015">
        <v>108.452915855962</v>
      </c>
      <c r="J4015">
        <v>-13.5172080856204</v>
      </c>
      <c r="K4015">
        <v>25.394120920070101</v>
      </c>
      <c r="L4015">
        <v>21.1283935583652</v>
      </c>
      <c r="M4015">
        <v>60.2774022009039</v>
      </c>
      <c r="N4015">
        <v>2.3192190695705599</v>
      </c>
      <c r="O4015">
        <v>18.890236506973899</v>
      </c>
      <c r="P4015">
        <v>174.60449625312199</v>
      </c>
      <c r="Q4015">
        <v>0.10996995113531501</v>
      </c>
    </row>
    <row r="4016" spans="1:17" hidden="1" x14ac:dyDescent="0.3">
      <c r="A4016" t="s">
        <v>8193</v>
      </c>
      <c r="B4016" t="s">
        <v>8194</v>
      </c>
      <c r="C4016" t="str">
        <f>IFERROR(VLOOKUP(Table1[[#This Row],[Ticker]],[1]!Table1[[Symbol]:[Industry]],2,FALSE),"-")</f>
        <v>-</v>
      </c>
      <c r="D4016" t="s">
        <v>716</v>
      </c>
      <c r="E4016">
        <v>18.095091273000001</v>
      </c>
      <c r="F4016">
        <v>946.03</v>
      </c>
      <c r="G4016">
        <v>32.781505622523099</v>
      </c>
      <c r="H4016">
        <v>-3.5326349430925799</v>
      </c>
      <c r="I4016">
        <v>12.3313516566839</v>
      </c>
      <c r="J4016">
        <v>0.955283490255731</v>
      </c>
      <c r="K4016">
        <v>905.67396962970304</v>
      </c>
      <c r="L4016">
        <v>805.74268999805895</v>
      </c>
      <c r="M4016">
        <v>55.6599041266266</v>
      </c>
      <c r="N4016">
        <v>0.76407969614870996</v>
      </c>
      <c r="O4016">
        <v>10.445757534116201</v>
      </c>
      <c r="P4016">
        <v>61.991438356164302</v>
      </c>
      <c r="Q4016">
        <v>1.8114824755041999E-2</v>
      </c>
    </row>
    <row r="4017" spans="1:17" hidden="1" x14ac:dyDescent="0.3">
      <c r="A4017" t="s">
        <v>8195</v>
      </c>
      <c r="B4017" t="s">
        <v>8196</v>
      </c>
      <c r="C4017" t="str">
        <f>IFERROR(VLOOKUP(Table1[[#This Row],[Ticker]],[1]!Table1[[Symbol]:[Industry]],2,FALSE),"-")</f>
        <v>-</v>
      </c>
      <c r="E4017">
        <v>18.088000000000001</v>
      </c>
      <c r="F4017">
        <v>32.299999999999997</v>
      </c>
      <c r="G4017">
        <v>47.478162504472898</v>
      </c>
      <c r="H4017">
        <v>-12.860847223329699</v>
      </c>
      <c r="I4017">
        <v>15.1328297754199</v>
      </c>
      <c r="J4017">
        <v>-7.2129632623996303</v>
      </c>
      <c r="K4017">
        <v>32.410936742289898</v>
      </c>
      <c r="L4017">
        <v>27.586170221410001</v>
      </c>
      <c r="M4017">
        <v>31.799858435622902</v>
      </c>
      <c r="N4017">
        <v>0.17386086177177801</v>
      </c>
      <c r="O4017">
        <v>30.835913312693499</v>
      </c>
      <c r="P4017">
        <v>73.190348525469105</v>
      </c>
      <c r="Q4017">
        <v>0.110971837498596</v>
      </c>
    </row>
    <row r="4018" spans="1:17" hidden="1" x14ac:dyDescent="0.3">
      <c r="A4018" t="s">
        <v>8197</v>
      </c>
      <c r="B4018" t="s">
        <v>8198</v>
      </c>
      <c r="C4018" t="str">
        <f>IFERROR(VLOOKUP(Table1[[#This Row],[Ticker]],[1]!Table1[[Symbol]:[Industry]],2,FALSE),"-")</f>
        <v>-</v>
      </c>
      <c r="E4018">
        <v>18.0487</v>
      </c>
      <c r="F4018">
        <v>17.87</v>
      </c>
      <c r="G4018">
        <v>-23.539515923797701</v>
      </c>
      <c r="H4018">
        <v>-6.0084177780313803</v>
      </c>
      <c r="I4018">
        <v>-38.709208281430797</v>
      </c>
      <c r="J4018">
        <v>0.45930029525960397</v>
      </c>
      <c r="K4018">
        <v>17.379028153170299</v>
      </c>
      <c r="L4018">
        <v>17.9737197169603</v>
      </c>
      <c r="M4018">
        <v>43.365645164026901</v>
      </c>
      <c r="N4018">
        <v>0.58816479815598899</v>
      </c>
      <c r="O4018">
        <v>44.096250699496302</v>
      </c>
      <c r="P4018">
        <v>23.753462603878098</v>
      </c>
      <c r="Q4018">
        <v>-1.9445317836978001E-2</v>
      </c>
    </row>
    <row r="4019" spans="1:17" hidden="1" x14ac:dyDescent="0.3">
      <c r="A4019" t="s">
        <v>8199</v>
      </c>
      <c r="B4019" t="s">
        <v>8200</v>
      </c>
      <c r="C4019" t="str">
        <f>IFERROR(VLOOKUP(Table1[[#This Row],[Ticker]],[1]!Table1[[Symbol]:[Industry]],2,FALSE),"-")</f>
        <v>-</v>
      </c>
      <c r="E4019">
        <v>18.001918111999998</v>
      </c>
      <c r="F4019">
        <v>32.96</v>
      </c>
      <c r="G4019">
        <v>91.5587434450552</v>
      </c>
      <c r="H4019">
        <v>13.808756361075901</v>
      </c>
      <c r="I4019">
        <v>100.99772028436</v>
      </c>
      <c r="J4019">
        <v>5.0347226972301096</v>
      </c>
      <c r="K4019">
        <v>24.214939404494899</v>
      </c>
      <c r="L4019">
        <v>18.173537575621602</v>
      </c>
      <c r="M4019">
        <v>77.967766912407797</v>
      </c>
      <c r="N4019">
        <v>0.68130072444032896</v>
      </c>
      <c r="O4019">
        <v>0</v>
      </c>
      <c r="P4019">
        <v>274.54545454545399</v>
      </c>
      <c r="Q4019">
        <v>7.1728544707389E-2</v>
      </c>
    </row>
    <row r="4020" spans="1:17" hidden="1" x14ac:dyDescent="0.3">
      <c r="A4020" t="s">
        <v>8201</v>
      </c>
      <c r="B4020" t="s">
        <v>8202</v>
      </c>
      <c r="C4020" t="str">
        <f>IFERROR(VLOOKUP(Table1[[#This Row],[Ticker]],[1]!Table1[[Symbol]:[Industry]],2,FALSE),"-")</f>
        <v>-</v>
      </c>
      <c r="D4020" t="s">
        <v>410</v>
      </c>
      <c r="E4020">
        <v>17.994041800000002</v>
      </c>
      <c r="F4020">
        <v>10.15</v>
      </c>
      <c r="G4020">
        <v>48.387299399243901</v>
      </c>
      <c r="H4020">
        <v>12.9673546367973</v>
      </c>
      <c r="I4020">
        <v>-33.7161990965553</v>
      </c>
      <c r="J4020">
        <v>-0.99280459275564203</v>
      </c>
      <c r="K4020">
        <v>9.79395549444145</v>
      </c>
      <c r="L4020">
        <v>9.53118337735682</v>
      </c>
      <c r="M4020">
        <v>57.9405465917242</v>
      </c>
      <c r="N4020">
        <v>1.0463560956106699</v>
      </c>
      <c r="O4020">
        <v>82.955665024630505</v>
      </c>
      <c r="P4020">
        <v>132.26544622425601</v>
      </c>
      <c r="Q4020">
        <v>7.3891722075793004E-2</v>
      </c>
    </row>
    <row r="4021" spans="1:17" hidden="1" x14ac:dyDescent="0.3">
      <c r="A4021" t="s">
        <v>8203</v>
      </c>
      <c r="B4021" t="s">
        <v>8204</v>
      </c>
      <c r="C4021" t="str">
        <f>IFERROR(VLOOKUP(Table1[[#This Row],[Ticker]],[1]!Table1[[Symbol]:[Industry]],2,FALSE),"-")</f>
        <v>-</v>
      </c>
      <c r="E4021">
        <v>17.985233999999998</v>
      </c>
      <c r="F4021">
        <v>41.26</v>
      </c>
      <c r="G4021">
        <v>4.1587614136906099</v>
      </c>
      <c r="H4021">
        <v>8.6793899746669592</v>
      </c>
      <c r="I4021">
        <v>15.8469834307457</v>
      </c>
      <c r="J4021">
        <v>3.0879247678128801</v>
      </c>
      <c r="K4021">
        <v>35.936349907566402</v>
      </c>
      <c r="L4021">
        <v>36.857116993385702</v>
      </c>
      <c r="M4021">
        <v>73.161958374705705</v>
      </c>
      <c r="N4021">
        <v>2.6005177004605899</v>
      </c>
      <c r="O4021">
        <v>38.5118759088705</v>
      </c>
      <c r="P4021">
        <v>46.104815864022598</v>
      </c>
      <c r="Q4021">
        <v>0.237660041546261</v>
      </c>
    </row>
    <row r="4022" spans="1:17" hidden="1" x14ac:dyDescent="0.3">
      <c r="A4022" t="s">
        <v>8205</v>
      </c>
      <c r="B4022" t="s">
        <v>8206</v>
      </c>
      <c r="C4022" t="str">
        <f>IFERROR(VLOOKUP(Table1[[#This Row],[Ticker]],[1]!Table1[[Symbol]:[Industry]],2,FALSE),"-")</f>
        <v>-</v>
      </c>
      <c r="D4022" t="s">
        <v>49</v>
      </c>
      <c r="E4022">
        <v>17.796981244000001</v>
      </c>
      <c r="F4022">
        <v>12.37</v>
      </c>
      <c r="G4022">
        <v>110.35651626908</v>
      </c>
      <c r="H4022">
        <v>11.923892963824899</v>
      </c>
      <c r="I4022">
        <v>-8.58919738916833</v>
      </c>
      <c r="J4022">
        <v>-0.210621342024917</v>
      </c>
      <c r="K4022">
        <v>11.1080774565685</v>
      </c>
      <c r="L4022">
        <v>10.1246692916871</v>
      </c>
      <c r="M4022">
        <v>71.415362134371506</v>
      </c>
      <c r="N4022">
        <v>1.6684300261688301</v>
      </c>
      <c r="O4022">
        <v>38.965238480194003</v>
      </c>
      <c r="P4022">
        <v>181.136363636363</v>
      </c>
      <c r="Q4022">
        <v>9.4783237787020996E-2</v>
      </c>
    </row>
    <row r="4023" spans="1:17" hidden="1" x14ac:dyDescent="0.3">
      <c r="A4023" t="s">
        <v>8207</v>
      </c>
      <c r="B4023" t="s">
        <v>8208</v>
      </c>
      <c r="C4023" t="str">
        <f>IFERROR(VLOOKUP(Table1[[#This Row],[Ticker]],[1]!Table1[[Symbol]:[Industry]],2,FALSE),"-")</f>
        <v>-</v>
      </c>
      <c r="D4023" t="s">
        <v>56</v>
      </c>
      <c r="E4023">
        <v>17.795752419134399</v>
      </c>
      <c r="F4023">
        <v>64.599999999999994</v>
      </c>
      <c r="G4023">
        <v>147.09186803305701</v>
      </c>
      <c r="H4023">
        <v>-4.4141352051891403</v>
      </c>
      <c r="I4023">
        <v>146.96582303549599</v>
      </c>
      <c r="J4023">
        <v>-1.7679983912052499</v>
      </c>
      <c r="K4023">
        <v>60.850949816389203</v>
      </c>
      <c r="L4023">
        <v>42.0300546662776</v>
      </c>
      <c r="M4023">
        <v>100</v>
      </c>
      <c r="N4023">
        <v>0</v>
      </c>
      <c r="O4023">
        <v>0</v>
      </c>
      <c r="P4023">
        <v>172.80405405405401</v>
      </c>
    </row>
    <row r="4024" spans="1:17" hidden="1" x14ac:dyDescent="0.3">
      <c r="A4024" t="s">
        <v>8209</v>
      </c>
      <c r="B4024" t="s">
        <v>8210</v>
      </c>
      <c r="C4024" t="str">
        <f>IFERROR(VLOOKUP(Table1[[#This Row],[Ticker]],[1]!Table1[[Symbol]:[Industry]],2,FALSE),"-")</f>
        <v>-</v>
      </c>
      <c r="D4024" t="s">
        <v>552</v>
      </c>
      <c r="E4024">
        <v>17.7872734</v>
      </c>
      <c r="F4024">
        <v>18.190000000000001</v>
      </c>
      <c r="G4024">
        <v>13.036860508370699</v>
      </c>
      <c r="H4024">
        <v>-4.4141352051891403</v>
      </c>
      <c r="I4024">
        <v>2.74954052476504</v>
      </c>
      <c r="J4024">
        <v>-1.7679983912052499</v>
      </c>
      <c r="K4024">
        <v>18.119467673244898</v>
      </c>
      <c r="L4024">
        <v>16.729232308875101</v>
      </c>
      <c r="M4024">
        <v>100</v>
      </c>
      <c r="O4024">
        <v>0</v>
      </c>
      <c r="P4024">
        <v>38.7490465293669</v>
      </c>
    </row>
    <row r="4025" spans="1:17" hidden="1" x14ac:dyDescent="0.3">
      <c r="A4025" t="s">
        <v>8211</v>
      </c>
      <c r="B4025" t="s">
        <v>8212</v>
      </c>
      <c r="C4025" t="str">
        <f>IFERROR(VLOOKUP(Table1[[#This Row],[Ticker]],[1]!Table1[[Symbol]:[Industry]],2,FALSE),"-")</f>
        <v>-</v>
      </c>
      <c r="D4025" t="s">
        <v>1512</v>
      </c>
      <c r="E4025">
        <v>17.725009181000001</v>
      </c>
      <c r="F4025">
        <v>6.71</v>
      </c>
      <c r="G4025">
        <v>71.640755155474395</v>
      </c>
      <c r="H4025">
        <v>11.776340985287</v>
      </c>
      <c r="I4025">
        <v>-2.8893660232324101</v>
      </c>
      <c r="J4025">
        <v>13.1095910626553</v>
      </c>
      <c r="K4025">
        <v>5.3735181001824301</v>
      </c>
      <c r="L4025">
        <v>5.3446824661972503</v>
      </c>
      <c r="M4025">
        <v>86.768443963138097</v>
      </c>
      <c r="N4025">
        <v>2.2941907377011401</v>
      </c>
      <c r="O4025">
        <v>19.225037257824098</v>
      </c>
      <c r="Q4025">
        <v>5.5036704324734002E-2</v>
      </c>
    </row>
    <row r="4026" spans="1:17" hidden="1" x14ac:dyDescent="0.3">
      <c r="A4026" t="s">
        <v>8213</v>
      </c>
      <c r="B4026" t="s">
        <v>8214</v>
      </c>
      <c r="C4026" t="str">
        <f>IFERROR(VLOOKUP(Table1[[#This Row],[Ticker]],[1]!Table1[[Symbol]:[Industry]],2,FALSE),"-")</f>
        <v>-</v>
      </c>
      <c r="E4026">
        <v>17.721599999999999</v>
      </c>
      <c r="F4026">
        <v>0.78</v>
      </c>
      <c r="G4026">
        <v>43.853031370308102</v>
      </c>
      <c r="H4026">
        <v>15.585864794810799</v>
      </c>
      <c r="I4026">
        <v>10.9201577862913</v>
      </c>
      <c r="J4026">
        <v>5.6946881759589099</v>
      </c>
      <c r="K4026">
        <v>0.64015214081699801</v>
      </c>
      <c r="L4026">
        <v>0.60438986351942003</v>
      </c>
      <c r="M4026">
        <v>86.564029052424104</v>
      </c>
      <c r="N4026">
        <v>2.2049813616396099</v>
      </c>
      <c r="O4026">
        <v>2.5641025641025701</v>
      </c>
      <c r="P4026">
        <v>95</v>
      </c>
      <c r="Q4026">
        <v>3.5721045126292997E-2</v>
      </c>
    </row>
    <row r="4027" spans="1:17" hidden="1" x14ac:dyDescent="0.3">
      <c r="A4027" t="s">
        <v>8215</v>
      </c>
      <c r="B4027" t="s">
        <v>8216</v>
      </c>
      <c r="C4027" t="str">
        <f>IFERROR(VLOOKUP(Table1[[#This Row],[Ticker]],[1]!Table1[[Symbol]:[Industry]],2,FALSE),"-")</f>
        <v>-</v>
      </c>
      <c r="D4027" t="s">
        <v>109</v>
      </c>
      <c r="E4027">
        <v>17.714400000000001</v>
      </c>
      <c r="F4027">
        <v>20.13</v>
      </c>
      <c r="G4027">
        <v>20.051753153515001</v>
      </c>
      <c r="H4027">
        <v>-4.0331828242367704</v>
      </c>
      <c r="I4027">
        <v>-46.997385663166902</v>
      </c>
      <c r="J4027">
        <v>-1.6730316295718199</v>
      </c>
      <c r="K4027">
        <v>22.1367537082489</v>
      </c>
      <c r="L4027">
        <v>22.693039970912</v>
      </c>
      <c r="M4027">
        <v>30.545894536449001</v>
      </c>
      <c r="N4027">
        <v>0.29766707487910898</v>
      </c>
      <c r="O4027">
        <v>83.209140586189704</v>
      </c>
      <c r="P4027">
        <v>53.079847908745201</v>
      </c>
      <c r="Q4027">
        <v>9.6544420383499994E-3</v>
      </c>
    </row>
    <row r="4028" spans="1:17" hidden="1" x14ac:dyDescent="0.3">
      <c r="A4028" t="s">
        <v>8217</v>
      </c>
      <c r="B4028" t="s">
        <v>8218</v>
      </c>
      <c r="C4028" t="str">
        <f>IFERROR(VLOOKUP(Table1[[#This Row],[Ticker]],[1]!Table1[[Symbol]:[Industry]],2,FALSE),"-")</f>
        <v>-</v>
      </c>
      <c r="E4028">
        <v>17.69632</v>
      </c>
      <c r="F4028">
        <v>65.06</v>
      </c>
      <c r="G4028">
        <v>-84.947774993427203</v>
      </c>
      <c r="H4028">
        <v>-5.1565594476133798</v>
      </c>
      <c r="I4028">
        <v>-49.416195291525099</v>
      </c>
      <c r="J4028">
        <v>-0.983383006589863</v>
      </c>
      <c r="K4028">
        <v>70.448163256871396</v>
      </c>
      <c r="M4028">
        <v>42.219345268123703</v>
      </c>
      <c r="N4028">
        <v>1.2903225806451599</v>
      </c>
      <c r="O4028">
        <v>170.44266830617801</v>
      </c>
      <c r="P4028">
        <v>2.0549019607843202</v>
      </c>
    </row>
    <row r="4029" spans="1:17" hidden="1" x14ac:dyDescent="0.3">
      <c r="A4029" t="s">
        <v>8219</v>
      </c>
      <c r="B4029" t="s">
        <v>8220</v>
      </c>
      <c r="C4029" t="str">
        <f>IFERROR(VLOOKUP(Table1[[#This Row],[Ticker]],[1]!Table1[[Symbol]:[Industry]],2,FALSE),"-")</f>
        <v>-</v>
      </c>
      <c r="D4029" t="s">
        <v>320</v>
      </c>
      <c r="E4029">
        <v>17.691312</v>
      </c>
      <c r="F4029">
        <v>32</v>
      </c>
      <c r="G4029">
        <v>90.504030195219997</v>
      </c>
      <c r="H4029">
        <v>-2.6976698523601601</v>
      </c>
      <c r="I4029">
        <v>109.64192743991001</v>
      </c>
      <c r="J4029">
        <v>-1.8616605829005399</v>
      </c>
      <c r="K4029">
        <v>29.100338365992702</v>
      </c>
      <c r="L4029">
        <v>22.6039019136851</v>
      </c>
      <c r="M4029">
        <v>58.440986796298603</v>
      </c>
      <c r="N4029">
        <v>1.1494627968942399</v>
      </c>
      <c r="O4029">
        <v>2.1562499999999898</v>
      </c>
      <c r="P4029">
        <v>159.10931174089001</v>
      </c>
      <c r="Q4029">
        <v>0.13281766140043</v>
      </c>
    </row>
    <row r="4030" spans="1:17" hidden="1" x14ac:dyDescent="0.3">
      <c r="A4030" t="s">
        <v>8221</v>
      </c>
      <c r="B4030" t="s">
        <v>8222</v>
      </c>
      <c r="C4030" t="str">
        <f>IFERROR(VLOOKUP(Table1[[#This Row],[Ticker]],[1]!Table1[[Symbol]:[Industry]],2,FALSE),"-")</f>
        <v>-</v>
      </c>
      <c r="E4030">
        <v>17.682015839999998</v>
      </c>
      <c r="F4030">
        <v>14.8</v>
      </c>
      <c r="G4030">
        <v>-31.083030010765999</v>
      </c>
      <c r="H4030">
        <v>-14.2875529267081</v>
      </c>
      <c r="I4030">
        <v>-24.266611532214402</v>
      </c>
      <c r="J4030">
        <v>1.3456873437693899</v>
      </c>
      <c r="K4030">
        <v>15.4077058564868</v>
      </c>
      <c r="L4030">
        <v>16.375527484864801</v>
      </c>
      <c r="M4030">
        <v>59.9456951249241</v>
      </c>
      <c r="N4030">
        <v>1.20606331400537</v>
      </c>
      <c r="O4030">
        <v>48.648648648648603</v>
      </c>
      <c r="P4030">
        <v>11.278195488721799</v>
      </c>
      <c r="Q4030">
        <v>8.8007663981016004E-2</v>
      </c>
    </row>
    <row r="4031" spans="1:17" hidden="1" x14ac:dyDescent="0.3">
      <c r="A4031" t="s">
        <v>8223</v>
      </c>
      <c r="B4031" t="s">
        <v>8224</v>
      </c>
      <c r="C4031" t="str">
        <f>IFERROR(VLOOKUP(Table1[[#This Row],[Ticker]],[1]!Table1[[Symbol]:[Industry]],2,FALSE),"-")</f>
        <v>-</v>
      </c>
      <c r="E4031">
        <v>17.68</v>
      </c>
      <c r="F4031">
        <v>17.68</v>
      </c>
      <c r="G4031">
        <v>-60.230704539514697</v>
      </c>
      <c r="H4031">
        <v>-23.0348248603615</v>
      </c>
      <c r="I4031">
        <v>-28.4979579086739</v>
      </c>
      <c r="J4031">
        <v>-9.8199464431533094</v>
      </c>
      <c r="K4031">
        <v>19.642858039598501</v>
      </c>
      <c r="L4031">
        <v>21.5186613331079</v>
      </c>
      <c r="M4031">
        <v>31.937833328751299</v>
      </c>
      <c r="N4031">
        <v>2.9755349359332399</v>
      </c>
      <c r="O4031">
        <v>60.633484162895897</v>
      </c>
      <c r="P4031">
        <v>7.0217917675544799</v>
      </c>
      <c r="Q4031">
        <v>6.4175728213635999E-2</v>
      </c>
    </row>
    <row r="4032" spans="1:17" hidden="1" x14ac:dyDescent="0.3">
      <c r="A4032" t="s">
        <v>8225</v>
      </c>
      <c r="B4032" t="s">
        <v>8226</v>
      </c>
      <c r="C4032" t="str">
        <f>IFERROR(VLOOKUP(Table1[[#This Row],[Ticker]],[1]!Table1[[Symbol]:[Industry]],2,FALSE),"-")</f>
        <v>-</v>
      </c>
      <c r="D4032" t="s">
        <v>659</v>
      </c>
      <c r="E4032">
        <v>17.678058839999998</v>
      </c>
      <c r="F4032">
        <v>4.7699999999999996</v>
      </c>
      <c r="G4032">
        <v>17.9625127741845</v>
      </c>
      <c r="H4032">
        <v>2.7132946004264</v>
      </c>
      <c r="I4032">
        <v>-15.938146511037299</v>
      </c>
      <c r="J4032">
        <v>8.0050890108909797E-2</v>
      </c>
      <c r="K4032">
        <v>4.8287254586676802</v>
      </c>
      <c r="L4032">
        <v>4.7481946158602204</v>
      </c>
      <c r="M4032">
        <v>46.254395316081499</v>
      </c>
      <c r="N4032">
        <v>1.36176524468992</v>
      </c>
      <c r="O4032">
        <v>43.605870020964304</v>
      </c>
      <c r="P4032">
        <v>54.870129870129801</v>
      </c>
      <c r="Q4032">
        <v>-5.0716745385579E-2</v>
      </c>
    </row>
    <row r="4033" spans="1:17" hidden="1" x14ac:dyDescent="0.3">
      <c r="A4033" t="s">
        <v>8227</v>
      </c>
      <c r="B4033" t="s">
        <v>8228</v>
      </c>
      <c r="C4033" t="str">
        <f>IFERROR(VLOOKUP(Table1[[#This Row],[Ticker]],[1]!Table1[[Symbol]:[Industry]],2,FALSE),"-")</f>
        <v>-</v>
      </c>
      <c r="D4033" t="s">
        <v>931</v>
      </c>
      <c r="E4033">
        <v>17.670960000000001</v>
      </c>
      <c r="F4033">
        <v>5.4</v>
      </c>
      <c r="G4033">
        <v>-65.174069429067899</v>
      </c>
      <c r="H4033">
        <v>-19.774636772587201</v>
      </c>
      <c r="I4033">
        <v>-40.503307041999101</v>
      </c>
      <c r="J4033">
        <v>-6.52990315311001</v>
      </c>
      <c r="K4033">
        <v>6.0890261188373698</v>
      </c>
      <c r="L4033">
        <v>12.2218958616045</v>
      </c>
      <c r="M4033">
        <v>30.634432341718298</v>
      </c>
      <c r="N4033">
        <v>2.9769687062102399</v>
      </c>
      <c r="O4033">
        <v>70.740740740740705</v>
      </c>
      <c r="P4033">
        <v>4.65116279069768</v>
      </c>
      <c r="Q4033">
        <v>-8.3889000446232001E-2</v>
      </c>
    </row>
    <row r="4034" spans="1:17" hidden="1" x14ac:dyDescent="0.3">
      <c r="A4034" t="s">
        <v>8229</v>
      </c>
      <c r="B4034" t="s">
        <v>8230</v>
      </c>
      <c r="C4034" t="str">
        <f>IFERROR(VLOOKUP(Table1[[#This Row],[Ticker]],[1]!Table1[[Symbol]:[Industry]],2,FALSE),"-")</f>
        <v>-</v>
      </c>
      <c r="D4034" t="s">
        <v>620</v>
      </c>
      <c r="E4034">
        <v>17.662735999999999</v>
      </c>
      <c r="F4034">
        <v>34.659999999999997</v>
      </c>
      <c r="G4034">
        <v>70.773074749978804</v>
      </c>
      <c r="H4034">
        <v>28.619132896572101</v>
      </c>
      <c r="I4034">
        <v>84.941684205078005</v>
      </c>
      <c r="J4034">
        <v>-9.4791034685878106</v>
      </c>
      <c r="K4034">
        <v>28.2727359767084</v>
      </c>
      <c r="L4034">
        <v>21.279056948207501</v>
      </c>
      <c r="M4034">
        <v>44.647572090530602</v>
      </c>
      <c r="N4034">
        <v>1.2574204849592301</v>
      </c>
      <c r="O4034">
        <v>19.878822850548101</v>
      </c>
      <c r="P4034">
        <v>136.42564802182801</v>
      </c>
    </row>
    <row r="4035" spans="1:17" hidden="1" x14ac:dyDescent="0.3">
      <c r="A4035" t="s">
        <v>8231</v>
      </c>
      <c r="B4035" t="s">
        <v>8232</v>
      </c>
      <c r="C4035" t="str">
        <f>IFERROR(VLOOKUP(Table1[[#This Row],[Ticker]],[1]!Table1[[Symbol]:[Industry]],2,FALSE),"-")</f>
        <v>-</v>
      </c>
      <c r="D4035" t="s">
        <v>187</v>
      </c>
      <c r="E4035">
        <v>17.63775</v>
      </c>
      <c r="F4035">
        <v>4.05</v>
      </c>
      <c r="G4035">
        <v>16.393077136898501</v>
      </c>
      <c r="I4035">
        <v>-14.108878218354301</v>
      </c>
      <c r="K4035">
        <v>4.4249445457001002</v>
      </c>
      <c r="L4035">
        <v>4.0278917604158799</v>
      </c>
      <c r="M4035">
        <v>29.723467083117001</v>
      </c>
      <c r="N4035">
        <v>2.26465350603491</v>
      </c>
      <c r="O4035">
        <v>33.3333333333333</v>
      </c>
      <c r="P4035">
        <v>65.306122448979494</v>
      </c>
      <c r="Q4035">
        <v>-2.0192540060606001E-2</v>
      </c>
    </row>
    <row r="4036" spans="1:17" hidden="1" x14ac:dyDescent="0.3">
      <c r="A4036" t="s">
        <v>8233</v>
      </c>
      <c r="B4036" t="s">
        <v>8234</v>
      </c>
      <c r="C4036" t="str">
        <f>IFERROR(VLOOKUP(Table1[[#This Row],[Ticker]],[1]!Table1[[Symbol]:[Industry]],2,FALSE),"-")</f>
        <v>-</v>
      </c>
      <c r="D4036" t="s">
        <v>931</v>
      </c>
      <c r="E4036">
        <v>17.613907999999999</v>
      </c>
      <c r="F4036">
        <v>18.8</v>
      </c>
      <c r="G4036">
        <v>246.56504170177601</v>
      </c>
      <c r="H4036">
        <v>-4.6845516465087602</v>
      </c>
      <c r="I4036">
        <v>32.060518325264098</v>
      </c>
      <c r="J4036">
        <v>-9.4294906295627801</v>
      </c>
      <c r="K4036">
        <v>16.446021133134099</v>
      </c>
      <c r="L4036">
        <v>12.7292918583674</v>
      </c>
      <c r="M4036">
        <v>46.858791651068401</v>
      </c>
      <c r="N4036">
        <v>0.31118081089131999</v>
      </c>
      <c r="O4036">
        <v>12.7659574468085</v>
      </c>
      <c r="P4036">
        <v>276</v>
      </c>
      <c r="Q4036">
        <v>0.180084967752803</v>
      </c>
    </row>
    <row r="4037" spans="1:17" hidden="1" x14ac:dyDescent="0.3">
      <c r="A4037" t="s">
        <v>8235</v>
      </c>
      <c r="B4037" t="s">
        <v>8236</v>
      </c>
      <c r="C4037" t="str">
        <f>IFERROR(VLOOKUP(Table1[[#This Row],[Ticker]],[1]!Table1[[Symbol]:[Industry]],2,FALSE),"-")</f>
        <v>-</v>
      </c>
      <c r="D4037" t="s">
        <v>95</v>
      </c>
      <c r="E4037">
        <v>17.601948</v>
      </c>
      <c r="F4037">
        <v>5.97</v>
      </c>
      <c r="G4037">
        <v>6.9544806456704604</v>
      </c>
      <c r="H4037">
        <v>4.7894046178196898</v>
      </c>
      <c r="I4037">
        <v>-28.208514959402599</v>
      </c>
      <c r="J4037">
        <v>7.4355414318035802</v>
      </c>
      <c r="K4037">
        <v>5.9128421211381204</v>
      </c>
      <c r="L4037">
        <v>6.02306037758835</v>
      </c>
      <c r="M4037">
        <v>60.834147663937998</v>
      </c>
      <c r="N4037">
        <v>0.75056797193852998</v>
      </c>
      <c r="O4037">
        <v>47.403685092127297</v>
      </c>
      <c r="P4037">
        <v>42.142857142857103</v>
      </c>
      <c r="Q4037">
        <v>1.2099664807807E-2</v>
      </c>
    </row>
    <row r="4038" spans="1:17" hidden="1" x14ac:dyDescent="0.3">
      <c r="A4038" t="s">
        <v>8237</v>
      </c>
      <c r="B4038" t="s">
        <v>8238</v>
      </c>
      <c r="C4038" t="str">
        <f>IFERROR(VLOOKUP(Table1[[#This Row],[Ticker]],[1]!Table1[[Symbol]:[Industry]],2,FALSE),"-")</f>
        <v>-</v>
      </c>
      <c r="D4038" t="s">
        <v>410</v>
      </c>
      <c r="E4038">
        <v>17.558585999999998</v>
      </c>
      <c r="F4038">
        <v>15.81</v>
      </c>
      <c r="G4038">
        <v>-30.471222165574499</v>
      </c>
      <c r="H4038">
        <v>0.70370991265596905</v>
      </c>
      <c r="I4038">
        <v>-24.565343676863598</v>
      </c>
      <c r="J4038">
        <v>-6.5269977810771298</v>
      </c>
      <c r="K4038">
        <v>15.908364297610699</v>
      </c>
      <c r="L4038">
        <v>17.580819920573902</v>
      </c>
      <c r="M4038">
        <v>50.173082181974401</v>
      </c>
      <c r="N4038">
        <v>0.96140734741244804</v>
      </c>
      <c r="O4038">
        <v>117.58380771663499</v>
      </c>
      <c r="P4038">
        <v>17.1111111111111</v>
      </c>
      <c r="Q4038">
        <v>1.5270569127980001E-3</v>
      </c>
    </row>
    <row r="4039" spans="1:17" hidden="1" x14ac:dyDescent="0.3">
      <c r="A4039" t="s">
        <v>8239</v>
      </c>
      <c r="B4039" t="s">
        <v>8240</v>
      </c>
      <c r="C4039" t="str">
        <f>IFERROR(VLOOKUP(Table1[[#This Row],[Ticker]],[1]!Table1[[Symbol]:[Industry]],2,FALSE),"-")</f>
        <v>-</v>
      </c>
      <c r="D4039" t="s">
        <v>390</v>
      </c>
      <c r="E4039">
        <v>17.5</v>
      </c>
      <c r="F4039">
        <v>35</v>
      </c>
      <c r="G4039">
        <v>36.625476316666102</v>
      </c>
      <c r="H4039">
        <v>6.6969759059219598</v>
      </c>
      <c r="I4039">
        <v>49.901331651186098</v>
      </c>
      <c r="J4039">
        <v>7.8811244158122804</v>
      </c>
      <c r="K4039">
        <v>31.817290328558901</v>
      </c>
      <c r="L4039">
        <v>27.641041581652999</v>
      </c>
      <c r="M4039">
        <v>76.101328921694005</v>
      </c>
      <c r="N4039">
        <v>2.4853226001694702</v>
      </c>
      <c r="O4039">
        <v>8.3428571428571399</v>
      </c>
      <c r="P4039">
        <v>93.905817174515207</v>
      </c>
      <c r="Q4039">
        <v>0.13773907542473601</v>
      </c>
    </row>
    <row r="4040" spans="1:17" hidden="1" x14ac:dyDescent="0.3">
      <c r="A4040" t="s">
        <v>8241</v>
      </c>
      <c r="B4040" t="s">
        <v>8242</v>
      </c>
      <c r="C4040" t="str">
        <f>IFERROR(VLOOKUP(Table1[[#This Row],[Ticker]],[1]!Table1[[Symbol]:[Industry]],2,FALSE),"-")</f>
        <v>-</v>
      </c>
      <c r="D4040" t="s">
        <v>221</v>
      </c>
      <c r="E4040">
        <v>17.472266567999998</v>
      </c>
      <c r="F4040">
        <v>3.09</v>
      </c>
      <c r="G4040">
        <v>-37.426471735281901</v>
      </c>
      <c r="H4040">
        <v>0.33162750667524898</v>
      </c>
      <c r="I4040">
        <v>-24.603651737518099</v>
      </c>
      <c r="J4040">
        <v>-2.4110852079255101</v>
      </c>
      <c r="K4040">
        <v>2.91243983323427</v>
      </c>
      <c r="L4040">
        <v>2.3164525302181902</v>
      </c>
      <c r="M4040">
        <v>63.338090125338503</v>
      </c>
      <c r="N4040">
        <v>1.0003551994842701</v>
      </c>
      <c r="O4040">
        <v>45.631067961165002</v>
      </c>
      <c r="P4040">
        <v>45.0704225352112</v>
      </c>
    </row>
    <row r="4041" spans="1:17" hidden="1" x14ac:dyDescent="0.3">
      <c r="A4041" t="s">
        <v>8243</v>
      </c>
      <c r="B4041" t="s">
        <v>8244</v>
      </c>
      <c r="C4041" t="str">
        <f>IFERROR(VLOOKUP(Table1[[#This Row],[Ticker]],[1]!Table1[[Symbol]:[Industry]],2,FALSE),"-")</f>
        <v>-</v>
      </c>
      <c r="D4041" t="s">
        <v>552</v>
      </c>
      <c r="E4041">
        <v>17.462924999999998</v>
      </c>
      <c r="F4041">
        <v>56.79</v>
      </c>
      <c r="G4041">
        <v>-40.950991991145401</v>
      </c>
      <c r="H4041">
        <v>-9.0687404683470305</v>
      </c>
      <c r="I4041">
        <v>-21.1001305294551</v>
      </c>
      <c r="J4041">
        <v>-5.0868776440404799</v>
      </c>
      <c r="K4041">
        <v>62.129016903910298</v>
      </c>
      <c r="L4041">
        <v>63.772811399882002</v>
      </c>
      <c r="M4041">
        <v>37.811241268396898</v>
      </c>
      <c r="N4041">
        <v>2.1697662258775301</v>
      </c>
      <c r="O4041">
        <v>66.402535657686201</v>
      </c>
      <c r="P4041">
        <v>10.058139534883701</v>
      </c>
    </row>
    <row r="4042" spans="1:17" hidden="1" x14ac:dyDescent="0.3">
      <c r="A4042" t="s">
        <v>8245</v>
      </c>
      <c r="B4042" t="s">
        <v>8246</v>
      </c>
      <c r="C4042" t="str">
        <f>IFERROR(VLOOKUP(Table1[[#This Row],[Ticker]],[1]!Table1[[Symbol]:[Industry]],2,FALSE),"-")</f>
        <v>-</v>
      </c>
      <c r="D4042" t="s">
        <v>95</v>
      </c>
      <c r="E4042">
        <v>17.274558152000001</v>
      </c>
      <c r="F4042">
        <v>17.21</v>
      </c>
      <c r="G4042">
        <v>-5.5306217751861304</v>
      </c>
      <c r="H4042">
        <v>-4.5264947557509396</v>
      </c>
      <c r="I4042">
        <v>-27.733502589288801</v>
      </c>
      <c r="J4042">
        <v>-2.9353135663025101</v>
      </c>
      <c r="K4042">
        <v>17.889633065504</v>
      </c>
      <c r="L4042">
        <v>19.224254185956799</v>
      </c>
      <c r="M4042">
        <v>37.2283758693683</v>
      </c>
      <c r="N4042">
        <v>0.73664149736373796</v>
      </c>
      <c r="O4042">
        <v>38.756536897152799</v>
      </c>
      <c r="P4042">
        <v>27.860326894502201</v>
      </c>
      <c r="Q4042">
        <v>-9.1898118185478994E-2</v>
      </c>
    </row>
    <row r="4043" spans="1:17" hidden="1" x14ac:dyDescent="0.3">
      <c r="A4043" t="s">
        <v>8247</v>
      </c>
      <c r="B4043" t="s">
        <v>8248</v>
      </c>
      <c r="C4043" t="str">
        <f>IFERROR(VLOOKUP(Table1[[#This Row],[Ticker]],[1]!Table1[[Symbol]:[Industry]],2,FALSE),"-")</f>
        <v>-</v>
      </c>
      <c r="D4043" t="s">
        <v>59</v>
      </c>
      <c r="E4043">
        <v>17.247884939999999</v>
      </c>
      <c r="F4043">
        <v>42.9</v>
      </c>
      <c r="G4043">
        <v>-62.855043163853303</v>
      </c>
      <c r="H4043">
        <v>-17.457613466058699</v>
      </c>
      <c r="I4043">
        <v>-27.260623508262299</v>
      </c>
      <c r="J4043">
        <v>-4.0935797865540904</v>
      </c>
      <c r="K4043">
        <v>43.5894428533568</v>
      </c>
      <c r="M4043">
        <v>51.482500660078401</v>
      </c>
      <c r="N4043">
        <v>1.05555555555555</v>
      </c>
      <c r="O4043">
        <v>93.240093240093202</v>
      </c>
      <c r="P4043">
        <v>29.607250755287001</v>
      </c>
    </row>
    <row r="4044" spans="1:17" hidden="1" x14ac:dyDescent="0.3">
      <c r="A4044" t="s">
        <v>8249</v>
      </c>
      <c r="B4044" t="s">
        <v>8250</v>
      </c>
      <c r="C4044" t="str">
        <f>IFERROR(VLOOKUP(Table1[[#This Row],[Ticker]],[1]!Table1[[Symbol]:[Industry]],2,FALSE),"-")</f>
        <v>-</v>
      </c>
      <c r="E4044">
        <v>17.247792539999999</v>
      </c>
      <c r="F4044">
        <v>1.1000000000000001</v>
      </c>
      <c r="G4044">
        <v>74.287813979003801</v>
      </c>
      <c r="H4044">
        <v>20.585864794810799</v>
      </c>
      <c r="I4044">
        <v>28.136275002408599</v>
      </c>
      <c r="J4044">
        <v>-19.034185441564901</v>
      </c>
      <c r="K4044">
        <v>1.0067290480003901</v>
      </c>
      <c r="L4044">
        <v>0.85607429374456001</v>
      </c>
      <c r="M4044">
        <v>38.621313727933803</v>
      </c>
      <c r="N4044">
        <v>1.0519378795846499</v>
      </c>
      <c r="O4044">
        <v>31.818181818181799</v>
      </c>
      <c r="P4044">
        <v>155.81395348837199</v>
      </c>
      <c r="Q4044">
        <v>5.0704025857947997E-2</v>
      </c>
    </row>
    <row r="4045" spans="1:17" hidden="1" x14ac:dyDescent="0.3">
      <c r="A4045" t="s">
        <v>8251</v>
      </c>
      <c r="B4045" t="s">
        <v>8252</v>
      </c>
      <c r="C4045" t="str">
        <f>IFERROR(VLOOKUP(Table1[[#This Row],[Ticker]],[1]!Table1[[Symbol]:[Industry]],2,FALSE),"-")</f>
        <v>-</v>
      </c>
      <c r="D4045" t="s">
        <v>716</v>
      </c>
      <c r="E4045">
        <v>17.228399594999999</v>
      </c>
      <c r="F4045">
        <v>90.76</v>
      </c>
      <c r="G4045">
        <v>2.0444679713992202</v>
      </c>
      <c r="H4045">
        <v>-6.4176195257466402</v>
      </c>
      <c r="I4045">
        <v>9.2147642068227498</v>
      </c>
      <c r="J4045">
        <v>-0.97283655897320898</v>
      </c>
      <c r="K4045">
        <v>88.052012637596704</v>
      </c>
      <c r="L4045">
        <v>79.990381958075403</v>
      </c>
      <c r="M4045">
        <v>59.689646094536798</v>
      </c>
      <c r="N4045">
        <v>0.68986836478084002</v>
      </c>
      <c r="O4045">
        <v>6.7430586161304404</v>
      </c>
      <c r="P4045">
        <v>32.1106259097525</v>
      </c>
    </row>
    <row r="4046" spans="1:17" hidden="1" x14ac:dyDescent="0.3">
      <c r="A4046" t="s">
        <v>8253</v>
      </c>
      <c r="B4046" t="s">
        <v>8254</v>
      </c>
      <c r="C4046" t="str">
        <f>IFERROR(VLOOKUP(Table1[[#This Row],[Ticker]],[1]!Table1[[Symbol]:[Industry]],2,FALSE),"-")</f>
        <v>-</v>
      </c>
      <c r="E4046">
        <v>17.224851759</v>
      </c>
      <c r="F4046">
        <v>32.33</v>
      </c>
      <c r="G4046">
        <v>138.206181325942</v>
      </c>
      <c r="H4046">
        <v>49.4247273540525</v>
      </c>
      <c r="I4046">
        <v>23.0080698742034</v>
      </c>
      <c r="J4046">
        <v>-3.40436202756888</v>
      </c>
      <c r="K4046">
        <v>26.7282311699887</v>
      </c>
      <c r="L4046">
        <v>22.0061249417931</v>
      </c>
      <c r="M4046">
        <v>56.121999946798603</v>
      </c>
      <c r="N4046">
        <v>0.78194393307542098</v>
      </c>
      <c r="O4046">
        <v>21.2496133622023</v>
      </c>
      <c r="P4046">
        <v>172.82700421940899</v>
      </c>
      <c r="Q4046">
        <v>7.2756037789845004E-2</v>
      </c>
    </row>
    <row r="4047" spans="1:17" hidden="1" x14ac:dyDescent="0.3">
      <c r="A4047" t="s">
        <v>8255</v>
      </c>
      <c r="B4047" t="s">
        <v>8256</v>
      </c>
      <c r="C4047" t="str">
        <f>IFERROR(VLOOKUP(Table1[[#This Row],[Ticker]],[1]!Table1[[Symbol]:[Industry]],2,FALSE),"-")</f>
        <v>-</v>
      </c>
      <c r="D4047" t="s">
        <v>127</v>
      </c>
      <c r="E4047">
        <v>17.203050738999998</v>
      </c>
      <c r="F4047">
        <v>12.01</v>
      </c>
      <c r="G4047">
        <v>-47.317930146322503</v>
      </c>
      <c r="H4047">
        <v>-15.6708815428915</v>
      </c>
      <c r="I4047">
        <v>-62.171460617827002</v>
      </c>
      <c r="J4047">
        <v>-6.7225813804703201</v>
      </c>
      <c r="K4047">
        <v>12.5125788803466</v>
      </c>
      <c r="L4047">
        <v>14.9861824935229</v>
      </c>
      <c r="M4047">
        <v>51.107033040985698</v>
      </c>
      <c r="N4047">
        <v>1.04050903158677</v>
      </c>
      <c r="O4047">
        <v>151.45711906744299</v>
      </c>
      <c r="P4047">
        <v>21.313131313131301</v>
      </c>
      <c r="Q4047">
        <v>1.8080378281775E-2</v>
      </c>
    </row>
    <row r="4048" spans="1:17" hidden="1" x14ac:dyDescent="0.3">
      <c r="A4048" t="s">
        <v>8257</v>
      </c>
      <c r="B4048" t="s">
        <v>8258</v>
      </c>
      <c r="C4048" t="str">
        <f>IFERROR(VLOOKUP(Table1[[#This Row],[Ticker]],[1]!Table1[[Symbol]:[Industry]],2,FALSE),"-")</f>
        <v>-</v>
      </c>
      <c r="D4048" t="s">
        <v>716</v>
      </c>
      <c r="E4048">
        <v>17.1837348</v>
      </c>
      <c r="F4048">
        <v>128.22999999999999</v>
      </c>
      <c r="G4048">
        <v>16.698179219705199</v>
      </c>
      <c r="H4048">
        <v>-0.179262658564837</v>
      </c>
      <c r="I4048">
        <v>2.3735553250821799</v>
      </c>
      <c r="J4048">
        <v>0.37884917463672102</v>
      </c>
      <c r="K4048">
        <v>124.048186238106</v>
      </c>
      <c r="L4048">
        <v>113.876186329566</v>
      </c>
      <c r="M4048">
        <v>42.376869448986099</v>
      </c>
      <c r="N4048">
        <v>0.71127477139316697</v>
      </c>
      <c r="O4048">
        <v>7.8608749902518902</v>
      </c>
      <c r="P4048">
        <v>45.550510783200899</v>
      </c>
    </row>
    <row r="4049" spans="1:17" hidden="1" x14ac:dyDescent="0.3">
      <c r="A4049" t="s">
        <v>8259</v>
      </c>
      <c r="B4049" t="s">
        <v>8260</v>
      </c>
      <c r="C4049" t="str">
        <f>IFERROR(VLOOKUP(Table1[[#This Row],[Ticker]],[1]!Table1[[Symbol]:[Industry]],2,FALSE),"-")</f>
        <v>-</v>
      </c>
      <c r="D4049" t="s">
        <v>552</v>
      </c>
      <c r="E4049">
        <v>17.167144400000002</v>
      </c>
      <c r="F4049">
        <v>57.22</v>
      </c>
      <c r="G4049">
        <v>78.644956836146605</v>
      </c>
      <c r="H4049">
        <v>-9.0927817973859995</v>
      </c>
      <c r="I4049">
        <v>-5.6554829647616502</v>
      </c>
      <c r="J4049">
        <v>1.54837290200408</v>
      </c>
      <c r="K4049">
        <v>56.152690537842297</v>
      </c>
      <c r="L4049">
        <v>51.311411982941003</v>
      </c>
      <c r="M4049">
        <v>58.494367955475703</v>
      </c>
      <c r="N4049">
        <v>0.50195181145647505</v>
      </c>
      <c r="O4049">
        <v>10.1013631597343</v>
      </c>
      <c r="P4049">
        <v>111.14391143911401</v>
      </c>
    </row>
    <row r="4050" spans="1:17" hidden="1" x14ac:dyDescent="0.3">
      <c r="A4050" t="s">
        <v>8261</v>
      </c>
      <c r="B4050" t="s">
        <v>8262</v>
      </c>
      <c r="C4050" t="str">
        <f>IFERROR(VLOOKUP(Table1[[#This Row],[Ticker]],[1]!Table1[[Symbol]:[Industry]],2,FALSE),"-")</f>
        <v>-</v>
      </c>
      <c r="E4050">
        <v>17.139710000000001</v>
      </c>
      <c r="F4050">
        <v>2.63</v>
      </c>
      <c r="G4050">
        <v>38.662813979003701</v>
      </c>
      <c r="H4050">
        <v>44.510595977606499</v>
      </c>
      <c r="I4050">
        <v>53.5663301792992</v>
      </c>
      <c r="J4050">
        <v>32.698021026270403</v>
      </c>
      <c r="K4050">
        <v>1.9854665888919001</v>
      </c>
      <c r="L4050">
        <v>1.74317075536863</v>
      </c>
      <c r="M4050">
        <v>71.752805056047194</v>
      </c>
      <c r="N4050">
        <v>2.3032329038952302</v>
      </c>
      <c r="O4050">
        <v>8.3650190114068401</v>
      </c>
      <c r="P4050">
        <v>121.00840336134399</v>
      </c>
      <c r="Q4050">
        <v>6.2740004961935006E-2</v>
      </c>
    </row>
    <row r="4051" spans="1:17" hidden="1" x14ac:dyDescent="0.3">
      <c r="A4051" t="s">
        <v>8263</v>
      </c>
      <c r="B4051" t="s">
        <v>8264</v>
      </c>
      <c r="C4051" t="str">
        <f>IFERROR(VLOOKUP(Table1[[#This Row],[Ticker]],[1]!Table1[[Symbol]:[Industry]],2,FALSE),"-")</f>
        <v>-</v>
      </c>
      <c r="D4051" t="s">
        <v>320</v>
      </c>
      <c r="E4051">
        <v>17.127827</v>
      </c>
      <c r="F4051">
        <v>3.17</v>
      </c>
      <c r="G4051">
        <v>-7.42860393144396</v>
      </c>
      <c r="H4051">
        <v>41.000711956382901</v>
      </c>
      <c r="I4051">
        <v>17.028666763652801</v>
      </c>
      <c r="J4051">
        <v>7.7714752930052704</v>
      </c>
      <c r="K4051">
        <v>2.5810625430110701</v>
      </c>
      <c r="L4051">
        <v>2.2932156359298701</v>
      </c>
      <c r="M4051">
        <v>61.760068084227299</v>
      </c>
      <c r="N4051">
        <v>1.7733851292318801</v>
      </c>
      <c r="O4051">
        <v>14.5110410094637</v>
      </c>
      <c r="P4051">
        <v>121.678321678321</v>
      </c>
    </row>
    <row r="4052" spans="1:17" hidden="1" x14ac:dyDescent="0.3">
      <c r="A4052" t="s">
        <v>8265</v>
      </c>
      <c r="B4052" t="s">
        <v>8266</v>
      </c>
      <c r="C4052" t="str">
        <f>IFERROR(VLOOKUP(Table1[[#This Row],[Ticker]],[1]!Table1[[Symbol]:[Industry]],2,FALSE),"-")</f>
        <v>-</v>
      </c>
      <c r="D4052" t="s">
        <v>390</v>
      </c>
      <c r="E4052">
        <v>17.095680000000002</v>
      </c>
      <c r="F4052">
        <v>12.72</v>
      </c>
      <c r="G4052">
        <v>-20.761690971491198</v>
      </c>
      <c r="H4052">
        <v>-4.4141352051891403</v>
      </c>
      <c r="I4052">
        <v>-7.9388709737274503</v>
      </c>
      <c r="J4052">
        <v>-1.7679983912052499</v>
      </c>
      <c r="K4052">
        <v>12.714655637407599</v>
      </c>
      <c r="L4052">
        <v>12.577258857465401</v>
      </c>
      <c r="M4052">
        <v>100</v>
      </c>
      <c r="O4052">
        <v>0</v>
      </c>
      <c r="P4052">
        <v>4.9504950495049496</v>
      </c>
    </row>
    <row r="4053" spans="1:17" hidden="1" x14ac:dyDescent="0.3">
      <c r="A4053" t="s">
        <v>8267</v>
      </c>
      <c r="B4053" t="s">
        <v>8268</v>
      </c>
      <c r="C4053" t="str">
        <f>IFERROR(VLOOKUP(Table1[[#This Row],[Ticker]],[1]!Table1[[Symbol]:[Industry]],2,FALSE),"-")</f>
        <v>-</v>
      </c>
      <c r="D4053" t="s">
        <v>629</v>
      </c>
      <c r="E4053">
        <v>17.07405</v>
      </c>
      <c r="F4053">
        <v>14.84</v>
      </c>
      <c r="G4053">
        <v>86.287813979003801</v>
      </c>
      <c r="H4053">
        <v>-0.27378432799616498</v>
      </c>
      <c r="I4053">
        <v>45.827211516874499</v>
      </c>
      <c r="J4053">
        <v>-11.3353353808457</v>
      </c>
      <c r="K4053">
        <v>15.1986266925315</v>
      </c>
      <c r="L4053">
        <v>12.095622360524001</v>
      </c>
      <c r="M4053">
        <v>33.998390020998798</v>
      </c>
      <c r="N4053">
        <v>0.71752691202164198</v>
      </c>
      <c r="O4053">
        <v>33.760107816711503</v>
      </c>
      <c r="Q4053">
        <v>4.5992961377224001E-2</v>
      </c>
    </row>
    <row r="4054" spans="1:17" hidden="1" x14ac:dyDescent="0.3">
      <c r="A4054" t="s">
        <v>8269</v>
      </c>
      <c r="B4054" t="s">
        <v>8270</v>
      </c>
      <c r="C4054" t="str">
        <f>IFERROR(VLOOKUP(Table1[[#This Row],[Ticker]],[1]!Table1[[Symbol]:[Industry]],2,FALSE),"-")</f>
        <v>-</v>
      </c>
      <c r="D4054" t="s">
        <v>716</v>
      </c>
      <c r="E4054">
        <v>17.035611191999902</v>
      </c>
      <c r="F4054">
        <v>25.69</v>
      </c>
      <c r="G4054">
        <v>42.1557211995515</v>
      </c>
      <c r="H4054">
        <v>1.0210916031475901</v>
      </c>
      <c r="I4054">
        <v>22.200290599789099</v>
      </c>
      <c r="J4054">
        <v>-1.2615706545476799</v>
      </c>
      <c r="K4054">
        <v>24.353845897515001</v>
      </c>
      <c r="L4054">
        <v>20.767104062524002</v>
      </c>
      <c r="M4054">
        <v>32.576819102165203</v>
      </c>
      <c r="N4054">
        <v>1.7450865273430101</v>
      </c>
      <c r="O4054">
        <v>4.7100038925651901</v>
      </c>
      <c r="P4054">
        <v>69.347396176664404</v>
      </c>
    </row>
    <row r="4055" spans="1:17" hidden="1" x14ac:dyDescent="0.3">
      <c r="A4055" t="s">
        <v>8271</v>
      </c>
      <c r="B4055" t="s">
        <v>8272</v>
      </c>
      <c r="C4055" t="str">
        <f>IFERROR(VLOOKUP(Table1[[#This Row],[Ticker]],[1]!Table1[[Symbol]:[Industry]],2,FALSE),"-")</f>
        <v>-</v>
      </c>
      <c r="D4055" t="s">
        <v>931</v>
      </c>
      <c r="E4055">
        <v>16.985164000000001</v>
      </c>
      <c r="F4055">
        <v>46.55</v>
      </c>
      <c r="G4055">
        <v>-18.6760857680644</v>
      </c>
      <c r="H4055">
        <v>-8.3361064577558892</v>
      </c>
      <c r="I4055">
        <v>-1.04409932452987</v>
      </c>
      <c r="J4055">
        <v>2.2097793865725199</v>
      </c>
      <c r="K4055">
        <v>44.974157488551199</v>
      </c>
      <c r="L4055">
        <v>43.761452111956601</v>
      </c>
      <c r="M4055">
        <v>59.299860000452298</v>
      </c>
      <c r="N4055">
        <v>0.458500285163911</v>
      </c>
      <c r="O4055">
        <v>28.8721804511278</v>
      </c>
      <c r="P4055">
        <v>40.932485619134098</v>
      </c>
      <c r="Q4055">
        <v>5.4363595685126997E-2</v>
      </c>
    </row>
    <row r="4056" spans="1:17" hidden="1" x14ac:dyDescent="0.3">
      <c r="A4056" t="s">
        <v>8273</v>
      </c>
      <c r="B4056" t="s">
        <v>8274</v>
      </c>
      <c r="C4056" t="str">
        <f>IFERROR(VLOOKUP(Table1[[#This Row],[Ticker]],[1]!Table1[[Symbol]:[Industry]],2,FALSE),"-")</f>
        <v>-</v>
      </c>
      <c r="E4056">
        <v>16.978000000000002</v>
      </c>
      <c r="F4056">
        <v>13.71</v>
      </c>
      <c r="G4056">
        <v>-3.5196726520122299</v>
      </c>
      <c r="H4056">
        <v>0.56289389128864897</v>
      </c>
      <c r="I4056">
        <v>28.015053298453001</v>
      </c>
      <c r="J4056">
        <v>3.2090307052725402</v>
      </c>
      <c r="K4056">
        <v>12.684093953776699</v>
      </c>
      <c r="L4056">
        <v>11.2619180220498</v>
      </c>
      <c r="M4056">
        <v>99.999974854868995</v>
      </c>
      <c r="N4056">
        <v>3.5454545454545401</v>
      </c>
      <c r="O4056">
        <v>0</v>
      </c>
      <c r="P4056">
        <v>40.904419321685502</v>
      </c>
    </row>
    <row r="4057" spans="1:17" hidden="1" x14ac:dyDescent="0.3">
      <c r="A4057" t="s">
        <v>8275</v>
      </c>
      <c r="B4057" t="s">
        <v>8276</v>
      </c>
      <c r="C4057" t="str">
        <f>IFERROR(VLOOKUP(Table1[[#This Row],[Ticker]],[1]!Table1[[Symbol]:[Industry]],2,FALSE),"-")</f>
        <v>-</v>
      </c>
      <c r="D4057" t="s">
        <v>620</v>
      </c>
      <c r="E4057">
        <v>16.936405300000001</v>
      </c>
      <c r="F4057">
        <v>4.33</v>
      </c>
      <c r="G4057">
        <v>121.716385407575</v>
      </c>
      <c r="H4057">
        <v>21.6728213165499</v>
      </c>
      <c r="I4057">
        <v>75.371503541984893</v>
      </c>
      <c r="J4057">
        <v>21.461463365168601</v>
      </c>
      <c r="K4057">
        <v>3.3131766807940402</v>
      </c>
      <c r="L4057">
        <v>2.6547888572833198</v>
      </c>
      <c r="M4057">
        <v>91.455924206650906</v>
      </c>
      <c r="N4057">
        <v>1.1096024487659799</v>
      </c>
      <c r="O4057">
        <v>0.46189376443417302</v>
      </c>
      <c r="P4057">
        <v>162.42424242424201</v>
      </c>
      <c r="Q4057">
        <v>5.4974399013647E-2</v>
      </c>
    </row>
    <row r="4058" spans="1:17" hidden="1" x14ac:dyDescent="0.3">
      <c r="A4058" t="s">
        <v>8277</v>
      </c>
      <c r="B4058" t="s">
        <v>8278</v>
      </c>
      <c r="C4058" t="str">
        <f>IFERROR(VLOOKUP(Table1[[#This Row],[Ticker]],[1]!Table1[[Symbol]:[Industry]],2,FALSE),"-")</f>
        <v>-</v>
      </c>
      <c r="E4058">
        <v>16.850868299999998</v>
      </c>
      <c r="F4058">
        <v>47.67</v>
      </c>
      <c r="G4058">
        <v>-17.322008667653702</v>
      </c>
      <c r="H4058">
        <v>-4.7926966716167101</v>
      </c>
      <c r="I4058">
        <v>8.25421720421358</v>
      </c>
      <c r="J4058">
        <v>-9.0895924597872799</v>
      </c>
      <c r="K4058">
        <v>52.196528026792301</v>
      </c>
      <c r="L4058">
        <v>48.8338494502012</v>
      </c>
      <c r="M4058">
        <v>36.557518755681102</v>
      </c>
      <c r="N4058">
        <v>0.442030537621247</v>
      </c>
      <c r="O4058">
        <v>42.647367316970801</v>
      </c>
      <c r="P4058">
        <v>36.982758620689602</v>
      </c>
      <c r="Q4058">
        <v>2.7533609506059001E-2</v>
      </c>
    </row>
    <row r="4059" spans="1:17" hidden="1" x14ac:dyDescent="0.3">
      <c r="A4059" t="s">
        <v>8279</v>
      </c>
      <c r="B4059" t="s">
        <v>8280</v>
      </c>
      <c r="C4059" t="str">
        <f>IFERROR(VLOOKUP(Table1[[#This Row],[Ticker]],[1]!Table1[[Symbol]:[Industry]],2,FALSE),"-")</f>
        <v>-</v>
      </c>
      <c r="E4059">
        <v>16.783514279999999</v>
      </c>
      <c r="F4059">
        <v>37.71</v>
      </c>
      <c r="G4059">
        <v>1439.0181044354299</v>
      </c>
      <c r="H4059">
        <v>15.887088516178901</v>
      </c>
      <c r="I4059">
        <v>54.487464868911303</v>
      </c>
      <c r="J4059">
        <v>-5.6295831454680396</v>
      </c>
      <c r="K4059">
        <v>36.772679190623897</v>
      </c>
      <c r="L4059">
        <v>28.8269210304029</v>
      </c>
      <c r="M4059">
        <v>65.884050102640799</v>
      </c>
      <c r="N4059">
        <v>3.3716660667639098</v>
      </c>
      <c r="O4059">
        <v>83.214001591089897</v>
      </c>
      <c r="P4059">
        <v>1464.7302904564301</v>
      </c>
    </row>
    <row r="4060" spans="1:17" hidden="1" x14ac:dyDescent="0.3">
      <c r="A4060" t="s">
        <v>8281</v>
      </c>
      <c r="B4060" t="s">
        <v>8282</v>
      </c>
      <c r="C4060" t="str">
        <f>IFERROR(VLOOKUP(Table1[[#This Row],[Ticker]],[1]!Table1[[Symbol]:[Industry]],2,FALSE),"-")</f>
        <v>-</v>
      </c>
      <c r="D4060" t="s">
        <v>46</v>
      </c>
      <c r="E4060">
        <v>16.775189000000001</v>
      </c>
      <c r="F4060">
        <v>598.9</v>
      </c>
      <c r="G4060">
        <v>21.927404759232999</v>
      </c>
      <c r="H4060">
        <v>17.085864794810799</v>
      </c>
      <c r="I4060">
        <v>62.227593041094998</v>
      </c>
      <c r="J4060">
        <v>-6.43410857484466</v>
      </c>
      <c r="K4060">
        <v>501.67733809506097</v>
      </c>
      <c r="L4060">
        <v>440.084966183456</v>
      </c>
      <c r="M4060">
        <v>69.594967499500797</v>
      </c>
      <c r="N4060">
        <v>2.1454545454545402</v>
      </c>
      <c r="O4060">
        <v>5.0175321422608103</v>
      </c>
      <c r="P4060">
        <v>103.22361723786899</v>
      </c>
    </row>
    <row r="4061" spans="1:17" hidden="1" x14ac:dyDescent="0.3">
      <c r="A4061" t="s">
        <v>8283</v>
      </c>
      <c r="B4061" t="s">
        <v>8284</v>
      </c>
      <c r="C4061" t="str">
        <f>IFERROR(VLOOKUP(Table1[[#This Row],[Ticker]],[1]!Table1[[Symbol]:[Industry]],2,FALSE),"-")</f>
        <v>-</v>
      </c>
      <c r="D4061" t="s">
        <v>257</v>
      </c>
      <c r="E4061">
        <v>16.749674599999999</v>
      </c>
      <c r="F4061">
        <v>25.75</v>
      </c>
      <c r="G4061">
        <v>-6.4992230580332402</v>
      </c>
      <c r="H4061">
        <v>-3.7196907607447001</v>
      </c>
      <c r="I4061">
        <v>-23.042890098598701</v>
      </c>
      <c r="J4061">
        <v>-4.1979049332613201</v>
      </c>
      <c r="K4061">
        <v>27.465250537775301</v>
      </c>
      <c r="L4061">
        <v>27.2752374014383</v>
      </c>
      <c r="M4061">
        <v>37.296941201348702</v>
      </c>
      <c r="N4061">
        <v>1.2129543565438901</v>
      </c>
      <c r="O4061">
        <v>55.339805825242699</v>
      </c>
      <c r="P4061">
        <v>27.7915632754342</v>
      </c>
      <c r="Q4061">
        <v>-4.9332888930750003E-3</v>
      </c>
    </row>
    <row r="4062" spans="1:17" hidden="1" x14ac:dyDescent="0.3">
      <c r="A4062" t="s">
        <v>8285</v>
      </c>
      <c r="B4062" t="s">
        <v>8286</v>
      </c>
      <c r="C4062" t="str">
        <f>IFERROR(VLOOKUP(Table1[[#This Row],[Ticker]],[1]!Table1[[Symbol]:[Industry]],2,FALSE),"-")</f>
        <v>-</v>
      </c>
      <c r="D4062" t="s">
        <v>95</v>
      </c>
      <c r="E4062">
        <v>16.733020499999999</v>
      </c>
      <c r="F4062">
        <v>4.05</v>
      </c>
      <c r="G4062">
        <v>-63.600384778760102</v>
      </c>
      <c r="H4062">
        <v>-0.41413520518914798</v>
      </c>
      <c r="I4062">
        <v>-27.805332409786999</v>
      </c>
      <c r="J4062">
        <v>-0.99280459275564803</v>
      </c>
      <c r="K4062">
        <v>3.8667852822130802</v>
      </c>
      <c r="L4062">
        <v>4.2166946411294397</v>
      </c>
      <c r="M4062">
        <v>69.391592366755503</v>
      </c>
      <c r="N4062">
        <v>1.6837947013203101</v>
      </c>
      <c r="O4062">
        <v>66.913580246913497</v>
      </c>
      <c r="P4062">
        <v>23.853211009174299</v>
      </c>
      <c r="Q4062">
        <v>2.4345224458061001E-2</v>
      </c>
    </row>
    <row r="4063" spans="1:17" hidden="1" x14ac:dyDescent="0.3">
      <c r="A4063" t="s">
        <v>8287</v>
      </c>
      <c r="B4063" t="s">
        <v>8288</v>
      </c>
      <c r="C4063" t="str">
        <f>IFERROR(VLOOKUP(Table1[[#This Row],[Ticker]],[1]!Table1[[Symbol]:[Industry]],2,FALSE),"-")</f>
        <v>-</v>
      </c>
      <c r="D4063" t="s">
        <v>234</v>
      </c>
      <c r="E4063">
        <v>16.686672000000002</v>
      </c>
      <c r="F4063">
        <v>50.02</v>
      </c>
      <c r="G4063">
        <v>-6.13293667841908</v>
      </c>
      <c r="H4063">
        <v>8.1630088680179096</v>
      </c>
      <c r="I4063">
        <v>-17.1756270259113</v>
      </c>
      <c r="J4063">
        <v>6.1911852822641302</v>
      </c>
      <c r="K4063">
        <v>50.751060134118298</v>
      </c>
      <c r="L4063">
        <v>50.374168725461701</v>
      </c>
      <c r="M4063">
        <v>49.3539634957977</v>
      </c>
      <c r="N4063">
        <v>0.92152354754744903</v>
      </c>
      <c r="O4063">
        <v>35.245901639344197</v>
      </c>
      <c r="P4063">
        <v>29.250645994831999</v>
      </c>
      <c r="Q4063">
        <v>2.8651867959958E-2</v>
      </c>
    </row>
    <row r="4064" spans="1:17" hidden="1" x14ac:dyDescent="0.3">
      <c r="A4064" t="s">
        <v>8289</v>
      </c>
      <c r="B4064" t="s">
        <v>8290</v>
      </c>
      <c r="C4064" t="str">
        <f>IFERROR(VLOOKUP(Table1[[#This Row],[Ticker]],[1]!Table1[[Symbol]:[Industry]],2,FALSE),"-")</f>
        <v>-</v>
      </c>
      <c r="D4064" t="s">
        <v>552</v>
      </c>
      <c r="E4064">
        <v>16.664655</v>
      </c>
      <c r="F4064">
        <v>97.17</v>
      </c>
      <c r="G4064">
        <v>-20.0581684065567</v>
      </c>
      <c r="H4064">
        <v>-3.3271786834500099</v>
      </c>
      <c r="I4064">
        <v>-9.2966154901833704</v>
      </c>
      <c r="J4064">
        <v>-5.6936182259159898</v>
      </c>
      <c r="K4064">
        <v>93.937514817193005</v>
      </c>
      <c r="L4064">
        <v>93.321306735635602</v>
      </c>
      <c r="M4064">
        <v>62.277371358190898</v>
      </c>
      <c r="N4064">
        <v>1.51486810014991</v>
      </c>
      <c r="O4064">
        <v>15.7661829782854</v>
      </c>
      <c r="P4064">
        <v>49.492307692307698</v>
      </c>
      <c r="Q4064">
        <v>0.101974874744101</v>
      </c>
    </row>
    <row r="4065" spans="1:17" hidden="1" x14ac:dyDescent="0.3">
      <c r="A4065" t="s">
        <v>8291</v>
      </c>
      <c r="B4065" t="s">
        <v>8292</v>
      </c>
      <c r="C4065" t="str">
        <f>IFERROR(VLOOKUP(Table1[[#This Row],[Ticker]],[1]!Table1[[Symbol]:[Industry]],2,FALSE),"-")</f>
        <v>-</v>
      </c>
      <c r="D4065" t="s">
        <v>620</v>
      </c>
      <c r="E4065">
        <v>16.6586</v>
      </c>
      <c r="F4065">
        <v>10.220000000000001</v>
      </c>
      <c r="G4065">
        <v>-12.030317277948299</v>
      </c>
      <c r="H4065">
        <v>-24.903931123556401</v>
      </c>
      <c r="I4065">
        <v>1.5563226665772201</v>
      </c>
      <c r="J4065">
        <v>5.8563110010599297</v>
      </c>
      <c r="K4065">
        <v>10.316330128597301</v>
      </c>
      <c r="L4065">
        <v>9.4805760030590296</v>
      </c>
      <c r="M4065">
        <v>62.189293351321098</v>
      </c>
      <c r="N4065">
        <v>0.126808672414885</v>
      </c>
      <c r="O4065">
        <v>40.606653620352198</v>
      </c>
      <c r="P4065">
        <v>65.372168284789595</v>
      </c>
      <c r="Q4065">
        <v>7.7038068612620997E-2</v>
      </c>
    </row>
    <row r="4066" spans="1:17" hidden="1" x14ac:dyDescent="0.3">
      <c r="A4066" t="s">
        <v>8293</v>
      </c>
      <c r="B4066" t="s">
        <v>8294</v>
      </c>
      <c r="C4066" t="str">
        <f>IFERROR(VLOOKUP(Table1[[#This Row],[Ticker]],[1]!Table1[[Symbol]:[Industry]],2,FALSE),"-")</f>
        <v>-</v>
      </c>
      <c r="D4066" t="s">
        <v>1754</v>
      </c>
      <c r="E4066">
        <v>16.653600000000001</v>
      </c>
      <c r="F4066">
        <v>20.56</v>
      </c>
      <c r="G4066">
        <v>-4.04255902277239</v>
      </c>
      <c r="H4066">
        <v>5.2326755486326801</v>
      </c>
      <c r="I4066">
        <v>-0.23183177665708099</v>
      </c>
      <c r="J4066">
        <v>5.3380778188874203</v>
      </c>
      <c r="K4066">
        <v>19.4987393426157</v>
      </c>
      <c r="L4066">
        <v>19.125594977653201</v>
      </c>
      <c r="M4066">
        <v>66.658190595798899</v>
      </c>
      <c r="N4066">
        <v>0.96596016821596697</v>
      </c>
      <c r="O4066">
        <v>12.2568093385214</v>
      </c>
      <c r="P4066">
        <v>34.819672131147499</v>
      </c>
      <c r="Q4066">
        <v>-1.2529822990151001E-2</v>
      </c>
    </row>
    <row r="4067" spans="1:17" hidden="1" x14ac:dyDescent="0.3">
      <c r="A4067" t="s">
        <v>8295</v>
      </c>
      <c r="B4067" t="s">
        <v>8296</v>
      </c>
      <c r="C4067" t="str">
        <f>IFERROR(VLOOKUP(Table1[[#This Row],[Ticker]],[1]!Table1[[Symbol]:[Industry]],2,FALSE),"-")</f>
        <v>-</v>
      </c>
      <c r="D4067" t="s">
        <v>390</v>
      </c>
      <c r="E4067">
        <v>16.593</v>
      </c>
      <c r="F4067">
        <v>55.31</v>
      </c>
      <c r="G4067">
        <v>236.819783288466</v>
      </c>
      <c r="H4067">
        <v>28.034598208562301</v>
      </c>
      <c r="I4067">
        <v>15.499677616507601</v>
      </c>
      <c r="J4067">
        <v>-7.0638410684521</v>
      </c>
      <c r="K4067">
        <v>43.719973942768803</v>
      </c>
      <c r="L4067">
        <v>37.061637771206797</v>
      </c>
      <c r="M4067">
        <v>70.274781147012604</v>
      </c>
      <c r="N4067">
        <v>3.7240597734243299</v>
      </c>
      <c r="O4067">
        <v>12.0773820285662</v>
      </c>
      <c r="P4067">
        <v>277.28512960436501</v>
      </c>
      <c r="Q4067">
        <v>0.125084630803389</v>
      </c>
    </row>
    <row r="4068" spans="1:17" hidden="1" x14ac:dyDescent="0.3">
      <c r="A4068" t="s">
        <v>8297</v>
      </c>
      <c r="B4068" t="s">
        <v>8298</v>
      </c>
      <c r="C4068" t="str">
        <f>IFERROR(VLOOKUP(Table1[[#This Row],[Ticker]],[1]!Table1[[Symbol]:[Industry]],2,FALSE),"-")</f>
        <v>-</v>
      </c>
      <c r="D4068" t="s">
        <v>59</v>
      </c>
      <c r="E4068">
        <v>16.588039680000001</v>
      </c>
      <c r="F4068">
        <v>20.399999999999999</v>
      </c>
      <c r="G4068">
        <v>-36.434286677451297</v>
      </c>
      <c r="H4068">
        <v>15.8118534953758</v>
      </c>
      <c r="I4068">
        <v>-23.611466679687499</v>
      </c>
      <c r="J4068">
        <v>1.48285071117223</v>
      </c>
      <c r="K4068">
        <v>19.227591615978</v>
      </c>
      <c r="L4068">
        <v>19.830730610034099</v>
      </c>
      <c r="M4068">
        <v>57.712010592841096</v>
      </c>
      <c r="N4068">
        <v>1.0741192263039401</v>
      </c>
      <c r="O4068">
        <v>29.1666666666666</v>
      </c>
      <c r="P4068">
        <v>25.925925925925899</v>
      </c>
      <c r="Q4068">
        <v>-8.0276925953765996E-2</v>
      </c>
    </row>
    <row r="4069" spans="1:17" hidden="1" x14ac:dyDescent="0.3">
      <c r="A4069" t="s">
        <v>8299</v>
      </c>
      <c r="B4069" t="s">
        <v>8300</v>
      </c>
      <c r="C4069" t="str">
        <f>IFERROR(VLOOKUP(Table1[[#This Row],[Ticker]],[1]!Table1[[Symbol]:[Industry]],2,FALSE),"-")</f>
        <v>-</v>
      </c>
      <c r="D4069" t="s">
        <v>390</v>
      </c>
      <c r="E4069">
        <v>16.514064000000001</v>
      </c>
      <c r="F4069">
        <v>1.27</v>
      </c>
      <c r="G4069">
        <v>118.518583209773</v>
      </c>
      <c r="H4069">
        <v>59.099378308324297</v>
      </c>
      <c r="I4069">
        <v>58.732255598389202</v>
      </c>
      <c r="J4069">
        <v>34.187057788570002</v>
      </c>
      <c r="K4069">
        <v>0.85574204939207199</v>
      </c>
      <c r="L4069">
        <v>0.75138616162865401</v>
      </c>
      <c r="M4069">
        <v>90.292753820407</v>
      </c>
      <c r="N4069">
        <v>2.0717383164127199</v>
      </c>
      <c r="O4069">
        <v>0</v>
      </c>
      <c r="P4069">
        <v>176.08695652173901</v>
      </c>
      <c r="Q4069">
        <v>0.10023813100263</v>
      </c>
    </row>
    <row r="4070" spans="1:17" hidden="1" x14ac:dyDescent="0.3">
      <c r="A4070" t="s">
        <v>8301</v>
      </c>
      <c r="B4070" t="s">
        <v>8302</v>
      </c>
      <c r="C4070" t="str">
        <f>IFERROR(VLOOKUP(Table1[[#This Row],[Ticker]],[1]!Table1[[Symbol]:[Industry]],2,FALSE),"-")</f>
        <v>-</v>
      </c>
      <c r="D4070" t="s">
        <v>287</v>
      </c>
      <c r="E4070">
        <v>16.464929000000001</v>
      </c>
      <c r="F4070">
        <v>73.209999999999994</v>
      </c>
      <c r="G4070">
        <v>-14.787943596753699</v>
      </c>
      <c r="H4070">
        <v>-11.5267937478402</v>
      </c>
      <c r="I4070">
        <v>-11.2088104676768</v>
      </c>
      <c r="J4070">
        <v>-4.6919749993923903</v>
      </c>
      <c r="K4070">
        <v>74.223404363115705</v>
      </c>
      <c r="L4070">
        <v>73.455237992487298</v>
      </c>
      <c r="M4070">
        <v>43.388663877460601</v>
      </c>
      <c r="N4070">
        <v>0.66335440595969397</v>
      </c>
      <c r="O4070">
        <v>19.0001365933615</v>
      </c>
      <c r="P4070">
        <v>30.266903914590699</v>
      </c>
      <c r="Q4070">
        <v>0.101859751439334</v>
      </c>
    </row>
    <row r="4071" spans="1:17" hidden="1" x14ac:dyDescent="0.3">
      <c r="A4071" t="s">
        <v>8303</v>
      </c>
      <c r="B4071" t="s">
        <v>8304</v>
      </c>
      <c r="C4071" t="str">
        <f>IFERROR(VLOOKUP(Table1[[#This Row],[Ticker]],[1]!Table1[[Symbol]:[Industry]],2,FALSE),"-")</f>
        <v>-</v>
      </c>
      <c r="D4071" t="s">
        <v>65</v>
      </c>
      <c r="E4071">
        <v>16.463999999999999</v>
      </c>
      <c r="F4071">
        <v>11.76</v>
      </c>
      <c r="G4071">
        <v>41.617359433549197</v>
      </c>
      <c r="H4071">
        <v>-13.1957807748094</v>
      </c>
      <c r="I4071">
        <v>24.6544936258903</v>
      </c>
      <c r="J4071">
        <v>-5.5242588252620202</v>
      </c>
      <c r="K4071">
        <v>11.6393357051313</v>
      </c>
      <c r="L4071">
        <v>9.6441851101081593</v>
      </c>
      <c r="M4071">
        <v>43.2175256426194</v>
      </c>
      <c r="N4071">
        <v>0.434198253571704</v>
      </c>
      <c r="O4071">
        <v>56.377551020408099</v>
      </c>
      <c r="P4071">
        <v>87.859424920127793</v>
      </c>
      <c r="Q4071">
        <v>3.2929885766419999E-3</v>
      </c>
    </row>
    <row r="4072" spans="1:17" hidden="1" x14ac:dyDescent="0.3">
      <c r="A4072" t="s">
        <v>8305</v>
      </c>
      <c r="B4072" t="s">
        <v>8306</v>
      </c>
      <c r="C4072" t="str">
        <f>IFERROR(VLOOKUP(Table1[[#This Row],[Ticker]],[1]!Table1[[Symbol]:[Industry]],2,FALSE),"-")</f>
        <v>-</v>
      </c>
      <c r="D4072" t="s">
        <v>716</v>
      </c>
      <c r="E4072">
        <v>16.390346701999999</v>
      </c>
      <c r="F4072">
        <v>113.6</v>
      </c>
      <c r="G4072">
        <v>8.77016413299574</v>
      </c>
      <c r="H4072">
        <v>0.24456628596580399</v>
      </c>
      <c r="I4072">
        <v>4.0311774102793096</v>
      </c>
      <c r="J4072">
        <v>-1.68828888806115</v>
      </c>
      <c r="K4072">
        <v>109.679723429597</v>
      </c>
      <c r="L4072">
        <v>99.663731565327197</v>
      </c>
      <c r="M4072">
        <v>36.790095614213499</v>
      </c>
      <c r="N4072">
        <v>1.06623061581928</v>
      </c>
      <c r="O4072">
        <v>17.077464788732399</v>
      </c>
      <c r="P4072">
        <v>38.960244648318003</v>
      </c>
    </row>
    <row r="4073" spans="1:17" hidden="1" x14ac:dyDescent="0.3">
      <c r="A4073" t="s">
        <v>8307</v>
      </c>
      <c r="B4073" t="s">
        <v>8308</v>
      </c>
      <c r="C4073" t="str">
        <f>IFERROR(VLOOKUP(Table1[[#This Row],[Ticker]],[1]!Table1[[Symbol]:[Industry]],2,FALSE),"-")</f>
        <v>-</v>
      </c>
      <c r="D4073" t="s">
        <v>21</v>
      </c>
      <c r="E4073">
        <v>16.373210421</v>
      </c>
      <c r="F4073">
        <v>16.41</v>
      </c>
      <c r="G4073">
        <v>-15.42992795648</v>
      </c>
      <c r="H4073">
        <v>23.161142132370301</v>
      </c>
      <c r="I4073">
        <v>-20.2298516245875</v>
      </c>
      <c r="J4073">
        <v>4.9959273382377196</v>
      </c>
      <c r="K4073">
        <v>14.114231642121601</v>
      </c>
      <c r="L4073">
        <v>14.3310295855996</v>
      </c>
      <c r="M4073">
        <v>71.156148789988805</v>
      </c>
      <c r="N4073">
        <v>1.19103972950126</v>
      </c>
      <c r="O4073">
        <v>24.8019500304692</v>
      </c>
      <c r="P4073">
        <v>77.405405405405403</v>
      </c>
      <c r="Q4073">
        <v>3.6440427552721998E-2</v>
      </c>
    </row>
    <row r="4074" spans="1:17" hidden="1" x14ac:dyDescent="0.3">
      <c r="A4074" t="s">
        <v>8309</v>
      </c>
      <c r="B4074" t="s">
        <v>8310</v>
      </c>
      <c r="C4074" t="str">
        <f>IFERROR(VLOOKUP(Table1[[#This Row],[Ticker]],[1]!Table1[[Symbol]:[Industry]],2,FALSE),"-")</f>
        <v>-</v>
      </c>
      <c r="D4074" t="s">
        <v>59</v>
      </c>
      <c r="E4074">
        <v>16.366375900000001</v>
      </c>
      <c r="F4074">
        <v>32.270000000000003</v>
      </c>
      <c r="G4074">
        <v>73.362459259694702</v>
      </c>
      <c r="H4074">
        <v>7.2583386624066604</v>
      </c>
      <c r="I4074">
        <v>30.532856198989801</v>
      </c>
      <c r="J4074">
        <v>-7.6693489490443696</v>
      </c>
      <c r="K4074">
        <v>34.055637980382301</v>
      </c>
      <c r="L4074">
        <v>29.427266879085799</v>
      </c>
      <c r="M4074">
        <v>34.326560460609798</v>
      </c>
      <c r="N4074">
        <v>0.54584142925196499</v>
      </c>
      <c r="O4074">
        <v>39.386427022001797</v>
      </c>
      <c r="P4074">
        <v>126.45614035087701</v>
      </c>
      <c r="Q4074">
        <v>0.10244773817111</v>
      </c>
    </row>
    <row r="4075" spans="1:17" hidden="1" x14ac:dyDescent="0.3">
      <c r="A4075" t="s">
        <v>8311</v>
      </c>
      <c r="B4075" t="s">
        <v>8312</v>
      </c>
      <c r="C4075" t="str">
        <f>IFERROR(VLOOKUP(Table1[[#This Row],[Ticker]],[1]!Table1[[Symbol]:[Industry]],2,FALSE),"-")</f>
        <v>-</v>
      </c>
      <c r="D4075" t="s">
        <v>95</v>
      </c>
      <c r="E4075">
        <v>16.333741644</v>
      </c>
      <c r="F4075">
        <v>28.22</v>
      </c>
      <c r="G4075">
        <v>-7.8670681758783498</v>
      </c>
      <c r="H4075">
        <v>-5.8919677175044196</v>
      </c>
      <c r="I4075">
        <v>4.0604889291090602</v>
      </c>
      <c r="J4075">
        <v>-4.0367592987096099</v>
      </c>
      <c r="K4075">
        <v>28.515422810622599</v>
      </c>
      <c r="L4075">
        <v>27.111485429335399</v>
      </c>
      <c r="M4075">
        <v>53.153860433540899</v>
      </c>
      <c r="N4075">
        <v>0.81823121772404905</v>
      </c>
      <c r="O4075">
        <v>33.912119064493197</v>
      </c>
      <c r="P4075">
        <v>41.1</v>
      </c>
      <c r="Q4075">
        <v>0.100815336045582</v>
      </c>
    </row>
    <row r="4076" spans="1:17" hidden="1" x14ac:dyDescent="0.3">
      <c r="A4076" t="s">
        <v>8313</v>
      </c>
      <c r="B4076" t="s">
        <v>8314</v>
      </c>
      <c r="C4076" t="str">
        <f>IFERROR(VLOOKUP(Table1[[#This Row],[Ticker]],[1]!Table1[[Symbol]:[Industry]],2,FALSE),"-")</f>
        <v>-</v>
      </c>
      <c r="D4076" t="s">
        <v>184</v>
      </c>
      <c r="E4076">
        <v>16.296958271000001</v>
      </c>
      <c r="F4076">
        <v>34.869999999999997</v>
      </c>
      <c r="G4076">
        <v>-57.339637001388297</v>
      </c>
      <c r="H4076">
        <v>-9.1284209194748502</v>
      </c>
      <c r="I4076">
        <v>-27.8405855354275</v>
      </c>
      <c r="J4076">
        <v>-7.15806931319106</v>
      </c>
      <c r="K4076">
        <v>35.044089105359198</v>
      </c>
      <c r="L4076">
        <v>38.195440079570602</v>
      </c>
      <c r="M4076">
        <v>54.110000907996501</v>
      </c>
      <c r="N4076">
        <v>1.9794810447634801</v>
      </c>
      <c r="O4076">
        <v>50.845999426440997</v>
      </c>
      <c r="P4076">
        <v>19.910591471801901</v>
      </c>
      <c r="Q4076">
        <v>-7.1055739899291995E-2</v>
      </c>
    </row>
    <row r="4077" spans="1:17" hidden="1" x14ac:dyDescent="0.3">
      <c r="A4077" t="s">
        <v>8315</v>
      </c>
      <c r="B4077" t="s">
        <v>8316</v>
      </c>
      <c r="C4077" t="str">
        <f>IFERROR(VLOOKUP(Table1[[#This Row],[Ticker]],[1]!Table1[[Symbol]:[Industry]],2,FALSE),"-")</f>
        <v>-</v>
      </c>
      <c r="E4077">
        <v>16.250606999999999</v>
      </c>
      <c r="F4077">
        <v>29.17</v>
      </c>
      <c r="G4077">
        <v>-79.6664085940033</v>
      </c>
      <c r="H4077">
        <v>2.1351605694587499</v>
      </c>
      <c r="I4077">
        <v>-55.172705952001699</v>
      </c>
      <c r="J4077">
        <v>19.272001608794699</v>
      </c>
      <c r="K4077">
        <v>28.684907661580699</v>
      </c>
      <c r="L4077">
        <v>40.271481343629503</v>
      </c>
      <c r="M4077">
        <v>66.614508027533006</v>
      </c>
      <c r="N4077">
        <v>1.3177317731773099</v>
      </c>
      <c r="O4077">
        <v>240.86390126842599</v>
      </c>
      <c r="P4077">
        <v>25.895554596460901</v>
      </c>
    </row>
    <row r="4078" spans="1:17" hidden="1" x14ac:dyDescent="0.3">
      <c r="A4078" t="s">
        <v>8317</v>
      </c>
      <c r="B4078" t="s">
        <v>8318</v>
      </c>
      <c r="C4078" t="str">
        <f>IFERROR(VLOOKUP(Table1[[#This Row],[Ticker]],[1]!Table1[[Symbol]:[Industry]],2,FALSE),"-")</f>
        <v>-</v>
      </c>
      <c r="D4078" t="s">
        <v>620</v>
      </c>
      <c r="E4078">
        <v>16.227869999999999</v>
      </c>
      <c r="F4078">
        <v>41.9</v>
      </c>
      <c r="G4078">
        <v>129.61992854329301</v>
      </c>
      <c r="H4078">
        <v>7.3572286884158196</v>
      </c>
      <c r="I4078">
        <v>-32.312442946309297</v>
      </c>
      <c r="J4078">
        <v>-9.4896718103586006E-2</v>
      </c>
      <c r="K4078">
        <v>37.328768788882599</v>
      </c>
      <c r="L4078">
        <v>37.086930859834197</v>
      </c>
      <c r="M4078">
        <v>94.559263808282296</v>
      </c>
      <c r="N4078">
        <v>2.35269182871922</v>
      </c>
      <c r="O4078">
        <v>36.0143198090692</v>
      </c>
      <c r="P4078">
        <v>207.410124724871</v>
      </c>
      <c r="Q4078">
        <v>0.140203198788282</v>
      </c>
    </row>
    <row r="4079" spans="1:17" hidden="1" x14ac:dyDescent="0.3">
      <c r="A4079" t="s">
        <v>8319</v>
      </c>
      <c r="B4079" t="s">
        <v>8320</v>
      </c>
      <c r="C4079" t="str">
        <f>IFERROR(VLOOKUP(Table1[[#This Row],[Ticker]],[1]!Table1[[Symbol]:[Industry]],2,FALSE),"-")</f>
        <v>-</v>
      </c>
      <c r="D4079" t="s">
        <v>552</v>
      </c>
      <c r="E4079">
        <v>16.223565000000001</v>
      </c>
      <c r="F4079">
        <v>15.9</v>
      </c>
      <c r="G4079">
        <v>1.5896554521823401</v>
      </c>
      <c r="H4079">
        <v>-12.414135205189099</v>
      </c>
      <c r="I4079">
        <v>-20.015534247531399</v>
      </c>
      <c r="J4079">
        <v>-4.16652237644512</v>
      </c>
      <c r="K4079">
        <v>17.3099051224054</v>
      </c>
      <c r="L4079">
        <v>18.316679327905199</v>
      </c>
      <c r="M4079">
        <v>31.148632311151601</v>
      </c>
      <c r="N4079">
        <v>0.26690932173631099</v>
      </c>
      <c r="O4079">
        <v>66.6666666666666</v>
      </c>
      <c r="P4079">
        <v>36.950904392764798</v>
      </c>
      <c r="Q4079">
        <v>-6.5304673782119002E-2</v>
      </c>
    </row>
    <row r="4080" spans="1:17" hidden="1" x14ac:dyDescent="0.3">
      <c r="A4080" t="s">
        <v>8321</v>
      </c>
      <c r="B4080" t="s">
        <v>8322</v>
      </c>
      <c r="C4080" t="str">
        <f>IFERROR(VLOOKUP(Table1[[#This Row],[Ticker]],[1]!Table1[[Symbol]:[Industry]],2,FALSE),"-")</f>
        <v>-</v>
      </c>
      <c r="D4080" t="s">
        <v>716</v>
      </c>
      <c r="E4080">
        <v>16.197496464</v>
      </c>
      <c r="F4080">
        <v>252.63</v>
      </c>
      <c r="G4080">
        <v>18.953378214619899</v>
      </c>
      <c r="H4080">
        <v>1.7052046170706801</v>
      </c>
      <c r="I4080">
        <v>7.6517161410962196</v>
      </c>
      <c r="J4080">
        <v>-1.46801039072527</v>
      </c>
      <c r="K4080">
        <v>235.280972205008</v>
      </c>
      <c r="L4080">
        <v>212.30803411102801</v>
      </c>
      <c r="M4080">
        <v>41.917729329093497</v>
      </c>
      <c r="N4080">
        <v>0.77309079252339996</v>
      </c>
      <c r="O4080">
        <v>1.61105173574001</v>
      </c>
      <c r="P4080">
        <v>46.426708398539297</v>
      </c>
    </row>
    <row r="4081" spans="1:17" hidden="1" x14ac:dyDescent="0.3">
      <c r="A4081" t="s">
        <v>8323</v>
      </c>
      <c r="B4081" t="s">
        <v>8324</v>
      </c>
      <c r="C4081" t="str">
        <f>IFERROR(VLOOKUP(Table1[[#This Row],[Ticker]],[1]!Table1[[Symbol]:[Industry]],2,FALSE),"-")</f>
        <v>-</v>
      </c>
      <c r="D4081" t="s">
        <v>620</v>
      </c>
      <c r="E4081">
        <v>16.152000000000001</v>
      </c>
      <c r="F4081">
        <v>26.92</v>
      </c>
      <c r="G4081">
        <v>160.67079270240799</v>
      </c>
      <c r="H4081">
        <v>66.064588199066193</v>
      </c>
      <c r="I4081">
        <v>151.03220260421801</v>
      </c>
      <c r="J4081">
        <v>19.691025767961001</v>
      </c>
      <c r="K4081">
        <v>15.202815586725899</v>
      </c>
      <c r="L4081">
        <v>11.383137852772601</v>
      </c>
      <c r="M4081">
        <v>99.979421001430296</v>
      </c>
      <c r="N4081">
        <v>1.9390243902438999</v>
      </c>
      <c r="O4081">
        <v>0</v>
      </c>
      <c r="P4081">
        <v>199.111111111111</v>
      </c>
    </row>
    <row r="4082" spans="1:17" hidden="1" x14ac:dyDescent="0.3">
      <c r="A4082" t="s">
        <v>8325</v>
      </c>
      <c r="B4082" t="s">
        <v>8326</v>
      </c>
      <c r="C4082" t="str">
        <f>IFERROR(VLOOKUP(Table1[[#This Row],[Ticker]],[1]!Table1[[Symbol]:[Industry]],2,FALSE),"-")</f>
        <v>-</v>
      </c>
      <c r="D4082" t="s">
        <v>496</v>
      </c>
      <c r="E4082">
        <v>16.131916799999999</v>
      </c>
      <c r="F4082">
        <v>5.76</v>
      </c>
      <c r="G4082">
        <v>-39.7420367672648</v>
      </c>
      <c r="H4082">
        <v>-0.63341686870521097</v>
      </c>
      <c r="I4082">
        <v>-54.1138558191507</v>
      </c>
      <c r="J4082">
        <v>10.7320016087947</v>
      </c>
      <c r="K4082">
        <v>5.3111724082822098</v>
      </c>
      <c r="L4082">
        <v>5.9857477210813999</v>
      </c>
      <c r="M4082">
        <v>82.082883125092096</v>
      </c>
      <c r="N4082">
        <v>1.0245071650311399</v>
      </c>
      <c r="O4082">
        <v>85.7638888888888</v>
      </c>
      <c r="P4082">
        <v>30.9090909090908</v>
      </c>
      <c r="Q4082">
        <v>4.1873813972344E-2</v>
      </c>
    </row>
    <row r="4083" spans="1:17" hidden="1" x14ac:dyDescent="0.3">
      <c r="A4083" t="s">
        <v>8327</v>
      </c>
      <c r="B4083" t="s">
        <v>8328</v>
      </c>
      <c r="C4083" t="str">
        <f>IFERROR(VLOOKUP(Table1[[#This Row],[Ticker]],[1]!Table1[[Symbol]:[Industry]],2,FALSE),"-")</f>
        <v>-</v>
      </c>
      <c r="D4083" t="s">
        <v>119</v>
      </c>
      <c r="E4083">
        <v>16.125983999999999</v>
      </c>
      <c r="F4083">
        <v>33.07</v>
      </c>
      <c r="G4083">
        <v>-44.299089024442701</v>
      </c>
      <c r="H4083">
        <v>0.56999177893783803</v>
      </c>
      <c r="I4083">
        <v>-22.7066553605653</v>
      </c>
      <c r="J4083">
        <v>-1.7679983912052499</v>
      </c>
      <c r="K4083">
        <v>33.105918544020803</v>
      </c>
      <c r="L4083">
        <v>34.6478388584569</v>
      </c>
      <c r="M4083">
        <v>33.260438919917299</v>
      </c>
      <c r="N4083">
        <v>0</v>
      </c>
      <c r="O4083">
        <v>22.830359842757701</v>
      </c>
      <c r="P4083">
        <v>16.772598870056399</v>
      </c>
    </row>
    <row r="4084" spans="1:17" hidden="1" x14ac:dyDescent="0.3">
      <c r="A4084" t="s">
        <v>8329</v>
      </c>
      <c r="B4084" t="s">
        <v>8330</v>
      </c>
      <c r="C4084" t="str">
        <f>IFERROR(VLOOKUP(Table1[[#This Row],[Ticker]],[1]!Table1[[Symbol]:[Industry]],2,FALSE),"-")</f>
        <v>-</v>
      </c>
      <c r="D4084" t="s">
        <v>65</v>
      </c>
      <c r="E4084">
        <v>16.106999999999999</v>
      </c>
      <c r="F4084">
        <v>10.92</v>
      </c>
      <c r="G4084">
        <v>69.636651188306104</v>
      </c>
      <c r="H4084">
        <v>-3.48820927926322</v>
      </c>
      <c r="I4084">
        <v>52.565179431312998</v>
      </c>
      <c r="J4084">
        <v>-3.5698001930070502</v>
      </c>
      <c r="K4084">
        <v>11.1671321320917</v>
      </c>
      <c r="L4084">
        <v>10.3553121796132</v>
      </c>
      <c r="M4084">
        <v>47.501145439715003</v>
      </c>
      <c r="N4084">
        <v>1.33225643236825</v>
      </c>
      <c r="O4084">
        <v>91.849816849816804</v>
      </c>
      <c r="P4084">
        <v>117.52988047808699</v>
      </c>
      <c r="Q4084">
        <v>6.9836473446411002E-2</v>
      </c>
    </row>
    <row r="4085" spans="1:17" hidden="1" x14ac:dyDescent="0.3">
      <c r="A4085" t="s">
        <v>8331</v>
      </c>
      <c r="B4085" t="s">
        <v>8332</v>
      </c>
      <c r="C4085" t="str">
        <f>IFERROR(VLOOKUP(Table1[[#This Row],[Ticker]],[1]!Table1[[Symbol]:[Industry]],2,FALSE),"-")</f>
        <v>-</v>
      </c>
      <c r="D4085" t="s">
        <v>491</v>
      </c>
      <c r="E4085">
        <v>16.097214999999998</v>
      </c>
      <c r="F4085">
        <v>52.7</v>
      </c>
      <c r="G4085">
        <v>128.87718595967999</v>
      </c>
      <c r="H4085">
        <v>45.018297227243202</v>
      </c>
      <c r="I4085">
        <v>8.7353743414110294</v>
      </c>
      <c r="J4085">
        <v>7.3961454070117394E-2</v>
      </c>
      <c r="K4085">
        <v>43.062024792072897</v>
      </c>
      <c r="L4085">
        <v>34.531540952389399</v>
      </c>
      <c r="M4085">
        <v>50.651476451407703</v>
      </c>
      <c r="N4085">
        <v>1.81494954439599</v>
      </c>
      <c r="O4085">
        <v>21.821631878557799</v>
      </c>
      <c r="P4085">
        <v>155.20581113801401</v>
      </c>
    </row>
    <row r="4086" spans="1:17" hidden="1" x14ac:dyDescent="0.3">
      <c r="A4086" t="s">
        <v>8333</v>
      </c>
      <c r="B4086" t="s">
        <v>8334</v>
      </c>
      <c r="C4086" t="str">
        <f>IFERROR(VLOOKUP(Table1[[#This Row],[Ticker]],[1]!Table1[[Symbol]:[Industry]],2,FALSE),"-")</f>
        <v>-</v>
      </c>
      <c r="D4086" t="s">
        <v>620</v>
      </c>
      <c r="E4086">
        <v>16.054066800000001</v>
      </c>
      <c r="F4086">
        <v>32.46</v>
      </c>
      <c r="G4086">
        <v>475.39892509011401</v>
      </c>
      <c r="H4086">
        <v>19.582748316431399</v>
      </c>
      <c r="I4086">
        <v>224.18228506711</v>
      </c>
      <c r="J4086">
        <v>2.3196405885200502</v>
      </c>
      <c r="K4086">
        <v>24.379400377376399</v>
      </c>
      <c r="L4086">
        <v>14.776723638341799</v>
      </c>
      <c r="M4086">
        <v>70.696880412754993</v>
      </c>
      <c r="N4086">
        <v>1.2071758592426101</v>
      </c>
      <c r="O4086">
        <v>2.0640788662969798</v>
      </c>
      <c r="P4086">
        <v>519.46564885496105</v>
      </c>
      <c r="Q4086">
        <v>0.16847091516948201</v>
      </c>
    </row>
    <row r="4087" spans="1:17" hidden="1" x14ac:dyDescent="0.3">
      <c r="A4087" t="s">
        <v>8335</v>
      </c>
      <c r="B4087" t="s">
        <v>8336</v>
      </c>
      <c r="C4087" t="str">
        <f>IFERROR(VLOOKUP(Table1[[#This Row],[Ticker]],[1]!Table1[[Symbol]:[Industry]],2,FALSE),"-")</f>
        <v>-</v>
      </c>
      <c r="D4087" t="s">
        <v>21</v>
      </c>
      <c r="E4087">
        <v>16.046883999999999</v>
      </c>
      <c r="F4087">
        <v>87.64</v>
      </c>
      <c r="G4087">
        <v>69.043369534559304</v>
      </c>
      <c r="H4087">
        <v>-27.2680736056722</v>
      </c>
      <c r="I4087">
        <v>26.221745087878599</v>
      </c>
      <c r="J4087">
        <v>-9.4396555930637902</v>
      </c>
      <c r="K4087">
        <v>92.448177721296403</v>
      </c>
      <c r="L4087">
        <v>70.056074434667707</v>
      </c>
      <c r="M4087">
        <v>7.0175387228906896</v>
      </c>
      <c r="N4087">
        <v>0.43948426847705102</v>
      </c>
      <c r="O4087">
        <v>42.047010497489701</v>
      </c>
      <c r="P4087">
        <v>105.005847953216</v>
      </c>
      <c r="Q4087">
        <v>7.5206083157489001E-2</v>
      </c>
    </row>
    <row r="4088" spans="1:17" hidden="1" x14ac:dyDescent="0.3">
      <c r="A4088" t="s">
        <v>8337</v>
      </c>
      <c r="B4088" t="s">
        <v>8338</v>
      </c>
      <c r="C4088" t="str">
        <f>IFERROR(VLOOKUP(Table1[[#This Row],[Ticker]],[1]!Table1[[Symbol]:[Industry]],2,FALSE),"-")</f>
        <v>-</v>
      </c>
      <c r="D4088" t="s">
        <v>306</v>
      </c>
      <c r="E4088">
        <v>16.037761719999999</v>
      </c>
      <c r="F4088">
        <v>40.4</v>
      </c>
      <c r="G4088">
        <v>-30.653362491584399</v>
      </c>
      <c r="H4088">
        <v>8.7654364587317595</v>
      </c>
      <c r="I4088">
        <v>-26.619880650608</v>
      </c>
      <c r="J4088">
        <v>-9.4706405766060495</v>
      </c>
      <c r="K4088">
        <v>43.649508476440097</v>
      </c>
      <c r="L4088">
        <v>43.860561572171498</v>
      </c>
      <c r="M4088">
        <v>35.1416088796704</v>
      </c>
      <c r="N4088">
        <v>0.61800382568293</v>
      </c>
      <c r="O4088">
        <v>78.242574257425701</v>
      </c>
      <c r="P4088">
        <v>36.164475901583998</v>
      </c>
      <c r="Q4088">
        <v>3.2852810726397001E-2</v>
      </c>
    </row>
    <row r="4089" spans="1:17" hidden="1" x14ac:dyDescent="0.3">
      <c r="A4089" t="s">
        <v>8339</v>
      </c>
      <c r="B4089" t="s">
        <v>8340</v>
      </c>
      <c r="C4089" t="str">
        <f>IFERROR(VLOOKUP(Table1[[#This Row],[Ticker]],[1]!Table1[[Symbol]:[Industry]],2,FALSE),"-")</f>
        <v>-</v>
      </c>
      <c r="E4089">
        <v>16.0374795</v>
      </c>
      <c r="F4089">
        <v>44.53</v>
      </c>
      <c r="G4089">
        <v>-69.079857393245902</v>
      </c>
      <c r="H4089">
        <v>-12.4949432859972</v>
      </c>
      <c r="I4089">
        <v>-56.257037395482101</v>
      </c>
      <c r="J4089">
        <v>6.7274661614798698E-2</v>
      </c>
      <c r="K4089">
        <v>50.544586351781497</v>
      </c>
      <c r="M4089">
        <v>38.1917120838324</v>
      </c>
      <c r="N4089">
        <v>0.18061190920056999</v>
      </c>
      <c r="O4089">
        <v>76.847069391421499</v>
      </c>
      <c r="P4089">
        <v>6.0238095238095202</v>
      </c>
    </row>
    <row r="4090" spans="1:17" hidden="1" x14ac:dyDescent="0.3">
      <c r="A4090" t="s">
        <v>8341</v>
      </c>
      <c r="B4090" t="s">
        <v>8342</v>
      </c>
      <c r="C4090" t="str">
        <f>IFERROR(VLOOKUP(Table1[[#This Row],[Ticker]],[1]!Table1[[Symbol]:[Industry]],2,FALSE),"-")</f>
        <v>-</v>
      </c>
      <c r="D4090" t="s">
        <v>1539</v>
      </c>
      <c r="E4090">
        <v>16.010840000000002</v>
      </c>
      <c r="F4090">
        <v>35.049999999999997</v>
      </c>
      <c r="G4090">
        <v>-54.181573776098197</v>
      </c>
      <c r="H4090">
        <v>-11.566453085983801</v>
      </c>
      <c r="I4090">
        <v>-32.591542426439702</v>
      </c>
      <c r="J4090">
        <v>-9.1656205840718403</v>
      </c>
      <c r="K4090">
        <v>36.4097642719844</v>
      </c>
      <c r="L4090">
        <v>37.225442185316403</v>
      </c>
      <c r="M4090">
        <v>36.712898594187898</v>
      </c>
      <c r="N4090">
        <v>0.70655270655270597</v>
      </c>
      <c r="O4090">
        <v>44.079885877318098</v>
      </c>
      <c r="P4090">
        <v>16.638935108152999</v>
      </c>
    </row>
    <row r="4091" spans="1:17" hidden="1" x14ac:dyDescent="0.3">
      <c r="A4091" t="s">
        <v>8343</v>
      </c>
      <c r="B4091" t="s">
        <v>8344</v>
      </c>
      <c r="C4091" t="str">
        <f>IFERROR(VLOOKUP(Table1[[#This Row],[Ticker]],[1]!Table1[[Symbol]:[Industry]],2,FALSE),"-")</f>
        <v>-</v>
      </c>
      <c r="E4091">
        <v>16.0033496</v>
      </c>
      <c r="F4091">
        <v>22.96</v>
      </c>
      <c r="G4091">
        <v>27.763749807880799</v>
      </c>
      <c r="H4091">
        <v>-8.9914547928180095</v>
      </c>
      <c r="I4091">
        <v>16.462746652823899</v>
      </c>
      <c r="J4091">
        <v>2.7487134425797399</v>
      </c>
      <c r="K4091">
        <v>22.324520427893201</v>
      </c>
      <c r="L4091">
        <v>19.432452233808402</v>
      </c>
      <c r="M4091">
        <v>50.751730015766</v>
      </c>
      <c r="N4091">
        <v>1.0202792427751901</v>
      </c>
      <c r="O4091">
        <v>27.569686411149799</v>
      </c>
      <c r="P4091">
        <v>96.912521440823298</v>
      </c>
      <c r="Q4091">
        <v>8.4060621845310005E-2</v>
      </c>
    </row>
    <row r="4092" spans="1:17" hidden="1" x14ac:dyDescent="0.3">
      <c r="A4092" t="s">
        <v>8345</v>
      </c>
      <c r="B4092" t="s">
        <v>8346</v>
      </c>
      <c r="C4092" t="str">
        <f>IFERROR(VLOOKUP(Table1[[#This Row],[Ticker]],[1]!Table1[[Symbol]:[Industry]],2,FALSE),"-")</f>
        <v>-</v>
      </c>
      <c r="D4092" t="s">
        <v>59</v>
      </c>
      <c r="E4092">
        <v>15.991246800000001</v>
      </c>
      <c r="F4092">
        <v>63.48</v>
      </c>
      <c r="G4092">
        <v>55.918715266557399</v>
      </c>
      <c r="H4092">
        <v>29.7817044701025</v>
      </c>
      <c r="I4092">
        <v>45.021081737961502</v>
      </c>
      <c r="J4092">
        <v>23.291103263640998</v>
      </c>
      <c r="K4092">
        <v>43.525635484385397</v>
      </c>
      <c r="L4092">
        <v>41.301050983303298</v>
      </c>
      <c r="M4092">
        <v>86.759881093408694</v>
      </c>
      <c r="N4092">
        <v>1.09008236944524</v>
      </c>
      <c r="O4092">
        <v>0</v>
      </c>
      <c r="P4092">
        <v>90.344827586206804</v>
      </c>
      <c r="Q4092">
        <v>7.9477012105203998E-2</v>
      </c>
    </row>
    <row r="4093" spans="1:17" hidden="1" x14ac:dyDescent="0.3">
      <c r="A4093" t="s">
        <v>8347</v>
      </c>
      <c r="B4093" t="s">
        <v>8348</v>
      </c>
      <c r="C4093" t="str">
        <f>IFERROR(VLOOKUP(Table1[[#This Row],[Ticker]],[1]!Table1[[Symbol]:[Industry]],2,FALSE),"-")</f>
        <v>-</v>
      </c>
      <c r="D4093" t="s">
        <v>716</v>
      </c>
      <c r="E4093">
        <v>15.966448</v>
      </c>
      <c r="F4093">
        <v>135.86000000000001</v>
      </c>
      <c r="G4093">
        <v>10.565069430094001</v>
      </c>
      <c r="H4093">
        <v>5.03898979481085</v>
      </c>
      <c r="I4093">
        <v>3.41916920491586</v>
      </c>
      <c r="J4093">
        <v>3.8164465556633802</v>
      </c>
      <c r="K4093">
        <v>129.64151013911899</v>
      </c>
      <c r="L4093">
        <v>120.167619137426</v>
      </c>
      <c r="M4093">
        <v>48.680230268627398</v>
      </c>
      <c r="N4093">
        <v>0.91516302601261801</v>
      </c>
      <c r="O4093">
        <v>8.1996172530545994</v>
      </c>
      <c r="P4093">
        <v>37.204605130276697</v>
      </c>
    </row>
    <row r="4094" spans="1:17" hidden="1" x14ac:dyDescent="0.3">
      <c r="A4094" t="s">
        <v>8349</v>
      </c>
      <c r="B4094" t="s">
        <v>8350</v>
      </c>
      <c r="C4094" t="str">
        <f>IFERROR(VLOOKUP(Table1[[#This Row],[Ticker]],[1]!Table1[[Symbol]:[Industry]],2,FALSE),"-")</f>
        <v>-</v>
      </c>
      <c r="E4094">
        <v>15.917999999999999</v>
      </c>
      <c r="F4094">
        <v>113.7</v>
      </c>
      <c r="G4094">
        <v>-2.0580261515018998</v>
      </c>
      <c r="H4094">
        <v>10.564767748397299</v>
      </c>
      <c r="I4094">
        <v>26.534300439060601</v>
      </c>
      <c r="J4094">
        <v>14.486267820398799</v>
      </c>
      <c r="K4094">
        <v>103.084588036928</v>
      </c>
      <c r="L4094">
        <v>109.16120718296099</v>
      </c>
      <c r="M4094">
        <v>88.654133748203193</v>
      </c>
      <c r="N4094">
        <v>2.5</v>
      </c>
      <c r="O4094">
        <v>48.566402814423903</v>
      </c>
      <c r="P4094">
        <v>43.560606060605998</v>
      </c>
      <c r="Q4094">
        <v>6.3590100438449997E-3</v>
      </c>
    </row>
    <row r="4095" spans="1:17" hidden="1" x14ac:dyDescent="0.3">
      <c r="A4095" t="s">
        <v>8351</v>
      </c>
      <c r="B4095" t="s">
        <v>8352</v>
      </c>
      <c r="C4095" t="str">
        <f>IFERROR(VLOOKUP(Table1[[#This Row],[Ticker]],[1]!Table1[[Symbol]:[Industry]],2,FALSE),"-")</f>
        <v>-</v>
      </c>
      <c r="E4095">
        <v>15.85940694</v>
      </c>
      <c r="F4095">
        <v>11.1</v>
      </c>
      <c r="G4095">
        <v>1.00014274612709</v>
      </c>
      <c r="H4095">
        <v>-25.049055840109698</v>
      </c>
      <c r="I4095">
        <v>-25.211640904749</v>
      </c>
      <c r="J4095">
        <v>-14.0487001455912</v>
      </c>
      <c r="K4095">
        <v>12.1156911822372</v>
      </c>
      <c r="L4095">
        <v>11.1469161857476</v>
      </c>
      <c r="M4095">
        <v>41.105526238374402</v>
      </c>
      <c r="N4095">
        <v>0.35369699949593397</v>
      </c>
      <c r="O4095">
        <v>55.945945945945901</v>
      </c>
      <c r="P4095">
        <v>84.692179700499096</v>
      </c>
      <c r="Q4095">
        <v>8.5403797372067006E-2</v>
      </c>
    </row>
    <row r="4096" spans="1:17" hidden="1" x14ac:dyDescent="0.3">
      <c r="A4096" t="s">
        <v>8353</v>
      </c>
      <c r="B4096" t="s">
        <v>8354</v>
      </c>
      <c r="C4096" t="str">
        <f>IFERROR(VLOOKUP(Table1[[#This Row],[Ticker]],[1]!Table1[[Symbol]:[Industry]],2,FALSE),"-")</f>
        <v>-</v>
      </c>
      <c r="D4096" t="s">
        <v>6853</v>
      </c>
      <c r="E4096">
        <v>15.795</v>
      </c>
      <c r="F4096">
        <v>65</v>
      </c>
      <c r="G4096">
        <v>-53.4899637987739</v>
      </c>
      <c r="H4096">
        <v>-10.6866658468618</v>
      </c>
      <c r="I4096">
        <v>-45.2162790893438</v>
      </c>
      <c r="J4096">
        <v>-0.20549839120525501</v>
      </c>
      <c r="K4096">
        <v>73.035223765670594</v>
      </c>
      <c r="L4096">
        <v>83.079356200956099</v>
      </c>
      <c r="M4096">
        <v>53.6181024493414</v>
      </c>
      <c r="N4096">
        <v>0.77281746031746001</v>
      </c>
      <c r="O4096">
        <v>76.923076923076906</v>
      </c>
      <c r="P4096">
        <v>30</v>
      </c>
      <c r="Q4096">
        <v>3.2705558129E-3</v>
      </c>
    </row>
    <row r="4097" spans="1:17" hidden="1" x14ac:dyDescent="0.3">
      <c r="A4097" t="s">
        <v>8355</v>
      </c>
      <c r="B4097" t="s">
        <v>8356</v>
      </c>
      <c r="C4097" t="str">
        <f>IFERROR(VLOOKUP(Table1[[#This Row],[Ticker]],[1]!Table1[[Symbol]:[Industry]],2,FALSE),"-")</f>
        <v>-</v>
      </c>
      <c r="E4097">
        <v>15.783445</v>
      </c>
      <c r="F4097">
        <v>30.5</v>
      </c>
      <c r="G4097">
        <v>-28.886789195599299</v>
      </c>
      <c r="H4097">
        <v>0.75827858791430103</v>
      </c>
      <c r="I4097">
        <v>-11.5604623687473</v>
      </c>
      <c r="J4097">
        <v>-0.60713603631304502</v>
      </c>
      <c r="K4097">
        <v>30.787382325484401</v>
      </c>
      <c r="L4097">
        <v>31.8341615297009</v>
      </c>
      <c r="M4097">
        <v>52.805777902839097</v>
      </c>
      <c r="N4097">
        <v>0.50034176349965798</v>
      </c>
      <c r="O4097">
        <v>40.754098360655703</v>
      </c>
      <c r="P4097">
        <v>21.031746031746</v>
      </c>
    </row>
    <row r="4098" spans="1:17" hidden="1" x14ac:dyDescent="0.3">
      <c r="A4098" t="s">
        <v>8357</v>
      </c>
      <c r="B4098" t="s">
        <v>8358</v>
      </c>
      <c r="C4098" t="str">
        <f>IFERROR(VLOOKUP(Table1[[#This Row],[Ticker]],[1]!Table1[[Symbol]:[Industry]],2,FALSE),"-")</f>
        <v>-</v>
      </c>
      <c r="D4098" t="s">
        <v>98</v>
      </c>
      <c r="E4098">
        <v>15.759575699999999</v>
      </c>
      <c r="F4098">
        <v>29.73</v>
      </c>
      <c r="G4098">
        <v>6.4211473123371299</v>
      </c>
      <c r="H4098">
        <v>-0.50737223736249604</v>
      </c>
      <c r="I4098">
        <v>-13.4246621088797</v>
      </c>
      <c r="J4098">
        <v>-0.97182004725620996</v>
      </c>
      <c r="K4098">
        <v>32.395639298815802</v>
      </c>
      <c r="L4098">
        <v>30.661604911717198</v>
      </c>
      <c r="M4098">
        <v>33.753226580409098</v>
      </c>
      <c r="N4098">
        <v>0.53737217725045605</v>
      </c>
      <c r="O4098">
        <v>49.848637739656901</v>
      </c>
      <c r="P4098">
        <v>57.635206786850397</v>
      </c>
      <c r="Q4098">
        <v>0.108787905016452</v>
      </c>
    </row>
    <row r="4099" spans="1:17" hidden="1" x14ac:dyDescent="0.3">
      <c r="A4099" t="s">
        <v>8359</v>
      </c>
      <c r="B4099" t="s">
        <v>8360</v>
      </c>
      <c r="C4099" t="str">
        <f>IFERROR(VLOOKUP(Table1[[#This Row],[Ticker]],[1]!Table1[[Symbol]:[Industry]],2,FALSE),"-")</f>
        <v>-</v>
      </c>
      <c r="D4099" t="s">
        <v>552</v>
      </c>
      <c r="E4099">
        <v>15.738</v>
      </c>
      <c r="F4099">
        <v>52.46</v>
      </c>
      <c r="G4099">
        <v>-46.1550128332497</v>
      </c>
      <c r="H4099">
        <v>-2.2922741968184899</v>
      </c>
      <c r="I4099">
        <v>17.608146414578499</v>
      </c>
      <c r="J4099">
        <v>-1.7679983912052499</v>
      </c>
      <c r="K4099">
        <v>54.232951973914197</v>
      </c>
      <c r="L4099">
        <v>54.988918389527598</v>
      </c>
      <c r="M4099">
        <v>55.659094569694801</v>
      </c>
      <c r="N4099">
        <v>4.45893128859981E-2</v>
      </c>
      <c r="O4099">
        <v>95.386961494471905</v>
      </c>
      <c r="P4099">
        <v>57.490243170219102</v>
      </c>
    </row>
    <row r="4100" spans="1:17" hidden="1" x14ac:dyDescent="0.3">
      <c r="A4100" t="s">
        <v>8361</v>
      </c>
      <c r="B4100" t="s">
        <v>8362</v>
      </c>
      <c r="C4100" t="str">
        <f>IFERROR(VLOOKUP(Table1[[#This Row],[Ticker]],[1]!Table1[[Symbol]:[Industry]],2,FALSE),"-")</f>
        <v>-</v>
      </c>
      <c r="D4100" t="s">
        <v>140</v>
      </c>
      <c r="E4100">
        <v>15.7138578</v>
      </c>
      <c r="F4100">
        <v>8.01</v>
      </c>
      <c r="G4100">
        <v>-28.621276930087099</v>
      </c>
      <c r="H4100">
        <v>-7.6868624779164101</v>
      </c>
      <c r="I4100">
        <v>-30.397090019112898</v>
      </c>
      <c r="J4100">
        <v>-1.3906399006392101</v>
      </c>
      <c r="K4100">
        <v>7.9400660143964901</v>
      </c>
      <c r="L4100">
        <v>8.2319953115197109</v>
      </c>
      <c r="M4100">
        <v>58.439742849767001</v>
      </c>
      <c r="N4100">
        <v>1.3209355042442299</v>
      </c>
      <c r="O4100">
        <v>98.501872659176001</v>
      </c>
      <c r="P4100">
        <v>28.16</v>
      </c>
      <c r="Q4100">
        <v>7.8477281904693996E-2</v>
      </c>
    </row>
    <row r="4101" spans="1:17" hidden="1" x14ac:dyDescent="0.3">
      <c r="A4101" t="s">
        <v>8363</v>
      </c>
      <c r="B4101" t="s">
        <v>8364</v>
      </c>
      <c r="C4101" t="str">
        <f>IFERROR(VLOOKUP(Table1[[#This Row],[Ticker]],[1]!Table1[[Symbol]:[Industry]],2,FALSE),"-")</f>
        <v>-</v>
      </c>
      <c r="D4101" t="s">
        <v>49</v>
      </c>
      <c r="E4101">
        <v>15.712471499999999</v>
      </c>
      <c r="F4101">
        <v>36.85</v>
      </c>
      <c r="G4101">
        <v>28.795151505209201</v>
      </c>
      <c r="H4101">
        <v>-4.4141352051891403</v>
      </c>
      <c r="I4101">
        <v>43.785804044794801</v>
      </c>
      <c r="J4101">
        <v>0.86358055616316498</v>
      </c>
      <c r="K4101">
        <v>37.355239142202898</v>
      </c>
      <c r="L4101">
        <v>32.549069062141797</v>
      </c>
      <c r="M4101">
        <v>44.483636936213898</v>
      </c>
      <c r="N4101">
        <v>3.61443321437328</v>
      </c>
      <c r="O4101">
        <v>18.643147896879199</v>
      </c>
      <c r="P4101">
        <v>80.637254901960802</v>
      </c>
    </row>
    <row r="4102" spans="1:17" hidden="1" x14ac:dyDescent="0.3">
      <c r="A4102" t="s">
        <v>8365</v>
      </c>
      <c r="B4102" t="s">
        <v>8366</v>
      </c>
      <c r="C4102" t="str">
        <f>IFERROR(VLOOKUP(Table1[[#This Row],[Ticker]],[1]!Table1[[Symbol]:[Industry]],2,FALSE),"-")</f>
        <v>-</v>
      </c>
      <c r="E4102">
        <v>15.701153606</v>
      </c>
      <c r="F4102">
        <v>11.63</v>
      </c>
      <c r="G4102">
        <v>15.086845456001299</v>
      </c>
      <c r="H4102">
        <v>0.51860022081981205</v>
      </c>
      <c r="I4102">
        <v>-22.943503687578801</v>
      </c>
      <c r="J4102">
        <v>-2.6154560183239099</v>
      </c>
      <c r="K4102">
        <v>11.411295408282999</v>
      </c>
      <c r="L4102">
        <v>11.4654169605543</v>
      </c>
      <c r="M4102">
        <v>61.197809871187502</v>
      </c>
      <c r="N4102">
        <v>1.3978755504603499</v>
      </c>
      <c r="O4102">
        <v>37.575236457437597</v>
      </c>
      <c r="P4102">
        <v>55.066666666666599</v>
      </c>
      <c r="Q4102">
        <v>-8.7543160222800006E-3</v>
      </c>
    </row>
    <row r="4103" spans="1:17" hidden="1" x14ac:dyDescent="0.3">
      <c r="A4103" t="s">
        <v>8367</v>
      </c>
      <c r="B4103" t="s">
        <v>8368</v>
      </c>
      <c r="C4103" t="str">
        <f>IFERROR(VLOOKUP(Table1[[#This Row],[Ticker]],[1]!Table1[[Symbol]:[Industry]],2,FALSE),"-")</f>
        <v>-</v>
      </c>
      <c r="D4103" t="s">
        <v>390</v>
      </c>
      <c r="E4103">
        <v>15.700157000000001</v>
      </c>
      <c r="F4103">
        <v>15.7</v>
      </c>
      <c r="G4103">
        <v>188.287813979003</v>
      </c>
      <c r="H4103">
        <v>-19.254560737104001</v>
      </c>
      <c r="I4103">
        <v>201.11063397676699</v>
      </c>
      <c r="J4103">
        <v>-7.5915278029699502</v>
      </c>
      <c r="M4103">
        <v>14.2444131471751</v>
      </c>
      <c r="O4103">
        <v>24.522292993630501</v>
      </c>
      <c r="P4103">
        <v>213.99999999999901</v>
      </c>
    </row>
    <row r="4104" spans="1:17" hidden="1" x14ac:dyDescent="0.3">
      <c r="A4104" t="s">
        <v>8369</v>
      </c>
      <c r="B4104" t="s">
        <v>8370</v>
      </c>
      <c r="C4104" t="str">
        <f>IFERROR(VLOOKUP(Table1[[#This Row],[Ticker]],[1]!Table1[[Symbol]:[Industry]],2,FALSE),"-")</f>
        <v>-</v>
      </c>
      <c r="E4104">
        <v>15.695</v>
      </c>
      <c r="F4104">
        <v>36.5</v>
      </c>
      <c r="G4104">
        <v>87.738106376664604</v>
      </c>
      <c r="H4104">
        <v>-6.2987052876390903</v>
      </c>
      <c r="I4104">
        <v>26.4236110760042</v>
      </c>
      <c r="K4104">
        <v>40.263921578108103</v>
      </c>
      <c r="L4104">
        <v>30.853506654551801</v>
      </c>
      <c r="M4104">
        <v>23.0223170089482</v>
      </c>
      <c r="N4104">
        <v>0.621542036187124</v>
      </c>
      <c r="O4104">
        <v>39.726027397260196</v>
      </c>
      <c r="P4104">
        <v>135.180412371134</v>
      </c>
      <c r="Q4104">
        <v>0.12592489968294401</v>
      </c>
    </row>
    <row r="4105" spans="1:17" hidden="1" x14ac:dyDescent="0.3">
      <c r="A4105" t="s">
        <v>8371</v>
      </c>
      <c r="B4105" t="s">
        <v>8372</v>
      </c>
      <c r="C4105" t="str">
        <f>IFERROR(VLOOKUP(Table1[[#This Row],[Ticker]],[1]!Table1[[Symbol]:[Industry]],2,FALSE),"-")</f>
        <v>-</v>
      </c>
      <c r="D4105" t="s">
        <v>21</v>
      </c>
      <c r="E4105">
        <v>15.6942667</v>
      </c>
      <c r="F4105">
        <v>14.93</v>
      </c>
      <c r="G4105">
        <v>-33.891767816814102</v>
      </c>
      <c r="H4105">
        <v>2.6572933662394198</v>
      </c>
      <c r="I4105">
        <v>-39.559307084136101</v>
      </c>
      <c r="J4105">
        <v>8.9410119485288693</v>
      </c>
      <c r="K4105">
        <v>15.3830379401172</v>
      </c>
      <c r="L4105">
        <v>16.940657161164101</v>
      </c>
      <c r="M4105">
        <v>67.581063802027401</v>
      </c>
      <c r="N4105">
        <v>0.98457266324302295</v>
      </c>
      <c r="O4105">
        <v>82.518419290020105</v>
      </c>
      <c r="P4105">
        <v>21.778140293637801</v>
      </c>
      <c r="Q4105">
        <v>8.1992112079849994E-2</v>
      </c>
    </row>
    <row r="4106" spans="1:17" hidden="1" x14ac:dyDescent="0.3">
      <c r="A4106" t="s">
        <v>8373</v>
      </c>
      <c r="B4106" t="s">
        <v>8374</v>
      </c>
      <c r="C4106" t="str">
        <f>IFERROR(VLOOKUP(Table1[[#This Row],[Ticker]],[1]!Table1[[Symbol]:[Industry]],2,FALSE),"-")</f>
        <v>-</v>
      </c>
      <c r="D4106" t="s">
        <v>124</v>
      </c>
      <c r="E4106">
        <v>15.603999999999999</v>
      </c>
      <c r="F4106">
        <v>23.5</v>
      </c>
      <c r="G4106">
        <v>-25.456213324750401</v>
      </c>
      <c r="H4106">
        <v>-2.3205391460758298</v>
      </c>
      <c r="I4106">
        <v>-33.282319952771701</v>
      </c>
      <c r="J4106">
        <v>-2.4865612654567499</v>
      </c>
      <c r="K4106">
        <v>25.522387691578398</v>
      </c>
      <c r="L4106">
        <v>26.737554665556502</v>
      </c>
      <c r="M4106">
        <v>33.344529874640003</v>
      </c>
      <c r="N4106">
        <v>1.6727302345786199</v>
      </c>
      <c r="O4106">
        <v>74.468085106382901</v>
      </c>
      <c r="P4106">
        <v>15.083251714005799</v>
      </c>
      <c r="Q4106">
        <v>7.2297458874854004E-2</v>
      </c>
    </row>
    <row r="4107" spans="1:17" hidden="1" x14ac:dyDescent="0.3">
      <c r="A4107" t="s">
        <v>8375</v>
      </c>
      <c r="B4107" t="s">
        <v>8376</v>
      </c>
      <c r="C4107" t="str">
        <f>IFERROR(VLOOKUP(Table1[[#This Row],[Ticker]],[1]!Table1[[Symbol]:[Industry]],2,FALSE),"-")</f>
        <v>-</v>
      </c>
      <c r="D4107" t="s">
        <v>140</v>
      </c>
      <c r="E4107">
        <v>15.593968</v>
      </c>
      <c r="F4107">
        <v>12.64</v>
      </c>
      <c r="G4107">
        <v>140.393077136898</v>
      </c>
      <c r="H4107">
        <v>-3.9464812691018398</v>
      </c>
      <c r="I4107">
        <v>19.3282071985249</v>
      </c>
      <c r="J4107">
        <v>-1.84551777105021</v>
      </c>
      <c r="K4107">
        <v>11.732682634989599</v>
      </c>
      <c r="L4107">
        <v>9.9716157713497502</v>
      </c>
      <c r="M4107">
        <v>52.670848299740399</v>
      </c>
      <c r="N4107">
        <v>1.29186866568561</v>
      </c>
      <c r="O4107">
        <v>6.8829113924050596</v>
      </c>
      <c r="P4107">
        <v>168.36518046709099</v>
      </c>
      <c r="Q4107">
        <v>7.4405785649824002E-2</v>
      </c>
    </row>
    <row r="4108" spans="1:17" hidden="1" x14ac:dyDescent="0.3">
      <c r="A4108" t="s">
        <v>8377</v>
      </c>
      <c r="B4108" t="s">
        <v>8378</v>
      </c>
      <c r="C4108" t="str">
        <f>IFERROR(VLOOKUP(Table1[[#This Row],[Ticker]],[1]!Table1[[Symbol]:[Industry]],2,FALSE),"-")</f>
        <v>-</v>
      </c>
      <c r="D4108" t="s">
        <v>496</v>
      </c>
      <c r="E4108">
        <v>15.578088989999999</v>
      </c>
      <c r="F4108">
        <v>12.57</v>
      </c>
      <c r="G4108">
        <v>-10.391085103565</v>
      </c>
      <c r="H4108">
        <v>-4.7313437698203797</v>
      </c>
      <c r="I4108">
        <v>-16.197058330924701</v>
      </c>
      <c r="J4108">
        <v>3.1568764001136</v>
      </c>
      <c r="K4108">
        <v>12.421381481811</v>
      </c>
      <c r="L4108">
        <v>12.401637949830301</v>
      </c>
      <c r="M4108">
        <v>72.191715081256206</v>
      </c>
      <c r="N4108">
        <v>0.19155844155844101</v>
      </c>
      <c r="O4108">
        <v>20.1272871917263</v>
      </c>
      <c r="P4108">
        <v>42.840909090909001</v>
      </c>
    </row>
    <row r="4109" spans="1:17" hidden="1" x14ac:dyDescent="0.3">
      <c r="A4109" t="s">
        <v>8379</v>
      </c>
      <c r="B4109" t="s">
        <v>8380</v>
      </c>
      <c r="C4109" t="str">
        <f>IFERROR(VLOOKUP(Table1[[#This Row],[Ticker]],[1]!Table1[[Symbol]:[Industry]],2,FALSE),"-")</f>
        <v>-</v>
      </c>
      <c r="D4109" t="s">
        <v>237</v>
      </c>
      <c r="E4109">
        <v>15.557</v>
      </c>
      <c r="F4109">
        <v>13.24</v>
      </c>
      <c r="G4109">
        <v>56.908503634176199</v>
      </c>
      <c r="H4109">
        <v>0.70781601432303898</v>
      </c>
      <c r="I4109">
        <v>1.2485650112503399</v>
      </c>
      <c r="J4109">
        <v>-4.0355720873503804</v>
      </c>
      <c r="K4109">
        <v>12.504015501235999</v>
      </c>
      <c r="L4109">
        <v>11.774312875042501</v>
      </c>
      <c r="M4109">
        <v>65.673141585207901</v>
      </c>
      <c r="N4109">
        <v>2.0689049305564602</v>
      </c>
      <c r="O4109">
        <v>20.468277945619299</v>
      </c>
      <c r="Q4109">
        <v>6.3815279146946999E-2</v>
      </c>
    </row>
    <row r="4110" spans="1:17" hidden="1" x14ac:dyDescent="0.3">
      <c r="A4110" t="s">
        <v>8381</v>
      </c>
      <c r="B4110" t="s">
        <v>8382</v>
      </c>
      <c r="C4110" t="str">
        <f>IFERROR(VLOOKUP(Table1[[#This Row],[Ticker]],[1]!Table1[[Symbol]:[Industry]],2,FALSE),"-")</f>
        <v>-</v>
      </c>
      <c r="D4110" t="s">
        <v>716</v>
      </c>
      <c r="E4110">
        <v>15.501888424000001</v>
      </c>
      <c r="F4110">
        <v>87.7</v>
      </c>
      <c r="G4110">
        <v>19.349644152128199</v>
      </c>
      <c r="H4110">
        <v>10.312115938153299</v>
      </c>
      <c r="I4110">
        <v>4.7655843389891999</v>
      </c>
      <c r="J4110">
        <v>3.9641788727638998</v>
      </c>
      <c r="K4110">
        <v>81.347499067827698</v>
      </c>
      <c r="L4110">
        <v>75.297995640805198</v>
      </c>
      <c r="M4110">
        <v>40.888200527429397</v>
      </c>
      <c r="N4110">
        <v>1.0531027540211499</v>
      </c>
      <c r="O4110">
        <v>1.23147092360318</v>
      </c>
      <c r="P4110">
        <v>63.925233644859802</v>
      </c>
    </row>
    <row r="4111" spans="1:17" hidden="1" x14ac:dyDescent="0.3">
      <c r="A4111" t="s">
        <v>8383</v>
      </c>
      <c r="B4111" t="s">
        <v>8384</v>
      </c>
      <c r="C4111" t="str">
        <f>IFERROR(VLOOKUP(Table1[[#This Row],[Ticker]],[1]!Table1[[Symbol]:[Industry]],2,FALSE),"-")</f>
        <v>-</v>
      </c>
      <c r="E4111">
        <v>15.4635728</v>
      </c>
      <c r="F4111">
        <v>16</v>
      </c>
      <c r="G4111">
        <v>-55.6903041829218</v>
      </c>
      <c r="H4111">
        <v>-20.360081151134999</v>
      </c>
      <c r="I4111">
        <v>-37.947914032600103</v>
      </c>
      <c r="J4111">
        <v>-4.5197182160958</v>
      </c>
      <c r="K4111">
        <v>17.3965645974476</v>
      </c>
      <c r="L4111">
        <v>20.220152639029699</v>
      </c>
      <c r="M4111">
        <v>50.1979541191034</v>
      </c>
      <c r="N4111">
        <v>1.28005679400568</v>
      </c>
      <c r="O4111">
        <v>84.375</v>
      </c>
      <c r="P4111">
        <v>5.8201058201058302</v>
      </c>
      <c r="Q4111">
        <v>-2.4360515620997999E-2</v>
      </c>
    </row>
    <row r="4112" spans="1:17" hidden="1" x14ac:dyDescent="0.3">
      <c r="A4112" t="s">
        <v>8385</v>
      </c>
      <c r="B4112" t="s">
        <v>8386</v>
      </c>
      <c r="C4112" t="str">
        <f>IFERROR(VLOOKUP(Table1[[#This Row],[Ticker]],[1]!Table1[[Symbol]:[Industry]],2,FALSE),"-")</f>
        <v>-</v>
      </c>
      <c r="D4112" t="s">
        <v>1136</v>
      </c>
      <c r="E4112">
        <v>15.450432599999999</v>
      </c>
      <c r="F4112">
        <v>6.18</v>
      </c>
      <c r="G4112">
        <v>-95.653820262241297</v>
      </c>
      <c r="H4112">
        <v>-6.5880482486674099</v>
      </c>
      <c r="I4112">
        <v>-63.409782356298798</v>
      </c>
      <c r="J4112">
        <v>8.7583173982684208</v>
      </c>
      <c r="K4112">
        <v>6.9322168570365896</v>
      </c>
      <c r="L4112">
        <v>12.0801776112837</v>
      </c>
      <c r="M4112">
        <v>69.250551153856506</v>
      </c>
      <c r="N4112">
        <v>1.0594102050948899</v>
      </c>
      <c r="O4112">
        <v>264.07766990291202</v>
      </c>
      <c r="P4112">
        <v>31.489361702127599</v>
      </c>
      <c r="Q4112">
        <v>1.8814274915583001E-2</v>
      </c>
    </row>
    <row r="4113" spans="1:17" hidden="1" x14ac:dyDescent="0.3">
      <c r="A4113" t="s">
        <v>8387</v>
      </c>
      <c r="B4113" t="s">
        <v>8388</v>
      </c>
      <c r="C4113" t="str">
        <f>IFERROR(VLOOKUP(Table1[[#This Row],[Ticker]],[1]!Table1[[Symbol]:[Industry]],2,FALSE),"-")</f>
        <v>-</v>
      </c>
      <c r="D4113" t="s">
        <v>620</v>
      </c>
      <c r="E4113">
        <v>15.4119928719999</v>
      </c>
      <c r="F4113">
        <v>13.24</v>
      </c>
      <c r="G4113">
        <v>-9.0308866355703898</v>
      </c>
      <c r="H4113">
        <v>0.41181416189945602</v>
      </c>
      <c r="I4113">
        <v>-12.7380800928239</v>
      </c>
      <c r="J4113">
        <v>-2.1439382408293199</v>
      </c>
      <c r="K4113">
        <v>12.7304466912479</v>
      </c>
      <c r="L4113">
        <v>12.358041418893</v>
      </c>
      <c r="M4113">
        <v>56.345301560795598</v>
      </c>
      <c r="N4113">
        <v>1.70391656160505</v>
      </c>
      <c r="O4113">
        <v>19.2598187311178</v>
      </c>
      <c r="P4113">
        <v>32.2677322677322</v>
      </c>
      <c r="Q4113">
        <v>3.7891386652078002E-2</v>
      </c>
    </row>
    <row r="4114" spans="1:17" hidden="1" x14ac:dyDescent="0.3">
      <c r="A4114" t="s">
        <v>8389</v>
      </c>
      <c r="B4114" t="s">
        <v>8390</v>
      </c>
      <c r="C4114" t="str">
        <f>IFERROR(VLOOKUP(Table1[[#This Row],[Ticker]],[1]!Table1[[Symbol]:[Industry]],2,FALSE),"-")</f>
        <v>-</v>
      </c>
      <c r="D4114" t="s">
        <v>552</v>
      </c>
      <c r="E4114">
        <v>15.397976876</v>
      </c>
      <c r="F4114">
        <v>10.91</v>
      </c>
      <c r="G4114">
        <v>26.026339709184601</v>
      </c>
      <c r="H4114">
        <v>55.757784565584402</v>
      </c>
      <c r="I4114">
        <v>101.874413504326</v>
      </c>
      <c r="J4114">
        <v>-4.3812388093237198</v>
      </c>
      <c r="K4114">
        <v>8.5497732627527991</v>
      </c>
      <c r="L4114">
        <v>8.4923839666130103</v>
      </c>
      <c r="M4114">
        <v>59.174505676155199</v>
      </c>
      <c r="N4114">
        <v>2.05452724186646</v>
      </c>
      <c r="O4114">
        <v>9.9908340971585705</v>
      </c>
      <c r="P4114">
        <v>153.720930232558</v>
      </c>
      <c r="Q4114">
        <v>8.3791403751849996E-3</v>
      </c>
    </row>
    <row r="4115" spans="1:17" hidden="1" x14ac:dyDescent="0.3">
      <c r="A4115" t="s">
        <v>8391</v>
      </c>
      <c r="B4115" t="s">
        <v>8392</v>
      </c>
      <c r="C4115" t="str">
        <f>IFERROR(VLOOKUP(Table1[[#This Row],[Ticker]],[1]!Table1[[Symbol]:[Industry]],2,FALSE),"-")</f>
        <v>-</v>
      </c>
      <c r="D4115" t="s">
        <v>620</v>
      </c>
      <c r="E4115">
        <v>15.394</v>
      </c>
      <c r="F4115">
        <v>35.799999999999997</v>
      </c>
      <c r="G4115">
        <v>-26.2677415765517</v>
      </c>
      <c r="H4115">
        <v>-19.176039967093899</v>
      </c>
      <c r="I4115">
        <v>-7.2846462592206196</v>
      </c>
      <c r="J4115">
        <v>4.2746556372307598</v>
      </c>
      <c r="K4115">
        <v>37.620534551259198</v>
      </c>
      <c r="L4115">
        <v>36.102042754400102</v>
      </c>
      <c r="M4115">
        <v>46.267021872102099</v>
      </c>
      <c r="N4115">
        <v>0.32210536570292297</v>
      </c>
      <c r="O4115">
        <v>53.631284916201103</v>
      </c>
      <c r="P4115">
        <v>27.994279585269901</v>
      </c>
      <c r="Q4115">
        <v>-8.3835631189649994E-3</v>
      </c>
    </row>
    <row r="4116" spans="1:17" hidden="1" x14ac:dyDescent="0.3">
      <c r="A4116" t="s">
        <v>8393</v>
      </c>
      <c r="B4116" t="s">
        <v>8394</v>
      </c>
      <c r="C4116" t="str">
        <f>IFERROR(VLOOKUP(Table1[[#This Row],[Ticker]],[1]!Table1[[Symbol]:[Industry]],2,FALSE),"-")</f>
        <v>-</v>
      </c>
      <c r="E4116">
        <v>15.356249999999999</v>
      </c>
      <c r="F4116">
        <v>39</v>
      </c>
      <c r="G4116">
        <v>-34.033765710700003</v>
      </c>
      <c r="H4116">
        <v>17.460864794810799</v>
      </c>
      <c r="I4116">
        <v>21.5933925974572</v>
      </c>
      <c r="J4116">
        <v>-1.7679983912052499</v>
      </c>
      <c r="K4116">
        <v>35.445515265294702</v>
      </c>
      <c r="M4116">
        <v>52.554680580948101</v>
      </c>
      <c r="N4116">
        <v>0.78497301784972995</v>
      </c>
      <c r="O4116">
        <v>12.794871794871799</v>
      </c>
      <c r="P4116">
        <v>72.949002217294904</v>
      </c>
    </row>
    <row r="4117" spans="1:17" hidden="1" x14ac:dyDescent="0.3">
      <c r="A4117" t="s">
        <v>8395</v>
      </c>
      <c r="B4117" t="s">
        <v>8396</v>
      </c>
      <c r="C4117" t="str">
        <f>IFERROR(VLOOKUP(Table1[[#This Row],[Ticker]],[1]!Table1[[Symbol]:[Industry]],2,FALSE),"-")</f>
        <v>-</v>
      </c>
      <c r="E4117">
        <v>15.353249999999999</v>
      </c>
      <c r="F4117">
        <v>48.5</v>
      </c>
      <c r="G4117">
        <v>-65.953684296008504</v>
      </c>
      <c r="H4117">
        <v>-7.4141352051891403</v>
      </c>
      <c r="I4117">
        <v>-45.199205520789903</v>
      </c>
      <c r="J4117">
        <v>-4.7679983912052499</v>
      </c>
      <c r="K4117">
        <v>51.374635253049497</v>
      </c>
      <c r="M4117">
        <v>58.915928280106101</v>
      </c>
      <c r="N4117">
        <v>0.53636363636363604</v>
      </c>
      <c r="O4117">
        <v>85.567010309278302</v>
      </c>
      <c r="P4117">
        <v>3.1914893617021201</v>
      </c>
    </row>
    <row r="4118" spans="1:17" hidden="1" x14ac:dyDescent="0.3">
      <c r="A4118" t="s">
        <v>8397</v>
      </c>
      <c r="B4118" t="s">
        <v>8398</v>
      </c>
      <c r="C4118" t="str">
        <f>IFERROR(VLOOKUP(Table1[[#This Row],[Ticker]],[1]!Table1[[Symbol]:[Industry]],2,FALSE),"-")</f>
        <v>-</v>
      </c>
      <c r="D4118" t="s">
        <v>218</v>
      </c>
      <c r="E4118">
        <v>15.323569728000001</v>
      </c>
      <c r="F4118">
        <v>55.19</v>
      </c>
      <c r="G4118">
        <v>26.494101899577402</v>
      </c>
      <c r="H4118">
        <v>-15.267111294726099</v>
      </c>
      <c r="I4118">
        <v>28.261529117432499</v>
      </c>
      <c r="J4118">
        <v>4.0066494961186798</v>
      </c>
      <c r="K4118">
        <v>60.5694899027148</v>
      </c>
      <c r="L4118">
        <v>55.887658582846498</v>
      </c>
      <c r="M4118">
        <v>61.891649804937998</v>
      </c>
      <c r="N4118">
        <v>0.41290259482887298</v>
      </c>
      <c r="O4118">
        <v>101.52201485776401</v>
      </c>
      <c r="P4118">
        <v>96.266002844950194</v>
      </c>
      <c r="Q4118">
        <v>0.11888044984809901</v>
      </c>
    </row>
    <row r="4119" spans="1:17" hidden="1" x14ac:dyDescent="0.3">
      <c r="A4119" t="s">
        <v>8399</v>
      </c>
      <c r="B4119" t="s">
        <v>8400</v>
      </c>
      <c r="C4119" t="str">
        <f>IFERROR(VLOOKUP(Table1[[#This Row],[Ticker]],[1]!Table1[[Symbol]:[Industry]],2,FALSE),"-")</f>
        <v>-</v>
      </c>
      <c r="D4119" t="s">
        <v>320</v>
      </c>
      <c r="E4119">
        <v>15.265506</v>
      </c>
      <c r="F4119">
        <v>28.2</v>
      </c>
      <c r="G4119">
        <v>-15.123950726878499</v>
      </c>
      <c r="H4119">
        <v>14.3058647948108</v>
      </c>
      <c r="I4119">
        <v>9.1885560546896503</v>
      </c>
      <c r="J4119">
        <v>7.9953152182622</v>
      </c>
      <c r="K4119">
        <v>25.3985561797485</v>
      </c>
      <c r="L4119">
        <v>26.885276353812401</v>
      </c>
      <c r="M4119">
        <v>58.050977911054702</v>
      </c>
      <c r="N4119">
        <v>1.89602410481487</v>
      </c>
      <c r="O4119">
        <v>32.269503546099202</v>
      </c>
      <c r="P4119">
        <v>47.643979057591601</v>
      </c>
    </row>
    <row r="4120" spans="1:17" hidden="1" x14ac:dyDescent="0.3">
      <c r="A4120" t="s">
        <v>8401</v>
      </c>
      <c r="B4120" t="s">
        <v>8402</v>
      </c>
      <c r="C4120" t="str">
        <f>IFERROR(VLOOKUP(Table1[[#This Row],[Ticker]],[1]!Table1[[Symbol]:[Industry]],2,FALSE),"-")</f>
        <v>-</v>
      </c>
      <c r="D4120" t="s">
        <v>716</v>
      </c>
      <c r="E4120">
        <v>15.224317124999899</v>
      </c>
      <c r="F4120">
        <v>25.67</v>
      </c>
      <c r="G4120">
        <v>7.4633325076615202</v>
      </c>
      <c r="H4120">
        <v>-2.0494057462713098</v>
      </c>
      <c r="I4120">
        <v>3.47509453887095</v>
      </c>
      <c r="J4120">
        <v>-0.25766452793021899</v>
      </c>
      <c r="K4120">
        <v>24.4464871090142</v>
      </c>
      <c r="L4120">
        <v>22.553358371367398</v>
      </c>
      <c r="M4120">
        <v>59.890528015670299</v>
      </c>
      <c r="N4120">
        <v>0.62390622887734204</v>
      </c>
      <c r="O4120">
        <v>3.2333463186598999</v>
      </c>
      <c r="P4120">
        <v>35.748281332628203</v>
      </c>
    </row>
    <row r="4121" spans="1:17" hidden="1" x14ac:dyDescent="0.3">
      <c r="A4121" t="s">
        <v>8403</v>
      </c>
      <c r="B4121" t="s">
        <v>8404</v>
      </c>
      <c r="C4121" t="str">
        <f>IFERROR(VLOOKUP(Table1[[#This Row],[Ticker]],[1]!Table1[[Symbol]:[Industry]],2,FALSE),"-")</f>
        <v>-</v>
      </c>
      <c r="D4121" t="s">
        <v>716</v>
      </c>
      <c r="E4121">
        <v>15.1879762019999</v>
      </c>
      <c r="F4121">
        <v>160.83000000000001</v>
      </c>
      <c r="G4121">
        <v>31.032181481198201</v>
      </c>
      <c r="H4121">
        <v>3.4451612772228999</v>
      </c>
      <c r="I4121">
        <v>7.2406011115151303</v>
      </c>
      <c r="J4121">
        <v>-9.4278944480075705E-2</v>
      </c>
      <c r="K4121">
        <v>151.08234474102201</v>
      </c>
      <c r="L4121">
        <v>135.09483618056501</v>
      </c>
      <c r="M4121">
        <v>55.3773054855941</v>
      </c>
      <c r="N4121">
        <v>0.71551857975969102</v>
      </c>
      <c r="O4121">
        <v>0.47254865385810602</v>
      </c>
      <c r="P4121">
        <v>60.508982035928099</v>
      </c>
    </row>
    <row r="4122" spans="1:17" hidden="1" x14ac:dyDescent="0.3">
      <c r="A4122" t="s">
        <v>8405</v>
      </c>
      <c r="B4122" t="s">
        <v>8406</v>
      </c>
      <c r="C4122" t="str">
        <f>IFERROR(VLOOKUP(Table1[[#This Row],[Ticker]],[1]!Table1[[Symbol]:[Industry]],2,FALSE),"-")</f>
        <v>-</v>
      </c>
      <c r="E4122">
        <v>15.1596949</v>
      </c>
      <c r="F4122">
        <v>8.1199999999999992</v>
      </c>
      <c r="G4122">
        <v>-22.7971036382332</v>
      </c>
      <c r="H4122">
        <v>3.9413024605933402</v>
      </c>
      <c r="I4122">
        <v>20.663265555714901</v>
      </c>
      <c r="J4122">
        <v>-8.9270893002961706</v>
      </c>
      <c r="K4122">
        <v>7.6681503885788302</v>
      </c>
      <c r="L4122">
        <v>7.4562051483115699</v>
      </c>
      <c r="M4122">
        <v>41.5098978120417</v>
      </c>
      <c r="N4122">
        <v>0.78449462548732496</v>
      </c>
      <c r="O4122">
        <v>29.187192118226601</v>
      </c>
      <c r="P4122">
        <v>48.990825688073301</v>
      </c>
      <c r="Q4122">
        <v>5.3264652593894998E-2</v>
      </c>
    </row>
    <row r="4123" spans="1:17" hidden="1" x14ac:dyDescent="0.3">
      <c r="A4123" t="s">
        <v>8407</v>
      </c>
      <c r="B4123" t="s">
        <v>8408</v>
      </c>
      <c r="C4123" t="str">
        <f>IFERROR(VLOOKUP(Table1[[#This Row],[Ticker]],[1]!Table1[[Symbol]:[Industry]],2,FALSE),"-")</f>
        <v>-</v>
      </c>
      <c r="D4123" t="s">
        <v>668</v>
      </c>
      <c r="E4123">
        <v>15.060558</v>
      </c>
      <c r="F4123">
        <v>52.77</v>
      </c>
      <c r="G4123">
        <v>167.45448064567</v>
      </c>
      <c r="H4123">
        <v>-11.539399103852</v>
      </c>
      <c r="I4123">
        <v>188.13744515760001</v>
      </c>
      <c r="J4123">
        <v>-6.0645901243451998</v>
      </c>
      <c r="K4123">
        <v>53.278376215447999</v>
      </c>
      <c r="L4123">
        <v>36.425577196098999</v>
      </c>
      <c r="M4123">
        <v>31.2191142589359</v>
      </c>
      <c r="N4123">
        <v>1.3980360742157201</v>
      </c>
      <c r="O4123">
        <v>17.832101572863301</v>
      </c>
      <c r="P4123">
        <v>216.746698679471</v>
      </c>
    </row>
    <row r="4124" spans="1:17" hidden="1" x14ac:dyDescent="0.3">
      <c r="A4124" t="s">
        <v>8409</v>
      </c>
      <c r="B4124" t="s">
        <v>8410</v>
      </c>
      <c r="C4124" t="str">
        <f>IFERROR(VLOOKUP(Table1[[#This Row],[Ticker]],[1]!Table1[[Symbol]:[Industry]],2,FALSE),"-")</f>
        <v>-</v>
      </c>
      <c r="D4124" t="s">
        <v>552</v>
      </c>
      <c r="E4124">
        <v>14.9692775</v>
      </c>
      <c r="F4124">
        <v>49.75</v>
      </c>
      <c r="G4124">
        <v>18.616215487561899</v>
      </c>
      <c r="H4124">
        <v>-24.297468538522399</v>
      </c>
      <c r="I4124">
        <v>13.9915317069384</v>
      </c>
      <c r="J4124">
        <v>-9.3256906988975601</v>
      </c>
      <c r="K4124">
        <v>49.267633690282501</v>
      </c>
      <c r="L4124">
        <v>41.363387324557202</v>
      </c>
      <c r="M4124">
        <v>37.721087000912597</v>
      </c>
      <c r="N4124">
        <v>0.58796332958355702</v>
      </c>
      <c r="O4124">
        <v>26.6331658291457</v>
      </c>
      <c r="P4124">
        <v>77.551748750892202</v>
      </c>
      <c r="Q4124">
        <v>0.13211717139173701</v>
      </c>
    </row>
    <row r="4125" spans="1:17" hidden="1" x14ac:dyDescent="0.3">
      <c r="A4125" t="s">
        <v>8411</v>
      </c>
      <c r="B4125" t="s">
        <v>8412</v>
      </c>
      <c r="C4125" t="str">
        <f>IFERROR(VLOOKUP(Table1[[#This Row],[Ticker]],[1]!Table1[[Symbol]:[Industry]],2,FALSE),"-")</f>
        <v>-</v>
      </c>
      <c r="D4125" t="s">
        <v>410</v>
      </c>
      <c r="E4125">
        <v>14.9375</v>
      </c>
      <c r="F4125">
        <v>244.9</v>
      </c>
      <c r="G4125">
        <v>70.836770640319997</v>
      </c>
      <c r="H4125">
        <v>-4.4549515317197503</v>
      </c>
      <c r="I4125">
        <v>34.907857875379499</v>
      </c>
      <c r="J4125">
        <v>-1.7679983912052499</v>
      </c>
      <c r="K4125">
        <v>242.20232714347401</v>
      </c>
      <c r="L4125">
        <v>201.230013214846</v>
      </c>
      <c r="M4125">
        <v>51.610855425565298</v>
      </c>
      <c r="N4125">
        <v>0</v>
      </c>
      <c r="O4125">
        <v>9.3303389138423807</v>
      </c>
      <c r="P4125">
        <v>96.548956661316197</v>
      </c>
    </row>
    <row r="4126" spans="1:17" hidden="1" x14ac:dyDescent="0.3">
      <c r="A4126" t="s">
        <v>8413</v>
      </c>
      <c r="B4126" t="s">
        <v>8414</v>
      </c>
      <c r="C4126" t="str">
        <f>IFERROR(VLOOKUP(Table1[[#This Row],[Ticker]],[1]!Table1[[Symbol]:[Industry]],2,FALSE),"-")</f>
        <v>-</v>
      </c>
      <c r="E4126">
        <v>14.9219098</v>
      </c>
      <c r="F4126">
        <v>32.74</v>
      </c>
      <c r="G4126">
        <v>50.309319355347803</v>
      </c>
      <c r="H4126">
        <v>-17.139070937836902</v>
      </c>
      <c r="I4126">
        <v>-13.6170797891511</v>
      </c>
      <c r="J4126">
        <v>-7.4624428356496901</v>
      </c>
      <c r="K4126">
        <v>36.422953739823498</v>
      </c>
      <c r="L4126">
        <v>31.721550808870202</v>
      </c>
      <c r="M4126">
        <v>22.802308017721401</v>
      </c>
      <c r="N4126">
        <v>0.85489774301107602</v>
      </c>
      <c r="O4126">
        <v>28.283445326817301</v>
      </c>
      <c r="P4126">
        <v>94.302670623145303</v>
      </c>
      <c r="Q4126">
        <v>6.5037181331838001E-2</v>
      </c>
    </row>
    <row r="4127" spans="1:17" hidden="1" x14ac:dyDescent="0.3">
      <c r="A4127" t="s">
        <v>8415</v>
      </c>
      <c r="B4127" t="s">
        <v>8416</v>
      </c>
      <c r="C4127" t="str">
        <f>IFERROR(VLOOKUP(Table1[[#This Row],[Ticker]],[1]!Table1[[Symbol]:[Industry]],2,FALSE),"-")</f>
        <v>-</v>
      </c>
      <c r="D4127" t="s">
        <v>387</v>
      </c>
      <c r="E4127">
        <v>14.894664000000001</v>
      </c>
      <c r="F4127">
        <v>85.2</v>
      </c>
      <c r="G4127">
        <v>-16.481416790226898</v>
      </c>
      <c r="H4127">
        <v>0.836019211117215</v>
      </c>
      <c r="I4127">
        <v>-12.654071905585299</v>
      </c>
      <c r="J4127">
        <v>21.710262478359901</v>
      </c>
      <c r="K4127">
        <v>78.130733684390407</v>
      </c>
      <c r="L4127">
        <v>81.948386915805898</v>
      </c>
      <c r="M4127">
        <v>76.797398964959299</v>
      </c>
      <c r="N4127">
        <v>2.2053571428571401</v>
      </c>
      <c r="O4127">
        <v>13.8497652582159</v>
      </c>
      <c r="P4127">
        <v>40.826446280991703</v>
      </c>
    </row>
    <row r="4128" spans="1:17" hidden="1" x14ac:dyDescent="0.3">
      <c r="A4128" t="s">
        <v>8417</v>
      </c>
      <c r="B4128" t="s">
        <v>8418</v>
      </c>
      <c r="C4128" t="str">
        <f>IFERROR(VLOOKUP(Table1[[#This Row],[Ticker]],[1]!Table1[[Symbol]:[Industry]],2,FALSE),"-")</f>
        <v>-</v>
      </c>
      <c r="E4128">
        <v>14.854618512</v>
      </c>
      <c r="F4128">
        <v>4.4400000000000004</v>
      </c>
      <c r="G4128">
        <v>10.4841329974087</v>
      </c>
      <c r="H4128">
        <v>-8.7127777391257801</v>
      </c>
      <c r="I4128">
        <v>7.1106339767675797</v>
      </c>
      <c r="J4128">
        <v>-2.7047665410881399</v>
      </c>
      <c r="K4128">
        <v>4.2043712966744602</v>
      </c>
      <c r="L4128">
        <v>4.0061975536491898</v>
      </c>
      <c r="M4128">
        <v>62.7507161373738</v>
      </c>
      <c r="N4128">
        <v>1.2868005115986501</v>
      </c>
      <c r="O4128">
        <v>57.882882882882797</v>
      </c>
      <c r="P4128">
        <v>70.114942528735597</v>
      </c>
      <c r="Q4128">
        <v>7.3779802969537997E-2</v>
      </c>
    </row>
    <row r="4129" spans="1:17" hidden="1" x14ac:dyDescent="0.3">
      <c r="A4129" t="s">
        <v>8419</v>
      </c>
      <c r="B4129" t="s">
        <v>8420</v>
      </c>
      <c r="C4129" t="str">
        <f>IFERROR(VLOOKUP(Table1[[#This Row],[Ticker]],[1]!Table1[[Symbol]:[Industry]],2,FALSE),"-")</f>
        <v>-</v>
      </c>
      <c r="E4129">
        <v>14.844060000000001</v>
      </c>
      <c r="F4129">
        <v>2.97</v>
      </c>
      <c r="G4129">
        <v>79.115400185900299</v>
      </c>
      <c r="H4129">
        <v>32.107603925245598</v>
      </c>
      <c r="I4129">
        <v>-4.0981572320236097</v>
      </c>
      <c r="J4129">
        <v>21.369256510755498</v>
      </c>
      <c r="K4129">
        <v>2.26512289388935</v>
      </c>
      <c r="L4129">
        <v>2.2229776860453101</v>
      </c>
      <c r="M4129">
        <v>72.900681350230002</v>
      </c>
      <c r="N4129">
        <v>3.09816274428632</v>
      </c>
      <c r="O4129">
        <v>20.202020202020201</v>
      </c>
      <c r="P4129">
        <v>113.669064748201</v>
      </c>
      <c r="Q4129">
        <v>8.5580491869467007E-2</v>
      </c>
    </row>
    <row r="4130" spans="1:17" hidden="1" x14ac:dyDescent="0.3">
      <c r="A4130" t="s">
        <v>8421</v>
      </c>
      <c r="B4130" t="s">
        <v>8422</v>
      </c>
      <c r="C4130" t="str">
        <f>IFERROR(VLOOKUP(Table1[[#This Row],[Ticker]],[1]!Table1[[Symbol]:[Industry]],2,FALSE),"-")</f>
        <v>-</v>
      </c>
      <c r="D4130" t="s">
        <v>65</v>
      </c>
      <c r="E4130">
        <v>14.82516</v>
      </c>
      <c r="F4130">
        <v>2.59</v>
      </c>
      <c r="G4130">
        <v>-31.530367839177998</v>
      </c>
      <c r="H4130">
        <v>-2.3480195027097901</v>
      </c>
      <c r="I4130">
        <v>-51.948189552644102</v>
      </c>
      <c r="J4130">
        <v>12.0568864014214</v>
      </c>
      <c r="K4130">
        <v>2.2372765387812001</v>
      </c>
      <c r="L4130">
        <v>2.4026762661544598</v>
      </c>
      <c r="M4130">
        <v>85.994555851317003</v>
      </c>
      <c r="N4130">
        <v>0.80796480104520296</v>
      </c>
      <c r="O4130">
        <v>81.467181467181405</v>
      </c>
      <c r="P4130">
        <v>102.34375</v>
      </c>
      <c r="Q4130">
        <v>-7.0010975012207002E-2</v>
      </c>
    </row>
    <row r="4131" spans="1:17" hidden="1" x14ac:dyDescent="0.3">
      <c r="A4131" t="s">
        <v>8423</v>
      </c>
      <c r="B4131" t="s">
        <v>8424</v>
      </c>
      <c r="C4131" t="str">
        <f>IFERROR(VLOOKUP(Table1[[#This Row],[Ticker]],[1]!Table1[[Symbol]:[Industry]],2,FALSE),"-")</f>
        <v>-</v>
      </c>
      <c r="D4131" t="s">
        <v>931</v>
      </c>
      <c r="E4131">
        <v>14.800270100000001</v>
      </c>
      <c r="F4131">
        <v>28.49</v>
      </c>
      <c r="G4131">
        <v>-9.6633061839289898</v>
      </c>
      <c r="H4131">
        <v>13.634645282615701</v>
      </c>
      <c r="I4131">
        <v>-15.9516321001293</v>
      </c>
      <c r="J4131">
        <v>6.0671297187093298</v>
      </c>
      <c r="K4131">
        <v>26.549714719203902</v>
      </c>
      <c r="L4131">
        <v>26.959110742999901</v>
      </c>
      <c r="M4131">
        <v>69.653536793738496</v>
      </c>
      <c r="N4131">
        <v>1.89095824785329</v>
      </c>
      <c r="O4131">
        <v>17.936117936117899</v>
      </c>
      <c r="P4131">
        <v>29.147778785131401</v>
      </c>
      <c r="Q4131">
        <v>-6.2751398773338005E-2</v>
      </c>
    </row>
    <row r="4132" spans="1:17" hidden="1" x14ac:dyDescent="0.3">
      <c r="A4132" t="s">
        <v>8425</v>
      </c>
      <c r="B4132" t="s">
        <v>8426</v>
      </c>
      <c r="C4132" t="str">
        <f>IFERROR(VLOOKUP(Table1[[#This Row],[Ticker]],[1]!Table1[[Symbol]:[Industry]],2,FALSE),"-")</f>
        <v>-</v>
      </c>
      <c r="D4132" t="s">
        <v>124</v>
      </c>
      <c r="E4132">
        <v>14.76384</v>
      </c>
      <c r="F4132">
        <v>4.4800000000000004</v>
      </c>
      <c r="G4132">
        <v>144.16733205129199</v>
      </c>
      <c r="H4132">
        <v>45.410426198319598</v>
      </c>
      <c r="I4132">
        <v>98.431388693748701</v>
      </c>
      <c r="J4132">
        <v>8.0006391409283992</v>
      </c>
      <c r="K4132">
        <v>3.4137493632936899</v>
      </c>
      <c r="L4132">
        <v>2.7161951109991498</v>
      </c>
      <c r="M4132">
        <v>64.922698880125495</v>
      </c>
      <c r="N4132">
        <v>1.5900978579253999</v>
      </c>
      <c r="O4132">
        <v>11.3839285714285</v>
      </c>
      <c r="P4132">
        <v>194.73684210526301</v>
      </c>
      <c r="Q4132">
        <v>-2.7409556382663999E-2</v>
      </c>
    </row>
    <row r="4133" spans="1:17" hidden="1" x14ac:dyDescent="0.3">
      <c r="A4133" t="s">
        <v>8427</v>
      </c>
      <c r="B4133" t="s">
        <v>8428</v>
      </c>
      <c r="C4133" t="str">
        <f>IFERROR(VLOOKUP(Table1[[#This Row],[Ticker]],[1]!Table1[[Symbol]:[Industry]],2,FALSE),"-")</f>
        <v>-</v>
      </c>
      <c r="E4133">
        <v>14.75292425</v>
      </c>
      <c r="F4133">
        <v>21.95</v>
      </c>
      <c r="G4133">
        <v>-71.847155346149506</v>
      </c>
      <c r="H4133">
        <v>-10.664135205189099</v>
      </c>
      <c r="I4133">
        <v>-31.5930697269361</v>
      </c>
      <c r="J4133">
        <v>-9.4603060835129398</v>
      </c>
      <c r="K4133">
        <v>25.543620087968801</v>
      </c>
      <c r="L4133">
        <v>29.864664521259598</v>
      </c>
      <c r="M4133">
        <v>31.9398831055559</v>
      </c>
      <c r="N4133">
        <v>3.2705512651666702</v>
      </c>
      <c r="O4133">
        <v>145.96810933940699</v>
      </c>
      <c r="P4133">
        <v>11.9897959183673</v>
      </c>
      <c r="Q4133">
        <v>9.6330570057119994E-2</v>
      </c>
    </row>
    <row r="4134" spans="1:17" hidden="1" x14ac:dyDescent="0.3">
      <c r="A4134" t="s">
        <v>8429</v>
      </c>
      <c r="B4134" t="s">
        <v>8430</v>
      </c>
      <c r="C4134" t="str">
        <f>IFERROR(VLOOKUP(Table1[[#This Row],[Ticker]],[1]!Table1[[Symbol]:[Industry]],2,FALSE),"-")</f>
        <v>-</v>
      </c>
      <c r="D4134" t="s">
        <v>552</v>
      </c>
      <c r="E4134">
        <v>14.746489875</v>
      </c>
      <c r="F4134">
        <v>50.31</v>
      </c>
      <c r="G4134">
        <v>175.36501326087</v>
      </c>
      <c r="H4134">
        <v>-0.47696243032003099</v>
      </c>
      <c r="I4134">
        <v>59.937841122078403</v>
      </c>
      <c r="J4134">
        <v>-0.48228410549096401</v>
      </c>
      <c r="K4134">
        <v>45.882608231882699</v>
      </c>
      <c r="L4134">
        <v>35.780985109230002</v>
      </c>
      <c r="M4134">
        <v>63.666540015650497</v>
      </c>
      <c r="N4134">
        <v>0.74494514461873196</v>
      </c>
      <c r="O4134">
        <v>7.3345259391770901</v>
      </c>
      <c r="P4134">
        <v>208.27205882352899</v>
      </c>
      <c r="Q4134">
        <v>0.142036501291814</v>
      </c>
    </row>
    <row r="4135" spans="1:17" hidden="1" x14ac:dyDescent="0.3">
      <c r="A4135" t="s">
        <v>8431</v>
      </c>
      <c r="B4135" t="s">
        <v>8432</v>
      </c>
      <c r="C4135" t="str">
        <f>IFERROR(VLOOKUP(Table1[[#This Row],[Ticker]],[1]!Table1[[Symbol]:[Industry]],2,FALSE),"-")</f>
        <v>-</v>
      </c>
      <c r="D4135" t="s">
        <v>21</v>
      </c>
      <c r="E4135">
        <v>14.746095</v>
      </c>
      <c r="F4135">
        <v>35.49</v>
      </c>
      <c r="G4135">
        <v>-57.0794264000331</v>
      </c>
      <c r="H4135">
        <v>-5.6658737309193299</v>
      </c>
      <c r="I4135">
        <v>-41.163416144493503</v>
      </c>
      <c r="J4135">
        <v>7.6310771095651502</v>
      </c>
      <c r="K4135">
        <v>36.2787132341291</v>
      </c>
      <c r="L4135">
        <v>46.3993067331145</v>
      </c>
      <c r="M4135">
        <v>70.412401560130505</v>
      </c>
      <c r="N4135">
        <v>0.65858053556245899</v>
      </c>
      <c r="O4135">
        <v>96.956889264581505</v>
      </c>
      <c r="P4135">
        <v>25.4063604240282</v>
      </c>
      <c r="Q4135">
        <v>5.3295843877024997E-2</v>
      </c>
    </row>
    <row r="4136" spans="1:17" hidden="1" x14ac:dyDescent="0.3">
      <c r="A4136" t="s">
        <v>8433</v>
      </c>
      <c r="B4136" t="s">
        <v>8434</v>
      </c>
      <c r="C4136" t="str">
        <f>IFERROR(VLOOKUP(Table1[[#This Row],[Ticker]],[1]!Table1[[Symbol]:[Industry]],2,FALSE),"-")</f>
        <v>-</v>
      </c>
      <c r="D4136" t="s">
        <v>140</v>
      </c>
      <c r="E4136">
        <v>14.725</v>
      </c>
      <c r="F4136">
        <v>118.75</v>
      </c>
      <c r="G4136">
        <v>224.996614924071</v>
      </c>
      <c r="H4136">
        <v>-18.9824805289301</v>
      </c>
      <c r="I4136">
        <v>40.4353596062059</v>
      </c>
      <c r="J4136">
        <v>-6.7679983912052499</v>
      </c>
      <c r="K4136">
        <v>127.76083480094201</v>
      </c>
      <c r="L4136">
        <v>99.594631642306695</v>
      </c>
      <c r="M4136">
        <v>11.264177451734501</v>
      </c>
      <c r="N4136">
        <v>0.64206795336859301</v>
      </c>
      <c r="O4136">
        <v>20.5473684210526</v>
      </c>
      <c r="P4136">
        <v>250.708800945067</v>
      </c>
    </row>
    <row r="4137" spans="1:17" hidden="1" x14ac:dyDescent="0.3">
      <c r="A4137" t="s">
        <v>8435</v>
      </c>
      <c r="B4137" t="s">
        <v>8436</v>
      </c>
      <c r="C4137" t="str">
        <f>IFERROR(VLOOKUP(Table1[[#This Row],[Ticker]],[1]!Table1[[Symbol]:[Industry]],2,FALSE),"-")</f>
        <v>-</v>
      </c>
      <c r="D4137" t="s">
        <v>46</v>
      </c>
      <c r="E4137">
        <v>14.7158</v>
      </c>
      <c r="F4137">
        <v>22</v>
      </c>
      <c r="G4137">
        <v>105.866761347424</v>
      </c>
      <c r="H4137">
        <v>-16.060721550570602</v>
      </c>
      <c r="I4137">
        <v>5.3902038692406897</v>
      </c>
      <c r="J4137">
        <v>-5.2767703210298196</v>
      </c>
      <c r="K4137">
        <v>24.599979120743701</v>
      </c>
      <c r="L4137">
        <v>19.124991030832799</v>
      </c>
      <c r="M4137">
        <v>31.237912521316101</v>
      </c>
      <c r="N4137">
        <v>0.82427536231884002</v>
      </c>
      <c r="O4137">
        <v>81.363636363636303</v>
      </c>
      <c r="P4137">
        <v>169.938650306748</v>
      </c>
      <c r="Q4137">
        <v>0.19146956189657499</v>
      </c>
    </row>
    <row r="4138" spans="1:17" hidden="1" x14ac:dyDescent="0.3">
      <c r="A4138" t="s">
        <v>8437</v>
      </c>
      <c r="B4138" t="s">
        <v>8438</v>
      </c>
      <c r="C4138" t="str">
        <f>IFERROR(VLOOKUP(Table1[[#This Row],[Ticker]],[1]!Table1[[Symbol]:[Industry]],2,FALSE),"-")</f>
        <v>-</v>
      </c>
      <c r="D4138" t="s">
        <v>27</v>
      </c>
      <c r="E4138">
        <v>14.7095</v>
      </c>
      <c r="F4138">
        <v>73</v>
      </c>
      <c r="G4138">
        <v>-59.348549657359797</v>
      </c>
      <c r="H4138">
        <v>-16.678858945322698</v>
      </c>
      <c r="I4138">
        <v>-24.937558794316701</v>
      </c>
      <c r="K4138">
        <v>83.366991334818593</v>
      </c>
      <c r="L4138">
        <v>106.33211222107001</v>
      </c>
      <c r="M4138">
        <v>14.7096500785914</v>
      </c>
      <c r="N4138">
        <v>0.79365079365079305</v>
      </c>
      <c r="O4138">
        <v>73.972602739726</v>
      </c>
      <c r="P4138">
        <v>4.8850574712643704</v>
      </c>
      <c r="Q4138">
        <v>-0.135920344059831</v>
      </c>
    </row>
    <row r="4139" spans="1:17" hidden="1" x14ac:dyDescent="0.3">
      <c r="A4139" t="s">
        <v>8439</v>
      </c>
      <c r="B4139" t="s">
        <v>8440</v>
      </c>
      <c r="C4139" t="str">
        <f>IFERROR(VLOOKUP(Table1[[#This Row],[Ticker]],[1]!Table1[[Symbol]:[Industry]],2,FALSE),"-")</f>
        <v>-</v>
      </c>
      <c r="D4139" t="s">
        <v>127</v>
      </c>
      <c r="E4139">
        <v>14.626789544999999</v>
      </c>
      <c r="F4139">
        <v>9.9499999999999993</v>
      </c>
      <c r="G4139">
        <v>44.3732840644738</v>
      </c>
      <c r="H4139">
        <v>-2.2750977720340502</v>
      </c>
      <c r="I4139">
        <v>-22.270058190809799</v>
      </c>
      <c r="J4139">
        <v>-6.1724027956096501</v>
      </c>
      <c r="K4139">
        <v>9.6394307506051593</v>
      </c>
      <c r="L4139">
        <v>9.2338533333077404</v>
      </c>
      <c r="M4139">
        <v>55.902754241810399</v>
      </c>
      <c r="N4139">
        <v>2.5649526611936002</v>
      </c>
      <c r="O4139">
        <v>43.718592964824097</v>
      </c>
      <c r="P4139">
        <v>90.978886756237998</v>
      </c>
      <c r="Q4139">
        <v>1.6541448711151999E-2</v>
      </c>
    </row>
    <row r="4140" spans="1:17" hidden="1" x14ac:dyDescent="0.3">
      <c r="A4140" t="s">
        <v>8441</v>
      </c>
      <c r="B4140" t="s">
        <v>8442</v>
      </c>
      <c r="C4140" t="str">
        <f>IFERROR(VLOOKUP(Table1[[#This Row],[Ticker]],[1]!Table1[[Symbol]:[Industry]],2,FALSE),"-")</f>
        <v>-</v>
      </c>
      <c r="D4140" t="s">
        <v>130</v>
      </c>
      <c r="E4140">
        <v>14.617948800000001</v>
      </c>
      <c r="F4140">
        <v>24.36</v>
      </c>
      <c r="G4140">
        <v>-2.68188299069317</v>
      </c>
      <c r="H4140">
        <v>-14.5289925597649</v>
      </c>
      <c r="I4140">
        <v>-35.849517825888903</v>
      </c>
      <c r="J4140">
        <v>-4.7279983912052401</v>
      </c>
      <c r="K4140">
        <v>25.129256989770699</v>
      </c>
      <c r="L4140">
        <v>24.112589078060601</v>
      </c>
      <c r="M4140">
        <v>36.614431241122801</v>
      </c>
      <c r="N4140">
        <v>0.31416865891814899</v>
      </c>
      <c r="O4140">
        <v>48.604269293924403</v>
      </c>
      <c r="P4140">
        <v>43.209876543209802</v>
      </c>
      <c r="Q4140">
        <v>7.1199206454853003E-2</v>
      </c>
    </row>
    <row r="4141" spans="1:17" hidden="1" x14ac:dyDescent="0.3">
      <c r="A4141" t="s">
        <v>8443</v>
      </c>
      <c r="B4141" t="s">
        <v>8444</v>
      </c>
      <c r="C4141" t="str">
        <f>IFERROR(VLOOKUP(Table1[[#This Row],[Ticker]],[1]!Table1[[Symbol]:[Industry]],2,FALSE),"-")</f>
        <v>-</v>
      </c>
      <c r="D4141" t="s">
        <v>659</v>
      </c>
      <c r="E4141">
        <v>14.58944</v>
      </c>
      <c r="F4141">
        <v>4.0999999999999996</v>
      </c>
      <c r="G4141">
        <v>-9.5648772391265098</v>
      </c>
      <c r="H4141">
        <v>-3.1886450091107101</v>
      </c>
      <c r="I4141">
        <v>-18.419319940283099</v>
      </c>
      <c r="J4141">
        <v>4.1294375062306399</v>
      </c>
      <c r="K4141">
        <v>4.2164227330089696</v>
      </c>
      <c r="L4141">
        <v>4.1888810857938896</v>
      </c>
      <c r="M4141">
        <v>47.255846417839699</v>
      </c>
      <c r="N4141">
        <v>1.64612201715628</v>
      </c>
      <c r="O4141">
        <v>60.243902439024403</v>
      </c>
      <c r="P4141">
        <v>24.2424242424242</v>
      </c>
      <c r="Q4141">
        <v>1.7061815555275001E-2</v>
      </c>
    </row>
    <row r="4142" spans="1:17" hidden="1" x14ac:dyDescent="0.3">
      <c r="A4142" t="s">
        <v>8445</v>
      </c>
      <c r="B4142" t="s">
        <v>8446</v>
      </c>
      <c r="C4142" t="str">
        <f>IFERROR(VLOOKUP(Table1[[#This Row],[Ticker]],[1]!Table1[[Symbol]:[Industry]],2,FALSE),"-")</f>
        <v>-</v>
      </c>
      <c r="D4142" t="s">
        <v>390</v>
      </c>
      <c r="E4142">
        <v>14.539199999999999</v>
      </c>
      <c r="F4142">
        <v>13.98</v>
      </c>
      <c r="G4142">
        <v>73.717200569588698</v>
      </c>
      <c r="H4142">
        <v>-6.3859661911046297</v>
      </c>
      <c r="I4142">
        <v>29.763695201257299</v>
      </c>
      <c r="J4142">
        <v>-3.7398293771207398</v>
      </c>
      <c r="K4142">
        <v>13.7086459014364</v>
      </c>
      <c r="L4142">
        <v>11.556148005770901</v>
      </c>
      <c r="M4142">
        <v>55.209025004515802</v>
      </c>
      <c r="N4142">
        <v>0.482746161913165</v>
      </c>
      <c r="O4142">
        <v>26.967095851216001</v>
      </c>
      <c r="P4142">
        <v>127.31707317073101</v>
      </c>
      <c r="Q4142">
        <v>9.0266250387479999E-2</v>
      </c>
    </row>
    <row r="4143" spans="1:17" hidden="1" x14ac:dyDescent="0.3">
      <c r="A4143" t="s">
        <v>8447</v>
      </c>
      <c r="B4143" t="s">
        <v>8448</v>
      </c>
      <c r="C4143" t="str">
        <f>IFERROR(VLOOKUP(Table1[[#This Row],[Ticker]],[1]!Table1[[Symbol]:[Industry]],2,FALSE),"-")</f>
        <v>-</v>
      </c>
      <c r="D4143" t="s">
        <v>95</v>
      </c>
      <c r="E4143">
        <v>14.463745866673699</v>
      </c>
      <c r="F4143">
        <v>43</v>
      </c>
      <c r="M4143" s="1">
        <v>9.8126000000000006E-11</v>
      </c>
      <c r="N4143">
        <v>1</v>
      </c>
    </row>
    <row r="4144" spans="1:17" hidden="1" x14ac:dyDescent="0.3">
      <c r="A4144" t="s">
        <v>8449</v>
      </c>
      <c r="B4144" t="s">
        <v>8450</v>
      </c>
      <c r="C4144" t="str">
        <f>IFERROR(VLOOKUP(Table1[[#This Row],[Ticker]],[1]!Table1[[Symbol]:[Industry]],2,FALSE),"-")</f>
        <v>-</v>
      </c>
      <c r="D4144" t="s">
        <v>98</v>
      </c>
      <c r="E4144">
        <v>14.4069705</v>
      </c>
      <c r="F4144">
        <v>46.35</v>
      </c>
      <c r="G4144">
        <v>1.9737643922269501</v>
      </c>
      <c r="H4144">
        <v>1.05283518205458</v>
      </c>
      <c r="I4144">
        <v>-8.3797831596472996</v>
      </c>
      <c r="J4144">
        <v>-11.054832247004599</v>
      </c>
      <c r="K4144">
        <v>44.435286686096703</v>
      </c>
      <c r="L4144">
        <v>42.514190491820102</v>
      </c>
      <c r="M4144">
        <v>52.451824286288399</v>
      </c>
      <c r="N4144">
        <v>2.03825637960741</v>
      </c>
      <c r="O4144">
        <v>38.942826321467102</v>
      </c>
      <c r="P4144">
        <v>52.718286655683599</v>
      </c>
      <c r="Q4144">
        <v>8.2856960496569002E-2</v>
      </c>
    </row>
    <row r="4145" spans="1:17" hidden="1" x14ac:dyDescent="0.3">
      <c r="A4145" t="s">
        <v>8451</v>
      </c>
      <c r="B4145" t="s">
        <v>8452</v>
      </c>
      <c r="C4145" t="str">
        <f>IFERROR(VLOOKUP(Table1[[#This Row],[Ticker]],[1]!Table1[[Symbol]:[Industry]],2,FALSE),"-")</f>
        <v>-</v>
      </c>
      <c r="D4145" t="s">
        <v>390</v>
      </c>
      <c r="E4145">
        <v>14.40476</v>
      </c>
      <c r="F4145">
        <v>109.96</v>
      </c>
      <c r="G4145">
        <v>-11.5984458798587</v>
      </c>
      <c r="H4145">
        <v>-4.4141352051891403</v>
      </c>
      <c r="I4145">
        <v>-8.1655564994229</v>
      </c>
      <c r="J4145">
        <v>-1.7679983912052499</v>
      </c>
      <c r="K4145">
        <v>106.150425825252</v>
      </c>
      <c r="L4145">
        <v>95.695291515787702</v>
      </c>
      <c r="M4145">
        <v>97.628116521938296</v>
      </c>
      <c r="N4145">
        <v>0</v>
      </c>
      <c r="O4145">
        <v>3.6376864314302503E-2</v>
      </c>
      <c r="P4145">
        <v>14.1374299356445</v>
      </c>
    </row>
    <row r="4146" spans="1:17" hidden="1" x14ac:dyDescent="0.3">
      <c r="A4146" t="s">
        <v>8453</v>
      </c>
      <c r="B4146" t="s">
        <v>8454</v>
      </c>
      <c r="C4146" t="str">
        <f>IFERROR(VLOOKUP(Table1[[#This Row],[Ticker]],[1]!Table1[[Symbol]:[Industry]],2,FALSE),"-")</f>
        <v>-</v>
      </c>
      <c r="D4146" t="s">
        <v>390</v>
      </c>
      <c r="E4146">
        <v>14.377727999999999</v>
      </c>
      <c r="F4146">
        <v>15.44</v>
      </c>
      <c r="G4146">
        <v>-22.088024947170599</v>
      </c>
      <c r="H4146">
        <v>-10.7034433812897</v>
      </c>
      <c r="I4146">
        <v>-25.1620932959597</v>
      </c>
      <c r="J4146">
        <v>-5.2654077176301204</v>
      </c>
      <c r="K4146">
        <v>15.012209190614399</v>
      </c>
      <c r="L4146">
        <v>15.587949639078699</v>
      </c>
      <c r="M4146">
        <v>67.272163541586295</v>
      </c>
      <c r="N4146">
        <v>1.2120927688743499</v>
      </c>
      <c r="O4146">
        <v>47.344559585492199</v>
      </c>
      <c r="P4146">
        <v>20.719311962470599</v>
      </c>
      <c r="Q4146">
        <v>-4.8734366740285001E-2</v>
      </c>
    </row>
    <row r="4147" spans="1:17" hidden="1" x14ac:dyDescent="0.3">
      <c r="A4147" t="s">
        <v>8455</v>
      </c>
      <c r="B4147" t="s">
        <v>8456</v>
      </c>
      <c r="C4147" t="str">
        <f>IFERROR(VLOOKUP(Table1[[#This Row],[Ticker]],[1]!Table1[[Symbol]:[Industry]],2,FALSE),"-")</f>
        <v>-</v>
      </c>
      <c r="D4147" t="s">
        <v>716</v>
      </c>
      <c r="E4147">
        <v>14.354740187999999</v>
      </c>
      <c r="F4147">
        <v>13.96</v>
      </c>
      <c r="G4147">
        <v>-27.261481795643999</v>
      </c>
      <c r="H4147">
        <v>-5.0551608462147799</v>
      </c>
      <c r="I4147">
        <v>-9.6349281534099198</v>
      </c>
      <c r="J4147">
        <v>-2.6208768560240201</v>
      </c>
      <c r="K4147">
        <v>13.860793253566699</v>
      </c>
      <c r="L4147">
        <v>13.611618830641101</v>
      </c>
      <c r="M4147">
        <v>58.520367008885003</v>
      </c>
      <c r="N4147">
        <v>0.53637764024418699</v>
      </c>
      <c r="O4147">
        <v>17.3352435530085</v>
      </c>
      <c r="P4147">
        <v>19.828326180257498</v>
      </c>
    </row>
    <row r="4148" spans="1:17" hidden="1" x14ac:dyDescent="0.3">
      <c r="A4148" t="s">
        <v>8457</v>
      </c>
      <c r="B4148" t="s">
        <v>8458</v>
      </c>
      <c r="C4148" t="str">
        <f>IFERROR(VLOOKUP(Table1[[#This Row],[Ticker]],[1]!Table1[[Symbol]:[Industry]],2,FALSE),"-")</f>
        <v>-</v>
      </c>
      <c r="D4148" t="s">
        <v>103</v>
      </c>
      <c r="E4148">
        <v>14.34198</v>
      </c>
      <c r="F4148">
        <v>15.83</v>
      </c>
      <c r="G4148">
        <v>338.510687879297</v>
      </c>
      <c r="H4148">
        <v>-30.438920715198599</v>
      </c>
      <c r="I4148">
        <v>-17.928358224792099</v>
      </c>
      <c r="J4148">
        <v>-5.7283944308092103</v>
      </c>
      <c r="K4148">
        <v>19.699070386336601</v>
      </c>
      <c r="L4148">
        <v>18.7012098549184</v>
      </c>
      <c r="M4148">
        <v>38.941031701940098</v>
      </c>
      <c r="N4148">
        <v>0.73315027002592303</v>
      </c>
      <c r="O4148">
        <v>149.77890082122499</v>
      </c>
      <c r="P4148">
        <v>364.222873900293</v>
      </c>
      <c r="Q4148">
        <v>0.16691307137150199</v>
      </c>
    </row>
    <row r="4149" spans="1:17" hidden="1" x14ac:dyDescent="0.3">
      <c r="A4149" t="s">
        <v>8459</v>
      </c>
      <c r="B4149" t="s">
        <v>8460</v>
      </c>
      <c r="C4149" t="str">
        <f>IFERROR(VLOOKUP(Table1[[#This Row],[Ticker]],[1]!Table1[[Symbol]:[Industry]],2,FALSE),"-")</f>
        <v>-</v>
      </c>
      <c r="D4149" t="s">
        <v>1136</v>
      </c>
      <c r="E4149">
        <v>14.341648749999999</v>
      </c>
      <c r="F4149">
        <v>7</v>
      </c>
      <c r="G4149">
        <v>77.186364703641402</v>
      </c>
      <c r="H4149">
        <v>-12.156070689060099</v>
      </c>
      <c r="I4149">
        <v>46.201543067676603</v>
      </c>
      <c r="J4149">
        <v>-2.3243266248631098</v>
      </c>
      <c r="K4149">
        <v>6.5481113354898701</v>
      </c>
      <c r="L4149">
        <v>5.2490251311630098</v>
      </c>
      <c r="M4149">
        <v>45.787170038256903</v>
      </c>
      <c r="N4149">
        <v>0.38849508219388401</v>
      </c>
      <c r="O4149">
        <v>15.714285714285699</v>
      </c>
      <c r="Q4149">
        <v>7.3240125177385998E-2</v>
      </c>
    </row>
    <row r="4150" spans="1:17" hidden="1" x14ac:dyDescent="0.3">
      <c r="A4150" t="s">
        <v>8461</v>
      </c>
      <c r="B4150" t="s">
        <v>8462</v>
      </c>
      <c r="C4150" t="str">
        <f>IFERROR(VLOOKUP(Table1[[#This Row],[Ticker]],[1]!Table1[[Symbol]:[Industry]],2,FALSE),"-")</f>
        <v>-</v>
      </c>
      <c r="D4150" t="s">
        <v>620</v>
      </c>
      <c r="E4150">
        <v>14.34082325</v>
      </c>
      <c r="F4150">
        <v>43.03</v>
      </c>
      <c r="G4150">
        <v>1.2199673713341901</v>
      </c>
      <c r="H4150">
        <v>-1.2395320305859701</v>
      </c>
      <c r="I4150">
        <v>-9.2026190352806001</v>
      </c>
      <c r="J4150">
        <v>6.5395474312179802</v>
      </c>
      <c r="K4150">
        <v>44.5130000001813</v>
      </c>
      <c r="L4150">
        <v>42.275256789168303</v>
      </c>
      <c r="M4150">
        <v>38.3969960109781</v>
      </c>
      <c r="N4150">
        <v>0.29801898827218098</v>
      </c>
      <c r="O4150">
        <v>34.789681617476099</v>
      </c>
      <c r="P4150">
        <v>52.859680284191803</v>
      </c>
      <c r="Q4150">
        <v>0.136541013925635</v>
      </c>
    </row>
    <row r="4151" spans="1:17" hidden="1" x14ac:dyDescent="0.3">
      <c r="A4151" t="s">
        <v>8463</v>
      </c>
      <c r="B4151" t="s">
        <v>8464</v>
      </c>
      <c r="C4151" t="str">
        <f>IFERROR(VLOOKUP(Table1[[#This Row],[Ticker]],[1]!Table1[[Symbol]:[Industry]],2,FALSE),"-")</f>
        <v>-</v>
      </c>
      <c r="D4151" t="s">
        <v>552</v>
      </c>
      <c r="E4151">
        <v>14.26655072</v>
      </c>
      <c r="F4151">
        <v>452.8</v>
      </c>
      <c r="G4151">
        <v>69.839530670862999</v>
      </c>
      <c r="H4151">
        <v>-9.96273762488042</v>
      </c>
      <c r="I4151">
        <v>-4.5640071715577699</v>
      </c>
      <c r="J4151">
        <v>-2.25151487472173</v>
      </c>
      <c r="K4151">
        <v>469.71376703981798</v>
      </c>
      <c r="L4151">
        <v>425.02144542556499</v>
      </c>
      <c r="M4151">
        <v>38.521423897879998</v>
      </c>
      <c r="N4151">
        <v>0.45749269181003499</v>
      </c>
      <c r="O4151">
        <v>35.766342756183697</v>
      </c>
      <c r="P4151">
        <v>99.383531483927797</v>
      </c>
      <c r="Q4151">
        <v>2.2767295269488001E-2</v>
      </c>
    </row>
    <row r="4152" spans="1:17" hidden="1" x14ac:dyDescent="0.3">
      <c r="A4152" t="s">
        <v>8465</v>
      </c>
      <c r="B4152" t="s">
        <v>8466</v>
      </c>
      <c r="C4152" t="str">
        <f>IFERROR(VLOOKUP(Table1[[#This Row],[Ticker]],[1]!Table1[[Symbol]:[Industry]],2,FALSE),"-")</f>
        <v>-</v>
      </c>
      <c r="E4152">
        <v>14.247</v>
      </c>
      <c r="F4152">
        <v>47.49</v>
      </c>
      <c r="G4152">
        <v>66.011673486472503</v>
      </c>
      <c r="H4152">
        <v>-11.2051067459153</v>
      </c>
      <c r="I4152">
        <v>-0.64639745788143799</v>
      </c>
      <c r="J4152">
        <v>0.163746618453466</v>
      </c>
      <c r="K4152">
        <v>48.678168659215103</v>
      </c>
      <c r="L4152">
        <v>41.933105171618998</v>
      </c>
      <c r="M4152">
        <v>34.144975346789401</v>
      </c>
      <c r="N4152">
        <v>0.24767842975524301</v>
      </c>
      <c r="O4152">
        <v>23.5207412086754</v>
      </c>
      <c r="P4152">
        <v>131.658536585365</v>
      </c>
      <c r="Q4152">
        <v>5.0069588467912998E-2</v>
      </c>
    </row>
    <row r="4153" spans="1:17" hidden="1" x14ac:dyDescent="0.3">
      <c r="A4153" t="s">
        <v>8467</v>
      </c>
      <c r="B4153" t="s">
        <v>8468</v>
      </c>
      <c r="C4153" t="str">
        <f>IFERROR(VLOOKUP(Table1[[#This Row],[Ticker]],[1]!Table1[[Symbol]:[Industry]],2,FALSE),"-")</f>
        <v>-</v>
      </c>
      <c r="D4153" t="s">
        <v>620</v>
      </c>
      <c r="E4153">
        <v>14.226288</v>
      </c>
      <c r="F4153">
        <v>24.63</v>
      </c>
      <c r="G4153">
        <v>-52.123898001874501</v>
      </c>
      <c r="H4153">
        <v>-9.2648814738458594</v>
      </c>
      <c r="I4153">
        <v>-12.111951947946</v>
      </c>
      <c r="J4153">
        <v>-0.93763065692292702</v>
      </c>
      <c r="K4153">
        <v>25.452550087126198</v>
      </c>
      <c r="L4153">
        <v>26.197346119002901</v>
      </c>
      <c r="M4153">
        <v>38.156506126710802</v>
      </c>
      <c r="N4153">
        <v>0.35816354171766102</v>
      </c>
      <c r="O4153">
        <v>54.283394234673104</v>
      </c>
      <c r="P4153">
        <v>29.6315789473684</v>
      </c>
      <c r="Q4153">
        <v>0.19345021713466601</v>
      </c>
    </row>
    <row r="4154" spans="1:17" hidden="1" x14ac:dyDescent="0.3">
      <c r="A4154" t="s">
        <v>8469</v>
      </c>
      <c r="B4154" t="s">
        <v>8470</v>
      </c>
      <c r="C4154" t="str">
        <f>IFERROR(VLOOKUP(Table1[[#This Row],[Ticker]],[1]!Table1[[Symbol]:[Industry]],2,FALSE),"-")</f>
        <v>-</v>
      </c>
      <c r="D4154" t="s">
        <v>931</v>
      </c>
      <c r="E4154">
        <v>14.120288</v>
      </c>
      <c r="F4154">
        <v>0.91</v>
      </c>
      <c r="G4154">
        <v>52.7191865280234</v>
      </c>
      <c r="H4154">
        <v>12.487273245515</v>
      </c>
      <c r="I4154">
        <v>-13.976322544971501</v>
      </c>
      <c r="J4154">
        <v>3.2952927480352399</v>
      </c>
      <c r="K4154">
        <v>0.77445680300763098</v>
      </c>
      <c r="L4154">
        <v>0.73728287608515397</v>
      </c>
      <c r="M4154">
        <v>71.591282645376495</v>
      </c>
      <c r="N4154">
        <v>1.58860305421748</v>
      </c>
      <c r="O4154">
        <v>25.274725274725199</v>
      </c>
      <c r="P4154">
        <v>97.826086956521706</v>
      </c>
      <c r="Q4154">
        <v>-9.5791126483669997E-3</v>
      </c>
    </row>
    <row r="4155" spans="1:17" hidden="1" x14ac:dyDescent="0.3">
      <c r="A4155" t="s">
        <v>8471</v>
      </c>
      <c r="B4155" t="s">
        <v>8472</v>
      </c>
      <c r="C4155" t="str">
        <f>IFERROR(VLOOKUP(Table1[[#This Row],[Ticker]],[1]!Table1[[Symbol]:[Industry]],2,FALSE),"-")</f>
        <v>-</v>
      </c>
      <c r="E4155">
        <v>14.093</v>
      </c>
      <c r="F4155">
        <v>8.2899999999999991</v>
      </c>
      <c r="G4155">
        <v>-48.646262158414899</v>
      </c>
      <c r="H4155">
        <v>-14.6363574274113</v>
      </c>
      <c r="I4155">
        <v>-38.069871438394799</v>
      </c>
      <c r="J4155">
        <v>-11.387685192100101</v>
      </c>
      <c r="K4155">
        <v>8.8815168942437595</v>
      </c>
      <c r="L4155">
        <v>9.9794003267578102</v>
      </c>
      <c r="M4155">
        <v>41.616458346901403</v>
      </c>
      <c r="N4155">
        <v>1.6773341988380599</v>
      </c>
      <c r="O4155">
        <v>61.0373944511459</v>
      </c>
      <c r="P4155">
        <v>5.7397959183673297</v>
      </c>
      <c r="Q4155">
        <v>9.5900386033290999E-2</v>
      </c>
    </row>
    <row r="4156" spans="1:17" hidden="1" x14ac:dyDescent="0.3">
      <c r="A4156" t="s">
        <v>8473</v>
      </c>
      <c r="B4156" t="s">
        <v>8474</v>
      </c>
      <c r="C4156" t="str">
        <f>IFERROR(VLOOKUP(Table1[[#This Row],[Ticker]],[1]!Table1[[Symbol]:[Industry]],2,FALSE),"-")</f>
        <v>-</v>
      </c>
      <c r="D4156" t="s">
        <v>390</v>
      </c>
      <c r="E4156">
        <v>14.064439999999999</v>
      </c>
      <c r="F4156">
        <v>6.88</v>
      </c>
      <c r="G4156">
        <v>11.8878139790038</v>
      </c>
      <c r="H4156">
        <v>-10.1362060498757</v>
      </c>
      <c r="I4156">
        <v>-32.043302568473301</v>
      </c>
      <c r="J4156">
        <v>-6.18788789396769</v>
      </c>
      <c r="K4156">
        <v>7.22283157390968</v>
      </c>
      <c r="L4156">
        <v>7.3428020130576499</v>
      </c>
      <c r="M4156">
        <v>32.335160042907297</v>
      </c>
      <c r="N4156">
        <v>1.4606988712503299</v>
      </c>
      <c r="O4156">
        <v>57.412790697674403</v>
      </c>
      <c r="P4156">
        <v>60.3729603729603</v>
      </c>
      <c r="Q4156">
        <v>6.8872161878321E-2</v>
      </c>
    </row>
    <row r="4157" spans="1:17" hidden="1" x14ac:dyDescent="0.3">
      <c r="A4157" t="s">
        <v>8475</v>
      </c>
      <c r="B4157" t="s">
        <v>8037</v>
      </c>
      <c r="C4157" t="str">
        <f>IFERROR(VLOOKUP(Table1[[#This Row],[Ticker]],[1]!Table1[[Symbol]:[Industry]],2,FALSE),"-")</f>
        <v>-</v>
      </c>
      <c r="E4157">
        <v>14.060390999999999</v>
      </c>
      <c r="F4157">
        <v>19.22</v>
      </c>
      <c r="G4157">
        <v>84.572277873970904</v>
      </c>
      <c r="H4157">
        <v>14.0923583013043</v>
      </c>
      <c r="I4157">
        <v>7.4612914595477804</v>
      </c>
      <c r="J4157">
        <v>-2.9055931907718899</v>
      </c>
      <c r="K4157">
        <v>17.279424080316101</v>
      </c>
      <c r="L4157">
        <v>16.072146937429199</v>
      </c>
      <c r="M4157">
        <v>65.661130946720903</v>
      </c>
      <c r="N4157">
        <v>1.17770607129227</v>
      </c>
      <c r="O4157">
        <v>17.3777315296566</v>
      </c>
      <c r="P4157">
        <v>171.46892655367199</v>
      </c>
      <c r="Q4157">
        <v>7.5545777859006999E-2</v>
      </c>
    </row>
    <row r="4158" spans="1:17" hidden="1" x14ac:dyDescent="0.3">
      <c r="A4158" t="s">
        <v>8476</v>
      </c>
      <c r="B4158" t="s">
        <v>8477</v>
      </c>
      <c r="C4158" t="str">
        <f>IFERROR(VLOOKUP(Table1[[#This Row],[Ticker]],[1]!Table1[[Symbol]:[Industry]],2,FALSE),"-")</f>
        <v>-</v>
      </c>
      <c r="D4158" t="s">
        <v>390</v>
      </c>
      <c r="E4158">
        <v>14.0145155</v>
      </c>
      <c r="F4158">
        <v>45.23</v>
      </c>
      <c r="G4158">
        <v>-55.216550110771699</v>
      </c>
      <c r="H4158">
        <v>-9.0130656864725598</v>
      </c>
      <c r="I4158">
        <v>-32.121508880375202</v>
      </c>
      <c r="J4158">
        <v>-6.6517689179700197</v>
      </c>
      <c r="K4158">
        <v>46.7829323921057</v>
      </c>
      <c r="L4158">
        <v>51.2515409042608</v>
      </c>
      <c r="M4158">
        <v>48.621350277669002</v>
      </c>
      <c r="N4158">
        <v>0.91028836805786695</v>
      </c>
      <c r="O4158">
        <v>48.131770948485503</v>
      </c>
      <c r="P4158">
        <v>11.54130702836</v>
      </c>
      <c r="Q4158">
        <v>1.9639856499841998E-2</v>
      </c>
    </row>
    <row r="4159" spans="1:17" hidden="1" x14ac:dyDescent="0.3">
      <c r="A4159" t="s">
        <v>8478</v>
      </c>
      <c r="B4159" t="s">
        <v>8479</v>
      </c>
      <c r="C4159" t="str">
        <f>IFERROR(VLOOKUP(Table1[[#This Row],[Ticker]],[1]!Table1[[Symbol]:[Industry]],2,FALSE),"-")</f>
        <v>-</v>
      </c>
      <c r="D4159" t="s">
        <v>541</v>
      </c>
      <c r="E4159">
        <v>14.013617999999999</v>
      </c>
      <c r="F4159">
        <v>6.81</v>
      </c>
      <c r="G4159">
        <v>-44.797900306710403</v>
      </c>
      <c r="H4159">
        <v>-0.29648814636561299</v>
      </c>
      <c r="I4159">
        <v>-30.841173252148</v>
      </c>
      <c r="J4159">
        <v>-0.33533363475826899</v>
      </c>
      <c r="K4159">
        <v>6.9579699203918599</v>
      </c>
      <c r="L4159">
        <v>8.3091641101405393</v>
      </c>
      <c r="M4159">
        <v>44.980077911765001</v>
      </c>
      <c r="N4159">
        <v>1.0012517636199401</v>
      </c>
      <c r="O4159">
        <v>82.819383259911802</v>
      </c>
      <c r="P4159">
        <v>20.530973451327402</v>
      </c>
      <c r="Q4159">
        <v>2.4912356090426999E-2</v>
      </c>
    </row>
    <row r="4160" spans="1:17" hidden="1" x14ac:dyDescent="0.3">
      <c r="A4160" t="s">
        <v>8480</v>
      </c>
      <c r="B4160" t="s">
        <v>8481</v>
      </c>
      <c r="C4160" t="str">
        <f>IFERROR(VLOOKUP(Table1[[#This Row],[Ticker]],[1]!Table1[[Symbol]:[Industry]],2,FALSE),"-")</f>
        <v>-</v>
      </c>
      <c r="E4160">
        <v>13.968</v>
      </c>
      <c r="F4160">
        <v>1.94</v>
      </c>
      <c r="G4160">
        <v>1.91939292637222</v>
      </c>
      <c r="H4160">
        <v>-6.0098798860402001</v>
      </c>
      <c r="I4160">
        <v>6.8637203965206499</v>
      </c>
      <c r="J4160">
        <v>5.7901411436784702</v>
      </c>
      <c r="K4160">
        <v>1.83827438811655</v>
      </c>
      <c r="L4160">
        <v>1.8876171518462499</v>
      </c>
      <c r="M4160">
        <v>82.804693642971998</v>
      </c>
      <c r="N4160">
        <v>1.14944942177663</v>
      </c>
      <c r="O4160">
        <v>58.247422680412299</v>
      </c>
      <c r="P4160">
        <v>38.571428571428498</v>
      </c>
      <c r="Q4160">
        <v>5.3733046986510997E-2</v>
      </c>
    </row>
    <row r="4161" spans="1:17" hidden="1" x14ac:dyDescent="0.3">
      <c r="A4161" t="s">
        <v>8482</v>
      </c>
      <c r="B4161" t="s">
        <v>8483</v>
      </c>
      <c r="C4161" t="str">
        <f>IFERROR(VLOOKUP(Table1[[#This Row],[Ticker]],[1]!Table1[[Symbol]:[Industry]],2,FALSE),"-")</f>
        <v>-</v>
      </c>
      <c r="D4161" t="s">
        <v>931</v>
      </c>
      <c r="E4161">
        <v>13.958011256000001</v>
      </c>
      <c r="F4161">
        <v>23.02</v>
      </c>
      <c r="G4161">
        <v>-32.6268645490997</v>
      </c>
      <c r="H4161">
        <v>-4.4141352051891403</v>
      </c>
      <c r="I4161">
        <v>-37.090880675850102</v>
      </c>
      <c r="J4161">
        <v>-6.4307794070254003</v>
      </c>
      <c r="K4161">
        <v>23.751647637287899</v>
      </c>
      <c r="L4161">
        <v>25.813921369966199</v>
      </c>
      <c r="M4161">
        <v>40.1939920906308</v>
      </c>
      <c r="N4161">
        <v>0.93398862142105599</v>
      </c>
      <c r="O4161">
        <v>70.286707211120699</v>
      </c>
      <c r="P4161">
        <v>20.776495278069198</v>
      </c>
      <c r="Q4161">
        <v>9.8344747496396004E-2</v>
      </c>
    </row>
    <row r="4162" spans="1:17" hidden="1" x14ac:dyDescent="0.3">
      <c r="A4162" t="s">
        <v>8484</v>
      </c>
      <c r="B4162" t="s">
        <v>8485</v>
      </c>
      <c r="C4162" t="str">
        <f>IFERROR(VLOOKUP(Table1[[#This Row],[Ticker]],[1]!Table1[[Symbol]:[Industry]],2,FALSE),"-")</f>
        <v>-</v>
      </c>
      <c r="D4162" t="s">
        <v>620</v>
      </c>
      <c r="E4162">
        <v>13.953295744999901</v>
      </c>
      <c r="F4162">
        <v>26</v>
      </c>
      <c r="M4162">
        <v>50</v>
      </c>
      <c r="N4162">
        <v>1</v>
      </c>
    </row>
    <row r="4163" spans="1:17" hidden="1" x14ac:dyDescent="0.3">
      <c r="A4163" t="s">
        <v>8486</v>
      </c>
      <c r="B4163" t="s">
        <v>8487</v>
      </c>
      <c r="C4163" t="str">
        <f>IFERROR(VLOOKUP(Table1[[#This Row],[Ticker]],[1]!Table1[[Symbol]:[Industry]],2,FALSE),"-")</f>
        <v>-</v>
      </c>
      <c r="D4163" t="s">
        <v>552</v>
      </c>
      <c r="E4163">
        <v>13.9227572</v>
      </c>
      <c r="F4163">
        <v>9.91</v>
      </c>
      <c r="G4163">
        <v>-34.711267747350597</v>
      </c>
      <c r="H4163">
        <v>-2.01173280278674</v>
      </c>
      <c r="I4163">
        <v>-28.333052030058301</v>
      </c>
      <c r="J4163">
        <v>2.4071543582855801</v>
      </c>
      <c r="K4163">
        <v>10.1653124074723</v>
      </c>
      <c r="L4163">
        <v>11.460790992356999</v>
      </c>
      <c r="M4163">
        <v>48.939490566194699</v>
      </c>
      <c r="N4163">
        <v>1.1227106789782799</v>
      </c>
      <c r="O4163">
        <v>69.6266397578203</v>
      </c>
      <c r="P4163">
        <v>15.0987224157955</v>
      </c>
      <c r="Q4163">
        <v>1.9945818746762999E-2</v>
      </c>
    </row>
    <row r="4164" spans="1:17" hidden="1" x14ac:dyDescent="0.3">
      <c r="A4164" t="s">
        <v>8488</v>
      </c>
      <c r="B4164" t="s">
        <v>8489</v>
      </c>
      <c r="C4164" t="str">
        <f>IFERROR(VLOOKUP(Table1[[#This Row],[Ticker]],[1]!Table1[[Symbol]:[Industry]],2,FALSE),"-")</f>
        <v>-</v>
      </c>
      <c r="D4164" t="s">
        <v>46</v>
      </c>
      <c r="E4164">
        <v>13.91126</v>
      </c>
      <c r="F4164">
        <v>19.350000000000001</v>
      </c>
      <c r="G4164">
        <v>-25.969917979759</v>
      </c>
      <c r="H4164">
        <v>-4.4141352051891403</v>
      </c>
      <c r="I4164">
        <v>23.859750584541398</v>
      </c>
      <c r="K4164">
        <v>18.5987796715361</v>
      </c>
      <c r="L4164">
        <v>11.2785326019475</v>
      </c>
      <c r="M4164">
        <v>3.2578855717653701</v>
      </c>
      <c r="N4164">
        <v>0.92307692307692302</v>
      </c>
      <c r="O4164">
        <v>21.447028423772501</v>
      </c>
      <c r="P4164">
        <v>54.8</v>
      </c>
    </row>
    <row r="4165" spans="1:17" hidden="1" x14ac:dyDescent="0.3">
      <c r="A4165" t="s">
        <v>8490</v>
      </c>
      <c r="B4165" t="s">
        <v>8491</v>
      </c>
      <c r="C4165" t="str">
        <f>IFERROR(VLOOKUP(Table1[[#This Row],[Ticker]],[1]!Table1[[Symbol]:[Industry]],2,FALSE),"-")</f>
        <v>-</v>
      </c>
      <c r="D4165" t="s">
        <v>387</v>
      </c>
      <c r="E4165">
        <v>13.911100566</v>
      </c>
      <c r="F4165">
        <v>3.17</v>
      </c>
      <c r="G4165">
        <v>-97.445519354329505</v>
      </c>
      <c r="H4165">
        <v>-32.546003337057201</v>
      </c>
      <c r="I4165">
        <v>-85.679065594047799</v>
      </c>
      <c r="J4165">
        <v>-12.178957295314801</v>
      </c>
      <c r="K4165">
        <v>4.7309476445098699</v>
      </c>
      <c r="L4165">
        <v>9.27174037223425</v>
      </c>
      <c r="M4165">
        <v>11.2668421069665</v>
      </c>
      <c r="N4165">
        <v>1.9472075898563099</v>
      </c>
      <c r="O4165">
        <v>341.640378548895</v>
      </c>
      <c r="P4165">
        <v>2.25806451612902</v>
      </c>
      <c r="Q4165">
        <v>-0.2288407622883</v>
      </c>
    </row>
    <row r="4166" spans="1:17" hidden="1" x14ac:dyDescent="0.3">
      <c r="A4166" t="s">
        <v>8492</v>
      </c>
      <c r="B4166" t="s">
        <v>8493</v>
      </c>
      <c r="C4166" t="str">
        <f>IFERROR(VLOOKUP(Table1[[#This Row],[Ticker]],[1]!Table1[[Symbol]:[Industry]],2,FALSE),"-")</f>
        <v>-</v>
      </c>
      <c r="D4166" t="s">
        <v>287</v>
      </c>
      <c r="E4166">
        <v>13.8611752</v>
      </c>
      <c r="F4166">
        <v>13.84</v>
      </c>
      <c r="G4166">
        <v>68.943228887583203</v>
      </c>
      <c r="H4166">
        <v>-0.432166760410789</v>
      </c>
      <c r="I4166">
        <v>36.088029025206701</v>
      </c>
      <c r="J4166">
        <v>7.6391162333006601</v>
      </c>
      <c r="K4166">
        <v>13.031007234732799</v>
      </c>
      <c r="L4166">
        <v>11.5705395517135</v>
      </c>
      <c r="M4166">
        <v>83.097573888004504</v>
      </c>
      <c r="N4166">
        <v>1.7878787878787801</v>
      </c>
      <c r="O4166">
        <v>6.2861271676300596</v>
      </c>
      <c r="P4166">
        <v>94.655414908579402</v>
      </c>
    </row>
    <row r="4167" spans="1:17" hidden="1" x14ac:dyDescent="0.3">
      <c r="A4167" t="s">
        <v>8494</v>
      </c>
      <c r="B4167" t="s">
        <v>8495</v>
      </c>
      <c r="C4167" t="str">
        <f>IFERROR(VLOOKUP(Table1[[#This Row],[Ticker]],[1]!Table1[[Symbol]:[Industry]],2,FALSE),"-")</f>
        <v>-</v>
      </c>
      <c r="D4167" t="s">
        <v>124</v>
      </c>
      <c r="E4167">
        <v>13.841940419999901</v>
      </c>
      <c r="F4167">
        <v>25</v>
      </c>
      <c r="G4167">
        <v>-46.922397177630202</v>
      </c>
      <c r="H4167">
        <v>-4.4141352051891403</v>
      </c>
      <c r="I4167">
        <v>13.949801911825899</v>
      </c>
      <c r="J4167">
        <v>-1.7679983912052499</v>
      </c>
      <c r="K4167">
        <v>25.858752713361401</v>
      </c>
      <c r="L4167">
        <v>27.898970458823101</v>
      </c>
      <c r="M4167">
        <v>5.7435922009098999</v>
      </c>
      <c r="N4167">
        <v>0</v>
      </c>
      <c r="O4167">
        <v>40.559999999999903</v>
      </c>
      <c r="P4167">
        <v>40.924464487034903</v>
      </c>
    </row>
    <row r="4168" spans="1:17" hidden="1" x14ac:dyDescent="0.3">
      <c r="A4168" t="s">
        <v>8496</v>
      </c>
      <c r="B4168" t="s">
        <v>8497</v>
      </c>
      <c r="C4168" t="str">
        <f>IFERROR(VLOOKUP(Table1[[#This Row],[Ticker]],[1]!Table1[[Symbol]:[Industry]],2,FALSE),"-")</f>
        <v>-</v>
      </c>
      <c r="E4168">
        <v>13.8294432</v>
      </c>
      <c r="F4168">
        <v>32.159999999999997</v>
      </c>
      <c r="G4168">
        <v>-31.6495946200017</v>
      </c>
      <c r="H4168">
        <v>-5.9222915609909297</v>
      </c>
      <c r="I4168">
        <v>-51.114490879167803</v>
      </c>
      <c r="J4168">
        <v>3.32231359565845</v>
      </c>
      <c r="K4168">
        <v>33.045730031736802</v>
      </c>
      <c r="L4168">
        <v>36.887751032861402</v>
      </c>
      <c r="M4168">
        <v>53.928433435507202</v>
      </c>
      <c r="N4168">
        <v>1.32778253020302</v>
      </c>
      <c r="O4168">
        <v>72.885572139303505</v>
      </c>
      <c r="P4168">
        <v>15.186246418337999</v>
      </c>
      <c r="Q4168">
        <v>4.4074266956497E-2</v>
      </c>
    </row>
    <row r="4169" spans="1:17" hidden="1" x14ac:dyDescent="0.3">
      <c r="A4169" t="s">
        <v>8498</v>
      </c>
      <c r="B4169" t="s">
        <v>8499</v>
      </c>
      <c r="C4169" t="str">
        <f>IFERROR(VLOOKUP(Table1[[#This Row],[Ticker]],[1]!Table1[[Symbol]:[Industry]],2,FALSE),"-")</f>
        <v>-</v>
      </c>
      <c r="D4169" t="s">
        <v>620</v>
      </c>
      <c r="E4169">
        <v>13.817022</v>
      </c>
      <c r="F4169">
        <v>34</v>
      </c>
      <c r="G4169">
        <v>-22.993152788367802</v>
      </c>
      <c r="I4169">
        <v>-12.8893660232324</v>
      </c>
      <c r="K4169">
        <v>71.000791228306696</v>
      </c>
      <c r="M4169">
        <v>99.985344065864695</v>
      </c>
      <c r="N4169">
        <v>1</v>
      </c>
      <c r="O4169">
        <v>9.1176470588235397</v>
      </c>
      <c r="P4169">
        <v>5.91900311526478</v>
      </c>
    </row>
    <row r="4170" spans="1:17" hidden="1" x14ac:dyDescent="0.3">
      <c r="A4170" t="s">
        <v>8500</v>
      </c>
      <c r="B4170" t="s">
        <v>8501</v>
      </c>
      <c r="C4170" t="str">
        <f>IFERROR(VLOOKUP(Table1[[#This Row],[Ticker]],[1]!Table1[[Symbol]:[Industry]],2,FALSE),"-")</f>
        <v>-</v>
      </c>
      <c r="D4170" t="s">
        <v>716</v>
      </c>
      <c r="E4170">
        <v>13.801773789</v>
      </c>
      <c r="F4170">
        <v>14.7</v>
      </c>
      <c r="G4170">
        <v>9.58950639990152</v>
      </c>
      <c r="H4170">
        <v>-6.9405860459792898E-2</v>
      </c>
      <c r="I4170">
        <v>2.7403043928770598</v>
      </c>
      <c r="J4170">
        <v>0.32259394328952301</v>
      </c>
      <c r="K4170">
        <v>14.049196194007999</v>
      </c>
      <c r="L4170">
        <v>13.0305244136597</v>
      </c>
      <c r="M4170">
        <v>59.192142314001003</v>
      </c>
      <c r="N4170">
        <v>0.94907148751813597</v>
      </c>
      <c r="O4170">
        <v>10.8843537414966</v>
      </c>
      <c r="P4170">
        <v>39.402560455192003</v>
      </c>
      <c r="Q4170">
        <v>3.6626942849021002E-2</v>
      </c>
    </row>
    <row r="4171" spans="1:17" hidden="1" x14ac:dyDescent="0.3">
      <c r="A4171" t="s">
        <v>8502</v>
      </c>
      <c r="B4171" t="s">
        <v>8503</v>
      </c>
      <c r="C4171" t="str">
        <f>IFERROR(VLOOKUP(Table1[[#This Row],[Ticker]],[1]!Table1[[Symbol]:[Industry]],2,FALSE),"-")</f>
        <v>-</v>
      </c>
      <c r="D4171" t="s">
        <v>140</v>
      </c>
      <c r="E4171">
        <v>13.76154</v>
      </c>
      <c r="F4171">
        <v>23.4</v>
      </c>
      <c r="G4171">
        <v>-44.827291447888697</v>
      </c>
      <c r="H4171">
        <v>16.666945875891901</v>
      </c>
      <c r="I4171">
        <v>26.979133677903199</v>
      </c>
      <c r="J4171">
        <v>-7.8870260525631801</v>
      </c>
      <c r="K4171">
        <v>22.154471165474199</v>
      </c>
      <c r="L4171">
        <v>20.133276111701498</v>
      </c>
      <c r="M4171">
        <v>49.464426631625003</v>
      </c>
      <c r="N4171">
        <v>0.48543033959398402</v>
      </c>
      <c r="O4171">
        <v>25.08547008547</v>
      </c>
      <c r="P4171">
        <v>79.723502304147402</v>
      </c>
      <c r="Q4171">
        <v>6.4594088855956994E-2</v>
      </c>
    </row>
    <row r="4172" spans="1:17" hidden="1" x14ac:dyDescent="0.3">
      <c r="A4172" t="s">
        <v>8504</v>
      </c>
      <c r="B4172" t="s">
        <v>8505</v>
      </c>
      <c r="C4172" t="str">
        <f>IFERROR(VLOOKUP(Table1[[#This Row],[Ticker]],[1]!Table1[[Symbol]:[Industry]],2,FALSE),"-")</f>
        <v>-</v>
      </c>
      <c r="D4172" t="s">
        <v>390</v>
      </c>
      <c r="E4172">
        <v>13.758800000000001</v>
      </c>
      <c r="F4172">
        <v>1.18</v>
      </c>
      <c r="G4172">
        <v>-24.0027843115944</v>
      </c>
      <c r="H4172">
        <v>2.1279208695771898</v>
      </c>
      <c r="I4172">
        <v>-7.5322231660895698</v>
      </c>
      <c r="J4172">
        <v>3.7875571643502801</v>
      </c>
      <c r="K4172">
        <v>1.08934634572453</v>
      </c>
      <c r="L4172">
        <v>1.13441454634627</v>
      </c>
      <c r="M4172">
        <v>82.699177901607101</v>
      </c>
      <c r="N4172">
        <v>1.2712700270166299</v>
      </c>
      <c r="O4172">
        <v>36.440677966101703</v>
      </c>
      <c r="P4172">
        <v>29.6703296703296</v>
      </c>
      <c r="Q4172">
        <v>8.5680369610624002E-2</v>
      </c>
    </row>
    <row r="4173" spans="1:17" hidden="1" x14ac:dyDescent="0.3">
      <c r="A4173" t="s">
        <v>8506</v>
      </c>
      <c r="B4173" t="s">
        <v>8507</v>
      </c>
      <c r="C4173" t="str">
        <f>IFERROR(VLOOKUP(Table1[[#This Row],[Ticker]],[1]!Table1[[Symbol]:[Industry]],2,FALSE),"-")</f>
        <v>-</v>
      </c>
      <c r="D4173" t="s">
        <v>234</v>
      </c>
      <c r="E4173">
        <v>13.752820866</v>
      </c>
      <c r="F4173">
        <v>62.99</v>
      </c>
      <c r="G4173">
        <v>5.3804258416468898</v>
      </c>
      <c r="H4173">
        <v>-4.3505927111462501</v>
      </c>
      <c r="I4173">
        <v>61.549847491029503</v>
      </c>
      <c r="J4173">
        <v>2.9709440763704</v>
      </c>
      <c r="K4173">
        <v>59.566952920524599</v>
      </c>
      <c r="L4173">
        <v>50.223413296195602</v>
      </c>
      <c r="M4173">
        <v>60.287890585968597</v>
      </c>
      <c r="N4173">
        <v>1.89463480423146</v>
      </c>
      <c r="O4173">
        <v>16.0184156215272</v>
      </c>
      <c r="P4173">
        <v>89.443609022556302</v>
      </c>
      <c r="Q4173">
        <v>0.24235897767153999</v>
      </c>
    </row>
    <row r="4174" spans="1:17" hidden="1" x14ac:dyDescent="0.3">
      <c r="A4174" t="s">
        <v>8508</v>
      </c>
      <c r="B4174" t="s">
        <v>8509</v>
      </c>
      <c r="C4174" t="str">
        <f>IFERROR(VLOOKUP(Table1[[#This Row],[Ticker]],[1]!Table1[[Symbol]:[Industry]],2,FALSE),"-")</f>
        <v>-</v>
      </c>
      <c r="D4174" t="s">
        <v>1370</v>
      </c>
      <c r="E4174">
        <v>13.7506545</v>
      </c>
      <c r="F4174">
        <v>4.9800000000000004</v>
      </c>
      <c r="G4174">
        <v>-11.492002534757599</v>
      </c>
      <c r="H4174">
        <v>-10.5406174186278</v>
      </c>
      <c r="I4174">
        <v>-32.566785378071103</v>
      </c>
      <c r="J4174">
        <v>7.67900621708967</v>
      </c>
      <c r="K4174">
        <v>4.7806012553073396</v>
      </c>
      <c r="L4174">
        <v>5.3904212005922103</v>
      </c>
      <c r="M4174">
        <v>81.514441568860093</v>
      </c>
      <c r="N4174">
        <v>5.57871112536069E-2</v>
      </c>
      <c r="O4174">
        <v>58.634538152610403</v>
      </c>
      <c r="P4174">
        <v>26.395939086294401</v>
      </c>
      <c r="Q4174">
        <v>-2.4537192792947998E-2</v>
      </c>
    </row>
    <row r="4175" spans="1:17" hidden="1" x14ac:dyDescent="0.3">
      <c r="A4175" t="s">
        <v>8510</v>
      </c>
      <c r="B4175" t="s">
        <v>8511</v>
      </c>
      <c r="C4175" t="str">
        <f>IFERROR(VLOOKUP(Table1[[#This Row],[Ticker]],[1]!Table1[[Symbol]:[Industry]],2,FALSE),"-")</f>
        <v>-</v>
      </c>
      <c r="E4175">
        <v>13.740178572</v>
      </c>
      <c r="F4175">
        <v>38.19</v>
      </c>
      <c r="G4175">
        <v>91.894651585841302</v>
      </c>
      <c r="H4175">
        <v>0.56112592730121902</v>
      </c>
      <c r="I4175">
        <v>34.676321766566602</v>
      </c>
      <c r="J4175">
        <v>-1.7679983912052499</v>
      </c>
      <c r="K4175">
        <v>31.781297324862699</v>
      </c>
      <c r="L4175">
        <v>25.079874948097199</v>
      </c>
      <c r="M4175">
        <v>100</v>
      </c>
      <c r="N4175">
        <v>1.03685957229542E-2</v>
      </c>
      <c r="O4175">
        <v>0</v>
      </c>
      <c r="P4175">
        <v>117.606837606837</v>
      </c>
    </row>
    <row r="4176" spans="1:17" hidden="1" x14ac:dyDescent="0.3">
      <c r="A4176" t="s">
        <v>8512</v>
      </c>
      <c r="B4176" t="s">
        <v>8513</v>
      </c>
      <c r="C4176" t="str">
        <f>IFERROR(VLOOKUP(Table1[[#This Row],[Ticker]],[1]!Table1[[Symbol]:[Industry]],2,FALSE),"-")</f>
        <v>-</v>
      </c>
      <c r="D4176" t="s">
        <v>552</v>
      </c>
      <c r="E4176">
        <v>13.733549999999999</v>
      </c>
      <c r="F4176">
        <v>45</v>
      </c>
      <c r="G4176">
        <v>138.52739119568</v>
      </c>
      <c r="H4176">
        <v>-9.0145168036627492</v>
      </c>
      <c r="I4176">
        <v>262.42339461062897</v>
      </c>
      <c r="J4176">
        <v>0.27281793532535298</v>
      </c>
      <c r="K4176">
        <v>40.7562743659566</v>
      </c>
      <c r="L4176">
        <v>26.556848252686901</v>
      </c>
      <c r="M4176">
        <v>54.500421522471598</v>
      </c>
      <c r="N4176">
        <v>9.3576290326060296E-2</v>
      </c>
      <c r="O4176">
        <v>9.0444444444444496</v>
      </c>
      <c r="P4176">
        <v>466.03773584905599</v>
      </c>
      <c r="Q4176">
        <v>0.15876928345660801</v>
      </c>
    </row>
    <row r="4177" spans="1:17" hidden="1" x14ac:dyDescent="0.3">
      <c r="A4177" t="s">
        <v>8514</v>
      </c>
      <c r="B4177" t="s">
        <v>8515</v>
      </c>
      <c r="C4177" t="str">
        <f>IFERROR(VLOOKUP(Table1[[#This Row],[Ticker]],[1]!Table1[[Symbol]:[Industry]],2,FALSE),"-")</f>
        <v>-</v>
      </c>
      <c r="D4177" t="s">
        <v>1409</v>
      </c>
      <c r="E4177">
        <v>13.702680000000001</v>
      </c>
      <c r="F4177">
        <v>2</v>
      </c>
      <c r="G4177">
        <v>-34.803095111905201</v>
      </c>
      <c r="K4177">
        <v>1.8164878752898299</v>
      </c>
      <c r="L4177">
        <v>1.8009664774797101</v>
      </c>
      <c r="M4177">
        <v>73.414657253377001</v>
      </c>
      <c r="N4177">
        <v>1</v>
      </c>
      <c r="O4177">
        <v>10</v>
      </c>
      <c r="P4177">
        <v>66.6666666666666</v>
      </c>
      <c r="Q4177">
        <v>-2.1676028175539999E-2</v>
      </c>
    </row>
    <row r="4178" spans="1:17" hidden="1" x14ac:dyDescent="0.3">
      <c r="A4178" t="s">
        <v>8516</v>
      </c>
      <c r="B4178" t="s">
        <v>8517</v>
      </c>
      <c r="C4178" t="str">
        <f>IFERROR(VLOOKUP(Table1[[#This Row],[Ticker]],[1]!Table1[[Symbol]:[Industry]],2,FALSE),"-")</f>
        <v>-</v>
      </c>
      <c r="D4178" t="s">
        <v>390</v>
      </c>
      <c r="E4178">
        <v>13.6907031</v>
      </c>
      <c r="F4178">
        <v>28.23</v>
      </c>
      <c r="G4178">
        <v>-33.3667493183465</v>
      </c>
      <c r="H4178">
        <v>25.720393942792899</v>
      </c>
      <c r="I4178">
        <v>-12.0679374518038</v>
      </c>
      <c r="J4178">
        <v>5.6563012303515001E-2</v>
      </c>
      <c r="K4178">
        <v>26.462447020250298</v>
      </c>
      <c r="L4178">
        <v>24.927948633537</v>
      </c>
      <c r="M4178">
        <v>56.587627543773699</v>
      </c>
      <c r="N4178">
        <v>0.58946268986414696</v>
      </c>
      <c r="O4178">
        <v>35.317038611406304</v>
      </c>
      <c r="P4178">
        <v>100.92526690391399</v>
      </c>
      <c r="Q4178">
        <v>0.10332476734669201</v>
      </c>
    </row>
    <row r="4179" spans="1:17" hidden="1" x14ac:dyDescent="0.3">
      <c r="A4179" t="s">
        <v>8518</v>
      </c>
      <c r="B4179" t="s">
        <v>8519</v>
      </c>
      <c r="C4179" t="str">
        <f>IFERROR(VLOOKUP(Table1[[#This Row],[Ticker]],[1]!Table1[[Symbol]:[Industry]],2,FALSE),"-")</f>
        <v>-</v>
      </c>
      <c r="D4179" t="s">
        <v>49</v>
      </c>
      <c r="E4179">
        <v>13.67925</v>
      </c>
      <c r="F4179">
        <v>1.83</v>
      </c>
      <c r="G4179">
        <v>94.769741689847095</v>
      </c>
      <c r="H4179">
        <v>22.346428175092498</v>
      </c>
      <c r="I4179">
        <v>47.636949766241202</v>
      </c>
      <c r="J4179">
        <v>-3.9419114346835098</v>
      </c>
      <c r="K4179">
        <v>1.68800413270026</v>
      </c>
      <c r="L4179">
        <v>1.36845906924641</v>
      </c>
      <c r="M4179">
        <v>57.879066810453097</v>
      </c>
      <c r="N4179">
        <v>0.66204376816003296</v>
      </c>
      <c r="O4179">
        <v>26.229508196721302</v>
      </c>
      <c r="P4179">
        <v>140.78947368421001</v>
      </c>
      <c r="Q4179">
        <v>1.2287818847462001E-2</v>
      </c>
    </row>
    <row r="4180" spans="1:17" hidden="1" x14ac:dyDescent="0.3">
      <c r="A4180" t="s">
        <v>8520</v>
      </c>
      <c r="B4180" t="s">
        <v>8521</v>
      </c>
      <c r="C4180" t="str">
        <f>IFERROR(VLOOKUP(Table1[[#This Row],[Ticker]],[1]!Table1[[Symbol]:[Industry]],2,FALSE),"-")</f>
        <v>-</v>
      </c>
      <c r="D4180" t="s">
        <v>49</v>
      </c>
      <c r="E4180">
        <v>13.60690821</v>
      </c>
      <c r="F4180">
        <v>6.15</v>
      </c>
      <c r="G4180">
        <v>12.490061170015</v>
      </c>
      <c r="H4180">
        <v>-0.24022216171088201</v>
      </c>
      <c r="I4180">
        <v>20.806286150680599</v>
      </c>
      <c r="J4180">
        <v>-2.7597339283953302</v>
      </c>
      <c r="K4180">
        <v>5.6591829487262899</v>
      </c>
      <c r="L4180">
        <v>5.2596539062404801</v>
      </c>
      <c r="M4180">
        <v>61.403034701621699</v>
      </c>
      <c r="N4180">
        <v>1.211136792867</v>
      </c>
      <c r="O4180">
        <v>21.138211382113798</v>
      </c>
      <c r="Q4180">
        <v>3.9654940808704998E-2</v>
      </c>
    </row>
    <row r="4181" spans="1:17" hidden="1" x14ac:dyDescent="0.3">
      <c r="A4181" t="s">
        <v>8522</v>
      </c>
      <c r="B4181" t="s">
        <v>8523</v>
      </c>
      <c r="C4181" t="str">
        <f>IFERROR(VLOOKUP(Table1[[#This Row],[Ticker]],[1]!Table1[[Symbol]:[Industry]],2,FALSE),"-")</f>
        <v>-</v>
      </c>
      <c r="D4181" t="s">
        <v>620</v>
      </c>
      <c r="E4181">
        <v>13.5912358</v>
      </c>
      <c r="F4181">
        <v>30.98</v>
      </c>
      <c r="G4181">
        <v>101.24752093871</v>
      </c>
      <c r="H4181">
        <v>43.1358647948108</v>
      </c>
      <c r="I4181">
        <v>23.5864049018777</v>
      </c>
      <c r="J4181">
        <v>19.6723308269017</v>
      </c>
      <c r="K4181">
        <v>22.9175604672938</v>
      </c>
      <c r="L4181">
        <v>20.569866102126401</v>
      </c>
      <c r="M4181">
        <v>99.353857922287801</v>
      </c>
      <c r="N4181">
        <v>3.4132231404958602</v>
      </c>
      <c r="O4181">
        <v>0</v>
      </c>
      <c r="P4181">
        <v>138.30769230769201</v>
      </c>
    </row>
    <row r="4182" spans="1:17" hidden="1" x14ac:dyDescent="0.3">
      <c r="A4182" t="s">
        <v>8524</v>
      </c>
      <c r="B4182" t="s">
        <v>8525</v>
      </c>
      <c r="C4182" t="str">
        <f>IFERROR(VLOOKUP(Table1[[#This Row],[Ticker]],[1]!Table1[[Symbol]:[Industry]],2,FALSE),"-")</f>
        <v>-</v>
      </c>
      <c r="E4182">
        <v>13.590436499999999</v>
      </c>
      <c r="F4182">
        <v>29.74</v>
      </c>
      <c r="G4182">
        <v>-61.060012107952701</v>
      </c>
      <c r="H4182">
        <v>0.129742699770972</v>
      </c>
      <c r="I4182">
        <v>-14.2165060365038</v>
      </c>
      <c r="J4182">
        <v>0.15963096286982101</v>
      </c>
      <c r="K4182">
        <v>29.334886065521701</v>
      </c>
      <c r="L4182">
        <v>31.512801158451602</v>
      </c>
      <c r="M4182">
        <v>55.124005410931098</v>
      </c>
      <c r="N4182">
        <v>0.14143064261864799</v>
      </c>
      <c r="O4182">
        <v>68.090114324142505</v>
      </c>
      <c r="P4182">
        <v>31.884700665188401</v>
      </c>
      <c r="Q4182">
        <v>-8.5324950284139996E-3</v>
      </c>
    </row>
    <row r="4183" spans="1:17" hidden="1" x14ac:dyDescent="0.3">
      <c r="A4183" t="s">
        <v>8526</v>
      </c>
      <c r="B4183" t="s">
        <v>8527</v>
      </c>
      <c r="C4183" t="str">
        <f>IFERROR(VLOOKUP(Table1[[#This Row],[Ticker]],[1]!Table1[[Symbol]:[Industry]],2,FALSE),"-")</f>
        <v>-</v>
      </c>
      <c r="D4183" t="s">
        <v>59</v>
      </c>
      <c r="E4183">
        <v>13.5809506</v>
      </c>
      <c r="F4183">
        <v>13.58</v>
      </c>
      <c r="G4183">
        <v>-3.2595259668933898</v>
      </c>
      <c r="H4183">
        <v>1.21851785603533</v>
      </c>
      <c r="I4183">
        <v>-18.518274987791099</v>
      </c>
      <c r="J4183">
        <v>8.3596611832628192</v>
      </c>
      <c r="K4183">
        <v>12.518342198759401</v>
      </c>
      <c r="L4183">
        <v>13.8688037203236</v>
      </c>
      <c r="M4183">
        <v>87.437972280405106</v>
      </c>
      <c r="N4183">
        <v>1.79847050010621</v>
      </c>
      <c r="O4183">
        <v>102.577319587628</v>
      </c>
      <c r="P4183">
        <v>35.124378109452699</v>
      </c>
      <c r="Q4183">
        <v>8.1561453241466006E-2</v>
      </c>
    </row>
    <row r="4184" spans="1:17" hidden="1" x14ac:dyDescent="0.3">
      <c r="A4184" t="s">
        <v>8528</v>
      </c>
      <c r="B4184" t="s">
        <v>8529</v>
      </c>
      <c r="C4184" t="str">
        <f>IFERROR(VLOOKUP(Table1[[#This Row],[Ticker]],[1]!Table1[[Symbol]:[Industry]],2,FALSE),"-")</f>
        <v>-</v>
      </c>
      <c r="E4184">
        <v>13.563774</v>
      </c>
      <c r="F4184">
        <v>17.010000000000002</v>
      </c>
      <c r="G4184">
        <v>-25.7121860209961</v>
      </c>
      <c r="H4184">
        <v>-4.4141352051891403</v>
      </c>
      <c r="I4184">
        <v>-12.8893660232324</v>
      </c>
      <c r="J4184">
        <v>-1.7679983912052499</v>
      </c>
      <c r="K4184">
        <v>17.0099940800295</v>
      </c>
      <c r="L4184">
        <v>16.919474406485499</v>
      </c>
      <c r="M4184">
        <v>100</v>
      </c>
      <c r="O4184">
        <v>0</v>
      </c>
      <c r="P4184">
        <v>0</v>
      </c>
    </row>
    <row r="4185" spans="1:17" hidden="1" x14ac:dyDescent="0.3">
      <c r="A4185" t="s">
        <v>8530</v>
      </c>
      <c r="B4185" t="s">
        <v>8531</v>
      </c>
      <c r="C4185" t="str">
        <f>IFERROR(VLOOKUP(Table1[[#This Row],[Ticker]],[1]!Table1[[Symbol]:[Industry]],2,FALSE),"-")</f>
        <v>-</v>
      </c>
      <c r="E4185">
        <v>13.529984000000001</v>
      </c>
      <c r="F4185">
        <v>41.6</v>
      </c>
      <c r="G4185">
        <v>48.128181718243198</v>
      </c>
      <c r="H4185">
        <v>2.0793712883173399</v>
      </c>
      <c r="I4185">
        <v>-13.129174176709601</v>
      </c>
      <c r="J4185">
        <v>-1.1298049695066801</v>
      </c>
      <c r="K4185">
        <v>36.0217637656189</v>
      </c>
      <c r="L4185">
        <v>29.092838156185199</v>
      </c>
      <c r="M4185">
        <v>62.595071992626899</v>
      </c>
      <c r="N4185">
        <v>0.18473943202703499</v>
      </c>
      <c r="O4185">
        <v>13.4855769230769</v>
      </c>
      <c r="P4185">
        <v>102.334630350194</v>
      </c>
      <c r="Q4185">
        <v>6.5604734930860997E-2</v>
      </c>
    </row>
    <row r="4186" spans="1:17" hidden="1" x14ac:dyDescent="0.3">
      <c r="A4186" t="s">
        <v>8532</v>
      </c>
      <c r="B4186" t="s">
        <v>5298</v>
      </c>
      <c r="C4186" t="str">
        <f>IFERROR(VLOOKUP(Table1[[#This Row],[Ticker]],[1]!Table1[[Symbol]:[Industry]],2,FALSE),"-")</f>
        <v>-</v>
      </c>
      <c r="D4186" t="s">
        <v>234</v>
      </c>
      <c r="E4186">
        <v>13.486380499999999</v>
      </c>
      <c r="F4186">
        <v>19.21</v>
      </c>
      <c r="G4186">
        <v>21.6037648992492</v>
      </c>
      <c r="H4186">
        <v>-4.5622833533372997</v>
      </c>
      <c r="I4186">
        <v>27.534610584954699</v>
      </c>
      <c r="J4186">
        <v>-2.01466834680466</v>
      </c>
      <c r="K4186">
        <v>19.537117768310502</v>
      </c>
      <c r="L4186">
        <v>16.431715143171399</v>
      </c>
      <c r="M4186">
        <v>30.5635472831007</v>
      </c>
      <c r="N4186">
        <v>0.610439862636455</v>
      </c>
      <c r="O4186">
        <v>22.0718375845913</v>
      </c>
      <c r="P4186">
        <v>81.2264150943396</v>
      </c>
    </row>
    <row r="4187" spans="1:17" hidden="1" x14ac:dyDescent="0.3">
      <c r="A4187" t="s">
        <v>8533</v>
      </c>
      <c r="B4187" t="s">
        <v>8534</v>
      </c>
      <c r="C4187" t="str">
        <f>IFERROR(VLOOKUP(Table1[[#This Row],[Ticker]],[1]!Table1[[Symbol]:[Industry]],2,FALSE),"-")</f>
        <v>-</v>
      </c>
      <c r="E4187">
        <v>13.479900000000001</v>
      </c>
      <c r="F4187">
        <v>24.5</v>
      </c>
      <c r="G4187">
        <v>84.407882589638405</v>
      </c>
      <c r="H4187">
        <v>-2.2456614770823902</v>
      </c>
      <c r="I4187">
        <v>23.9821423566558</v>
      </c>
      <c r="J4187">
        <v>4.7537407392295199</v>
      </c>
      <c r="K4187">
        <v>23.234882792990799</v>
      </c>
      <c r="L4187">
        <v>19.892764497865301</v>
      </c>
      <c r="M4187">
        <v>68.303244771550993</v>
      </c>
      <c r="N4187">
        <v>0.68487674491171602</v>
      </c>
      <c r="O4187">
        <v>14.081632653061201</v>
      </c>
      <c r="P4187">
        <v>124.97704315886099</v>
      </c>
      <c r="Q4187">
        <v>9.3244479201143995E-2</v>
      </c>
    </row>
    <row r="4188" spans="1:17" hidden="1" x14ac:dyDescent="0.3">
      <c r="A4188" t="s">
        <v>8535</v>
      </c>
      <c r="B4188" t="s">
        <v>8536</v>
      </c>
      <c r="C4188" t="str">
        <f>IFERROR(VLOOKUP(Table1[[#This Row],[Ticker]],[1]!Table1[[Symbol]:[Industry]],2,FALSE),"-")</f>
        <v>-</v>
      </c>
      <c r="D4188" t="s">
        <v>140</v>
      </c>
      <c r="E4188">
        <v>13.479853619999901</v>
      </c>
      <c r="F4188">
        <v>51.11</v>
      </c>
      <c r="G4188">
        <v>28.002099693289502</v>
      </c>
      <c r="H4188">
        <v>-8.4148865199900502</v>
      </c>
      <c r="I4188">
        <v>33.9784500687216</v>
      </c>
      <c r="J4188">
        <v>-7.9881818774437798</v>
      </c>
      <c r="K4188">
        <v>51.109308206043899</v>
      </c>
      <c r="L4188">
        <v>43.127608217441498</v>
      </c>
      <c r="M4188">
        <v>42.433931663427501</v>
      </c>
      <c r="N4188">
        <v>2.3838532601419198</v>
      </c>
      <c r="O4188">
        <v>15.437292115045899</v>
      </c>
      <c r="P4188">
        <v>82.862254025044706</v>
      </c>
      <c r="Q4188">
        <v>6.2581795619705005E-2</v>
      </c>
    </row>
    <row r="4189" spans="1:17" hidden="1" x14ac:dyDescent="0.3">
      <c r="A4189" t="s">
        <v>8537</v>
      </c>
      <c r="B4189" t="s">
        <v>8538</v>
      </c>
      <c r="C4189" t="str">
        <f>IFERROR(VLOOKUP(Table1[[#This Row],[Ticker]],[1]!Table1[[Symbol]:[Industry]],2,FALSE),"-")</f>
        <v>-</v>
      </c>
      <c r="E4189">
        <v>13.441004</v>
      </c>
      <c r="F4189">
        <v>26.8</v>
      </c>
      <c r="G4189">
        <v>295.00994898685298</v>
      </c>
      <c r="H4189">
        <v>29.921704393808302</v>
      </c>
      <c r="I4189">
        <v>52.542732742199597</v>
      </c>
      <c r="J4189">
        <v>-3.9577794131030499</v>
      </c>
      <c r="K4189">
        <v>23.734188123701099</v>
      </c>
      <c r="L4189">
        <v>19.6807311395794</v>
      </c>
      <c r="M4189">
        <v>73.300901189734006</v>
      </c>
      <c r="N4189">
        <v>0.54385122141472497</v>
      </c>
      <c r="O4189">
        <v>40.671641791044699</v>
      </c>
      <c r="P4189">
        <v>369.35201401050699</v>
      </c>
    </row>
    <row r="4190" spans="1:17" hidden="1" x14ac:dyDescent="0.3">
      <c r="A4190" t="s">
        <v>8539</v>
      </c>
      <c r="B4190" t="s">
        <v>8540</v>
      </c>
      <c r="C4190" t="str">
        <f>IFERROR(VLOOKUP(Table1[[#This Row],[Ticker]],[1]!Table1[[Symbol]:[Industry]],2,FALSE),"-")</f>
        <v>-</v>
      </c>
      <c r="E4190">
        <v>13.4349793</v>
      </c>
      <c r="F4190">
        <v>16.97</v>
      </c>
      <c r="G4190">
        <v>-57.832186020996197</v>
      </c>
      <c r="H4190">
        <v>-22.965537074347999</v>
      </c>
      <c r="I4190">
        <v>-10.1031758354674</v>
      </c>
      <c r="J4190">
        <v>-28.099359337950801</v>
      </c>
      <c r="K4190">
        <v>20.8132199301991</v>
      </c>
      <c r="L4190">
        <v>19.725218540166502</v>
      </c>
      <c r="M4190">
        <v>27.262044615118601</v>
      </c>
      <c r="N4190">
        <v>2.42403188824253</v>
      </c>
      <c r="O4190">
        <v>51.443724219210303</v>
      </c>
      <c r="P4190">
        <v>28.560606060605998</v>
      </c>
      <c r="Q4190">
        <v>4.7769535118698997E-2</v>
      </c>
    </row>
    <row r="4191" spans="1:17" hidden="1" x14ac:dyDescent="0.3">
      <c r="A4191" t="s">
        <v>8541</v>
      </c>
      <c r="B4191" t="s">
        <v>8542</v>
      </c>
      <c r="C4191" t="str">
        <f>IFERROR(VLOOKUP(Table1[[#This Row],[Ticker]],[1]!Table1[[Symbol]:[Industry]],2,FALSE),"-")</f>
        <v>-</v>
      </c>
      <c r="D4191" t="s">
        <v>65</v>
      </c>
      <c r="E4191">
        <v>13.418097528000001</v>
      </c>
      <c r="F4191">
        <v>7.26</v>
      </c>
      <c r="G4191">
        <v>-32.034766666157402</v>
      </c>
      <c r="H4191">
        <v>-6.69908144174829</v>
      </c>
      <c r="I4191">
        <v>-15.570331170685501</v>
      </c>
      <c r="J4191">
        <v>-3.3918143587289298</v>
      </c>
      <c r="K4191">
        <v>7.4768059744737201</v>
      </c>
      <c r="L4191">
        <v>7.9526314591479297</v>
      </c>
      <c r="M4191">
        <v>45.927204404107599</v>
      </c>
      <c r="N4191">
        <v>1.5100853959668801</v>
      </c>
      <c r="O4191">
        <v>56.198347107438003</v>
      </c>
      <c r="P4191">
        <v>15.0554675118858</v>
      </c>
      <c r="Q4191">
        <v>2.6956604800312998E-2</v>
      </c>
    </row>
    <row r="4192" spans="1:17" hidden="1" x14ac:dyDescent="0.3">
      <c r="A4192" t="s">
        <v>8543</v>
      </c>
      <c r="B4192" t="s">
        <v>8544</v>
      </c>
      <c r="C4192" t="str">
        <f>IFERROR(VLOOKUP(Table1[[#This Row],[Ticker]],[1]!Table1[[Symbol]:[Industry]],2,FALSE),"-")</f>
        <v>-</v>
      </c>
      <c r="D4192" t="s">
        <v>234</v>
      </c>
      <c r="E4192">
        <v>13.394303369999999</v>
      </c>
      <c r="F4192">
        <v>4.41</v>
      </c>
      <c r="G4192">
        <v>43.9031985943884</v>
      </c>
      <c r="H4192">
        <v>21.382966244086202</v>
      </c>
      <c r="I4192">
        <v>18.752425021543701</v>
      </c>
      <c r="J4192">
        <v>7.0039314333561302</v>
      </c>
      <c r="K4192">
        <v>3.6563087871303899</v>
      </c>
      <c r="L4192">
        <v>3.29115092908811</v>
      </c>
      <c r="M4192">
        <v>75.359934967742802</v>
      </c>
      <c r="N4192">
        <v>2.27752221324516</v>
      </c>
      <c r="O4192">
        <v>2.94784580498865</v>
      </c>
      <c r="P4192">
        <v>138.37837837837799</v>
      </c>
      <c r="Q4192">
        <v>4.4438981330782001E-2</v>
      </c>
    </row>
    <row r="4193" spans="1:17" hidden="1" x14ac:dyDescent="0.3">
      <c r="A4193" t="s">
        <v>8545</v>
      </c>
      <c r="B4193" t="s">
        <v>8546</v>
      </c>
      <c r="C4193" t="str">
        <f>IFERROR(VLOOKUP(Table1[[#This Row],[Ticker]],[1]!Table1[[Symbol]:[Industry]],2,FALSE),"-")</f>
        <v>-</v>
      </c>
      <c r="D4193" t="s">
        <v>140</v>
      </c>
      <c r="E4193">
        <v>13.3592568879999</v>
      </c>
      <c r="F4193">
        <v>31.51</v>
      </c>
      <c r="G4193">
        <v>-25.6804399892501</v>
      </c>
      <c r="H4193">
        <v>-4.4141352051891403</v>
      </c>
      <c r="I4193">
        <v>-17.865240570880101</v>
      </c>
      <c r="J4193">
        <v>3.1500343956799899</v>
      </c>
      <c r="K4193">
        <v>32.034268345363301</v>
      </c>
      <c r="L4193">
        <v>33.933134643334803</v>
      </c>
      <c r="M4193">
        <v>47.793194361808503</v>
      </c>
      <c r="N4193">
        <v>1.0987808885898001</v>
      </c>
      <c r="O4193">
        <v>57.632497619803203</v>
      </c>
      <c r="P4193">
        <v>25.1389992057188</v>
      </c>
      <c r="Q4193">
        <v>9.2393325458724002E-2</v>
      </c>
    </row>
    <row r="4194" spans="1:17" hidden="1" x14ac:dyDescent="0.3">
      <c r="A4194" t="s">
        <v>8547</v>
      </c>
      <c r="B4194" t="s">
        <v>8548</v>
      </c>
      <c r="C4194" t="str">
        <f>IFERROR(VLOOKUP(Table1[[#This Row],[Ticker]],[1]!Table1[[Symbol]:[Industry]],2,FALSE),"-")</f>
        <v>-</v>
      </c>
      <c r="D4194" t="s">
        <v>552</v>
      </c>
      <c r="E4194">
        <v>13.337999999999999</v>
      </c>
      <c r="F4194">
        <v>22.23</v>
      </c>
      <c r="G4194">
        <v>22.4878139790038</v>
      </c>
      <c r="H4194">
        <v>45.070400877285003</v>
      </c>
      <c r="I4194">
        <v>38.335123772685897</v>
      </c>
      <c r="J4194">
        <v>17.2063605831537</v>
      </c>
      <c r="K4194">
        <v>17.084045912080501</v>
      </c>
      <c r="L4194">
        <v>15.0482479047516</v>
      </c>
      <c r="M4194">
        <v>76.660975020573304</v>
      </c>
      <c r="N4194">
        <v>3.11652564855151</v>
      </c>
      <c r="O4194">
        <v>6.5227170490328401</v>
      </c>
      <c r="P4194">
        <v>169.45454545454501</v>
      </c>
      <c r="Q4194">
        <v>0.104000321474039</v>
      </c>
    </row>
    <row r="4195" spans="1:17" hidden="1" x14ac:dyDescent="0.3">
      <c r="A4195" t="s">
        <v>8549</v>
      </c>
      <c r="B4195" t="s">
        <v>8550</v>
      </c>
      <c r="C4195" t="str">
        <f>IFERROR(VLOOKUP(Table1[[#This Row],[Ticker]],[1]!Table1[[Symbol]:[Industry]],2,FALSE),"-")</f>
        <v>-</v>
      </c>
      <c r="D4195" t="s">
        <v>620</v>
      </c>
      <c r="E4195">
        <v>13.283060000000001</v>
      </c>
      <c r="F4195">
        <v>39.5</v>
      </c>
      <c r="G4195">
        <v>-15.9899637987739</v>
      </c>
      <c r="H4195">
        <v>-3.5679813590352998</v>
      </c>
      <c r="I4195">
        <v>-23.1166387505051</v>
      </c>
      <c r="J4195">
        <v>-1.9456633658245399</v>
      </c>
      <c r="K4195">
        <v>40.464579947173597</v>
      </c>
      <c r="L4195">
        <v>41.461433285710001</v>
      </c>
      <c r="M4195">
        <v>40.808634476732401</v>
      </c>
      <c r="N4195">
        <v>0.681155900922778</v>
      </c>
      <c r="O4195">
        <v>28.860759493670798</v>
      </c>
      <c r="P4195">
        <v>19.696969696969699</v>
      </c>
      <c r="Q4195">
        <v>7.1540426421699999E-2</v>
      </c>
    </row>
    <row r="4196" spans="1:17" hidden="1" x14ac:dyDescent="0.3">
      <c r="A4196" t="s">
        <v>8551</v>
      </c>
      <c r="B4196" t="s">
        <v>8552</v>
      </c>
      <c r="C4196" t="str">
        <f>IFERROR(VLOOKUP(Table1[[#This Row],[Ticker]],[1]!Table1[[Symbol]:[Industry]],2,FALSE),"-")</f>
        <v>-</v>
      </c>
      <c r="D4196" t="s">
        <v>371</v>
      </c>
      <c r="E4196">
        <v>13.218813588</v>
      </c>
      <c r="F4196">
        <v>12.89</v>
      </c>
      <c r="G4196">
        <v>23.133079567918301</v>
      </c>
      <c r="H4196">
        <v>106.582428368694</v>
      </c>
      <c r="I4196">
        <v>53.005099871233398</v>
      </c>
      <c r="J4196">
        <v>57.712521089314201</v>
      </c>
      <c r="K4196">
        <v>7.00343086656284</v>
      </c>
      <c r="L4196">
        <v>6.9877448812990304</v>
      </c>
      <c r="M4196">
        <v>99.999549338166702</v>
      </c>
      <c r="N4196">
        <v>5.1818181818181799</v>
      </c>
      <c r="O4196">
        <v>0</v>
      </c>
      <c r="P4196">
        <v>122.241379310344</v>
      </c>
    </row>
    <row r="4197" spans="1:17" hidden="1" x14ac:dyDescent="0.3">
      <c r="A4197" t="s">
        <v>8553</v>
      </c>
      <c r="B4197" t="s">
        <v>8554</v>
      </c>
      <c r="C4197" t="str">
        <f>IFERROR(VLOOKUP(Table1[[#This Row],[Ticker]],[1]!Table1[[Symbol]:[Industry]],2,FALSE),"-")</f>
        <v>-</v>
      </c>
      <c r="D4197" t="s">
        <v>620</v>
      </c>
      <c r="E4197">
        <v>13.2066</v>
      </c>
      <c r="F4197">
        <v>9.57</v>
      </c>
      <c r="G4197">
        <v>5.92467780293779</v>
      </c>
      <c r="H4197">
        <v>-14.608309962470701</v>
      </c>
      <c r="I4197">
        <v>8.4034096421668298</v>
      </c>
      <c r="J4197">
        <v>-0.56449729711335805</v>
      </c>
      <c r="K4197">
        <v>8.5621145071421108</v>
      </c>
      <c r="L4197">
        <v>7.6870837209225904</v>
      </c>
      <c r="M4197">
        <v>64.427159996290897</v>
      </c>
      <c r="N4197">
        <v>1.2484311905469101</v>
      </c>
      <c r="O4197">
        <v>12.8526645768025</v>
      </c>
      <c r="P4197">
        <v>74</v>
      </c>
      <c r="Q4197">
        <v>9.1637199877166994E-2</v>
      </c>
    </row>
    <row r="4198" spans="1:17" hidden="1" x14ac:dyDescent="0.3">
      <c r="A4198" t="s">
        <v>8555</v>
      </c>
      <c r="B4198" t="s">
        <v>8556</v>
      </c>
      <c r="C4198" t="str">
        <f>IFERROR(VLOOKUP(Table1[[#This Row],[Ticker]],[1]!Table1[[Symbol]:[Industry]],2,FALSE),"-")</f>
        <v>-</v>
      </c>
      <c r="D4198" t="s">
        <v>496</v>
      </c>
      <c r="E4198">
        <v>13.187352802531899</v>
      </c>
      <c r="F4198">
        <v>17.100000000000001</v>
      </c>
      <c r="G4198">
        <v>-30.7121860209961</v>
      </c>
      <c r="H4198">
        <v>-4.4141352051891403</v>
      </c>
      <c r="I4198">
        <v>-17.358639766249102</v>
      </c>
      <c r="J4198">
        <v>-1.7679983912052499</v>
      </c>
      <c r="K4198">
        <v>17.293975121026801</v>
      </c>
      <c r="L4198">
        <v>17.2231003095376</v>
      </c>
      <c r="M4198">
        <v>99.999998531316393</v>
      </c>
      <c r="N4198">
        <v>0</v>
      </c>
      <c r="O4198">
        <v>5.26315789473683</v>
      </c>
      <c r="P4198">
        <v>0</v>
      </c>
    </row>
    <row r="4199" spans="1:17" hidden="1" x14ac:dyDescent="0.3">
      <c r="A4199" t="s">
        <v>8557</v>
      </c>
      <c r="B4199" t="s">
        <v>8558</v>
      </c>
      <c r="C4199" t="str">
        <f>IFERROR(VLOOKUP(Table1[[#This Row],[Ticker]],[1]!Table1[[Symbol]:[Industry]],2,FALSE),"-")</f>
        <v>-</v>
      </c>
      <c r="D4199" t="s">
        <v>390</v>
      </c>
      <c r="E4199">
        <v>13.1767992</v>
      </c>
      <c r="F4199">
        <v>38.979999999999997</v>
      </c>
      <c r="G4199">
        <v>34.453789082738197</v>
      </c>
      <c r="H4199">
        <v>1.40597061491668</v>
      </c>
      <c r="I4199">
        <v>2.2317208048833401</v>
      </c>
      <c r="J4199">
        <v>-1.5570279270702301</v>
      </c>
      <c r="K4199">
        <v>35.848526551931599</v>
      </c>
      <c r="L4199">
        <v>33.749525998371404</v>
      </c>
      <c r="M4199">
        <v>70.430559559327307</v>
      </c>
      <c r="N4199">
        <v>1.4772377150898299</v>
      </c>
      <c r="O4199">
        <v>36.480246280143596</v>
      </c>
      <c r="P4199">
        <v>67.296137339055704</v>
      </c>
      <c r="Q4199">
        <v>3.9017907738720999E-2</v>
      </c>
    </row>
    <row r="4200" spans="1:17" hidden="1" x14ac:dyDescent="0.3">
      <c r="A4200" t="s">
        <v>8559</v>
      </c>
      <c r="B4200" t="s">
        <v>8560</v>
      </c>
      <c r="C4200" t="str">
        <f>IFERROR(VLOOKUP(Table1[[#This Row],[Ticker]],[1]!Table1[[Symbol]:[Industry]],2,FALSE),"-")</f>
        <v>-</v>
      </c>
      <c r="D4200" t="s">
        <v>49</v>
      </c>
      <c r="E4200">
        <v>13.1623161</v>
      </c>
      <c r="F4200">
        <v>43.87</v>
      </c>
      <c r="G4200">
        <v>88.915994018142698</v>
      </c>
      <c r="H4200">
        <v>-4.5448336502285899E-2</v>
      </c>
      <c r="I4200">
        <v>5.9995228656564601</v>
      </c>
      <c r="J4200">
        <v>-15.9498920789128</v>
      </c>
      <c r="K4200">
        <v>40.273482453715999</v>
      </c>
      <c r="L4200">
        <v>36.2597225891137</v>
      </c>
      <c r="M4200">
        <v>61.654419233429799</v>
      </c>
      <c r="N4200">
        <v>0.97601556052175298</v>
      </c>
      <c r="O4200">
        <v>17.551857761568201</v>
      </c>
      <c r="P4200">
        <v>125.90113285272901</v>
      </c>
      <c r="Q4200">
        <v>6.4088821364598994E-2</v>
      </c>
    </row>
    <row r="4201" spans="1:17" hidden="1" x14ac:dyDescent="0.3">
      <c r="A4201" t="s">
        <v>8561</v>
      </c>
      <c r="B4201" t="s">
        <v>8562</v>
      </c>
      <c r="C4201" t="str">
        <f>IFERROR(VLOOKUP(Table1[[#This Row],[Ticker]],[1]!Table1[[Symbol]:[Industry]],2,FALSE),"-")</f>
        <v>-</v>
      </c>
      <c r="E4201">
        <v>13.1591512</v>
      </c>
      <c r="F4201">
        <v>21.97</v>
      </c>
      <c r="G4201">
        <v>2.7673461427464701</v>
      </c>
      <c r="H4201">
        <v>22.563886772832799</v>
      </c>
      <c r="I4201">
        <v>23.570261305960098</v>
      </c>
      <c r="J4201">
        <v>-6.6651177327690396</v>
      </c>
      <c r="K4201">
        <v>21.194576799229601</v>
      </c>
      <c r="L4201">
        <v>18.9021176510483</v>
      </c>
      <c r="M4201">
        <v>37.791969287978702</v>
      </c>
      <c r="N4201">
        <v>1.0795336555566499</v>
      </c>
      <c r="O4201">
        <v>23.759672280382301</v>
      </c>
      <c r="P4201">
        <v>80.081967213114694</v>
      </c>
      <c r="Q4201">
        <v>3.3173179849115997E-2</v>
      </c>
    </row>
    <row r="4202" spans="1:17" hidden="1" x14ac:dyDescent="0.3">
      <c r="A4202" t="s">
        <v>8563</v>
      </c>
      <c r="B4202" t="s">
        <v>8564</v>
      </c>
      <c r="C4202" t="str">
        <f>IFERROR(VLOOKUP(Table1[[#This Row],[Ticker]],[1]!Table1[[Symbol]:[Industry]],2,FALSE),"-")</f>
        <v>-</v>
      </c>
      <c r="E4202">
        <v>13.1380795</v>
      </c>
      <c r="F4202">
        <v>14.51</v>
      </c>
      <c r="G4202">
        <v>-87.427225598832607</v>
      </c>
      <c r="H4202">
        <v>-17.864427602849901</v>
      </c>
      <c r="I4202">
        <v>-10.634256791378901</v>
      </c>
      <c r="J4202">
        <v>-6.71340622678649</v>
      </c>
      <c r="K4202">
        <v>15.7699851876419</v>
      </c>
      <c r="L4202">
        <v>15.863070770762199</v>
      </c>
      <c r="M4202">
        <v>24.3572854452039</v>
      </c>
      <c r="N4202">
        <v>0.18316867455823799</v>
      </c>
      <c r="O4202">
        <v>161.88835286009601</v>
      </c>
      <c r="P4202">
        <v>40.057915057914997</v>
      </c>
      <c r="Q4202">
        <v>4.7913464342652999E-2</v>
      </c>
    </row>
    <row r="4203" spans="1:17" hidden="1" x14ac:dyDescent="0.3">
      <c r="A4203" t="s">
        <v>8565</v>
      </c>
      <c r="B4203" t="s">
        <v>8566</v>
      </c>
      <c r="C4203" t="str">
        <f>IFERROR(VLOOKUP(Table1[[#This Row],[Ticker]],[1]!Table1[[Symbol]:[Industry]],2,FALSE),"-")</f>
        <v>-</v>
      </c>
      <c r="D4203" t="s">
        <v>390</v>
      </c>
      <c r="E4203">
        <v>13.1355735</v>
      </c>
      <c r="F4203">
        <v>12.95</v>
      </c>
      <c r="G4203">
        <v>25.044507809038699</v>
      </c>
      <c r="H4203">
        <v>7.8525314614775201</v>
      </c>
      <c r="I4203">
        <v>19.253491119624702</v>
      </c>
      <c r="J4203">
        <v>-15.849631044266401</v>
      </c>
      <c r="K4203">
        <v>12.1743246586525</v>
      </c>
      <c r="L4203">
        <v>11.1288287042952</v>
      </c>
      <c r="M4203">
        <v>53.836347967288503</v>
      </c>
      <c r="N4203">
        <v>1.25455945612834</v>
      </c>
      <c r="O4203">
        <v>55.598455598455601</v>
      </c>
      <c r="P4203">
        <v>78.620689655172399</v>
      </c>
      <c r="Q4203">
        <v>6.502952314346E-2</v>
      </c>
    </row>
    <row r="4204" spans="1:17" hidden="1" x14ac:dyDescent="0.3">
      <c r="A4204" t="s">
        <v>8567</v>
      </c>
      <c r="B4204" t="s">
        <v>8568</v>
      </c>
      <c r="C4204" t="str">
        <f>IFERROR(VLOOKUP(Table1[[#This Row],[Ticker]],[1]!Table1[[Symbol]:[Industry]],2,FALSE),"-")</f>
        <v>-</v>
      </c>
      <c r="D4204" t="s">
        <v>716</v>
      </c>
      <c r="E4204">
        <v>13.10207943</v>
      </c>
      <c r="F4204">
        <v>114.17</v>
      </c>
      <c r="G4204">
        <v>10.0611315705032</v>
      </c>
      <c r="H4204">
        <v>-0.64193231194614597</v>
      </c>
      <c r="I4204">
        <v>4.3162596825472797</v>
      </c>
      <c r="J4204">
        <v>-1.5203422794062</v>
      </c>
      <c r="K4204">
        <v>109.987054102504</v>
      </c>
      <c r="L4204">
        <v>99.896370922559996</v>
      </c>
      <c r="M4204">
        <v>34.201172078942697</v>
      </c>
      <c r="N4204">
        <v>1.07174479428582</v>
      </c>
      <c r="O4204">
        <v>2.5838661644915502</v>
      </c>
      <c r="P4204">
        <v>38.337574215436803</v>
      </c>
    </row>
    <row r="4205" spans="1:17" hidden="1" x14ac:dyDescent="0.3">
      <c r="A4205" t="s">
        <v>8569</v>
      </c>
      <c r="B4205" t="s">
        <v>8570</v>
      </c>
      <c r="C4205" t="str">
        <f>IFERROR(VLOOKUP(Table1[[#This Row],[Ticker]],[1]!Table1[[Symbol]:[Industry]],2,FALSE),"-")</f>
        <v>-</v>
      </c>
      <c r="D4205" t="s">
        <v>119</v>
      </c>
      <c r="E4205">
        <v>13.060374884345199</v>
      </c>
      <c r="F4205">
        <v>99.6</v>
      </c>
      <c r="G4205">
        <v>-5.5931859894901201</v>
      </c>
      <c r="H4205">
        <v>-1.87035303188851</v>
      </c>
      <c r="I4205">
        <v>-12.2495918825592</v>
      </c>
      <c r="J4205">
        <v>1.0670674632677399</v>
      </c>
      <c r="K4205">
        <v>88.622837348358701</v>
      </c>
      <c r="L4205">
        <v>75.642478964540601</v>
      </c>
      <c r="M4205">
        <v>75.835066412166697</v>
      </c>
      <c r="N4205">
        <v>1</v>
      </c>
      <c r="Q4205">
        <v>-4.6725400847372998E-2</v>
      </c>
    </row>
    <row r="4206" spans="1:17" hidden="1" x14ac:dyDescent="0.3">
      <c r="A4206" t="s">
        <v>8571</v>
      </c>
      <c r="B4206" t="s">
        <v>8572</v>
      </c>
      <c r="C4206" t="str">
        <f>IFERROR(VLOOKUP(Table1[[#This Row],[Ticker]],[1]!Table1[[Symbol]:[Industry]],2,FALSE),"-")</f>
        <v>-</v>
      </c>
      <c r="D4206" t="s">
        <v>371</v>
      </c>
      <c r="E4206">
        <v>13.000767359999999</v>
      </c>
      <c r="F4206">
        <v>22.4</v>
      </c>
      <c r="G4206">
        <v>229.843369534559</v>
      </c>
      <c r="H4206">
        <v>81.312583680798596</v>
      </c>
      <c r="I4206">
        <v>126.939327766917</v>
      </c>
      <c r="J4206">
        <v>23.761413373500599</v>
      </c>
      <c r="K4206">
        <v>13.556212781555701</v>
      </c>
      <c r="L4206">
        <v>10.417486343222</v>
      </c>
      <c r="M4206">
        <v>96.9556558792641</v>
      </c>
      <c r="N4206">
        <v>3.3877776030503801</v>
      </c>
      <c r="O4206">
        <v>0</v>
      </c>
      <c r="P4206">
        <v>312.52302025782598</v>
      </c>
      <c r="Q4206">
        <v>0.129801498415829</v>
      </c>
    </row>
    <row r="4207" spans="1:17" hidden="1" x14ac:dyDescent="0.3">
      <c r="A4207" t="s">
        <v>8573</v>
      </c>
      <c r="B4207" t="s">
        <v>8574</v>
      </c>
      <c r="C4207" t="str">
        <f>IFERROR(VLOOKUP(Table1[[#This Row],[Ticker]],[1]!Table1[[Symbol]:[Industry]],2,FALSE),"-")</f>
        <v>-</v>
      </c>
      <c r="D4207" t="s">
        <v>620</v>
      </c>
      <c r="E4207">
        <v>12.9930006719999</v>
      </c>
      <c r="F4207">
        <v>26.47</v>
      </c>
      <c r="G4207">
        <v>-6.4779517867619596</v>
      </c>
      <c r="H4207">
        <v>1.32668370574373</v>
      </c>
      <c r="I4207">
        <v>-10.6885938224602</v>
      </c>
      <c r="J4207">
        <v>3.79458062270119</v>
      </c>
      <c r="K4207">
        <v>24.604325114262</v>
      </c>
      <c r="L4207">
        <v>24.615049859702701</v>
      </c>
      <c r="M4207">
        <v>60.886587483399097</v>
      </c>
      <c r="N4207">
        <v>1.4198738501171499</v>
      </c>
      <c r="O4207">
        <v>43.180959576879403</v>
      </c>
      <c r="P4207">
        <v>36.443298969072103</v>
      </c>
      <c r="Q4207">
        <v>3.0798350285083001E-2</v>
      </c>
    </row>
    <row r="4208" spans="1:17" hidden="1" x14ac:dyDescent="0.3">
      <c r="A4208" t="s">
        <v>8575</v>
      </c>
      <c r="B4208" t="s">
        <v>8576</v>
      </c>
      <c r="C4208" t="str">
        <f>IFERROR(VLOOKUP(Table1[[#This Row],[Ticker]],[1]!Table1[[Symbol]:[Industry]],2,FALSE),"-")</f>
        <v>-</v>
      </c>
      <c r="D4208" t="s">
        <v>124</v>
      </c>
      <c r="E4208">
        <v>12.94461441</v>
      </c>
      <c r="F4208">
        <v>39.090000000000003</v>
      </c>
      <c r="G4208">
        <v>-13.8986848768314</v>
      </c>
      <c r="H4208">
        <v>-7.5926193127686004</v>
      </c>
      <c r="I4208">
        <v>-15.723072212643199</v>
      </c>
      <c r="J4208">
        <v>-0.255565681643595</v>
      </c>
      <c r="K4208">
        <v>39.240955533123099</v>
      </c>
      <c r="L4208">
        <v>37.837477871294602</v>
      </c>
      <c r="M4208">
        <v>48.549431335212098</v>
      </c>
      <c r="N4208">
        <v>0.44164576182587001</v>
      </c>
      <c r="O4208">
        <v>29.9565106165259</v>
      </c>
      <c r="P4208">
        <v>32.508474576271198</v>
      </c>
      <c r="Q4208">
        <v>3.6728887502672003E-2</v>
      </c>
    </row>
    <row r="4209" spans="1:17" hidden="1" x14ac:dyDescent="0.3">
      <c r="A4209" t="s">
        <v>8577</v>
      </c>
      <c r="B4209" t="s">
        <v>8578</v>
      </c>
      <c r="C4209" t="str">
        <f>IFERROR(VLOOKUP(Table1[[#This Row],[Ticker]],[1]!Table1[[Symbol]:[Industry]],2,FALSE),"-")</f>
        <v>-</v>
      </c>
      <c r="D4209" t="s">
        <v>306</v>
      </c>
      <c r="E4209">
        <v>12.938040000000001</v>
      </c>
      <c r="F4209">
        <v>17.32</v>
      </c>
      <c r="G4209">
        <v>48.5332868160259</v>
      </c>
      <c r="H4209">
        <v>-25.874312196339499</v>
      </c>
      <c r="I4209">
        <v>-22.256189675770301</v>
      </c>
      <c r="J4209">
        <v>-6.3891698044239504</v>
      </c>
      <c r="K4209">
        <v>20.396302614270201</v>
      </c>
      <c r="L4209">
        <v>17.308051076033699</v>
      </c>
      <c r="M4209">
        <v>14.7059984451438</v>
      </c>
      <c r="N4209">
        <v>1.78179655902776</v>
      </c>
      <c r="O4209">
        <v>32.159353348729702</v>
      </c>
      <c r="P4209">
        <v>92.4444444444444</v>
      </c>
      <c r="Q4209">
        <v>9.4789793440163E-2</v>
      </c>
    </row>
    <row r="4210" spans="1:17" hidden="1" x14ac:dyDescent="0.3">
      <c r="A4210" t="s">
        <v>8579</v>
      </c>
      <c r="B4210" t="s">
        <v>8580</v>
      </c>
      <c r="C4210" t="str">
        <f>IFERROR(VLOOKUP(Table1[[#This Row],[Ticker]],[1]!Table1[[Symbol]:[Industry]],2,FALSE),"-")</f>
        <v>-</v>
      </c>
      <c r="D4210" t="s">
        <v>445</v>
      </c>
      <c r="E4210">
        <v>12.935417559999999</v>
      </c>
      <c r="F4210">
        <v>38.479999999999997</v>
      </c>
      <c r="G4210">
        <v>-17.531134573146801</v>
      </c>
      <c r="H4210">
        <v>-3.4008018718558</v>
      </c>
      <c r="I4210">
        <v>-5.19275253316804</v>
      </c>
      <c r="J4210">
        <v>-4.0383802281505403</v>
      </c>
      <c r="K4210">
        <v>36.314435667606197</v>
      </c>
      <c r="L4210">
        <v>36.333647102020798</v>
      </c>
      <c r="M4210">
        <v>57.525818085374802</v>
      </c>
      <c r="N4210">
        <v>1.44606558108978</v>
      </c>
      <c r="O4210">
        <v>33.575883575883502</v>
      </c>
      <c r="P4210">
        <v>23.3333333333333</v>
      </c>
      <c r="Q4210">
        <v>8.1888430976488999E-2</v>
      </c>
    </row>
    <row r="4211" spans="1:17" hidden="1" x14ac:dyDescent="0.3">
      <c r="A4211" t="s">
        <v>8581</v>
      </c>
      <c r="B4211" t="s">
        <v>8582</v>
      </c>
      <c r="C4211" t="str">
        <f>IFERROR(VLOOKUP(Table1[[#This Row],[Ticker]],[1]!Table1[[Symbol]:[Industry]],2,FALSE),"-")</f>
        <v>-</v>
      </c>
      <c r="D4211" t="s">
        <v>931</v>
      </c>
      <c r="E4211">
        <v>12.919225000000001</v>
      </c>
      <c r="F4211">
        <v>21.55</v>
      </c>
      <c r="G4211">
        <v>52.681853714103099</v>
      </c>
      <c r="H4211">
        <v>56.167086851442697</v>
      </c>
      <c r="I4211">
        <v>39.947513409391703</v>
      </c>
      <c r="J4211">
        <v>-3.1409961028757301</v>
      </c>
      <c r="K4211">
        <v>16.854534506570399</v>
      </c>
      <c r="L4211">
        <v>14.8516506594222</v>
      </c>
      <c r="M4211">
        <v>83.2987483247977</v>
      </c>
      <c r="N4211">
        <v>3.3747325121875602</v>
      </c>
      <c r="O4211">
        <v>5.2900232018561404</v>
      </c>
      <c r="P4211">
        <v>95.022624434389101</v>
      </c>
      <c r="Q4211">
        <v>0.11537812437150601</v>
      </c>
    </row>
    <row r="4212" spans="1:17" hidden="1" x14ac:dyDescent="0.3">
      <c r="A4212" t="s">
        <v>8583</v>
      </c>
      <c r="B4212" t="s">
        <v>8584</v>
      </c>
      <c r="C4212" t="str">
        <f>IFERROR(VLOOKUP(Table1[[#This Row],[Ticker]],[1]!Table1[[Symbol]:[Industry]],2,FALSE),"-")</f>
        <v>-</v>
      </c>
      <c r="E4212">
        <v>12.9184</v>
      </c>
      <c r="F4212">
        <v>14.68</v>
      </c>
      <c r="G4212">
        <v>133.194339552196</v>
      </c>
      <c r="H4212">
        <v>35.766225516253698</v>
      </c>
      <c r="I4212">
        <v>57.214921346408303</v>
      </c>
      <c r="J4212">
        <v>19.567647749297699</v>
      </c>
      <c r="K4212">
        <v>8.7567817238676309</v>
      </c>
      <c r="L4212">
        <v>5.7588898526151304</v>
      </c>
      <c r="M4212">
        <v>100</v>
      </c>
      <c r="N4212">
        <v>0.32511078409364802</v>
      </c>
      <c r="O4212">
        <v>0</v>
      </c>
      <c r="P4212">
        <v>158.906525573192</v>
      </c>
      <c r="Q4212">
        <v>0.15477605170752701</v>
      </c>
    </row>
    <row r="4213" spans="1:17" hidden="1" x14ac:dyDescent="0.3">
      <c r="A4213" t="s">
        <v>8585</v>
      </c>
      <c r="B4213" t="s">
        <v>8586</v>
      </c>
      <c r="C4213" t="str">
        <f>IFERROR(VLOOKUP(Table1[[#This Row],[Ticker]],[1]!Table1[[Symbol]:[Industry]],2,FALSE),"-")</f>
        <v>-</v>
      </c>
      <c r="D4213" t="s">
        <v>59</v>
      </c>
      <c r="E4213">
        <v>12.909599999999999</v>
      </c>
      <c r="F4213">
        <v>29.34</v>
      </c>
      <c r="G4213">
        <v>-0.86112219120896305</v>
      </c>
      <c r="H4213">
        <v>-18.992374813991098</v>
      </c>
      <c r="I4213">
        <v>-34.857451129615399</v>
      </c>
      <c r="J4213">
        <v>5.1153668095595597</v>
      </c>
      <c r="K4213">
        <v>29.744753653149498</v>
      </c>
      <c r="L4213">
        <v>29.451361966041699</v>
      </c>
      <c r="M4213">
        <v>62.276767604722203</v>
      </c>
      <c r="N4213">
        <v>0.42174893773277999</v>
      </c>
      <c r="O4213">
        <v>41.3428766189502</v>
      </c>
      <c r="P4213">
        <v>45.9701492537313</v>
      </c>
      <c r="Q4213">
        <v>9.6144832467850994E-2</v>
      </c>
    </row>
    <row r="4214" spans="1:17" hidden="1" x14ac:dyDescent="0.3">
      <c r="A4214" t="s">
        <v>8587</v>
      </c>
      <c r="B4214" t="s">
        <v>8588</v>
      </c>
      <c r="C4214" t="str">
        <f>IFERROR(VLOOKUP(Table1[[#This Row],[Ticker]],[1]!Table1[[Symbol]:[Industry]],2,FALSE),"-")</f>
        <v>-</v>
      </c>
      <c r="D4214" t="s">
        <v>668</v>
      </c>
      <c r="E4214">
        <v>12.8885725</v>
      </c>
      <c r="F4214">
        <v>14.87</v>
      </c>
      <c r="G4214">
        <v>-94.2479456485882</v>
      </c>
      <c r="H4214">
        <v>-0.25315294052339299</v>
      </c>
      <c r="I4214">
        <v>-25.4187777879383</v>
      </c>
      <c r="J4214">
        <v>0.37246983621949498</v>
      </c>
      <c r="K4214">
        <v>14.9993276814756</v>
      </c>
      <c r="L4214">
        <v>17.332861185823599</v>
      </c>
      <c r="M4214">
        <v>49.771736613291701</v>
      </c>
      <c r="N4214">
        <v>1.2678668265577899</v>
      </c>
      <c r="O4214">
        <v>217.821116341627</v>
      </c>
      <c r="P4214">
        <v>23.9166666666666</v>
      </c>
      <c r="Q4214">
        <v>9.5607139524498994E-2</v>
      </c>
    </row>
    <row r="4215" spans="1:17" hidden="1" x14ac:dyDescent="0.3">
      <c r="A4215" t="s">
        <v>8589</v>
      </c>
      <c r="B4215" t="s">
        <v>8590</v>
      </c>
      <c r="C4215" t="str">
        <f>IFERROR(VLOOKUP(Table1[[#This Row],[Ticker]],[1]!Table1[[Symbol]:[Industry]],2,FALSE),"-")</f>
        <v>-</v>
      </c>
      <c r="E4215">
        <v>12.84723</v>
      </c>
      <c r="F4215">
        <v>28.5</v>
      </c>
      <c r="G4215">
        <v>-10.420923885073799</v>
      </c>
      <c r="H4215">
        <v>-5.3829933366770204</v>
      </c>
      <c r="I4215">
        <v>-40.370282053766701</v>
      </c>
      <c r="J4215">
        <v>4.0360681522328203</v>
      </c>
      <c r="K4215">
        <v>30.3340591021311</v>
      </c>
      <c r="L4215">
        <v>31.705417637286399</v>
      </c>
      <c r="M4215">
        <v>59.560086770835603</v>
      </c>
      <c r="N4215">
        <v>0.92434550268257798</v>
      </c>
      <c r="O4215">
        <v>79.543859649122794</v>
      </c>
      <c r="P4215">
        <v>35.391923990498697</v>
      </c>
      <c r="Q4215">
        <v>6.9764671436401998E-2</v>
      </c>
    </row>
    <row r="4216" spans="1:17" hidden="1" x14ac:dyDescent="0.3">
      <c r="A4216" t="s">
        <v>8591</v>
      </c>
      <c r="B4216" t="s">
        <v>8592</v>
      </c>
      <c r="C4216" t="str">
        <f>IFERROR(VLOOKUP(Table1[[#This Row],[Ticker]],[1]!Table1[[Symbol]:[Industry]],2,FALSE),"-")</f>
        <v>-</v>
      </c>
      <c r="D4216" t="s">
        <v>257</v>
      </c>
      <c r="E4216">
        <v>12.806211659999899</v>
      </c>
      <c r="F4216">
        <v>22.99</v>
      </c>
      <c r="G4216">
        <v>-22.986538121085498</v>
      </c>
      <c r="H4216">
        <v>-5.7184830312760999</v>
      </c>
      <c r="I4216">
        <v>-34.851348372180098</v>
      </c>
      <c r="J4216">
        <v>3.8133969576319502</v>
      </c>
      <c r="K4216">
        <v>23.373981637739099</v>
      </c>
      <c r="L4216">
        <v>23.989911948400501</v>
      </c>
      <c r="M4216">
        <v>60.838494758806199</v>
      </c>
      <c r="N4216">
        <v>0.95843048435640998</v>
      </c>
      <c r="O4216">
        <v>91.387559808612394</v>
      </c>
      <c r="P4216">
        <v>43.687499999999901</v>
      </c>
      <c r="Q4216">
        <v>7.4063818648050006E-2</v>
      </c>
    </row>
    <row r="4217" spans="1:17" hidden="1" x14ac:dyDescent="0.3">
      <c r="A4217" t="s">
        <v>8593</v>
      </c>
      <c r="B4217" t="s">
        <v>8594</v>
      </c>
      <c r="C4217" t="str">
        <f>IFERROR(VLOOKUP(Table1[[#This Row],[Ticker]],[1]!Table1[[Symbol]:[Industry]],2,FALSE),"-")</f>
        <v>-</v>
      </c>
      <c r="D4217" t="s">
        <v>716</v>
      </c>
      <c r="E4217">
        <v>12.801381996</v>
      </c>
      <c r="F4217">
        <v>249.45</v>
      </c>
      <c r="G4217">
        <v>1.5188185684989599</v>
      </c>
      <c r="H4217">
        <v>-0.155956899221811</v>
      </c>
      <c r="I4217">
        <v>0.44033276373771901</v>
      </c>
      <c r="J4217">
        <v>-0.13462685035049399</v>
      </c>
      <c r="K4217">
        <v>237.39115903237601</v>
      </c>
      <c r="L4217">
        <v>222.074786933284</v>
      </c>
      <c r="M4217">
        <v>61.795021026026802</v>
      </c>
      <c r="N4217">
        <v>0.13700543729630801</v>
      </c>
      <c r="O4217">
        <v>4.22930446983362</v>
      </c>
      <c r="P4217">
        <v>29.409628553641799</v>
      </c>
    </row>
    <row r="4218" spans="1:17" hidden="1" x14ac:dyDescent="0.3">
      <c r="A4218" t="s">
        <v>8595</v>
      </c>
      <c r="B4218" t="s">
        <v>8596</v>
      </c>
      <c r="C4218" t="str">
        <f>IFERROR(VLOOKUP(Table1[[#This Row],[Ticker]],[1]!Table1[[Symbol]:[Industry]],2,FALSE),"-")</f>
        <v>-</v>
      </c>
      <c r="D4218" t="s">
        <v>716</v>
      </c>
      <c r="E4218">
        <v>12.781170502</v>
      </c>
      <c r="F4218">
        <v>26.73</v>
      </c>
      <c r="G4218">
        <v>-9.9932671020772599</v>
      </c>
      <c r="H4218">
        <v>2.6303992077663199</v>
      </c>
      <c r="I4218">
        <v>-4.8457120216155998</v>
      </c>
      <c r="J4218">
        <v>-2.59320469278064</v>
      </c>
      <c r="K4218">
        <v>25.113670655340901</v>
      </c>
      <c r="L4218">
        <v>24.000177056024999</v>
      </c>
      <c r="N4218">
        <v>0.58174523045808302</v>
      </c>
      <c r="O4218">
        <v>6.5095398428731599</v>
      </c>
      <c r="P4218">
        <v>21.224489795918299</v>
      </c>
    </row>
    <row r="4219" spans="1:17" hidden="1" x14ac:dyDescent="0.3">
      <c r="A4219" t="s">
        <v>8597</v>
      </c>
      <c r="B4219" t="s">
        <v>8598</v>
      </c>
      <c r="C4219" t="str">
        <f>IFERROR(VLOOKUP(Table1[[#This Row],[Ticker]],[1]!Table1[[Symbol]:[Industry]],2,FALSE),"-")</f>
        <v>-</v>
      </c>
      <c r="D4219" t="s">
        <v>140</v>
      </c>
      <c r="E4219">
        <v>12.749143399999999</v>
      </c>
      <c r="F4219">
        <v>18.25</v>
      </c>
      <c r="G4219">
        <v>-25.7121860209961</v>
      </c>
      <c r="H4219">
        <v>-4.4141352051891403</v>
      </c>
      <c r="I4219">
        <v>-12.8893660232324</v>
      </c>
      <c r="J4219">
        <v>-1.7679983912052499</v>
      </c>
      <c r="K4219">
        <v>18.249998954298398</v>
      </c>
      <c r="L4219">
        <v>18.231039705704202</v>
      </c>
      <c r="M4219">
        <v>100</v>
      </c>
      <c r="O4219">
        <v>0</v>
      </c>
      <c r="P4219">
        <v>0</v>
      </c>
    </row>
    <row r="4220" spans="1:17" hidden="1" x14ac:dyDescent="0.3">
      <c r="A4220" t="s">
        <v>8599</v>
      </c>
      <c r="B4220" t="s">
        <v>8600</v>
      </c>
      <c r="C4220" t="str">
        <f>IFERROR(VLOOKUP(Table1[[#This Row],[Ticker]],[1]!Table1[[Symbol]:[Industry]],2,FALSE),"-")</f>
        <v>-</v>
      </c>
      <c r="D4220" t="s">
        <v>552</v>
      </c>
      <c r="E4220">
        <v>12.741899999999999</v>
      </c>
      <c r="F4220">
        <v>30</v>
      </c>
      <c r="G4220">
        <v>84.8141297684774</v>
      </c>
      <c r="H4220">
        <v>-30.992696144983501</v>
      </c>
      <c r="I4220">
        <v>9.0122999662027699</v>
      </c>
      <c r="J4220">
        <v>-13.5327042735581</v>
      </c>
      <c r="K4220">
        <v>37.557823219331198</v>
      </c>
      <c r="L4220">
        <v>33.423238274320298</v>
      </c>
      <c r="M4220">
        <v>19.502256750440701</v>
      </c>
      <c r="N4220">
        <v>1.7220734803862201</v>
      </c>
      <c r="O4220">
        <v>73.266666666666595</v>
      </c>
      <c r="P4220">
        <v>121.238938053097</v>
      </c>
      <c r="Q4220">
        <v>0.13677477677553501</v>
      </c>
    </row>
    <row r="4221" spans="1:17" hidden="1" x14ac:dyDescent="0.3">
      <c r="A4221" t="s">
        <v>8601</v>
      </c>
      <c r="B4221" t="s">
        <v>8602</v>
      </c>
      <c r="C4221" t="str">
        <f>IFERROR(VLOOKUP(Table1[[#This Row],[Ticker]],[1]!Table1[[Symbol]:[Industry]],2,FALSE),"-")</f>
        <v>-</v>
      </c>
      <c r="D4221" t="s">
        <v>1409</v>
      </c>
      <c r="E4221">
        <v>12.738237159999899</v>
      </c>
      <c r="F4221">
        <v>12.7</v>
      </c>
      <c r="G4221">
        <v>-19.8788526876628</v>
      </c>
      <c r="H4221">
        <v>-9.2830490628670503</v>
      </c>
      <c r="I4221">
        <v>5.8022227618143098</v>
      </c>
      <c r="J4221">
        <v>-1.7679983912052499</v>
      </c>
      <c r="K4221">
        <v>12.5261738849153</v>
      </c>
      <c r="L4221">
        <v>11.5014300975567</v>
      </c>
      <c r="M4221">
        <v>39.435587174643501</v>
      </c>
      <c r="N4221">
        <v>1.4082733812949599</v>
      </c>
      <c r="O4221">
        <v>30.708661417322801</v>
      </c>
      <c r="P4221">
        <v>67.105263157894697</v>
      </c>
      <c r="Q4221">
        <v>0.142583501955066</v>
      </c>
    </row>
    <row r="4222" spans="1:17" hidden="1" x14ac:dyDescent="0.3">
      <c r="A4222" t="s">
        <v>8603</v>
      </c>
      <c r="B4222" t="s">
        <v>8604</v>
      </c>
      <c r="C4222" t="str">
        <f>IFERROR(VLOOKUP(Table1[[#This Row],[Ticker]],[1]!Table1[[Symbol]:[Industry]],2,FALSE),"-")</f>
        <v>-</v>
      </c>
      <c r="D4222" t="s">
        <v>552</v>
      </c>
      <c r="E4222">
        <v>12.726832079999999</v>
      </c>
      <c r="F4222">
        <v>10.84</v>
      </c>
      <c r="G4222">
        <v>-37.938906668769398</v>
      </c>
      <c r="H4222">
        <v>-9.6360673200716498</v>
      </c>
      <c r="I4222">
        <v>-11.580954808279101</v>
      </c>
      <c r="J4222">
        <v>4.4759040478191396</v>
      </c>
      <c r="K4222">
        <v>10.637767109979899</v>
      </c>
      <c r="L4222">
        <v>11.197892427201801</v>
      </c>
      <c r="M4222">
        <v>62.105656763357104</v>
      </c>
      <c r="N4222">
        <v>0.700610401213003</v>
      </c>
      <c r="O4222">
        <v>42.896678966789601</v>
      </c>
      <c r="P4222">
        <v>27.529411764705799</v>
      </c>
      <c r="Q4222">
        <v>9.8429091008042993E-2</v>
      </c>
    </row>
    <row r="4223" spans="1:17" hidden="1" x14ac:dyDescent="0.3">
      <c r="A4223" t="s">
        <v>8605</v>
      </c>
      <c r="B4223" t="s">
        <v>8606</v>
      </c>
      <c r="C4223" t="str">
        <f>IFERROR(VLOOKUP(Table1[[#This Row],[Ticker]],[1]!Table1[[Symbol]:[Industry]],2,FALSE),"-")</f>
        <v>-</v>
      </c>
      <c r="E4223">
        <v>12.69528</v>
      </c>
      <c r="F4223">
        <v>12.52</v>
      </c>
      <c r="G4223">
        <v>162.76707665181399</v>
      </c>
      <c r="H4223">
        <v>21.954023998790898</v>
      </c>
      <c r="I4223">
        <v>105.60976137641801</v>
      </c>
      <c r="J4223">
        <v>9.8312986210970106</v>
      </c>
      <c r="K4223">
        <v>10.461517469275501</v>
      </c>
      <c r="L4223">
        <v>8.2779667689485503</v>
      </c>
      <c r="M4223">
        <v>73.458884545476707</v>
      </c>
      <c r="N4223">
        <v>1.39862816073572</v>
      </c>
      <c r="O4223">
        <v>11.2619808306709</v>
      </c>
      <c r="P4223">
        <v>278.24773413897202</v>
      </c>
      <c r="Q4223">
        <v>1.5526348131017E-2</v>
      </c>
    </row>
    <row r="4224" spans="1:17" hidden="1" x14ac:dyDescent="0.3">
      <c r="A4224" t="s">
        <v>8607</v>
      </c>
      <c r="B4224" t="s">
        <v>8608</v>
      </c>
      <c r="C4224" t="str">
        <f>IFERROR(VLOOKUP(Table1[[#This Row],[Ticker]],[1]!Table1[[Symbol]:[Industry]],2,FALSE),"-")</f>
        <v>-</v>
      </c>
      <c r="D4224" t="s">
        <v>716</v>
      </c>
      <c r="E4224">
        <v>12.67263724</v>
      </c>
      <c r="F4224">
        <v>78.5</v>
      </c>
      <c r="G4224">
        <v>-1.30648079120222</v>
      </c>
      <c r="H4224">
        <v>2.2744162925539801</v>
      </c>
      <c r="I4224">
        <v>-0.65030397004396601</v>
      </c>
      <c r="J4224">
        <v>-0.112843953566788</v>
      </c>
      <c r="K4224">
        <v>74.760961578510504</v>
      </c>
      <c r="L4224">
        <v>70.326163526086702</v>
      </c>
      <c r="M4224">
        <v>56.470560257846202</v>
      </c>
      <c r="N4224">
        <v>0.43161242915314002</v>
      </c>
      <c r="O4224">
        <v>1.5923566878980999</v>
      </c>
      <c r="P4224">
        <v>28.583128583128499</v>
      </c>
    </row>
    <row r="4225" spans="1:17" hidden="1" x14ac:dyDescent="0.3">
      <c r="A4225" t="s">
        <v>8609</v>
      </c>
      <c r="B4225" t="s">
        <v>8610</v>
      </c>
      <c r="C4225" t="str">
        <f>IFERROR(VLOOKUP(Table1[[#This Row],[Ticker]],[1]!Table1[[Symbol]:[Industry]],2,FALSE),"-")</f>
        <v>-</v>
      </c>
      <c r="E4225">
        <v>12.599363759999999</v>
      </c>
      <c r="F4225">
        <v>36.020000000000003</v>
      </c>
      <c r="G4225">
        <v>47.7945577169614</v>
      </c>
      <c r="H4225">
        <v>-15.9238871917049</v>
      </c>
      <c r="I4225">
        <v>-32.702366913704303</v>
      </c>
      <c r="J4225">
        <v>-5.5134148396075497</v>
      </c>
      <c r="K4225">
        <v>44.2349536993827</v>
      </c>
      <c r="L4225">
        <v>45.087133005441402</v>
      </c>
      <c r="M4225">
        <v>23.2584831132259</v>
      </c>
      <c r="N4225">
        <v>0.38429147699103</v>
      </c>
      <c r="O4225">
        <v>121.90449750138799</v>
      </c>
      <c r="P4225">
        <v>132.98835705045201</v>
      </c>
      <c r="Q4225">
        <v>6.9767795609595007E-2</v>
      </c>
    </row>
    <row r="4226" spans="1:17" hidden="1" x14ac:dyDescent="0.3">
      <c r="A4226" t="s">
        <v>8611</v>
      </c>
      <c r="B4226" t="s">
        <v>8612</v>
      </c>
      <c r="C4226" t="str">
        <f>IFERROR(VLOOKUP(Table1[[#This Row],[Ticker]],[1]!Table1[[Symbol]:[Industry]],2,FALSE),"-")</f>
        <v>-</v>
      </c>
      <c r="D4226" t="s">
        <v>620</v>
      </c>
      <c r="E4226">
        <v>12.5986846</v>
      </c>
      <c r="F4226">
        <v>16.82</v>
      </c>
      <c r="G4226">
        <v>-12.063537372347501</v>
      </c>
      <c r="H4226">
        <v>-12.350643141697001</v>
      </c>
      <c r="I4226">
        <v>-10.077630081912099</v>
      </c>
      <c r="J4226">
        <v>2.1125986237201002</v>
      </c>
      <c r="K4226">
        <v>17.6629809186107</v>
      </c>
      <c r="L4226">
        <v>16.839859686491302</v>
      </c>
      <c r="M4226">
        <v>34.300846649494602</v>
      </c>
      <c r="N4226">
        <v>1.0632565606014199</v>
      </c>
      <c r="O4226">
        <v>38.228299643281801</v>
      </c>
      <c r="P4226">
        <v>52.909090909090899</v>
      </c>
      <c r="Q4226">
        <v>5.7791267523351002E-2</v>
      </c>
    </row>
    <row r="4227" spans="1:17" hidden="1" x14ac:dyDescent="0.3">
      <c r="A4227" t="s">
        <v>8613</v>
      </c>
      <c r="B4227" t="s">
        <v>8614</v>
      </c>
      <c r="C4227" t="str">
        <f>IFERROR(VLOOKUP(Table1[[#This Row],[Ticker]],[1]!Table1[[Symbol]:[Industry]],2,FALSE),"-")</f>
        <v>-</v>
      </c>
      <c r="D4227" t="s">
        <v>1300</v>
      </c>
      <c r="E4227">
        <v>12.591982437999899</v>
      </c>
      <c r="F4227">
        <v>25.97</v>
      </c>
      <c r="G4227">
        <v>-18.223563761997401</v>
      </c>
      <c r="H4227">
        <v>-3.7552204765069801</v>
      </c>
      <c r="I4227">
        <v>-8.2138319643851698</v>
      </c>
      <c r="J4227">
        <v>-1.6909271002611299</v>
      </c>
      <c r="K4227">
        <v>25.756711348280302</v>
      </c>
      <c r="L4227">
        <v>25.140075997609301</v>
      </c>
      <c r="M4227">
        <v>62.670828158080603</v>
      </c>
      <c r="N4227">
        <v>1.11012430559655</v>
      </c>
      <c r="O4227">
        <v>2.4258760107816801</v>
      </c>
      <c r="P4227">
        <v>8.5702341137123597</v>
      </c>
      <c r="Q4227">
        <v>-7.1457502660915995E-2</v>
      </c>
    </row>
    <row r="4228" spans="1:17" hidden="1" x14ac:dyDescent="0.3">
      <c r="A4228" t="s">
        <v>8615</v>
      </c>
      <c r="B4228" t="s">
        <v>8616</v>
      </c>
      <c r="C4228" t="str">
        <f>IFERROR(VLOOKUP(Table1[[#This Row],[Ticker]],[1]!Table1[[Symbol]:[Industry]],2,FALSE),"-")</f>
        <v>-</v>
      </c>
      <c r="D4228" t="s">
        <v>552</v>
      </c>
      <c r="E4228">
        <v>12.5685</v>
      </c>
      <c r="F4228">
        <v>7.35</v>
      </c>
      <c r="G4228">
        <v>-25.7121860209961</v>
      </c>
      <c r="H4228">
        <v>-4.4141352051891403</v>
      </c>
      <c r="I4228">
        <v>-12.8893660232324</v>
      </c>
      <c r="J4228">
        <v>-1.7679983912052499</v>
      </c>
      <c r="K4228">
        <v>7.35</v>
      </c>
      <c r="L4228">
        <v>7.3499999999999801</v>
      </c>
      <c r="M4228">
        <v>50</v>
      </c>
      <c r="O4228">
        <v>0</v>
      </c>
      <c r="P4228">
        <v>0</v>
      </c>
    </row>
    <row r="4229" spans="1:17" hidden="1" x14ac:dyDescent="0.3">
      <c r="A4229" t="s">
        <v>8617</v>
      </c>
      <c r="B4229" t="s">
        <v>8618</v>
      </c>
      <c r="C4229" t="str">
        <f>IFERROR(VLOOKUP(Table1[[#This Row],[Ticker]],[1]!Table1[[Symbol]:[Industry]],2,FALSE),"-")</f>
        <v>-</v>
      </c>
      <c r="E4229">
        <v>12.566943999999999</v>
      </c>
      <c r="F4229">
        <v>11.05</v>
      </c>
      <c r="G4229">
        <v>32.597269566396299</v>
      </c>
      <c r="H4229">
        <v>-17.799961976842599</v>
      </c>
      <c r="I4229">
        <v>-31.639366023232402</v>
      </c>
      <c r="J4229">
        <v>-9.3310236012892904</v>
      </c>
      <c r="K4229">
        <v>11.435676943825399</v>
      </c>
      <c r="L4229">
        <v>10.8292164206861</v>
      </c>
      <c r="M4229">
        <v>34.736116424843999</v>
      </c>
      <c r="N4229">
        <v>0.60807778299068904</v>
      </c>
      <c r="O4229">
        <v>34.389140271493197</v>
      </c>
      <c r="P4229">
        <v>65.171898355754806</v>
      </c>
      <c r="Q4229">
        <v>-1.1213237742399001E-2</v>
      </c>
    </row>
    <row r="4230" spans="1:17" hidden="1" x14ac:dyDescent="0.3">
      <c r="A4230" t="s">
        <v>8619</v>
      </c>
      <c r="B4230" t="s">
        <v>8620</v>
      </c>
      <c r="C4230" t="str">
        <f>IFERROR(VLOOKUP(Table1[[#This Row],[Ticker]],[1]!Table1[[Symbol]:[Industry]],2,FALSE),"-")</f>
        <v>-</v>
      </c>
      <c r="D4230" t="s">
        <v>237</v>
      </c>
      <c r="E4230">
        <v>12.495405</v>
      </c>
      <c r="F4230">
        <v>41.7</v>
      </c>
      <c r="G4230">
        <v>59.621147312337101</v>
      </c>
      <c r="H4230">
        <v>-15.7384709285126</v>
      </c>
      <c r="I4230">
        <v>36.841334156300803</v>
      </c>
      <c r="J4230">
        <v>-0.19795008202651401</v>
      </c>
      <c r="K4230">
        <v>43.588122880135998</v>
      </c>
      <c r="L4230">
        <v>37.876099677039697</v>
      </c>
      <c r="M4230">
        <v>40.213939336870901</v>
      </c>
      <c r="N4230">
        <v>1.0708570682727101</v>
      </c>
      <c r="O4230">
        <v>55.731414868105396</v>
      </c>
      <c r="P4230">
        <v>101.06075216972</v>
      </c>
      <c r="Q4230">
        <v>7.8280010745959999E-2</v>
      </c>
    </row>
    <row r="4231" spans="1:17" hidden="1" x14ac:dyDescent="0.3">
      <c r="A4231" t="s">
        <v>8621</v>
      </c>
      <c r="B4231" t="s">
        <v>8622</v>
      </c>
      <c r="C4231" t="str">
        <f>IFERROR(VLOOKUP(Table1[[#This Row],[Ticker]],[1]!Table1[[Symbol]:[Industry]],2,FALSE),"-")</f>
        <v>-</v>
      </c>
      <c r="E4231">
        <v>12.48</v>
      </c>
      <c r="F4231">
        <v>75</v>
      </c>
      <c r="G4231">
        <v>-17.0165338470831</v>
      </c>
      <c r="H4231">
        <v>-3.4720086910572401</v>
      </c>
      <c r="I4231">
        <v>4.2981339767675797</v>
      </c>
      <c r="J4231">
        <v>-1.7679983912052499</v>
      </c>
      <c r="K4231">
        <v>75.977423925839602</v>
      </c>
      <c r="L4231">
        <v>74.172989836664001</v>
      </c>
      <c r="M4231">
        <v>59.759028446916702</v>
      </c>
      <c r="N4231">
        <v>1.8181818181818099</v>
      </c>
      <c r="O4231">
        <v>15.6</v>
      </c>
      <c r="P4231">
        <v>18.670886075949301</v>
      </c>
    </row>
    <row r="4232" spans="1:17" hidden="1" x14ac:dyDescent="0.3">
      <c r="A4232" t="s">
        <v>8623</v>
      </c>
      <c r="B4232" t="s">
        <v>8624</v>
      </c>
      <c r="C4232" t="str">
        <f>IFERROR(VLOOKUP(Table1[[#This Row],[Ticker]],[1]!Table1[[Symbol]:[Industry]],2,FALSE),"-")</f>
        <v>-</v>
      </c>
      <c r="D4232" t="s">
        <v>869</v>
      </c>
      <c r="E4232">
        <v>12.454857990000001</v>
      </c>
      <c r="F4232">
        <v>2.4900000000000002</v>
      </c>
      <c r="G4232">
        <v>19.901849066723099</v>
      </c>
      <c r="H4232">
        <v>-31.4563887263159</v>
      </c>
      <c r="I4232">
        <v>7.9844203845345696</v>
      </c>
      <c r="J4232">
        <v>-7.5861802093870701</v>
      </c>
      <c r="K4232">
        <v>2.8197145597231299</v>
      </c>
      <c r="L4232">
        <v>2.42512910447119</v>
      </c>
      <c r="M4232">
        <v>33.372843868430898</v>
      </c>
      <c r="N4232">
        <v>0.73020746778187295</v>
      </c>
      <c r="O4232">
        <v>70.281124497991897</v>
      </c>
      <c r="P4232">
        <v>75.352112676056294</v>
      </c>
      <c r="Q4232">
        <v>3.5688055556523997E-2</v>
      </c>
    </row>
    <row r="4233" spans="1:17" hidden="1" x14ac:dyDescent="0.3">
      <c r="A4233" t="s">
        <v>8625</v>
      </c>
      <c r="B4233" t="s">
        <v>8626</v>
      </c>
      <c r="C4233" t="str">
        <f>IFERROR(VLOOKUP(Table1[[#This Row],[Ticker]],[1]!Table1[[Symbol]:[Industry]],2,FALSE),"-")</f>
        <v>-</v>
      </c>
      <c r="D4233" t="s">
        <v>620</v>
      </c>
      <c r="E4233">
        <v>12.366237154</v>
      </c>
      <c r="F4233">
        <v>12.38</v>
      </c>
      <c r="G4233">
        <v>64.1651145925007</v>
      </c>
      <c r="H4233">
        <v>38.554614794810803</v>
      </c>
      <c r="I4233">
        <v>-2.0567787358555001</v>
      </c>
      <c r="J4233">
        <v>17.1735057870677</v>
      </c>
      <c r="K4233">
        <v>9.5649871261464501</v>
      </c>
      <c r="L4233">
        <v>8.8161911827278292</v>
      </c>
      <c r="M4233">
        <v>79.902613568065604</v>
      </c>
      <c r="N4233">
        <v>3.0949254601346698</v>
      </c>
      <c r="O4233">
        <v>23.586429725363399</v>
      </c>
      <c r="P4233">
        <v>131.835205992509</v>
      </c>
      <c r="Q4233">
        <v>8.8639870172008001E-2</v>
      </c>
    </row>
    <row r="4234" spans="1:17" hidden="1" x14ac:dyDescent="0.3">
      <c r="A4234" t="s">
        <v>8627</v>
      </c>
      <c r="B4234" t="s">
        <v>8628</v>
      </c>
      <c r="C4234" t="str">
        <f>IFERROR(VLOOKUP(Table1[[#This Row],[Ticker]],[1]!Table1[[Symbol]:[Industry]],2,FALSE),"-")</f>
        <v>-</v>
      </c>
      <c r="D4234" t="s">
        <v>306</v>
      </c>
      <c r="E4234">
        <v>12.36600329</v>
      </c>
      <c r="F4234">
        <v>9.6999999999999993</v>
      </c>
      <c r="G4234">
        <v>23.518583209772999</v>
      </c>
      <c r="H4234">
        <v>11.614572928782099</v>
      </c>
      <c r="I4234">
        <v>55.806286150680599</v>
      </c>
      <c r="J4234">
        <v>-1.7679983912052499</v>
      </c>
      <c r="K4234">
        <v>7.4558110420013204</v>
      </c>
      <c r="L4234">
        <v>6.1263673267176699</v>
      </c>
      <c r="M4234">
        <v>97.187459567895004</v>
      </c>
      <c r="N4234">
        <v>0.45713503149821899</v>
      </c>
      <c r="O4234">
        <v>0</v>
      </c>
      <c r="P4234">
        <v>94</v>
      </c>
    </row>
    <row r="4235" spans="1:17" hidden="1" x14ac:dyDescent="0.3">
      <c r="A4235" t="s">
        <v>8629</v>
      </c>
      <c r="B4235" t="s">
        <v>8630</v>
      </c>
      <c r="C4235" t="str">
        <f>IFERROR(VLOOKUP(Table1[[#This Row],[Ticker]],[1]!Table1[[Symbol]:[Industry]],2,FALSE),"-")</f>
        <v>-</v>
      </c>
      <c r="D4235" t="s">
        <v>541</v>
      </c>
      <c r="E4235">
        <v>12.2870346</v>
      </c>
      <c r="F4235">
        <v>16.010000000000002</v>
      </c>
      <c r="G4235">
        <v>134.613017231036</v>
      </c>
      <c r="H4235">
        <v>29.9891569758807</v>
      </c>
      <c r="I4235">
        <v>64.212403888271993</v>
      </c>
      <c r="J4235">
        <v>-5.7091748617934996</v>
      </c>
      <c r="K4235">
        <v>13.6717313050597</v>
      </c>
      <c r="L4235">
        <v>10.829250037992599</v>
      </c>
      <c r="M4235">
        <v>52.460939720944602</v>
      </c>
      <c r="N4235">
        <v>2.0884168140710999</v>
      </c>
      <c r="O4235">
        <v>10.368519675203</v>
      </c>
      <c r="P4235">
        <v>164.191419141914</v>
      </c>
      <c r="Q4235">
        <v>6.2182517851839002E-2</v>
      </c>
    </row>
    <row r="4236" spans="1:17" hidden="1" x14ac:dyDescent="0.3">
      <c r="A4236" t="s">
        <v>8631</v>
      </c>
      <c r="B4236" t="s">
        <v>8632</v>
      </c>
      <c r="C4236" t="str">
        <f>IFERROR(VLOOKUP(Table1[[#This Row],[Ticker]],[1]!Table1[[Symbol]:[Industry]],2,FALSE),"-")</f>
        <v>-</v>
      </c>
      <c r="D4236" t="s">
        <v>59</v>
      </c>
      <c r="E4236">
        <v>12.26887</v>
      </c>
      <c r="F4236">
        <v>20.83</v>
      </c>
      <c r="G4236">
        <v>103.693100322616</v>
      </c>
      <c r="H4236">
        <v>-25.063873816092801</v>
      </c>
      <c r="I4236">
        <v>195.246728651323</v>
      </c>
      <c r="J4236">
        <v>-9.4970474576403401</v>
      </c>
      <c r="K4236">
        <v>22.0470944316179</v>
      </c>
      <c r="L4236">
        <v>14.6572966394746</v>
      </c>
      <c r="M4236">
        <v>9.3934180640382401</v>
      </c>
      <c r="N4236">
        <v>0.13475082262463101</v>
      </c>
      <c r="O4236">
        <v>40.230436869899201</v>
      </c>
      <c r="P4236">
        <v>345.08547008546998</v>
      </c>
      <c r="Q4236">
        <v>0.14017254802773299</v>
      </c>
    </row>
    <row r="4237" spans="1:17" hidden="1" x14ac:dyDescent="0.3">
      <c r="A4237" t="s">
        <v>8633</v>
      </c>
      <c r="B4237" t="s">
        <v>8634</v>
      </c>
      <c r="C4237" t="str">
        <f>IFERROR(VLOOKUP(Table1[[#This Row],[Ticker]],[1]!Table1[[Symbol]:[Industry]],2,FALSE),"-")</f>
        <v>-</v>
      </c>
      <c r="E4237">
        <v>12.26553927</v>
      </c>
      <c r="F4237">
        <v>29.58</v>
      </c>
      <c r="G4237">
        <v>-48.155814757231099</v>
      </c>
      <c r="H4237">
        <v>-0.12101899497448899</v>
      </c>
      <c r="I4237">
        <v>-48.696657689898998</v>
      </c>
      <c r="J4237">
        <v>8.4392757581885594</v>
      </c>
      <c r="K4237">
        <v>29.381755197385701</v>
      </c>
      <c r="L4237">
        <v>33.743016853087802</v>
      </c>
      <c r="M4237">
        <v>88.338419347931506</v>
      </c>
      <c r="N4237">
        <v>0.96545454545454501</v>
      </c>
      <c r="O4237">
        <v>87.390128465179203</v>
      </c>
      <c r="P4237">
        <v>40.857142857142797</v>
      </c>
      <c r="Q4237">
        <v>4.5910044832663997E-2</v>
      </c>
    </row>
    <row r="4238" spans="1:17" hidden="1" x14ac:dyDescent="0.3">
      <c r="A4238" t="s">
        <v>8635</v>
      </c>
      <c r="B4238" t="s">
        <v>8636</v>
      </c>
      <c r="C4238" t="str">
        <f>IFERROR(VLOOKUP(Table1[[#This Row],[Ticker]],[1]!Table1[[Symbol]:[Industry]],2,FALSE),"-")</f>
        <v>-</v>
      </c>
      <c r="D4238" t="s">
        <v>380</v>
      </c>
      <c r="E4238">
        <v>12.231669999999999</v>
      </c>
      <c r="F4238">
        <v>9.35</v>
      </c>
      <c r="G4238">
        <v>14.8893177384022</v>
      </c>
      <c r="H4238">
        <v>15.4576596666057</v>
      </c>
      <c r="I4238">
        <v>35.523332389465899</v>
      </c>
      <c r="J4238">
        <v>-1.7679983912052499</v>
      </c>
      <c r="K4238">
        <v>7.1117993478473602</v>
      </c>
      <c r="L4238">
        <v>7.1202972292946098</v>
      </c>
      <c r="M4238">
        <v>62.432071521513102</v>
      </c>
      <c r="N4238">
        <v>1.1658163280396401</v>
      </c>
      <c r="O4238">
        <v>5.3475935828876997</v>
      </c>
      <c r="P4238">
        <v>136.70886075949301</v>
      </c>
      <c r="Q4238">
        <v>1.2577529851085E-2</v>
      </c>
    </row>
    <row r="4239" spans="1:17" hidden="1" x14ac:dyDescent="0.3">
      <c r="A4239" t="s">
        <v>8637</v>
      </c>
      <c r="B4239" t="s">
        <v>8638</v>
      </c>
      <c r="C4239" t="str">
        <f>IFERROR(VLOOKUP(Table1[[#This Row],[Ticker]],[1]!Table1[[Symbol]:[Industry]],2,FALSE),"-")</f>
        <v>-</v>
      </c>
      <c r="D4239" t="s">
        <v>716</v>
      </c>
      <c r="E4239">
        <v>12.214835947999999</v>
      </c>
      <c r="F4239">
        <v>2612.7600000000002</v>
      </c>
      <c r="G4239">
        <v>1.36943481977485</v>
      </c>
      <c r="H4239">
        <v>0.34534824920956397</v>
      </c>
      <c r="I4239">
        <v>0.68371125093722096</v>
      </c>
      <c r="J4239">
        <v>3.3570236245726998E-2</v>
      </c>
      <c r="K4239">
        <v>2483.6540569306799</v>
      </c>
      <c r="L4239">
        <v>2321.7837722551399</v>
      </c>
      <c r="M4239">
        <v>57.569699091115801</v>
      </c>
      <c r="N4239">
        <v>0.222029588343965</v>
      </c>
      <c r="O4239">
        <v>1.18992942329183</v>
      </c>
      <c r="P4239">
        <v>29.6011904761904</v>
      </c>
      <c r="Q4239">
        <v>2.2268006150822001E-2</v>
      </c>
    </row>
    <row r="4240" spans="1:17" hidden="1" x14ac:dyDescent="0.3">
      <c r="A4240" t="s">
        <v>8639</v>
      </c>
      <c r="B4240" t="s">
        <v>8640</v>
      </c>
      <c r="C4240" t="str">
        <f>IFERROR(VLOOKUP(Table1[[#This Row],[Ticker]],[1]!Table1[[Symbol]:[Industry]],2,FALSE),"-")</f>
        <v>-</v>
      </c>
      <c r="D4240" t="s">
        <v>552</v>
      </c>
      <c r="E4240">
        <v>12.1968</v>
      </c>
      <c r="F4240">
        <v>7.2</v>
      </c>
      <c r="G4240">
        <v>84.8141297684774</v>
      </c>
      <c r="H4240">
        <v>2.7066078288665798</v>
      </c>
      <c r="I4240">
        <v>30.251787058278499</v>
      </c>
      <c r="J4240">
        <v>-1.18660304236804</v>
      </c>
      <c r="K4240">
        <v>6.4097735016783401</v>
      </c>
      <c r="L4240">
        <v>6.1091491337727799</v>
      </c>
      <c r="M4240">
        <v>60.129586953827001</v>
      </c>
      <c r="N4240">
        <v>1.65178780088805</v>
      </c>
      <c r="O4240">
        <v>60.4166666666666</v>
      </c>
      <c r="P4240">
        <v>132.258064516129</v>
      </c>
      <c r="Q4240">
        <v>0.129470296721867</v>
      </c>
    </row>
    <row r="4241" spans="1:17" hidden="1" x14ac:dyDescent="0.3">
      <c r="A4241" t="s">
        <v>8641</v>
      </c>
      <c r="B4241" t="s">
        <v>8642</v>
      </c>
      <c r="C4241" t="str">
        <f>IFERROR(VLOOKUP(Table1[[#This Row],[Ticker]],[1]!Table1[[Symbol]:[Industry]],2,FALSE),"-")</f>
        <v>-</v>
      </c>
      <c r="D4241" t="s">
        <v>552</v>
      </c>
      <c r="E4241">
        <v>12.177652200000001</v>
      </c>
      <c r="F4241">
        <v>40.58</v>
      </c>
      <c r="G4241">
        <v>93.047921795715297</v>
      </c>
      <c r="H4241">
        <v>-14.5359513735169</v>
      </c>
      <c r="I4241">
        <v>-32.723423707941997</v>
      </c>
      <c r="J4241">
        <v>-1.7679983912052499</v>
      </c>
      <c r="K4241">
        <v>49.294642330575499</v>
      </c>
      <c r="L4241">
        <v>48.257902514143403</v>
      </c>
      <c r="M4241">
        <v>20.228854783483399</v>
      </c>
      <c r="N4241">
        <v>0.62693574448411105</v>
      </c>
      <c r="O4241">
        <v>80.877279448003904</v>
      </c>
      <c r="P4241">
        <v>118.760107816711</v>
      </c>
    </row>
    <row r="4242" spans="1:17" hidden="1" x14ac:dyDescent="0.3">
      <c r="A4242" t="s">
        <v>8643</v>
      </c>
      <c r="B4242" t="s">
        <v>8644</v>
      </c>
      <c r="C4242" t="str">
        <f>IFERROR(VLOOKUP(Table1[[#This Row],[Ticker]],[1]!Table1[[Symbol]:[Industry]],2,FALSE),"-")</f>
        <v>-</v>
      </c>
      <c r="D4242" t="s">
        <v>390</v>
      </c>
      <c r="E4242">
        <v>12.177191499999999</v>
      </c>
      <c r="F4242">
        <v>24.35</v>
      </c>
      <c r="G4242">
        <v>-6.9316982161181402</v>
      </c>
      <c r="H4242">
        <v>18.356064165220001</v>
      </c>
      <c r="I4242">
        <v>22.013681068180301</v>
      </c>
      <c r="J4242">
        <v>6.2652426060246498</v>
      </c>
      <c r="K4242">
        <v>20.469625897180801</v>
      </c>
      <c r="L4242">
        <v>19.5251374475821</v>
      </c>
      <c r="M4242">
        <v>64.533780162846398</v>
      </c>
      <c r="N4242">
        <v>3.2044437178920799</v>
      </c>
      <c r="O4242">
        <v>6.5708418891170197</v>
      </c>
      <c r="P4242">
        <v>61.901595744680797</v>
      </c>
      <c r="Q4242">
        <v>0.13819852504858299</v>
      </c>
    </row>
    <row r="4243" spans="1:17" hidden="1" x14ac:dyDescent="0.3">
      <c r="A4243" t="s">
        <v>8645</v>
      </c>
      <c r="B4243" t="s">
        <v>8646</v>
      </c>
      <c r="C4243" t="str">
        <f>IFERROR(VLOOKUP(Table1[[#This Row],[Ticker]],[1]!Table1[[Symbol]:[Industry]],2,FALSE),"-")</f>
        <v>-</v>
      </c>
      <c r="D4243" t="s">
        <v>1666</v>
      </c>
      <c r="E4243">
        <v>12.132911999999999</v>
      </c>
      <c r="F4243">
        <v>24.2</v>
      </c>
      <c r="G4243">
        <v>17.060675335935901</v>
      </c>
      <c r="H4243">
        <v>-11.301399537624601</v>
      </c>
      <c r="I4243">
        <v>-36.788737092414799</v>
      </c>
      <c r="J4243">
        <v>-7.4210198337003801</v>
      </c>
      <c r="K4243">
        <v>25.567876933889099</v>
      </c>
      <c r="L4243">
        <v>23.9645669175409</v>
      </c>
      <c r="M4243">
        <v>39.6762932914475</v>
      </c>
      <c r="N4243">
        <v>8.11861893137798E-2</v>
      </c>
      <c r="O4243">
        <v>37.561983471074299</v>
      </c>
      <c r="P4243">
        <v>53.067678684376901</v>
      </c>
      <c r="Q4243">
        <v>0.13200365075623599</v>
      </c>
    </row>
    <row r="4244" spans="1:17" hidden="1" x14ac:dyDescent="0.3">
      <c r="A4244" t="s">
        <v>8647</v>
      </c>
      <c r="B4244" t="s">
        <v>8648</v>
      </c>
      <c r="C4244" t="str">
        <f>IFERROR(VLOOKUP(Table1[[#This Row],[Ticker]],[1]!Table1[[Symbol]:[Industry]],2,FALSE),"-")</f>
        <v>-</v>
      </c>
      <c r="D4244" t="s">
        <v>716</v>
      </c>
      <c r="E4244">
        <v>12.120252429999899</v>
      </c>
      <c r="F4244">
        <v>37.82</v>
      </c>
      <c r="G4244">
        <v>13.999672124552299</v>
      </c>
      <c r="H4244">
        <v>0.51797895385766402</v>
      </c>
      <c r="I4244">
        <v>2.2400099280613301</v>
      </c>
      <c r="J4244">
        <v>0.97209927564227006</v>
      </c>
      <c r="K4244">
        <v>36.296336733767497</v>
      </c>
      <c r="L4244">
        <v>33.340554303216599</v>
      </c>
      <c r="M4244">
        <v>57.562155009737999</v>
      </c>
      <c r="N4244">
        <v>1.4603022046262</v>
      </c>
      <c r="O4244">
        <v>1.71866737176096</v>
      </c>
      <c r="P4244">
        <v>42.020277882087797</v>
      </c>
    </row>
    <row r="4245" spans="1:17" hidden="1" x14ac:dyDescent="0.3">
      <c r="A4245" t="s">
        <v>8649</v>
      </c>
      <c r="B4245" t="s">
        <v>8650</v>
      </c>
      <c r="C4245" t="str">
        <f>IFERROR(VLOOKUP(Table1[[#This Row],[Ticker]],[1]!Table1[[Symbol]:[Industry]],2,FALSE),"-")</f>
        <v>-</v>
      </c>
      <c r="D4245" t="s">
        <v>931</v>
      </c>
      <c r="E4245">
        <v>12.12</v>
      </c>
      <c r="F4245">
        <v>6.06</v>
      </c>
      <c r="G4245">
        <v>-31.024686020996199</v>
      </c>
      <c r="H4245">
        <v>-6.1883287535762399</v>
      </c>
      <c r="I4245">
        <v>-25.190379047834401</v>
      </c>
      <c r="J4245">
        <v>-2.7436081473028202</v>
      </c>
      <c r="K4245">
        <v>6.2151204558992603</v>
      </c>
      <c r="L4245">
        <v>6.63751705648993</v>
      </c>
      <c r="M4245">
        <v>40.263533265498303</v>
      </c>
      <c r="N4245">
        <v>1.0022241593999299</v>
      </c>
      <c r="O4245">
        <v>46.864686468646802</v>
      </c>
      <c r="P4245">
        <v>14.1242937853107</v>
      </c>
      <c r="Q4245">
        <v>6.3556363596016005E-2</v>
      </c>
    </row>
    <row r="4246" spans="1:17" hidden="1" x14ac:dyDescent="0.3">
      <c r="A4246" t="s">
        <v>8651</v>
      </c>
      <c r="B4246" t="s">
        <v>8652</v>
      </c>
      <c r="C4246" t="str">
        <f>IFERROR(VLOOKUP(Table1[[#This Row],[Ticker]],[1]!Table1[[Symbol]:[Industry]],2,FALSE),"-")</f>
        <v>-</v>
      </c>
      <c r="D4246" t="s">
        <v>169</v>
      </c>
      <c r="E4246">
        <v>12.0756</v>
      </c>
      <c r="F4246">
        <v>69.400000000000006</v>
      </c>
      <c r="G4246">
        <v>-86.580525462777899</v>
      </c>
      <c r="H4246">
        <v>-8.5808018718558099</v>
      </c>
      <c r="I4246">
        <v>-46.158596792463101</v>
      </c>
      <c r="J4246">
        <v>-6.5299031531100198</v>
      </c>
      <c r="K4246">
        <v>71.183514070382998</v>
      </c>
      <c r="L4246">
        <v>89.166007611486606</v>
      </c>
      <c r="M4246">
        <v>45.428329754413099</v>
      </c>
      <c r="N4246">
        <v>0.62768786205586602</v>
      </c>
      <c r="O4246">
        <v>187.17579250720399</v>
      </c>
      <c r="P4246">
        <v>21.307463730117099</v>
      </c>
      <c r="Q4246">
        <v>8.2519517517422994E-2</v>
      </c>
    </row>
    <row r="4247" spans="1:17" hidden="1" x14ac:dyDescent="0.3">
      <c r="A4247" t="s">
        <v>8653</v>
      </c>
      <c r="B4247" t="s">
        <v>8654</v>
      </c>
      <c r="C4247" t="str">
        <f>IFERROR(VLOOKUP(Table1[[#This Row],[Ticker]],[1]!Table1[[Symbol]:[Industry]],2,FALSE),"-")</f>
        <v>-</v>
      </c>
      <c r="D4247" t="s">
        <v>620</v>
      </c>
      <c r="E4247">
        <v>11.941592</v>
      </c>
      <c r="F4247">
        <v>3980</v>
      </c>
      <c r="G4247">
        <v>10.530860619996499</v>
      </c>
      <c r="H4247">
        <v>-9.8760846205139892</v>
      </c>
      <c r="I4247">
        <v>-7.3288742916955503</v>
      </c>
      <c r="J4247">
        <v>-5.0005894352964697</v>
      </c>
      <c r="K4247">
        <v>3898.4888462170202</v>
      </c>
      <c r="L4247">
        <v>3387.41434015705</v>
      </c>
      <c r="M4247">
        <v>53.162931359616401</v>
      </c>
      <c r="N4247">
        <v>0.38792786161207199</v>
      </c>
      <c r="O4247">
        <v>19.2964824120603</v>
      </c>
      <c r="P4247">
        <v>106.74787667852701</v>
      </c>
      <c r="Q4247">
        <v>7.3468773092451006E-2</v>
      </c>
    </row>
    <row r="4248" spans="1:17" hidden="1" x14ac:dyDescent="0.3">
      <c r="A4248" t="s">
        <v>8655</v>
      </c>
      <c r="B4248" t="s">
        <v>8656</v>
      </c>
      <c r="C4248" t="str">
        <f>IFERROR(VLOOKUP(Table1[[#This Row],[Ticker]],[1]!Table1[[Symbol]:[Industry]],2,FALSE),"-")</f>
        <v>-</v>
      </c>
      <c r="D4248" t="s">
        <v>59</v>
      </c>
      <c r="E4248">
        <v>11.9316455</v>
      </c>
      <c r="F4248">
        <v>24.67</v>
      </c>
      <c r="G4248">
        <v>111.499352440542</v>
      </c>
      <c r="H4248">
        <v>-4.4141352051891403</v>
      </c>
      <c r="I4248">
        <v>-21.856155691129</v>
      </c>
      <c r="J4248">
        <v>-1.7679983912052499</v>
      </c>
      <c r="K4248">
        <v>24.444958244333499</v>
      </c>
      <c r="L4248">
        <v>21.3174811673391</v>
      </c>
      <c r="M4248">
        <v>97.755691246373402</v>
      </c>
      <c r="N4248">
        <v>1.75757575757575</v>
      </c>
      <c r="O4248">
        <v>15.4843940008106</v>
      </c>
      <c r="P4248">
        <v>228.933333333333</v>
      </c>
    </row>
    <row r="4249" spans="1:17" hidden="1" x14ac:dyDescent="0.3">
      <c r="A4249" t="s">
        <v>8657</v>
      </c>
      <c r="B4249" t="s">
        <v>8658</v>
      </c>
      <c r="C4249" t="str">
        <f>IFERROR(VLOOKUP(Table1[[#This Row],[Ticker]],[1]!Table1[[Symbol]:[Industry]],2,FALSE),"-")</f>
        <v>-</v>
      </c>
      <c r="D4249" t="s">
        <v>287</v>
      </c>
      <c r="E4249">
        <v>11.9305</v>
      </c>
      <c r="F4249">
        <v>2.5</v>
      </c>
      <c r="G4249">
        <v>20.486644388360499</v>
      </c>
      <c r="H4249">
        <v>5.7241136427371302</v>
      </c>
      <c r="I4249">
        <v>20.0893573810229</v>
      </c>
      <c r="J4249">
        <v>-2.1846650578719098</v>
      </c>
      <c r="K4249">
        <v>2.2818060678412699</v>
      </c>
      <c r="L4249">
        <v>2.0989080699926101</v>
      </c>
      <c r="M4249">
        <v>66.419195265874507</v>
      </c>
      <c r="N4249">
        <v>0.74113294231232696</v>
      </c>
      <c r="O4249">
        <v>11.999999999999901</v>
      </c>
      <c r="P4249">
        <v>77.304964539007102</v>
      </c>
    </row>
    <row r="4250" spans="1:17" hidden="1" x14ac:dyDescent="0.3">
      <c r="A4250" t="s">
        <v>8659</v>
      </c>
      <c r="B4250" t="s">
        <v>4155</v>
      </c>
      <c r="C4250" t="str">
        <f>IFERROR(VLOOKUP(Table1[[#This Row],[Ticker]],[1]!Table1[[Symbol]:[Industry]],2,FALSE),"-")</f>
        <v>-</v>
      </c>
      <c r="D4250" t="s">
        <v>49</v>
      </c>
      <c r="E4250">
        <v>11.93</v>
      </c>
      <c r="F4250">
        <v>119.3</v>
      </c>
      <c r="M4250">
        <v>100</v>
      </c>
      <c r="N4250">
        <v>1</v>
      </c>
      <c r="Q4250">
        <v>5.4726977498741003E-2</v>
      </c>
    </row>
    <row r="4251" spans="1:17" hidden="1" x14ac:dyDescent="0.3">
      <c r="A4251" t="s">
        <v>8660</v>
      </c>
      <c r="B4251" t="s">
        <v>8661</v>
      </c>
      <c r="C4251" t="str">
        <f>IFERROR(VLOOKUP(Table1[[#This Row],[Ticker]],[1]!Table1[[Symbol]:[Industry]],2,FALSE),"-")</f>
        <v>-</v>
      </c>
      <c r="D4251" t="s">
        <v>234</v>
      </c>
      <c r="E4251">
        <v>11.92625292</v>
      </c>
      <c r="F4251">
        <v>43.66</v>
      </c>
      <c r="G4251">
        <v>35.991517682707403</v>
      </c>
      <c r="H4251">
        <v>-0.31657422957939102</v>
      </c>
      <c r="I4251">
        <v>10.0965494697253</v>
      </c>
      <c r="J4251">
        <v>0.117893229706654</v>
      </c>
      <c r="K4251">
        <v>44.220333918916999</v>
      </c>
      <c r="L4251">
        <v>39.932533366881501</v>
      </c>
      <c r="M4251">
        <v>56.962442182961901</v>
      </c>
      <c r="N4251">
        <v>2.4409726705920698</v>
      </c>
      <c r="O4251">
        <v>22.056802565277099</v>
      </c>
      <c r="P4251">
        <v>111.428571428571</v>
      </c>
      <c r="Q4251">
        <v>0.12155527439453399</v>
      </c>
    </row>
    <row r="4252" spans="1:17" hidden="1" x14ac:dyDescent="0.3">
      <c r="A4252" t="s">
        <v>8662</v>
      </c>
      <c r="B4252" t="s">
        <v>8663</v>
      </c>
      <c r="C4252" t="str">
        <f>IFERROR(VLOOKUP(Table1[[#This Row],[Ticker]],[1]!Table1[[Symbol]:[Industry]],2,FALSE),"-")</f>
        <v>-</v>
      </c>
      <c r="D4252" t="s">
        <v>445</v>
      </c>
      <c r="E4252">
        <v>11.9152845</v>
      </c>
      <c r="F4252">
        <v>26.37</v>
      </c>
      <c r="G4252">
        <v>69.621147312337101</v>
      </c>
      <c r="H4252">
        <v>3.48964486353937</v>
      </c>
      <c r="I4252">
        <v>3.2780348578248502</v>
      </c>
      <c r="J4252">
        <v>-2.1757917758903398</v>
      </c>
      <c r="K4252">
        <v>21.634613869932</v>
      </c>
      <c r="L4252">
        <v>20.223225876683301</v>
      </c>
      <c r="M4252">
        <v>86.274999560103197</v>
      </c>
      <c r="N4252">
        <v>2.2180155262898702</v>
      </c>
      <c r="O4252">
        <v>21.3500189609404</v>
      </c>
      <c r="P4252">
        <v>124.616695059625</v>
      </c>
      <c r="Q4252">
        <v>5.3386771996206998E-2</v>
      </c>
    </row>
    <row r="4253" spans="1:17" hidden="1" x14ac:dyDescent="0.3">
      <c r="A4253" t="s">
        <v>8664</v>
      </c>
      <c r="B4253" t="s">
        <v>8665</v>
      </c>
      <c r="C4253" t="str">
        <f>IFERROR(VLOOKUP(Table1[[#This Row],[Ticker]],[1]!Table1[[Symbol]:[Industry]],2,FALSE),"-")</f>
        <v>-</v>
      </c>
      <c r="D4253" t="s">
        <v>620</v>
      </c>
      <c r="E4253">
        <v>11.908386</v>
      </c>
      <c r="F4253">
        <v>10.5</v>
      </c>
      <c r="G4253">
        <v>-24.7506475594577</v>
      </c>
      <c r="H4253">
        <v>9.7489549235662203</v>
      </c>
      <c r="I4253">
        <v>-11.6357498226538</v>
      </c>
      <c r="J4253">
        <v>-9.8060277775492395</v>
      </c>
      <c r="K4253">
        <v>10.8056804930371</v>
      </c>
      <c r="L4253">
        <v>11.2384297612791</v>
      </c>
      <c r="M4253">
        <v>48.412422288746697</v>
      </c>
      <c r="N4253">
        <v>1.4168436426025399</v>
      </c>
      <c r="O4253">
        <v>78.761904761904702</v>
      </c>
      <c r="P4253">
        <v>20.5510907003444</v>
      </c>
      <c r="Q4253">
        <v>4.7518085811076E-2</v>
      </c>
    </row>
    <row r="4254" spans="1:17" hidden="1" x14ac:dyDescent="0.3">
      <c r="A4254" t="s">
        <v>8666</v>
      </c>
      <c r="B4254" t="s">
        <v>8667</v>
      </c>
      <c r="C4254" t="str">
        <f>IFERROR(VLOOKUP(Table1[[#This Row],[Ticker]],[1]!Table1[[Symbol]:[Industry]],2,FALSE),"-")</f>
        <v>-</v>
      </c>
      <c r="D4254" t="s">
        <v>552</v>
      </c>
      <c r="E4254">
        <v>11.897264085512999</v>
      </c>
      <c r="F4254">
        <v>41.6</v>
      </c>
      <c r="G4254">
        <v>-15.4843110872389</v>
      </c>
      <c r="H4254">
        <v>0.58334081702186802</v>
      </c>
      <c r="I4254">
        <v>-7.8918900010213999</v>
      </c>
      <c r="J4254">
        <v>-1.7679983912052499</v>
      </c>
      <c r="K4254">
        <v>40.419065956949602</v>
      </c>
      <c r="L4254">
        <v>39.374357042943998</v>
      </c>
      <c r="M4254">
        <v>100</v>
      </c>
      <c r="N4254">
        <v>0</v>
      </c>
      <c r="O4254">
        <v>0</v>
      </c>
      <c r="P4254">
        <v>10.227874933757199</v>
      </c>
    </row>
    <row r="4255" spans="1:17" hidden="1" x14ac:dyDescent="0.3">
      <c r="A4255" t="s">
        <v>8668</v>
      </c>
      <c r="B4255" t="s">
        <v>8669</v>
      </c>
      <c r="C4255" t="str">
        <f>IFERROR(VLOOKUP(Table1[[#This Row],[Ticker]],[1]!Table1[[Symbol]:[Industry]],2,FALSE),"-")</f>
        <v>-</v>
      </c>
      <c r="D4255" t="s">
        <v>234</v>
      </c>
      <c r="E4255">
        <v>11.868675659999999</v>
      </c>
      <c r="F4255">
        <v>8.1</v>
      </c>
      <c r="G4255">
        <v>79.351105118244206</v>
      </c>
      <c r="H4255">
        <v>39.8096915096123</v>
      </c>
      <c r="I4255">
        <v>27.007007033762299</v>
      </c>
      <c r="J4255">
        <v>19.476311168734</v>
      </c>
      <c r="K4255">
        <v>5.93146071832237</v>
      </c>
      <c r="L4255">
        <v>5.3183945986631498</v>
      </c>
      <c r="M4255">
        <v>94.830947077121294</v>
      </c>
      <c r="N4255">
        <v>3.2016358149818598</v>
      </c>
      <c r="O4255">
        <v>7.7777777777777901</v>
      </c>
      <c r="P4255">
        <v>134.10404624277399</v>
      </c>
      <c r="Q4255">
        <v>9.0484149332940994E-2</v>
      </c>
    </row>
    <row r="4256" spans="1:17" hidden="1" x14ac:dyDescent="0.3">
      <c r="A4256" t="s">
        <v>8670</v>
      </c>
      <c r="B4256" t="s">
        <v>8671</v>
      </c>
      <c r="C4256" t="str">
        <f>IFERROR(VLOOKUP(Table1[[#This Row],[Ticker]],[1]!Table1[[Symbol]:[Industry]],2,FALSE),"-")</f>
        <v>-</v>
      </c>
      <c r="D4256" t="s">
        <v>620</v>
      </c>
      <c r="E4256">
        <v>11.864816940000001</v>
      </c>
      <c r="F4256">
        <v>13.56</v>
      </c>
      <c r="G4256">
        <v>-31.871355571169101</v>
      </c>
      <c r="H4256">
        <v>2.9217721307181899</v>
      </c>
      <c r="I4256">
        <v>-1.7418250396258399</v>
      </c>
      <c r="J4256">
        <v>-7.4027573864530396</v>
      </c>
      <c r="K4256">
        <v>13.8549127372083</v>
      </c>
      <c r="L4256">
        <v>13.422615600134799</v>
      </c>
      <c r="M4256">
        <v>40.250972064410497</v>
      </c>
      <c r="N4256">
        <v>1.9958087840705701</v>
      </c>
      <c r="O4256">
        <v>62.610619469026503</v>
      </c>
      <c r="Q4256">
        <v>9.3855131403434003E-2</v>
      </c>
    </row>
    <row r="4257" spans="1:17" hidden="1" x14ac:dyDescent="0.3">
      <c r="A4257" t="s">
        <v>8672</v>
      </c>
      <c r="B4257" t="s">
        <v>8673</v>
      </c>
      <c r="C4257" t="str">
        <f>IFERROR(VLOOKUP(Table1[[#This Row],[Ticker]],[1]!Table1[[Symbol]:[Industry]],2,FALSE),"-")</f>
        <v>-</v>
      </c>
      <c r="D4257" t="s">
        <v>218</v>
      </c>
      <c r="E4257">
        <v>11.812436999999999</v>
      </c>
      <c r="F4257">
        <v>16.38</v>
      </c>
      <c r="G4257">
        <v>131.834983790324</v>
      </c>
      <c r="H4257">
        <v>45.960396630016803</v>
      </c>
      <c r="I4257">
        <v>69.110633976767502</v>
      </c>
      <c r="J4257">
        <v>6.3073717299252898</v>
      </c>
      <c r="K4257">
        <v>11.732779025063699</v>
      </c>
      <c r="L4257">
        <v>9.3960257858681597</v>
      </c>
      <c r="M4257">
        <v>99.812126989606995</v>
      </c>
      <c r="N4257">
        <v>1.9062739537022799</v>
      </c>
      <c r="O4257">
        <v>0</v>
      </c>
      <c r="P4257">
        <v>184.869565217391</v>
      </c>
      <c r="Q4257">
        <v>0.122798761863967</v>
      </c>
    </row>
    <row r="4258" spans="1:17" hidden="1" x14ac:dyDescent="0.3">
      <c r="A4258" t="s">
        <v>8674</v>
      </c>
      <c r="B4258" t="s">
        <v>8675</v>
      </c>
      <c r="C4258" t="str">
        <f>IFERROR(VLOOKUP(Table1[[#This Row],[Ticker]],[1]!Table1[[Symbol]:[Industry]],2,FALSE),"-")</f>
        <v>-</v>
      </c>
      <c r="E4258">
        <v>11.807698609999999</v>
      </c>
      <c r="F4258">
        <v>18.23</v>
      </c>
      <c r="G4258">
        <v>399.64804452655397</v>
      </c>
      <c r="H4258">
        <v>34.288325644922701</v>
      </c>
      <c r="I4258">
        <v>142.07566894180201</v>
      </c>
      <c r="J4258">
        <v>-9.4144730684644298</v>
      </c>
      <c r="K4258">
        <v>15.0088998058597</v>
      </c>
      <c r="L4258">
        <v>10.513938817758</v>
      </c>
      <c r="M4258">
        <v>57.250491046420201</v>
      </c>
      <c r="N4258">
        <v>1.6264329996757301</v>
      </c>
      <c r="O4258">
        <v>10.477235326384999</v>
      </c>
      <c r="P4258">
        <v>570.22058823529403</v>
      </c>
      <c r="Q4258">
        <v>8.5631035285018003E-2</v>
      </c>
    </row>
    <row r="4259" spans="1:17" hidden="1" x14ac:dyDescent="0.3">
      <c r="A4259" t="s">
        <v>8676</v>
      </c>
      <c r="B4259" t="s">
        <v>8677</v>
      </c>
      <c r="C4259" t="str">
        <f>IFERROR(VLOOKUP(Table1[[#This Row],[Ticker]],[1]!Table1[[Symbol]:[Industry]],2,FALSE),"-")</f>
        <v>-</v>
      </c>
      <c r="D4259" t="s">
        <v>49</v>
      </c>
      <c r="E4259">
        <v>11.76098</v>
      </c>
      <c r="F4259">
        <v>38.5</v>
      </c>
      <c r="G4259">
        <v>35.3756800877904</v>
      </c>
      <c r="H4259">
        <v>-2.4857605495417499</v>
      </c>
      <c r="I4259">
        <v>41.110633976767502</v>
      </c>
      <c r="J4259">
        <v>8.1874250857635396</v>
      </c>
      <c r="K4259">
        <v>34.604128875130797</v>
      </c>
      <c r="L4259">
        <v>30.314935693235601</v>
      </c>
      <c r="M4259">
        <v>68.436935342561199</v>
      </c>
      <c r="N4259">
        <v>0.95617520525692501</v>
      </c>
      <c r="O4259">
        <v>5.0129870129869998</v>
      </c>
      <c r="P4259">
        <v>89.655172413793096</v>
      </c>
      <c r="Q4259">
        <v>9.4660012520840997E-2</v>
      </c>
    </row>
    <row r="4260" spans="1:17" hidden="1" x14ac:dyDescent="0.3">
      <c r="A4260" t="s">
        <v>8678</v>
      </c>
      <c r="B4260" t="s">
        <v>8679</v>
      </c>
      <c r="C4260" t="str">
        <f>IFERROR(VLOOKUP(Table1[[#This Row],[Ticker]],[1]!Table1[[Symbol]:[Industry]],2,FALSE),"-")</f>
        <v>-</v>
      </c>
      <c r="D4260" t="s">
        <v>1136</v>
      </c>
      <c r="E4260">
        <v>11.6447311</v>
      </c>
      <c r="F4260">
        <v>2.15</v>
      </c>
      <c r="G4260">
        <v>0.75840221429791599</v>
      </c>
      <c r="H4260">
        <v>-13.303024094077999</v>
      </c>
      <c r="I4260">
        <v>-5.3893660232324203</v>
      </c>
      <c r="J4260">
        <v>8.4470553722355799</v>
      </c>
      <c r="K4260">
        <v>2.0000264809122599</v>
      </c>
      <c r="L4260">
        <v>1.84547032799217</v>
      </c>
      <c r="M4260">
        <v>68.530786602603897</v>
      </c>
      <c r="N4260">
        <v>1.1398177537818499</v>
      </c>
      <c r="O4260">
        <v>25.581395348837201</v>
      </c>
      <c r="P4260">
        <v>53.571428571428498</v>
      </c>
      <c r="Q4260">
        <v>9.3092026851481005E-2</v>
      </c>
    </row>
    <row r="4261" spans="1:17" hidden="1" x14ac:dyDescent="0.3">
      <c r="A4261" t="s">
        <v>8680</v>
      </c>
      <c r="B4261" t="s">
        <v>8681</v>
      </c>
      <c r="C4261" t="str">
        <f>IFERROR(VLOOKUP(Table1[[#This Row],[Ticker]],[1]!Table1[[Symbol]:[Industry]],2,FALSE),"-")</f>
        <v>-</v>
      </c>
      <c r="E4261">
        <v>11.626998768</v>
      </c>
      <c r="F4261">
        <v>6.93</v>
      </c>
      <c r="G4261">
        <v>-15.0093106216351</v>
      </c>
      <c r="H4261">
        <v>-0.92928672034065496</v>
      </c>
      <c r="I4261">
        <v>-34.139366023232398</v>
      </c>
      <c r="J4261">
        <v>-2.4947425772517602</v>
      </c>
      <c r="K4261">
        <v>7.0522270112207499</v>
      </c>
      <c r="L4261">
        <v>7.7367896054646996</v>
      </c>
      <c r="M4261">
        <v>52.3732142953113</v>
      </c>
      <c r="N4261">
        <v>1.22333515108744</v>
      </c>
      <c r="O4261">
        <v>90.909090909090907</v>
      </c>
      <c r="P4261">
        <v>39.999999999999901</v>
      </c>
      <c r="Q4261">
        <v>2.9675305269244001E-2</v>
      </c>
    </row>
    <row r="4262" spans="1:17" hidden="1" x14ac:dyDescent="0.3">
      <c r="A4262" t="s">
        <v>8682</v>
      </c>
      <c r="B4262" t="s">
        <v>8683</v>
      </c>
      <c r="C4262" t="str">
        <f>IFERROR(VLOOKUP(Table1[[#This Row],[Ticker]],[1]!Table1[[Symbol]:[Industry]],2,FALSE),"-")</f>
        <v>-</v>
      </c>
      <c r="D4262" t="s">
        <v>390</v>
      </c>
      <c r="E4262">
        <v>11.625</v>
      </c>
      <c r="F4262">
        <v>23.25</v>
      </c>
      <c r="G4262">
        <v>76.461727022481995</v>
      </c>
      <c r="H4262">
        <v>15.776340985287</v>
      </c>
      <c r="I4262">
        <v>11.842393633419899</v>
      </c>
      <c r="J4262">
        <v>18.422477799270901</v>
      </c>
      <c r="K4262">
        <v>20.477426863343901</v>
      </c>
      <c r="L4262">
        <v>18.648887903503901</v>
      </c>
      <c r="M4262">
        <v>64.053875881502606</v>
      </c>
      <c r="N4262">
        <v>3.1831646907920499</v>
      </c>
      <c r="O4262">
        <v>19.999999999999901</v>
      </c>
      <c r="P4262">
        <v>156.622516556291</v>
      </c>
      <c r="Q4262">
        <v>8.6604062355681993E-2</v>
      </c>
    </row>
    <row r="4263" spans="1:17" hidden="1" x14ac:dyDescent="0.3">
      <c r="A4263" t="s">
        <v>8684</v>
      </c>
      <c r="B4263" t="s">
        <v>8685</v>
      </c>
      <c r="C4263" t="str">
        <f>IFERROR(VLOOKUP(Table1[[#This Row],[Ticker]],[1]!Table1[[Symbol]:[Industry]],2,FALSE),"-")</f>
        <v>-</v>
      </c>
      <c r="D4263" t="s">
        <v>124</v>
      </c>
      <c r="E4263">
        <v>11.61622665</v>
      </c>
      <c r="F4263">
        <v>9.69</v>
      </c>
      <c r="G4263">
        <v>-82.530367839177998</v>
      </c>
      <c r="H4263">
        <v>-12.4217615159613</v>
      </c>
      <c r="I4263">
        <v>-17.4213857276659</v>
      </c>
      <c r="J4263">
        <v>-4.2932509164577803</v>
      </c>
      <c r="K4263">
        <v>9.9558671985313403</v>
      </c>
      <c r="L4263">
        <v>11.327873999932599</v>
      </c>
      <c r="M4263">
        <v>46.600770370755797</v>
      </c>
      <c r="N4263">
        <v>0.85369602205906603</v>
      </c>
      <c r="O4263">
        <v>139.93808049535599</v>
      </c>
      <c r="P4263">
        <v>14.403778040141599</v>
      </c>
    </row>
    <row r="4264" spans="1:17" hidden="1" x14ac:dyDescent="0.3">
      <c r="A4264" t="s">
        <v>8686</v>
      </c>
      <c r="B4264" t="s">
        <v>8687</v>
      </c>
      <c r="C4264" t="str">
        <f>IFERROR(VLOOKUP(Table1[[#This Row],[Ticker]],[1]!Table1[[Symbol]:[Industry]],2,FALSE),"-")</f>
        <v>-</v>
      </c>
      <c r="E4264">
        <v>11.564215000000001</v>
      </c>
      <c r="F4264">
        <v>57.85</v>
      </c>
      <c r="G4264">
        <v>-3.66577251888648</v>
      </c>
      <c r="H4264">
        <v>-4.5944630740415997</v>
      </c>
      <c r="I4264">
        <v>53.107764536308402</v>
      </c>
      <c r="J4264">
        <v>-16.007435010923501</v>
      </c>
      <c r="K4264">
        <v>58.226821448550098</v>
      </c>
      <c r="L4264">
        <v>54.731390361758301</v>
      </c>
      <c r="M4264">
        <v>40.890194750682802</v>
      </c>
      <c r="N4264">
        <v>0.40865563984579001</v>
      </c>
      <c r="O4264">
        <v>59.550561797752799</v>
      </c>
      <c r="P4264">
        <v>95.307224848075606</v>
      </c>
    </row>
    <row r="4265" spans="1:17" hidden="1" x14ac:dyDescent="0.3">
      <c r="A4265" t="s">
        <v>8688</v>
      </c>
      <c r="B4265" t="s">
        <v>8689</v>
      </c>
      <c r="C4265" t="str">
        <f>IFERROR(VLOOKUP(Table1[[#This Row],[Ticker]],[1]!Table1[[Symbol]:[Industry]],2,FALSE),"-")</f>
        <v>-</v>
      </c>
      <c r="D4265" t="s">
        <v>716</v>
      </c>
      <c r="E4265">
        <v>11.560360832000001</v>
      </c>
      <c r="F4265">
        <v>54.67</v>
      </c>
      <c r="G4265">
        <v>53.8414733160566</v>
      </c>
      <c r="H4265">
        <v>-2.0999301252267601</v>
      </c>
      <c r="I4265">
        <v>20.7781156393592</v>
      </c>
      <c r="J4265">
        <v>-1.56530813876376</v>
      </c>
      <c r="K4265">
        <v>51.323795719029597</v>
      </c>
      <c r="L4265">
        <v>44.233056773632399</v>
      </c>
      <c r="M4265">
        <v>44.735305969102399</v>
      </c>
      <c r="N4265">
        <v>1.0503676382279601</v>
      </c>
      <c r="O4265">
        <v>2.2498628132430798</v>
      </c>
      <c r="P4265">
        <v>82.354903268845803</v>
      </c>
    </row>
    <row r="4266" spans="1:17" hidden="1" x14ac:dyDescent="0.3">
      <c r="A4266" t="s">
        <v>8690</v>
      </c>
      <c r="B4266" t="s">
        <v>8691</v>
      </c>
      <c r="C4266" t="str">
        <f>IFERROR(VLOOKUP(Table1[[#This Row],[Ticker]],[1]!Table1[[Symbol]:[Industry]],2,FALSE),"-")</f>
        <v>-</v>
      </c>
      <c r="D4266" t="s">
        <v>306</v>
      </c>
      <c r="E4266">
        <v>11.55</v>
      </c>
      <c r="F4266">
        <v>38.5</v>
      </c>
      <c r="G4266">
        <v>-36.177302300065897</v>
      </c>
      <c r="H4266">
        <v>-1.74746853852248</v>
      </c>
      <c r="I4266">
        <v>-6.6824694715082797</v>
      </c>
      <c r="J4266">
        <v>-1.7679983912052499</v>
      </c>
      <c r="K4266">
        <v>39.0119822175376</v>
      </c>
      <c r="L4266">
        <v>38.357388132013398</v>
      </c>
      <c r="M4266">
        <v>36.768014404604301</v>
      </c>
      <c r="N4266">
        <v>1.4285714285714199</v>
      </c>
      <c r="O4266">
        <v>17.194805194805099</v>
      </c>
      <c r="P4266">
        <v>28.247834776815399</v>
      </c>
    </row>
    <row r="4267" spans="1:17" hidden="1" x14ac:dyDescent="0.3">
      <c r="A4267" t="s">
        <v>8692</v>
      </c>
      <c r="B4267" t="s">
        <v>8693</v>
      </c>
      <c r="C4267" t="str">
        <f>IFERROR(VLOOKUP(Table1[[#This Row],[Ticker]],[1]!Table1[[Symbol]:[Industry]],2,FALSE),"-")</f>
        <v>-</v>
      </c>
      <c r="D4267" t="s">
        <v>620</v>
      </c>
      <c r="E4267">
        <v>11.484</v>
      </c>
      <c r="F4267">
        <v>191.4</v>
      </c>
      <c r="G4267">
        <v>-20.720414216278702</v>
      </c>
      <c r="I4267">
        <v>-7.8975942185149197</v>
      </c>
      <c r="M4267">
        <v>100</v>
      </c>
      <c r="N4267">
        <v>1</v>
      </c>
      <c r="O4267">
        <v>0</v>
      </c>
      <c r="P4267">
        <v>4.9917718047174997</v>
      </c>
      <c r="Q4267">
        <v>3.0346719918976001E-2</v>
      </c>
    </row>
    <row r="4268" spans="1:17" hidden="1" x14ac:dyDescent="0.3">
      <c r="A4268" t="s">
        <v>8694</v>
      </c>
      <c r="B4268" t="s">
        <v>8695</v>
      </c>
      <c r="C4268" t="str">
        <f>IFERROR(VLOOKUP(Table1[[#This Row],[Ticker]],[1]!Table1[[Symbol]:[Industry]],2,FALSE),"-")</f>
        <v>-</v>
      </c>
      <c r="D4268" t="s">
        <v>320</v>
      </c>
      <c r="E4268">
        <v>11.479606799999999</v>
      </c>
      <c r="F4268">
        <v>23.48</v>
      </c>
      <c r="G4268">
        <v>-2.1332386525751401</v>
      </c>
      <c r="H4268">
        <v>73.125547334493405</v>
      </c>
      <c r="I4268">
        <v>43.643967310100898</v>
      </c>
      <c r="J4268">
        <v>25.4065325923081</v>
      </c>
      <c r="K4268">
        <v>15.717184740511801</v>
      </c>
      <c r="L4268">
        <v>15.1612317201621</v>
      </c>
      <c r="M4268">
        <v>94.968299162194498</v>
      </c>
      <c r="N4268">
        <v>3.7273426133583998</v>
      </c>
      <c r="O4268">
        <v>0</v>
      </c>
      <c r="P4268">
        <v>104.173913043478</v>
      </c>
    </row>
    <row r="4269" spans="1:17" hidden="1" x14ac:dyDescent="0.3">
      <c r="A4269" t="s">
        <v>8696</v>
      </c>
      <c r="B4269" t="s">
        <v>8697</v>
      </c>
      <c r="C4269" t="str">
        <f>IFERROR(VLOOKUP(Table1[[#This Row],[Ticker]],[1]!Table1[[Symbol]:[Industry]],2,FALSE),"-")</f>
        <v>-</v>
      </c>
      <c r="E4269">
        <v>11.47776</v>
      </c>
      <c r="F4269">
        <v>24.4</v>
      </c>
      <c r="G4269">
        <v>-26.5251941510775</v>
      </c>
      <c r="H4269">
        <v>3.6821448823381902</v>
      </c>
      <c r="I4269">
        <v>-22.518995652861999</v>
      </c>
      <c r="J4269">
        <v>-6.7679983912052499</v>
      </c>
      <c r="K4269">
        <v>25.062814999578599</v>
      </c>
      <c r="L4269">
        <v>27.412491290789699</v>
      </c>
      <c r="M4269">
        <v>44.8633989783903</v>
      </c>
      <c r="N4269">
        <v>1.8904958677685899</v>
      </c>
      <c r="O4269">
        <v>120.204918032786</v>
      </c>
      <c r="P4269">
        <v>48.238153098420298</v>
      </c>
    </row>
    <row r="4270" spans="1:17" hidden="1" x14ac:dyDescent="0.3">
      <c r="A4270" t="s">
        <v>8698</v>
      </c>
      <c r="B4270" t="s">
        <v>8699</v>
      </c>
      <c r="C4270" t="str">
        <f>IFERROR(VLOOKUP(Table1[[#This Row],[Ticker]],[1]!Table1[[Symbol]:[Industry]],2,FALSE),"-")</f>
        <v>-</v>
      </c>
      <c r="E4270">
        <v>11.471360000000001</v>
      </c>
      <c r="F4270">
        <v>32</v>
      </c>
      <c r="G4270">
        <v>231.82971342034401</v>
      </c>
      <c r="H4270">
        <v>-3.9630073856402701</v>
      </c>
      <c r="I4270">
        <v>-25.814536091259601</v>
      </c>
      <c r="J4270">
        <v>2.6070016087947399</v>
      </c>
      <c r="K4270">
        <v>34.026240326921901</v>
      </c>
      <c r="L4270">
        <v>29.493850357050398</v>
      </c>
      <c r="M4270">
        <v>51.682051234067998</v>
      </c>
      <c r="N4270">
        <v>0.54092638596270504</v>
      </c>
      <c r="O4270">
        <v>44.84375</v>
      </c>
      <c r="P4270">
        <v>316.12483745123501</v>
      </c>
    </row>
    <row r="4271" spans="1:17" hidden="1" x14ac:dyDescent="0.3">
      <c r="A4271" t="s">
        <v>8700</v>
      </c>
      <c r="B4271" t="s">
        <v>8701</v>
      </c>
      <c r="C4271" t="str">
        <f>IFERROR(VLOOKUP(Table1[[#This Row],[Ticker]],[1]!Table1[[Symbol]:[Industry]],2,FALSE),"-")</f>
        <v>-</v>
      </c>
      <c r="E4271">
        <v>11.470800000000001</v>
      </c>
      <c r="F4271">
        <v>19.75</v>
      </c>
      <c r="G4271">
        <v>-6.8794543723800698</v>
      </c>
      <c r="H4271">
        <v>-5.6641352051891403</v>
      </c>
      <c r="I4271">
        <v>19.5720692551042</v>
      </c>
      <c r="J4271">
        <v>-1.3102160921208199</v>
      </c>
      <c r="K4271">
        <v>20.165368741884901</v>
      </c>
      <c r="L4271">
        <v>18.386470167845399</v>
      </c>
      <c r="M4271">
        <v>45.385766417335901</v>
      </c>
      <c r="N4271">
        <v>1.7693957402223199</v>
      </c>
      <c r="O4271">
        <v>32.455696202531598</v>
      </c>
      <c r="P4271">
        <v>88.274547187797907</v>
      </c>
    </row>
    <row r="4272" spans="1:17" hidden="1" x14ac:dyDescent="0.3">
      <c r="A4272" t="s">
        <v>8702</v>
      </c>
      <c r="B4272" t="s">
        <v>8703</v>
      </c>
      <c r="C4272" t="str">
        <f>IFERROR(VLOOKUP(Table1[[#This Row],[Ticker]],[1]!Table1[[Symbol]:[Industry]],2,FALSE),"-")</f>
        <v>-</v>
      </c>
      <c r="D4272" t="s">
        <v>869</v>
      </c>
      <c r="E4272">
        <v>11.338044999999999</v>
      </c>
      <c r="F4272">
        <v>11.75</v>
      </c>
      <c r="G4272">
        <v>47.336414862656198</v>
      </c>
      <c r="H4272">
        <v>-7.22264584348701</v>
      </c>
      <c r="I4272">
        <v>-16.9709986762936</v>
      </c>
      <c r="J4272">
        <v>-6.9962141588401101</v>
      </c>
      <c r="K4272">
        <v>11.454331183329099</v>
      </c>
      <c r="L4272">
        <v>10.964047906230601</v>
      </c>
      <c r="M4272">
        <v>53.4392940069513</v>
      </c>
      <c r="N4272">
        <v>0.451999489024422</v>
      </c>
      <c r="O4272">
        <v>32.7659574468085</v>
      </c>
      <c r="P4272">
        <v>73.048600883652398</v>
      </c>
    </row>
    <row r="4273" spans="1:17" hidden="1" x14ac:dyDescent="0.3">
      <c r="A4273" t="s">
        <v>8704</v>
      </c>
      <c r="B4273" t="s">
        <v>8705</v>
      </c>
      <c r="C4273" t="str">
        <f>IFERROR(VLOOKUP(Table1[[#This Row],[Ticker]],[1]!Table1[[Symbol]:[Industry]],2,FALSE),"-")</f>
        <v>-</v>
      </c>
      <c r="D4273" t="s">
        <v>716</v>
      </c>
      <c r="E4273">
        <v>11.309675944999899</v>
      </c>
      <c r="F4273">
        <v>19.7</v>
      </c>
      <c r="G4273">
        <v>8.4839992651073395</v>
      </c>
      <c r="H4273">
        <v>2.4374145501126301</v>
      </c>
      <c r="I4273">
        <v>-1.2113614880850301</v>
      </c>
      <c r="J4273">
        <v>0.25692372717479101</v>
      </c>
      <c r="K4273">
        <v>18.966447429373599</v>
      </c>
      <c r="L4273">
        <v>17.6326012583988</v>
      </c>
      <c r="M4273">
        <v>51.507867780463002</v>
      </c>
      <c r="N4273">
        <v>0.48065361357783998</v>
      </c>
      <c r="O4273">
        <v>6.5989847715736101</v>
      </c>
      <c r="P4273">
        <v>38.051857042747002</v>
      </c>
    </row>
    <row r="4274" spans="1:17" hidden="1" x14ac:dyDescent="0.3">
      <c r="A4274" t="s">
        <v>8706</v>
      </c>
      <c r="B4274" t="s">
        <v>8707</v>
      </c>
      <c r="C4274" t="str">
        <f>IFERROR(VLOOKUP(Table1[[#This Row],[Ticker]],[1]!Table1[[Symbol]:[Industry]],2,FALSE),"-")</f>
        <v>-</v>
      </c>
      <c r="D4274" t="s">
        <v>716</v>
      </c>
      <c r="E4274">
        <v>11.262924035999999</v>
      </c>
      <c r="F4274">
        <v>265.20999999999998</v>
      </c>
      <c r="G4274">
        <v>6.7763162785438897</v>
      </c>
      <c r="H4274">
        <v>-1.5978389667609401</v>
      </c>
      <c r="I4274">
        <v>3.5176040860595799</v>
      </c>
      <c r="J4274">
        <v>-0.19355986376833201</v>
      </c>
      <c r="K4274">
        <v>251.793369822004</v>
      </c>
      <c r="L4274">
        <v>232.36883709327</v>
      </c>
      <c r="M4274">
        <v>55.874429077666797</v>
      </c>
      <c r="N4274">
        <v>0.68474752890662804</v>
      </c>
      <c r="O4274">
        <v>7.4016816862109298</v>
      </c>
      <c r="P4274">
        <v>35.311224489795897</v>
      </c>
      <c r="Q4274">
        <v>3.1845093282099998E-4</v>
      </c>
    </row>
    <row r="4275" spans="1:17" hidden="1" x14ac:dyDescent="0.3">
      <c r="A4275" t="s">
        <v>8708</v>
      </c>
      <c r="B4275" t="s">
        <v>8709</v>
      </c>
      <c r="C4275" t="str">
        <f>IFERROR(VLOOKUP(Table1[[#This Row],[Ticker]],[1]!Table1[[Symbol]:[Industry]],2,FALSE),"-")</f>
        <v>-</v>
      </c>
      <c r="D4275" t="s">
        <v>620</v>
      </c>
      <c r="E4275">
        <v>11.234412600000001</v>
      </c>
      <c r="F4275">
        <v>19.34</v>
      </c>
      <c r="G4275">
        <v>8.5933695345593506</v>
      </c>
      <c r="H4275">
        <v>2.0356364843085601</v>
      </c>
      <c r="I4275">
        <v>-2.3750803089466999</v>
      </c>
      <c r="J4275">
        <v>1.7855829524926701</v>
      </c>
      <c r="K4275">
        <v>17.4129885538118</v>
      </c>
      <c r="L4275">
        <v>15.902793229063599</v>
      </c>
      <c r="M4275">
        <v>60.985460797916197</v>
      </c>
      <c r="N4275">
        <v>1.20243040123362</v>
      </c>
      <c r="O4275">
        <v>8.5315408479834396</v>
      </c>
      <c r="P4275">
        <v>77.268560953253896</v>
      </c>
      <c r="Q4275">
        <v>6.1898576323919999E-3</v>
      </c>
    </row>
    <row r="4276" spans="1:17" hidden="1" x14ac:dyDescent="0.3">
      <c r="A4276" t="s">
        <v>8710</v>
      </c>
      <c r="B4276" t="s">
        <v>8711</v>
      </c>
      <c r="C4276" t="str">
        <f>IFERROR(VLOOKUP(Table1[[#This Row],[Ticker]],[1]!Table1[[Symbol]:[Industry]],2,FALSE),"-")</f>
        <v>-</v>
      </c>
      <c r="D4276" t="s">
        <v>1409</v>
      </c>
      <c r="E4276">
        <v>11.227101063999999</v>
      </c>
      <c r="F4276">
        <v>12.37</v>
      </c>
      <c r="G4276">
        <v>-13.7664846635301</v>
      </c>
      <c r="H4276">
        <v>-9.65607068906011</v>
      </c>
      <c r="I4276">
        <v>-24.342479838550901</v>
      </c>
      <c r="J4276">
        <v>-6.8568513798966899</v>
      </c>
      <c r="K4276">
        <v>12.279059945841899</v>
      </c>
      <c r="L4276">
        <v>11.829161908189301</v>
      </c>
      <c r="M4276">
        <v>53.975425529160198</v>
      </c>
      <c r="N4276">
        <v>1.1462790999988599</v>
      </c>
      <c r="O4276">
        <v>24.252223120452701</v>
      </c>
      <c r="P4276">
        <v>67.162162162162105</v>
      </c>
      <c r="Q4276">
        <v>5.8854444637535003E-2</v>
      </c>
    </row>
    <row r="4277" spans="1:17" hidden="1" x14ac:dyDescent="0.3">
      <c r="A4277" t="s">
        <v>8712</v>
      </c>
      <c r="B4277" t="s">
        <v>8713</v>
      </c>
      <c r="C4277" t="str">
        <f>IFERROR(VLOOKUP(Table1[[#This Row],[Ticker]],[1]!Table1[[Symbol]:[Industry]],2,FALSE),"-")</f>
        <v>-</v>
      </c>
      <c r="D4277" t="s">
        <v>390</v>
      </c>
      <c r="E4277">
        <v>11.226522959999899</v>
      </c>
      <c r="F4277">
        <v>9.76</v>
      </c>
      <c r="G4277">
        <v>-30.492673825874199</v>
      </c>
      <c r="H4277">
        <v>-4.4141352051891403</v>
      </c>
      <c r="I4277">
        <v>-7.9431294640926398</v>
      </c>
      <c r="J4277">
        <v>-1.7679983912052499</v>
      </c>
      <c r="K4277">
        <v>9.7253738595465595</v>
      </c>
      <c r="L4277">
        <v>10.224568324042099</v>
      </c>
      <c r="M4277">
        <v>99.999990417572306</v>
      </c>
      <c r="O4277">
        <v>5.0204918032786798</v>
      </c>
      <c r="P4277">
        <v>6.0869565217391397</v>
      </c>
    </row>
    <row r="4278" spans="1:17" hidden="1" x14ac:dyDescent="0.3">
      <c r="A4278" t="s">
        <v>8714</v>
      </c>
      <c r="B4278" t="s">
        <v>8715</v>
      </c>
      <c r="C4278" t="str">
        <f>IFERROR(VLOOKUP(Table1[[#This Row],[Ticker]],[1]!Table1[[Symbol]:[Industry]],2,FALSE),"-")</f>
        <v>-</v>
      </c>
      <c r="D4278" t="s">
        <v>821</v>
      </c>
      <c r="E4278">
        <v>11.215170000000001</v>
      </c>
      <c r="F4278">
        <v>290</v>
      </c>
      <c r="G4278">
        <v>58.531778400858897</v>
      </c>
      <c r="H4278">
        <v>-15.4161299880647</v>
      </c>
      <c r="I4278">
        <v>-46.81508942264</v>
      </c>
      <c r="J4278">
        <v>8.0804864572795907</v>
      </c>
      <c r="K4278">
        <v>325.434459642452</v>
      </c>
      <c r="L4278">
        <v>291.54963683642399</v>
      </c>
      <c r="M4278">
        <v>43.8580872096909</v>
      </c>
      <c r="N4278">
        <v>0.70784177654406599</v>
      </c>
      <c r="O4278">
        <v>66.827586206896498</v>
      </c>
      <c r="P4278">
        <v>140.863787375415</v>
      </c>
    </row>
    <row r="4279" spans="1:17" hidden="1" x14ac:dyDescent="0.3">
      <c r="A4279" t="s">
        <v>8716</v>
      </c>
      <c r="B4279" t="s">
        <v>8717</v>
      </c>
      <c r="C4279" t="str">
        <f>IFERROR(VLOOKUP(Table1[[#This Row],[Ticker]],[1]!Table1[[Symbol]:[Industry]],2,FALSE),"-")</f>
        <v>-</v>
      </c>
      <c r="D4279" t="s">
        <v>1136</v>
      </c>
      <c r="E4279">
        <v>11.2143537</v>
      </c>
      <c r="F4279">
        <v>9.9</v>
      </c>
      <c r="G4279">
        <v>374.28781397900298</v>
      </c>
      <c r="H4279">
        <v>148.71869687501101</v>
      </c>
      <c r="I4279">
        <v>100.93352814523401</v>
      </c>
      <c r="J4279">
        <v>11.9707403475334</v>
      </c>
      <c r="K4279">
        <v>5.7920151450753199</v>
      </c>
      <c r="M4279">
        <v>84.525746342620295</v>
      </c>
      <c r="N4279">
        <v>3.3510067984204301</v>
      </c>
      <c r="O4279">
        <v>4.0404040404040398</v>
      </c>
      <c r="P4279">
        <v>423.809523809523</v>
      </c>
    </row>
    <row r="4280" spans="1:17" hidden="1" x14ac:dyDescent="0.3">
      <c r="A4280" t="s">
        <v>8718</v>
      </c>
      <c r="B4280" t="s">
        <v>8719</v>
      </c>
      <c r="C4280" t="str">
        <f>IFERROR(VLOOKUP(Table1[[#This Row],[Ticker]],[1]!Table1[[Symbol]:[Industry]],2,FALSE),"-")</f>
        <v>-</v>
      </c>
      <c r="D4280" t="s">
        <v>98</v>
      </c>
      <c r="E4280">
        <v>11.17686</v>
      </c>
      <c r="F4280">
        <v>34.18</v>
      </c>
      <c r="G4280">
        <v>-22.073617191402398</v>
      </c>
      <c r="H4280">
        <v>90.439246003667805</v>
      </c>
      <c r="I4280">
        <v>41.491844455539002</v>
      </c>
      <c r="J4280">
        <v>12.3974995050079</v>
      </c>
      <c r="K4280">
        <v>21.575438693928099</v>
      </c>
      <c r="L4280">
        <v>21.801228565135499</v>
      </c>
      <c r="M4280">
        <v>99.991967540986096</v>
      </c>
      <c r="N4280">
        <v>3.2617963199125501</v>
      </c>
      <c r="O4280">
        <v>0</v>
      </c>
      <c r="P4280">
        <v>124.86842105263101</v>
      </c>
    </row>
    <row r="4281" spans="1:17" hidden="1" x14ac:dyDescent="0.3">
      <c r="A4281" t="s">
        <v>8720</v>
      </c>
      <c r="B4281" t="s">
        <v>8721</v>
      </c>
      <c r="C4281" t="str">
        <f>IFERROR(VLOOKUP(Table1[[#This Row],[Ticker]],[1]!Table1[[Symbol]:[Industry]],2,FALSE),"-")</f>
        <v>-</v>
      </c>
      <c r="D4281" t="s">
        <v>552</v>
      </c>
      <c r="E4281">
        <v>11.135986900000001</v>
      </c>
      <c r="F4281">
        <v>33.130000000000003</v>
      </c>
      <c r="G4281">
        <v>367.29376635995601</v>
      </c>
      <c r="H4281">
        <v>23.566400074616201</v>
      </c>
      <c r="I4281">
        <v>93.656768640109206</v>
      </c>
      <c r="J4281">
        <v>17.057302813614001</v>
      </c>
      <c r="K4281">
        <v>24.778162365582499</v>
      </c>
      <c r="L4281">
        <v>19.741965141281401</v>
      </c>
      <c r="M4281">
        <v>93.341578593180799</v>
      </c>
      <c r="N4281">
        <v>1.4619984410340801</v>
      </c>
      <c r="O4281">
        <v>0</v>
      </c>
      <c r="P4281">
        <v>519.25233644859804</v>
      </c>
      <c r="Q4281">
        <v>8.226995857213E-2</v>
      </c>
    </row>
    <row r="4282" spans="1:17" hidden="1" x14ac:dyDescent="0.3">
      <c r="A4282" t="s">
        <v>8722</v>
      </c>
      <c r="B4282" t="s">
        <v>8723</v>
      </c>
      <c r="C4282" t="str">
        <f>IFERROR(VLOOKUP(Table1[[#This Row],[Ticker]],[1]!Table1[[Symbol]:[Industry]],2,FALSE),"-")</f>
        <v>-</v>
      </c>
      <c r="D4282" t="s">
        <v>602</v>
      </c>
      <c r="E4282">
        <v>11.106479999999999</v>
      </c>
      <c r="F4282">
        <v>9.24</v>
      </c>
      <c r="G4282">
        <v>259.28781397900298</v>
      </c>
      <c r="H4282">
        <v>-4.1868624779164199</v>
      </c>
      <c r="I4282">
        <v>2.1791271274525199</v>
      </c>
      <c r="J4282">
        <v>-6.9292887137859003</v>
      </c>
      <c r="K4282">
        <v>8.4694210086804596</v>
      </c>
      <c r="L4282">
        <v>7.1804046607665901</v>
      </c>
      <c r="M4282">
        <v>68.568602232185398</v>
      </c>
      <c r="N4282">
        <v>1.1856172163006899</v>
      </c>
      <c r="O4282">
        <v>30.8441558441558</v>
      </c>
      <c r="P4282">
        <v>344.230769230769</v>
      </c>
      <c r="Q4282">
        <v>0.14338285281819599</v>
      </c>
    </row>
    <row r="4283" spans="1:17" hidden="1" x14ac:dyDescent="0.3">
      <c r="A4283" t="s">
        <v>8724</v>
      </c>
      <c r="B4283" t="s">
        <v>8725</v>
      </c>
      <c r="C4283" t="str">
        <f>IFERROR(VLOOKUP(Table1[[#This Row],[Ticker]],[1]!Table1[[Symbol]:[Industry]],2,FALSE),"-")</f>
        <v>-</v>
      </c>
      <c r="D4283" t="s">
        <v>257</v>
      </c>
      <c r="E4283">
        <v>11.1022512</v>
      </c>
      <c r="F4283">
        <v>48</v>
      </c>
      <c r="G4283">
        <v>1.7778538196412601</v>
      </c>
      <c r="H4283">
        <v>2.8647763594366999</v>
      </c>
      <c r="I4283">
        <v>-33.916019527674599</v>
      </c>
      <c r="J4283">
        <v>-2.46069360531104</v>
      </c>
      <c r="K4283">
        <v>46.4942282659783</v>
      </c>
      <c r="L4283">
        <v>45.837921619224502</v>
      </c>
      <c r="M4283">
        <v>66.777973456046595</v>
      </c>
      <c r="N4283">
        <v>1.21559995996588</v>
      </c>
      <c r="O4283">
        <v>43.8541666666666</v>
      </c>
      <c r="P4283">
        <v>40.145985401459797</v>
      </c>
      <c r="Q4283">
        <v>4.1983106781781999E-2</v>
      </c>
    </row>
    <row r="4284" spans="1:17" hidden="1" x14ac:dyDescent="0.3">
      <c r="A4284" t="s">
        <v>8726</v>
      </c>
      <c r="B4284" t="s">
        <v>8727</v>
      </c>
      <c r="C4284" t="str">
        <f>IFERROR(VLOOKUP(Table1[[#This Row],[Ticker]],[1]!Table1[[Symbol]:[Industry]],2,FALSE),"-")</f>
        <v>-</v>
      </c>
      <c r="D4284" t="s">
        <v>390</v>
      </c>
      <c r="E4284">
        <v>11.101775999999999</v>
      </c>
      <c r="F4284">
        <v>0.74</v>
      </c>
      <c r="G4284">
        <v>-30.775477160236701</v>
      </c>
      <c r="H4284">
        <v>-14.1702327661647</v>
      </c>
      <c r="I4284">
        <v>2.7356339767675699</v>
      </c>
      <c r="J4284">
        <v>-1.7679983912052499</v>
      </c>
      <c r="K4284">
        <v>0.72174732462956903</v>
      </c>
      <c r="M4284">
        <v>50.373774846217103</v>
      </c>
      <c r="N4284">
        <v>0.96742955593047797</v>
      </c>
      <c r="O4284">
        <v>66.216216216216196</v>
      </c>
      <c r="P4284">
        <v>89.743589743589695</v>
      </c>
    </row>
    <row r="4285" spans="1:17" hidden="1" x14ac:dyDescent="0.3">
      <c r="A4285" t="s">
        <v>8728</v>
      </c>
      <c r="B4285" t="s">
        <v>8729</v>
      </c>
      <c r="C4285" t="str">
        <f>IFERROR(VLOOKUP(Table1[[#This Row],[Ticker]],[1]!Table1[[Symbol]:[Industry]],2,FALSE),"-")</f>
        <v>-</v>
      </c>
      <c r="D4285" t="s">
        <v>234</v>
      </c>
      <c r="E4285">
        <v>11.087999999999999</v>
      </c>
      <c r="F4285">
        <v>15.84</v>
      </c>
      <c r="G4285">
        <v>-24.043379859250301</v>
      </c>
      <c r="H4285">
        <v>-3.84270663376057</v>
      </c>
      <c r="I4285">
        <v>4.8801507053921203</v>
      </c>
      <c r="J4285">
        <v>-9.9419114346835098</v>
      </c>
      <c r="K4285">
        <v>16.524958127939499</v>
      </c>
      <c r="L4285">
        <v>15.914143872894901</v>
      </c>
      <c r="M4285">
        <v>36.512147424667099</v>
      </c>
      <c r="N4285">
        <v>1.4806720682347001</v>
      </c>
      <c r="O4285">
        <v>43.181818181818102</v>
      </c>
      <c r="P4285">
        <v>29.200652528548101</v>
      </c>
      <c r="Q4285">
        <v>3.3972512447911003E-2</v>
      </c>
    </row>
    <row r="4286" spans="1:17" hidden="1" x14ac:dyDescent="0.3">
      <c r="A4286" t="s">
        <v>8730</v>
      </c>
      <c r="B4286" t="s">
        <v>8731</v>
      </c>
      <c r="C4286" t="str">
        <f>IFERROR(VLOOKUP(Table1[[#This Row],[Ticker]],[1]!Table1[[Symbol]:[Industry]],2,FALSE),"-")</f>
        <v>-</v>
      </c>
      <c r="D4286" t="s">
        <v>1539</v>
      </c>
      <c r="E4286">
        <v>11.067508800000001</v>
      </c>
      <c r="F4286">
        <v>31.44</v>
      </c>
      <c r="G4286">
        <v>138.93427862546801</v>
      </c>
      <c r="H4286">
        <v>16.247328934535801</v>
      </c>
      <c r="I4286">
        <v>151.757098623232</v>
      </c>
      <c r="J4286">
        <v>8.6366258862513803</v>
      </c>
      <c r="K4286">
        <v>30.645159130615301</v>
      </c>
      <c r="M4286">
        <v>62.380965717798802</v>
      </c>
      <c r="N4286">
        <v>1.5383050905576101</v>
      </c>
      <c r="O4286">
        <v>40.553435114503799</v>
      </c>
      <c r="P4286">
        <v>177.73851590106</v>
      </c>
    </row>
    <row r="4287" spans="1:17" hidden="1" x14ac:dyDescent="0.3">
      <c r="A4287" t="s">
        <v>8732</v>
      </c>
      <c r="B4287" t="s">
        <v>8733</v>
      </c>
      <c r="C4287" t="str">
        <f>IFERROR(VLOOKUP(Table1[[#This Row],[Ticker]],[1]!Table1[[Symbol]:[Industry]],2,FALSE),"-")</f>
        <v>-</v>
      </c>
      <c r="D4287" t="s">
        <v>65</v>
      </c>
      <c r="E4287">
        <v>11.062799999999999</v>
      </c>
      <c r="F4287">
        <v>25.2</v>
      </c>
      <c r="G4287">
        <v>48.320963150274501</v>
      </c>
      <c r="H4287">
        <v>-2.1741352051891498</v>
      </c>
      <c r="I4287">
        <v>36.223060012270501</v>
      </c>
      <c r="J4287">
        <v>-2.39008237254273</v>
      </c>
      <c r="K4287">
        <v>26.0914951609528</v>
      </c>
      <c r="L4287">
        <v>22.5644005924404</v>
      </c>
      <c r="M4287">
        <v>35.751077718973598</v>
      </c>
      <c r="N4287">
        <v>1.79413247431689</v>
      </c>
      <c r="O4287">
        <v>22.4206349206349</v>
      </c>
      <c r="P4287">
        <v>90.045248868778202</v>
      </c>
      <c r="Q4287">
        <v>2.0850672803209999E-2</v>
      </c>
    </row>
    <row r="4288" spans="1:17" hidden="1" x14ac:dyDescent="0.3">
      <c r="A4288" t="s">
        <v>8734</v>
      </c>
      <c r="B4288" t="s">
        <v>8735</v>
      </c>
      <c r="C4288" t="str">
        <f>IFERROR(VLOOKUP(Table1[[#This Row],[Ticker]],[1]!Table1[[Symbol]:[Industry]],2,FALSE),"-")</f>
        <v>-</v>
      </c>
      <c r="E4288">
        <v>11.0464</v>
      </c>
      <c r="F4288">
        <v>40</v>
      </c>
      <c r="G4288">
        <v>-57.2659163426936</v>
      </c>
      <c r="H4288">
        <v>-4.4397762308301596</v>
      </c>
      <c r="I4288">
        <v>-16.503823854557702</v>
      </c>
      <c r="J4288">
        <v>1.10799105470504</v>
      </c>
      <c r="K4288">
        <v>40.505762407380097</v>
      </c>
      <c r="L4288">
        <v>43.046204151013598</v>
      </c>
      <c r="M4288">
        <v>62.174594491079603</v>
      </c>
      <c r="N4288">
        <v>0.77922077922077904</v>
      </c>
      <c r="O4288">
        <v>50</v>
      </c>
      <c r="P4288">
        <v>9.5590249246781696</v>
      </c>
    </row>
    <row r="4289" spans="1:17" hidden="1" x14ac:dyDescent="0.3">
      <c r="A4289" t="s">
        <v>8736</v>
      </c>
      <c r="B4289" t="s">
        <v>8737</v>
      </c>
      <c r="C4289" t="str">
        <f>IFERROR(VLOOKUP(Table1[[#This Row],[Ticker]],[1]!Table1[[Symbol]:[Industry]],2,FALSE),"-")</f>
        <v>-</v>
      </c>
      <c r="D4289" t="s">
        <v>184</v>
      </c>
      <c r="E4289">
        <v>11.022030000000001</v>
      </c>
      <c r="F4289">
        <v>24.6</v>
      </c>
      <c r="G4289">
        <v>79.117122888246101</v>
      </c>
      <c r="H4289">
        <v>1.21851785603533</v>
      </c>
      <c r="I4289">
        <v>23.398722619426799</v>
      </c>
      <c r="J4289">
        <v>-10.801390306846701</v>
      </c>
      <c r="K4289">
        <v>25.1488604394569</v>
      </c>
      <c r="L4289">
        <v>20.393899374520799</v>
      </c>
      <c r="M4289">
        <v>36.187818187981797</v>
      </c>
      <c r="N4289">
        <v>0.32773515428706801</v>
      </c>
      <c r="O4289">
        <v>42.235772357723498</v>
      </c>
      <c r="P4289">
        <v>133.175355450236</v>
      </c>
      <c r="Q4289">
        <v>7.3342351266751996E-2</v>
      </c>
    </row>
    <row r="4290" spans="1:17" hidden="1" x14ac:dyDescent="0.3">
      <c r="A4290" t="s">
        <v>8738</v>
      </c>
      <c r="B4290" t="s">
        <v>8739</v>
      </c>
      <c r="C4290" t="str">
        <f>IFERROR(VLOOKUP(Table1[[#This Row],[Ticker]],[1]!Table1[[Symbol]:[Industry]],2,FALSE),"-")</f>
        <v>-</v>
      </c>
      <c r="D4290" t="s">
        <v>387</v>
      </c>
      <c r="E4290">
        <v>11.008869142479501</v>
      </c>
      <c r="F4290">
        <v>3.28</v>
      </c>
      <c r="G4290">
        <v>145.362194144293</v>
      </c>
      <c r="H4290">
        <v>-8.9873059368964601</v>
      </c>
      <c r="I4290">
        <v>160.44396731009999</v>
      </c>
      <c r="J4290">
        <v>-6.3411691229125697</v>
      </c>
      <c r="K4290">
        <v>3.1770968557489798</v>
      </c>
      <c r="L4290">
        <v>2.38324593931338</v>
      </c>
      <c r="M4290">
        <v>72.517567115718407</v>
      </c>
      <c r="N4290">
        <v>1.03651903651903</v>
      </c>
      <c r="O4290">
        <v>4.5731707317073296</v>
      </c>
      <c r="P4290">
        <v>355.55555555555497</v>
      </c>
    </row>
    <row r="4291" spans="1:17" hidden="1" x14ac:dyDescent="0.3">
      <c r="A4291" t="s">
        <v>8740</v>
      </c>
      <c r="B4291" t="s">
        <v>8741</v>
      </c>
      <c r="C4291" t="str">
        <f>IFERROR(VLOOKUP(Table1[[#This Row],[Ticker]],[1]!Table1[[Symbol]:[Industry]],2,FALSE),"-")</f>
        <v>-</v>
      </c>
      <c r="E4291">
        <v>11.00551725</v>
      </c>
      <c r="F4291">
        <v>0.69</v>
      </c>
      <c r="G4291">
        <v>-0.257640566450763</v>
      </c>
      <c r="H4291">
        <v>-9.9696907607446903</v>
      </c>
      <c r="I4291">
        <v>-39.485110704083397</v>
      </c>
      <c r="J4291">
        <v>4.4820016087947501</v>
      </c>
      <c r="K4291">
        <v>0.66695776845382504</v>
      </c>
      <c r="L4291">
        <v>0.68574178581121403</v>
      </c>
      <c r="M4291">
        <v>64.183296934273798</v>
      </c>
      <c r="N4291">
        <v>0.536812091424684</v>
      </c>
      <c r="O4291">
        <v>78.260869565217405</v>
      </c>
      <c r="P4291">
        <v>43.75</v>
      </c>
      <c r="Q4291">
        <v>6.2168632306974003E-2</v>
      </c>
    </row>
    <row r="4292" spans="1:17" hidden="1" x14ac:dyDescent="0.3">
      <c r="A4292" t="s">
        <v>8742</v>
      </c>
      <c r="B4292" t="s">
        <v>8743</v>
      </c>
      <c r="C4292" t="str">
        <f>IFERROR(VLOOKUP(Table1[[#This Row],[Ticker]],[1]!Table1[[Symbol]:[Industry]],2,FALSE),"-")</f>
        <v>-</v>
      </c>
      <c r="D4292" t="s">
        <v>552</v>
      </c>
      <c r="E4292">
        <v>10.994</v>
      </c>
      <c r="F4292">
        <v>274.85000000000002</v>
      </c>
      <c r="G4292">
        <v>96.928559219991996</v>
      </c>
      <c r="H4292">
        <v>142.26778699160701</v>
      </c>
      <c r="I4292">
        <v>102.67926142774699</v>
      </c>
      <c r="J4292">
        <v>19.710478056845201</v>
      </c>
      <c r="K4292">
        <v>160.431210368325</v>
      </c>
      <c r="L4292">
        <v>125.59668757247999</v>
      </c>
      <c r="M4292">
        <v>98.536784503812697</v>
      </c>
      <c r="N4292">
        <v>1.43042578625455</v>
      </c>
      <c r="O4292">
        <v>0</v>
      </c>
      <c r="P4292">
        <v>209.16760404949301</v>
      </c>
      <c r="Q4292">
        <v>9.0814327478692003E-2</v>
      </c>
    </row>
    <row r="4293" spans="1:17" hidden="1" x14ac:dyDescent="0.3">
      <c r="A4293" t="s">
        <v>8744</v>
      </c>
      <c r="B4293" t="s">
        <v>8745</v>
      </c>
      <c r="C4293" t="str">
        <f>IFERROR(VLOOKUP(Table1[[#This Row],[Ticker]],[1]!Table1[[Symbol]:[Industry]],2,FALSE),"-")</f>
        <v>-</v>
      </c>
      <c r="D4293" t="s">
        <v>716</v>
      </c>
      <c r="E4293">
        <v>10.982502</v>
      </c>
      <c r="F4293">
        <v>304.92</v>
      </c>
      <c r="G4293">
        <v>-15.690203246842101</v>
      </c>
      <c r="H4293">
        <v>-6.5006736667276002</v>
      </c>
      <c r="I4293">
        <v>10.430216602343901</v>
      </c>
      <c r="J4293">
        <v>-1.71559607240264</v>
      </c>
      <c r="K4293">
        <v>297.598682254072</v>
      </c>
      <c r="L4293">
        <v>274.72690222116802</v>
      </c>
      <c r="M4293">
        <v>56.692276819569898</v>
      </c>
      <c r="N4293">
        <v>0.42363545485385101</v>
      </c>
      <c r="O4293">
        <v>10.871704053522199</v>
      </c>
      <c r="P4293">
        <v>48.741463414634097</v>
      </c>
      <c r="Q4293">
        <v>-0.11226619776288201</v>
      </c>
    </row>
    <row r="4294" spans="1:17" hidden="1" x14ac:dyDescent="0.3">
      <c r="A4294" t="s">
        <v>8746</v>
      </c>
      <c r="B4294" t="s">
        <v>8747</v>
      </c>
      <c r="C4294" t="str">
        <f>IFERROR(VLOOKUP(Table1[[#This Row],[Ticker]],[1]!Table1[[Symbol]:[Industry]],2,FALSE),"-")</f>
        <v>-</v>
      </c>
      <c r="E4294">
        <v>10.969954599999999</v>
      </c>
      <c r="F4294">
        <v>21.89</v>
      </c>
      <c r="G4294">
        <v>-10.5016597052067</v>
      </c>
      <c r="H4294">
        <v>-10.2376901812864</v>
      </c>
      <c r="I4294">
        <v>-8.3026483930365202</v>
      </c>
      <c r="J4294">
        <v>-14.318442297581299</v>
      </c>
      <c r="K4294">
        <v>23.385703655134801</v>
      </c>
      <c r="L4294">
        <v>23.067636350248101</v>
      </c>
      <c r="M4294">
        <v>37.9468176671284</v>
      </c>
      <c r="N4294">
        <v>1.5183491158836699</v>
      </c>
      <c r="O4294">
        <v>36.592051164915397</v>
      </c>
      <c r="P4294">
        <v>33.801955990220002</v>
      </c>
      <c r="Q4294">
        <v>0.120553371984835</v>
      </c>
    </row>
    <row r="4295" spans="1:17" hidden="1" x14ac:dyDescent="0.3">
      <c r="A4295" t="s">
        <v>8748</v>
      </c>
      <c r="B4295" t="s">
        <v>8749</v>
      </c>
      <c r="C4295" t="str">
        <f>IFERROR(VLOOKUP(Table1[[#This Row],[Ticker]],[1]!Table1[[Symbol]:[Industry]],2,FALSE),"-")</f>
        <v>-</v>
      </c>
      <c r="D4295" t="s">
        <v>552</v>
      </c>
      <c r="E4295">
        <v>10.9526</v>
      </c>
      <c r="F4295">
        <v>23.81</v>
      </c>
      <c r="G4295">
        <v>327.81162350281301</v>
      </c>
      <c r="H4295">
        <v>99.176529067701296</v>
      </c>
      <c r="I4295">
        <v>122.853208234193</v>
      </c>
      <c r="J4295">
        <v>19.710309053893798</v>
      </c>
      <c r="K4295">
        <v>13.908169276918599</v>
      </c>
      <c r="L4295">
        <v>11.275389056895801</v>
      </c>
      <c r="M4295">
        <v>96.921552235823697</v>
      </c>
      <c r="N4295">
        <v>2.5516557883687199</v>
      </c>
      <c r="O4295">
        <v>0</v>
      </c>
      <c r="P4295">
        <v>451.15740740740699</v>
      </c>
      <c r="Q4295">
        <v>8.4907426436375999E-2</v>
      </c>
    </row>
    <row r="4296" spans="1:17" hidden="1" x14ac:dyDescent="0.3">
      <c r="A4296" t="s">
        <v>8750</v>
      </c>
      <c r="B4296" t="s">
        <v>8751</v>
      </c>
      <c r="C4296" t="str">
        <f>IFERROR(VLOOKUP(Table1[[#This Row],[Ticker]],[1]!Table1[[Symbol]:[Industry]],2,FALSE),"-")</f>
        <v>-</v>
      </c>
      <c r="D4296" t="s">
        <v>552</v>
      </c>
      <c r="E4296">
        <v>10.951499999999999</v>
      </c>
      <c r="F4296">
        <v>10.43</v>
      </c>
      <c r="G4296">
        <v>-5.9647692586540701</v>
      </c>
      <c r="H4296">
        <v>-4.5099206458021701</v>
      </c>
      <c r="I4296">
        <v>0.48019919415889201</v>
      </c>
      <c r="J4296">
        <v>3.26724833588437</v>
      </c>
      <c r="K4296">
        <v>10.3409890258082</v>
      </c>
      <c r="L4296">
        <v>9.9079214103411797</v>
      </c>
      <c r="M4296">
        <v>48.087540887225501</v>
      </c>
      <c r="N4296">
        <v>0.65533887425720205</v>
      </c>
      <c r="O4296">
        <v>9.7794822627037306</v>
      </c>
      <c r="P4296">
        <v>30.374999999999901</v>
      </c>
      <c r="Q4296">
        <v>5.5885993723019001E-2</v>
      </c>
    </row>
    <row r="4297" spans="1:17" hidden="1" x14ac:dyDescent="0.3">
      <c r="A4297" t="s">
        <v>8752</v>
      </c>
      <c r="B4297" t="s">
        <v>8753</v>
      </c>
      <c r="C4297" t="str">
        <f>IFERROR(VLOOKUP(Table1[[#This Row],[Ticker]],[1]!Table1[[Symbol]:[Industry]],2,FALSE),"-")</f>
        <v>-</v>
      </c>
      <c r="D4297" t="s">
        <v>797</v>
      </c>
      <c r="E4297">
        <v>10.944000000000001</v>
      </c>
      <c r="F4297">
        <v>30.4</v>
      </c>
      <c r="G4297">
        <v>-27.647669891963901</v>
      </c>
      <c r="H4297">
        <v>-10.731546607346299</v>
      </c>
      <c r="I4297">
        <v>-6.2226993565657498</v>
      </c>
      <c r="J4297">
        <v>-6.7679983912052597</v>
      </c>
      <c r="K4297">
        <v>30.2635406324851</v>
      </c>
      <c r="L4297">
        <v>29.183993535003701</v>
      </c>
      <c r="M4297">
        <v>32.572805189291302</v>
      </c>
      <c r="N4297">
        <v>0.13735417125247601</v>
      </c>
      <c r="O4297">
        <v>12.0065789473684</v>
      </c>
      <c r="P4297">
        <v>24.132298897509099</v>
      </c>
    </row>
    <row r="4298" spans="1:17" hidden="1" x14ac:dyDescent="0.3">
      <c r="A4298" t="s">
        <v>8754</v>
      </c>
      <c r="B4298" t="s">
        <v>8755</v>
      </c>
      <c r="C4298" t="str">
        <f>IFERROR(VLOOKUP(Table1[[#This Row],[Ticker]],[1]!Table1[[Symbol]:[Industry]],2,FALSE),"-")</f>
        <v>-</v>
      </c>
      <c r="D4298" t="s">
        <v>371</v>
      </c>
      <c r="E4298">
        <v>10.935883259999899</v>
      </c>
      <c r="F4298">
        <v>8.76</v>
      </c>
      <c r="G4298">
        <v>337.77987747106698</v>
      </c>
      <c r="H4298">
        <v>41.923173142340602</v>
      </c>
      <c r="I4298">
        <v>350.60269746883102</v>
      </c>
      <c r="J4298">
        <v>6.1465744731163499</v>
      </c>
      <c r="K4298">
        <v>5.7688575562900599</v>
      </c>
      <c r="M4298">
        <v>100</v>
      </c>
      <c r="N4298">
        <v>2.4116882236586701</v>
      </c>
      <c r="O4298">
        <v>0</v>
      </c>
      <c r="P4298">
        <v>386.666666666666</v>
      </c>
    </row>
    <row r="4299" spans="1:17" hidden="1" x14ac:dyDescent="0.3">
      <c r="A4299" t="s">
        <v>8756</v>
      </c>
      <c r="B4299" t="s">
        <v>8757</v>
      </c>
      <c r="C4299" t="str">
        <f>IFERROR(VLOOKUP(Table1[[#This Row],[Ticker]],[1]!Table1[[Symbol]:[Industry]],2,FALSE),"-")</f>
        <v>-</v>
      </c>
      <c r="D4299" t="s">
        <v>46</v>
      </c>
      <c r="E4299">
        <v>10.93400862</v>
      </c>
      <c r="F4299">
        <v>0.87</v>
      </c>
      <c r="G4299">
        <v>-16.962186020996199</v>
      </c>
      <c r="H4299">
        <v>19.871579080525098</v>
      </c>
      <c r="I4299">
        <v>3.1106339767675801</v>
      </c>
      <c r="J4299">
        <v>-7.2027809999009103</v>
      </c>
      <c r="K4299">
        <v>0.79821995079030506</v>
      </c>
      <c r="L4299">
        <v>1.1209134559474301</v>
      </c>
      <c r="M4299">
        <v>37.664377790627697</v>
      </c>
      <c r="N4299">
        <v>0.552189574214759</v>
      </c>
      <c r="O4299">
        <v>11.4942528735632</v>
      </c>
      <c r="P4299">
        <v>58.181818181818102</v>
      </c>
      <c r="Q4299">
        <v>-6.3655452228540002E-3</v>
      </c>
    </row>
    <row r="4300" spans="1:17" hidden="1" x14ac:dyDescent="0.3">
      <c r="A4300" t="s">
        <v>8758</v>
      </c>
      <c r="B4300" t="s">
        <v>8759</v>
      </c>
      <c r="C4300" t="str">
        <f>IFERROR(VLOOKUP(Table1[[#This Row],[Ticker]],[1]!Table1[[Symbol]:[Industry]],2,FALSE),"-")</f>
        <v>-</v>
      </c>
      <c r="D4300" t="s">
        <v>293</v>
      </c>
      <c r="E4300">
        <v>10.905349299999999</v>
      </c>
      <c r="F4300">
        <v>25.57</v>
      </c>
      <c r="G4300">
        <v>-14.8756017123702</v>
      </c>
      <c r="H4300">
        <v>1.4312943750384</v>
      </c>
      <c r="I4300">
        <v>-22.536009132773</v>
      </c>
      <c r="J4300">
        <v>-1.24638885320227</v>
      </c>
      <c r="K4300">
        <v>26.578831570013499</v>
      </c>
      <c r="L4300">
        <v>26.425827217894099</v>
      </c>
      <c r="M4300">
        <v>41.1549635521326</v>
      </c>
      <c r="N4300">
        <v>1.41626313193729</v>
      </c>
      <c r="O4300">
        <v>25.1466562377786</v>
      </c>
      <c r="P4300">
        <v>21.761904761904699</v>
      </c>
      <c r="Q4300">
        <v>-6.8523761466379998E-3</v>
      </c>
    </row>
    <row r="4301" spans="1:17" hidden="1" x14ac:dyDescent="0.3">
      <c r="A4301" t="s">
        <v>8760</v>
      </c>
      <c r="B4301" t="s">
        <v>8761</v>
      </c>
      <c r="C4301" t="str">
        <f>IFERROR(VLOOKUP(Table1[[#This Row],[Ticker]],[1]!Table1[[Symbol]:[Industry]],2,FALSE),"-")</f>
        <v>-</v>
      </c>
      <c r="D4301" t="s">
        <v>306</v>
      </c>
      <c r="E4301">
        <v>10.8996508</v>
      </c>
      <c r="F4301">
        <v>7.61</v>
      </c>
      <c r="G4301">
        <v>15.2137399049297</v>
      </c>
      <c r="H4301">
        <v>0.55138203619016701</v>
      </c>
      <c r="I4301">
        <v>24.227751093884699</v>
      </c>
      <c r="J4301">
        <v>-1.7679983912052499</v>
      </c>
      <c r="K4301">
        <v>6.4598085624315704</v>
      </c>
      <c r="L4301">
        <v>5.28902486004446</v>
      </c>
      <c r="M4301">
        <v>99.999729810593706</v>
      </c>
      <c r="N4301">
        <v>0.32559669416918802</v>
      </c>
      <c r="O4301">
        <v>0</v>
      </c>
      <c r="P4301">
        <v>102.933333333333</v>
      </c>
      <c r="Q4301">
        <v>0.14245695545964901</v>
      </c>
    </row>
    <row r="4302" spans="1:17" hidden="1" x14ac:dyDescent="0.3">
      <c r="A4302" t="s">
        <v>8762</v>
      </c>
      <c r="B4302" t="s">
        <v>8763</v>
      </c>
      <c r="C4302" t="str">
        <f>IFERROR(VLOOKUP(Table1[[#This Row],[Ticker]],[1]!Table1[[Symbol]:[Industry]],2,FALSE),"-")</f>
        <v>-</v>
      </c>
      <c r="D4302" t="s">
        <v>716</v>
      </c>
      <c r="E4302">
        <v>10.8938445</v>
      </c>
      <c r="F4302">
        <v>66.5</v>
      </c>
      <c r="G4302">
        <v>-1.53759172888652</v>
      </c>
      <c r="H4302">
        <v>0.169985777797626</v>
      </c>
      <c r="I4302">
        <v>4.5188260671630598</v>
      </c>
      <c r="J4302">
        <v>-0.97856465809458903</v>
      </c>
      <c r="K4302">
        <v>63.845913236759003</v>
      </c>
      <c r="L4302">
        <v>59.595662171712398</v>
      </c>
      <c r="M4302">
        <v>65.817523880043396</v>
      </c>
      <c r="N4302">
        <v>0.73172994859377105</v>
      </c>
      <c r="O4302">
        <v>1.4285714285714199</v>
      </c>
      <c r="P4302">
        <v>29.126213592233</v>
      </c>
    </row>
    <row r="4303" spans="1:17" hidden="1" x14ac:dyDescent="0.3">
      <c r="A4303" t="s">
        <v>8764</v>
      </c>
      <c r="B4303" t="s">
        <v>8765</v>
      </c>
      <c r="C4303" t="str">
        <f>IFERROR(VLOOKUP(Table1[[#This Row],[Ticker]],[1]!Table1[[Symbol]:[Industry]],2,FALSE),"-")</f>
        <v>-</v>
      </c>
      <c r="E4303">
        <v>10.8909243</v>
      </c>
      <c r="F4303">
        <v>29.11</v>
      </c>
      <c r="G4303">
        <v>-27.034219919301201</v>
      </c>
      <c r="H4303">
        <v>3.1201113701533099</v>
      </c>
      <c r="I4303">
        <v>-22.204007767780698</v>
      </c>
      <c r="J4303">
        <v>6.5078636777602501</v>
      </c>
      <c r="K4303">
        <v>30.292799067866799</v>
      </c>
      <c r="L4303">
        <v>30.966053939042599</v>
      </c>
      <c r="M4303">
        <v>42.378046819310498</v>
      </c>
      <c r="N4303">
        <v>0.29458068276409399</v>
      </c>
      <c r="O4303">
        <v>30.195809000343498</v>
      </c>
      <c r="P4303">
        <v>20.3887510339123</v>
      </c>
      <c r="Q4303">
        <v>-4.7768414571668E-2</v>
      </c>
    </row>
    <row r="4304" spans="1:17" hidden="1" x14ac:dyDescent="0.3">
      <c r="A4304" t="s">
        <v>8766</v>
      </c>
      <c r="B4304" t="s">
        <v>8767</v>
      </c>
      <c r="C4304" t="str">
        <f>IFERROR(VLOOKUP(Table1[[#This Row],[Ticker]],[1]!Table1[[Symbol]:[Industry]],2,FALSE),"-")</f>
        <v>-</v>
      </c>
      <c r="D4304" t="s">
        <v>140</v>
      </c>
      <c r="E4304">
        <v>10.849</v>
      </c>
      <c r="F4304">
        <v>28.55</v>
      </c>
      <c r="G4304">
        <v>167.10832679951599</v>
      </c>
      <c r="H4304">
        <v>-12.054203116903899</v>
      </c>
      <c r="I4304">
        <v>-9.0334184059170202</v>
      </c>
      <c r="J4304">
        <v>2.8473862241793499</v>
      </c>
      <c r="K4304">
        <v>28.921990795356098</v>
      </c>
      <c r="L4304">
        <v>25.908797263664301</v>
      </c>
      <c r="M4304">
        <v>55.949037587486799</v>
      </c>
      <c r="N4304">
        <v>1.4594606265510699</v>
      </c>
      <c r="O4304">
        <v>48.896672504378202</v>
      </c>
      <c r="P4304">
        <v>200.210304942166</v>
      </c>
    </row>
    <row r="4305" spans="1:17" hidden="1" x14ac:dyDescent="0.3">
      <c r="A4305" t="s">
        <v>8768</v>
      </c>
      <c r="B4305" t="s">
        <v>8769</v>
      </c>
      <c r="C4305" t="str">
        <f>IFERROR(VLOOKUP(Table1[[#This Row],[Ticker]],[1]!Table1[[Symbol]:[Industry]],2,FALSE),"-")</f>
        <v>-</v>
      </c>
      <c r="D4305" t="s">
        <v>552</v>
      </c>
      <c r="E4305">
        <v>10.848612749999999</v>
      </c>
      <c r="F4305">
        <v>34.409999999999997</v>
      </c>
      <c r="G4305">
        <v>-32.712186020996199</v>
      </c>
      <c r="H4305">
        <v>-18.517979438838601</v>
      </c>
      <c r="I4305">
        <v>4.2311241061072602</v>
      </c>
      <c r="J4305">
        <v>-6.7390008767065099</v>
      </c>
      <c r="K4305">
        <v>39.150785971129103</v>
      </c>
      <c r="L4305">
        <v>36.127235488620698</v>
      </c>
      <c r="M4305">
        <v>18.9130839541087</v>
      </c>
      <c r="N4305">
        <v>2.6005509641873199</v>
      </c>
      <c r="O4305">
        <v>37.0241208950886</v>
      </c>
      <c r="P4305">
        <v>79.0322580645161</v>
      </c>
    </row>
    <row r="4306" spans="1:17" hidden="1" x14ac:dyDescent="0.3">
      <c r="A4306" t="s">
        <v>8770</v>
      </c>
      <c r="B4306" t="s">
        <v>8771</v>
      </c>
      <c r="C4306" t="str">
        <f>IFERROR(VLOOKUP(Table1[[#This Row],[Ticker]],[1]!Table1[[Symbol]:[Industry]],2,FALSE),"-")</f>
        <v>-</v>
      </c>
      <c r="D4306" t="s">
        <v>130</v>
      </c>
      <c r="E4306">
        <v>10.819000000000001</v>
      </c>
      <c r="F4306">
        <v>6.98</v>
      </c>
      <c r="G4306">
        <v>-13.853211662021801</v>
      </c>
      <c r="H4306">
        <v>-8.7256790160375495</v>
      </c>
      <c r="I4306">
        <v>-37.184376869219399</v>
      </c>
      <c r="J4306">
        <v>4.5689413305876299</v>
      </c>
      <c r="K4306">
        <v>7.0319857979291402</v>
      </c>
      <c r="L4306">
        <v>7.2864277077955704</v>
      </c>
      <c r="M4306">
        <v>61.445530395745102</v>
      </c>
      <c r="N4306">
        <v>0.85447666020439095</v>
      </c>
      <c r="O4306">
        <v>85.959885386819394</v>
      </c>
      <c r="P4306">
        <v>35.271317829457303</v>
      </c>
      <c r="Q4306">
        <v>4.2863969351427E-2</v>
      </c>
    </row>
    <row r="4307" spans="1:17" hidden="1" x14ac:dyDescent="0.3">
      <c r="A4307" t="s">
        <v>8772</v>
      </c>
      <c r="B4307" t="s">
        <v>8773</v>
      </c>
      <c r="C4307" t="str">
        <f>IFERROR(VLOOKUP(Table1[[#This Row],[Ticker]],[1]!Table1[[Symbol]:[Industry]],2,FALSE),"-")</f>
        <v>-</v>
      </c>
      <c r="D4307" t="s">
        <v>620</v>
      </c>
      <c r="E4307">
        <v>10.777900000000001</v>
      </c>
      <c r="F4307">
        <v>28</v>
      </c>
      <c r="G4307">
        <v>62.207277066252097</v>
      </c>
      <c r="H4307">
        <v>-10.3281136998128</v>
      </c>
      <c r="I4307">
        <v>47.753204257892001</v>
      </c>
      <c r="J4307">
        <v>-1.7679983912052499</v>
      </c>
      <c r="K4307">
        <v>28.229036164289699</v>
      </c>
      <c r="L4307">
        <v>23.4251947737176</v>
      </c>
      <c r="M4307">
        <v>26.48577365249</v>
      </c>
      <c r="N4307">
        <v>8.4180195298052998E-2</v>
      </c>
      <c r="O4307">
        <v>29.1428571428571</v>
      </c>
      <c r="P4307">
        <v>133.333333333333</v>
      </c>
      <c r="Q4307">
        <v>0.14547146217062601</v>
      </c>
    </row>
    <row r="4308" spans="1:17" hidden="1" x14ac:dyDescent="0.3">
      <c r="A4308" t="s">
        <v>8774</v>
      </c>
      <c r="B4308" t="s">
        <v>8775</v>
      </c>
      <c r="C4308" t="str">
        <f>IFERROR(VLOOKUP(Table1[[#This Row],[Ticker]],[1]!Table1[[Symbol]:[Industry]],2,FALSE),"-")</f>
        <v>-</v>
      </c>
      <c r="E4308">
        <v>10.733445</v>
      </c>
      <c r="F4308">
        <v>4.3</v>
      </c>
      <c r="G4308">
        <v>-18.4802658214949</v>
      </c>
      <c r="H4308">
        <v>-14.830801871855799</v>
      </c>
      <c r="I4308">
        <v>-15.1620932959597</v>
      </c>
      <c r="J4308">
        <v>-1.7679983912052499</v>
      </c>
      <c r="K4308">
        <v>4.7867295171192703</v>
      </c>
      <c r="L4308">
        <v>4.8962090652872101</v>
      </c>
      <c r="M4308">
        <v>43.154977605185401</v>
      </c>
      <c r="N4308">
        <v>1.1702479338842899</v>
      </c>
      <c r="O4308">
        <v>61.6279069767442</v>
      </c>
      <c r="P4308">
        <v>27.218934911242599</v>
      </c>
      <c r="Q4308">
        <v>2.0235940218234001E-2</v>
      </c>
    </row>
    <row r="4309" spans="1:17" hidden="1" x14ac:dyDescent="0.3">
      <c r="A4309" t="s">
        <v>8776</v>
      </c>
      <c r="B4309" t="s">
        <v>8777</v>
      </c>
      <c r="C4309" t="str">
        <f>IFERROR(VLOOKUP(Table1[[#This Row],[Ticker]],[1]!Table1[[Symbol]:[Industry]],2,FALSE),"-")</f>
        <v>-</v>
      </c>
      <c r="D4309" t="s">
        <v>552</v>
      </c>
      <c r="E4309">
        <v>10.725799500000001</v>
      </c>
      <c r="F4309">
        <v>54.99</v>
      </c>
      <c r="G4309">
        <v>36.835848268096299</v>
      </c>
      <c r="H4309">
        <v>9.1477778762696893</v>
      </c>
      <c r="I4309">
        <v>51.210902553311897</v>
      </c>
      <c r="J4309">
        <v>4.3544505883865803</v>
      </c>
      <c r="K4309">
        <v>49.401023103816101</v>
      </c>
      <c r="L4309">
        <v>42.139483019808601</v>
      </c>
      <c r="M4309">
        <v>55.890180626268403</v>
      </c>
      <c r="N4309">
        <v>0.54378910668146996</v>
      </c>
      <c r="O4309">
        <v>19.912711402073</v>
      </c>
      <c r="P4309">
        <v>102.99003322259099</v>
      </c>
      <c r="Q4309">
        <v>0.148346132899906</v>
      </c>
    </row>
    <row r="4310" spans="1:17" hidden="1" x14ac:dyDescent="0.3">
      <c r="A4310" t="s">
        <v>8778</v>
      </c>
      <c r="B4310" t="s">
        <v>8779</v>
      </c>
      <c r="C4310" t="str">
        <f>IFERROR(VLOOKUP(Table1[[#This Row],[Ticker]],[1]!Table1[[Symbol]:[Industry]],2,FALSE),"-")</f>
        <v>-</v>
      </c>
      <c r="D4310" t="s">
        <v>49</v>
      </c>
      <c r="E4310">
        <v>10.7200062</v>
      </c>
      <c r="F4310">
        <v>24.82</v>
      </c>
      <c r="G4310">
        <v>16.116385407575201</v>
      </c>
      <c r="H4310">
        <v>12.350971564461</v>
      </c>
      <c r="I4310">
        <v>-26.7984884651332</v>
      </c>
      <c r="J4310">
        <v>1.7775294089558999</v>
      </c>
      <c r="K4310">
        <v>24.085556098738401</v>
      </c>
      <c r="L4310">
        <v>23.642421272479002</v>
      </c>
      <c r="M4310">
        <v>60.6452639901309</v>
      </c>
      <c r="N4310">
        <v>1.6182814015042299</v>
      </c>
      <c r="O4310">
        <v>55.116841257050702</v>
      </c>
      <c r="P4310">
        <v>55.125</v>
      </c>
      <c r="Q4310">
        <v>5.9557200430936999E-2</v>
      </c>
    </row>
    <row r="4311" spans="1:17" hidden="1" x14ac:dyDescent="0.3">
      <c r="A4311" t="s">
        <v>8780</v>
      </c>
      <c r="B4311" t="s">
        <v>8781</v>
      </c>
      <c r="C4311" t="str">
        <f>IFERROR(VLOOKUP(Table1[[#This Row],[Ticker]],[1]!Table1[[Symbol]:[Industry]],2,FALSE),"-")</f>
        <v>-</v>
      </c>
      <c r="D4311" t="s">
        <v>390</v>
      </c>
      <c r="E4311">
        <v>10.6869</v>
      </c>
      <c r="F4311">
        <v>42</v>
      </c>
      <c r="G4311">
        <v>49.287813979003801</v>
      </c>
      <c r="H4311">
        <v>25.2328501118992</v>
      </c>
      <c r="I4311">
        <v>49.398114656829399</v>
      </c>
      <c r="J4311">
        <v>6.8138959049747498</v>
      </c>
      <c r="K4311">
        <v>32.389217102919098</v>
      </c>
      <c r="L4311">
        <v>26.525470177489101</v>
      </c>
      <c r="M4311">
        <v>71.361630793693806</v>
      </c>
      <c r="N4311">
        <v>1.2292395777920799</v>
      </c>
      <c r="O4311">
        <v>5.8095238095237898</v>
      </c>
      <c r="P4311">
        <v>121.052631578947</v>
      </c>
      <c r="Q4311">
        <v>0.124673286618315</v>
      </c>
    </row>
    <row r="4312" spans="1:17" hidden="1" x14ac:dyDescent="0.3">
      <c r="A4312" t="s">
        <v>8782</v>
      </c>
      <c r="B4312" t="s">
        <v>8783</v>
      </c>
      <c r="C4312" t="str">
        <f>IFERROR(VLOOKUP(Table1[[#This Row],[Ticker]],[1]!Table1[[Symbol]:[Industry]],2,FALSE),"-")</f>
        <v>-</v>
      </c>
      <c r="D4312" t="s">
        <v>1303</v>
      </c>
      <c r="E4312">
        <v>10.6693134</v>
      </c>
      <c r="F4312">
        <v>4.1100000000000003</v>
      </c>
      <c r="G4312">
        <v>11.287813979003801</v>
      </c>
      <c r="H4312">
        <v>28.467220727014201</v>
      </c>
      <c r="I4312">
        <v>-8.3092133514766893</v>
      </c>
      <c r="J4312">
        <v>30.6644340412271</v>
      </c>
      <c r="K4312">
        <v>3.2320326375237398</v>
      </c>
      <c r="L4312">
        <v>3.40406161805037</v>
      </c>
      <c r="M4312">
        <v>85.721516538104495</v>
      </c>
      <c r="N4312">
        <v>2.8528564686282998</v>
      </c>
      <c r="O4312">
        <v>32.360097323600897</v>
      </c>
      <c r="P4312">
        <v>68.442622950819597</v>
      </c>
      <c r="Q4312">
        <v>5.4319708476289003E-2</v>
      </c>
    </row>
    <row r="4313" spans="1:17" hidden="1" x14ac:dyDescent="0.3">
      <c r="A4313" t="s">
        <v>8784</v>
      </c>
      <c r="B4313" t="s">
        <v>8785</v>
      </c>
      <c r="C4313" t="str">
        <f>IFERROR(VLOOKUP(Table1[[#This Row],[Ticker]],[1]!Table1[[Symbol]:[Industry]],2,FALSE),"-")</f>
        <v>-</v>
      </c>
      <c r="D4313" t="s">
        <v>716</v>
      </c>
      <c r="E4313">
        <v>10.576090199999999</v>
      </c>
      <c r="F4313">
        <v>58</v>
      </c>
      <c r="G4313">
        <v>9.01487553533366</v>
      </c>
      <c r="H4313">
        <v>-2.6442237007643601</v>
      </c>
      <c r="I4313">
        <v>3.2500012174564099</v>
      </c>
      <c r="J4313">
        <v>-0.89080540874911496</v>
      </c>
      <c r="K4313">
        <v>55.317147833773497</v>
      </c>
      <c r="L4313">
        <v>50.7167114437596</v>
      </c>
      <c r="M4313">
        <v>51.449225640246297</v>
      </c>
      <c r="N4313">
        <v>2.0418005366412002</v>
      </c>
      <c r="O4313">
        <v>1.72413793103447</v>
      </c>
      <c r="P4313">
        <v>37.996669045919496</v>
      </c>
    </row>
    <row r="4314" spans="1:17" hidden="1" x14ac:dyDescent="0.3">
      <c r="A4314" t="s">
        <v>8786</v>
      </c>
      <c r="B4314" t="s">
        <v>8787</v>
      </c>
      <c r="C4314" t="str">
        <f>IFERROR(VLOOKUP(Table1[[#This Row],[Ticker]],[1]!Table1[[Symbol]:[Industry]],2,FALSE),"-")</f>
        <v>-</v>
      </c>
      <c r="D4314" t="s">
        <v>390</v>
      </c>
      <c r="E4314">
        <v>10.556081199999999</v>
      </c>
      <c r="F4314">
        <v>8.1199999999999992</v>
      </c>
      <c r="G4314">
        <v>6.9675525410952899</v>
      </c>
      <c r="H4314">
        <v>9.6599388688849199</v>
      </c>
      <c r="I4314">
        <v>3.2765853358519701</v>
      </c>
      <c r="J4314">
        <v>-5.0693239289801101E-2</v>
      </c>
      <c r="K4314">
        <v>6.9359013604180602</v>
      </c>
      <c r="L4314">
        <v>6.7293674967926398</v>
      </c>
      <c r="M4314">
        <v>67.680947420867199</v>
      </c>
      <c r="N4314">
        <v>1.7094735373685299</v>
      </c>
      <c r="O4314">
        <v>3.3251231527093799</v>
      </c>
      <c r="P4314">
        <v>74.623655913978396</v>
      </c>
      <c r="Q4314">
        <v>4.6100693241073E-2</v>
      </c>
    </row>
    <row r="4315" spans="1:17" hidden="1" x14ac:dyDescent="0.3">
      <c r="A4315" t="s">
        <v>8788</v>
      </c>
      <c r="B4315" t="s">
        <v>8789</v>
      </c>
      <c r="C4315" t="str">
        <f>IFERROR(VLOOKUP(Table1[[#This Row],[Ticker]],[1]!Table1[[Symbol]:[Industry]],2,FALSE),"-")</f>
        <v>-</v>
      </c>
      <c r="E4315">
        <v>10.552806544999999</v>
      </c>
      <c r="F4315">
        <v>1.49</v>
      </c>
      <c r="G4315">
        <v>53.8058862681604</v>
      </c>
      <c r="H4315">
        <v>-1.51558448055146</v>
      </c>
      <c r="I4315">
        <v>0.85109199203475105</v>
      </c>
      <c r="J4315">
        <v>6.6289481736802296</v>
      </c>
      <c r="K4315">
        <v>1.3831794193256599</v>
      </c>
      <c r="L4315">
        <v>1.3611225430845599</v>
      </c>
      <c r="M4315">
        <v>78.158067947784502</v>
      </c>
      <c r="N4315">
        <v>1.4364200723902101</v>
      </c>
      <c r="O4315">
        <v>71.140939597315395</v>
      </c>
      <c r="P4315">
        <v>83.950617283950606</v>
      </c>
      <c r="Q4315">
        <v>4.5279452703561998E-2</v>
      </c>
    </row>
    <row r="4316" spans="1:17" hidden="1" x14ac:dyDescent="0.3">
      <c r="A4316" t="s">
        <v>8790</v>
      </c>
      <c r="B4316" t="s">
        <v>8791</v>
      </c>
      <c r="C4316" t="str">
        <f>IFERROR(VLOOKUP(Table1[[#This Row],[Ticker]],[1]!Table1[[Symbol]:[Industry]],2,FALSE),"-")</f>
        <v>-</v>
      </c>
      <c r="E4316">
        <v>10.541365016</v>
      </c>
      <c r="F4316">
        <v>69.64</v>
      </c>
      <c r="G4316">
        <v>-16.933679304345102</v>
      </c>
      <c r="H4316">
        <v>2.6556865885590302</v>
      </c>
      <c r="I4316">
        <v>-8.9490675157697304</v>
      </c>
      <c r="J4316">
        <v>-1.7679983912052499</v>
      </c>
      <c r="K4316">
        <v>69.830525526364099</v>
      </c>
      <c r="L4316">
        <v>69.9175592921993</v>
      </c>
      <c r="M4316">
        <v>31.917025857655201</v>
      </c>
      <c r="N4316">
        <v>8.5507196827241894E-2</v>
      </c>
      <c r="O4316">
        <v>67.662263067202701</v>
      </c>
      <c r="P4316">
        <v>52.052401746724897</v>
      </c>
      <c r="Q4316">
        <v>9.3637130596198007E-2</v>
      </c>
    </row>
    <row r="4317" spans="1:17" hidden="1" x14ac:dyDescent="0.3">
      <c r="A4317" t="s">
        <v>8792</v>
      </c>
      <c r="B4317" t="s">
        <v>8793</v>
      </c>
      <c r="C4317" t="str">
        <f>IFERROR(VLOOKUP(Table1[[#This Row],[Ticker]],[1]!Table1[[Symbol]:[Industry]],2,FALSE),"-")</f>
        <v>-</v>
      </c>
      <c r="D4317" t="s">
        <v>59</v>
      </c>
      <c r="E4317">
        <v>10.515000000000001</v>
      </c>
      <c r="F4317">
        <v>70.099999999999994</v>
      </c>
      <c r="G4317">
        <v>81.684263683145801</v>
      </c>
      <c r="H4317">
        <v>-7.45424780195198</v>
      </c>
      <c r="I4317">
        <v>-2.4956652358308502</v>
      </c>
      <c r="J4317">
        <v>5.4537914920632202</v>
      </c>
      <c r="K4317">
        <v>70.168504533209699</v>
      </c>
      <c r="L4317">
        <v>62.974886478486802</v>
      </c>
      <c r="M4317">
        <v>64.164439104729396</v>
      </c>
      <c r="N4317">
        <v>0.96142250199184198</v>
      </c>
      <c r="O4317">
        <v>24.108416547788799</v>
      </c>
      <c r="P4317">
        <v>158.00515274199401</v>
      </c>
      <c r="Q4317">
        <v>8.2911254375776997E-2</v>
      </c>
    </row>
    <row r="4318" spans="1:17" hidden="1" x14ac:dyDescent="0.3">
      <c r="A4318" t="s">
        <v>8794</v>
      </c>
      <c r="B4318" t="s">
        <v>8795</v>
      </c>
      <c r="C4318" t="str">
        <f>IFERROR(VLOOKUP(Table1[[#This Row],[Ticker]],[1]!Table1[[Symbol]:[Industry]],2,FALSE),"-")</f>
        <v>-</v>
      </c>
      <c r="D4318" t="s">
        <v>21</v>
      </c>
      <c r="E4318">
        <v>10.504</v>
      </c>
      <c r="F4318">
        <v>20.8</v>
      </c>
      <c r="G4318">
        <v>6.3513060424958701</v>
      </c>
      <c r="H4318">
        <v>16.728721937667899</v>
      </c>
      <c r="I4318">
        <v>-28.8489619828283</v>
      </c>
      <c r="J4318">
        <v>19.236567818840399</v>
      </c>
      <c r="K4318">
        <v>17.1850280970299</v>
      </c>
      <c r="L4318">
        <v>15.2679341617592</v>
      </c>
      <c r="M4318">
        <v>74.545136328577598</v>
      </c>
      <c r="N4318">
        <v>2.60304234248611</v>
      </c>
      <c r="O4318">
        <v>21.298076923076898</v>
      </c>
      <c r="P4318">
        <v>197.142857142857</v>
      </c>
    </row>
    <row r="4319" spans="1:17" hidden="1" x14ac:dyDescent="0.3">
      <c r="A4319" t="s">
        <v>8796</v>
      </c>
      <c r="B4319" t="s">
        <v>8797</v>
      </c>
      <c r="C4319" t="str">
        <f>IFERROR(VLOOKUP(Table1[[#This Row],[Ticker]],[1]!Table1[[Symbol]:[Industry]],2,FALSE),"-")</f>
        <v>-</v>
      </c>
      <c r="E4319">
        <v>10.48812</v>
      </c>
      <c r="F4319">
        <v>34.08</v>
      </c>
      <c r="G4319">
        <v>106.282368097451</v>
      </c>
      <c r="H4319">
        <v>-30.1349590038161</v>
      </c>
      <c r="I4319">
        <v>-35.697973044749901</v>
      </c>
      <c r="J4319">
        <v>2.97546724287026</v>
      </c>
      <c r="K4319">
        <v>38.354076391889301</v>
      </c>
      <c r="L4319">
        <v>35.6927170919896</v>
      </c>
      <c r="M4319">
        <v>52.528897556684903</v>
      </c>
      <c r="N4319">
        <v>0.14296330656226999</v>
      </c>
      <c r="O4319">
        <v>49.911971830985898</v>
      </c>
      <c r="P4319">
        <v>167.29411764705799</v>
      </c>
      <c r="Q4319">
        <v>4.8194355899396003E-2</v>
      </c>
    </row>
    <row r="4320" spans="1:17" hidden="1" x14ac:dyDescent="0.3">
      <c r="A4320" t="s">
        <v>8798</v>
      </c>
      <c r="B4320" t="s">
        <v>8799</v>
      </c>
      <c r="C4320" t="str">
        <f>IFERROR(VLOOKUP(Table1[[#This Row],[Ticker]],[1]!Table1[[Symbol]:[Industry]],2,FALSE),"-")</f>
        <v>-</v>
      </c>
      <c r="D4320" t="s">
        <v>390</v>
      </c>
      <c r="E4320">
        <v>10.486359999999999</v>
      </c>
      <c r="F4320">
        <v>8</v>
      </c>
      <c r="G4320">
        <v>85.928025619215404</v>
      </c>
      <c r="H4320">
        <v>4.0604410659972796</v>
      </c>
      <c r="I4320">
        <v>19.560965102595301</v>
      </c>
      <c r="J4320">
        <v>7.9462873230804503</v>
      </c>
      <c r="K4320">
        <v>7.12998853236624</v>
      </c>
      <c r="L4320">
        <v>6.6263514368343603</v>
      </c>
      <c r="M4320">
        <v>76.065686852929502</v>
      </c>
      <c r="N4320">
        <v>1.87711955246934</v>
      </c>
      <c r="O4320">
        <v>7.8750000000000098</v>
      </c>
      <c r="P4320">
        <v>180.70175438596399</v>
      </c>
      <c r="Q4320">
        <v>0.156292357531956</v>
      </c>
    </row>
    <row r="4321" spans="1:17" hidden="1" x14ac:dyDescent="0.3">
      <c r="A4321" t="s">
        <v>8800</v>
      </c>
      <c r="B4321" t="s">
        <v>8801</v>
      </c>
      <c r="C4321" t="str">
        <f>IFERROR(VLOOKUP(Table1[[#This Row],[Ticker]],[1]!Table1[[Symbol]:[Industry]],2,FALSE),"-")</f>
        <v>-</v>
      </c>
      <c r="D4321" t="s">
        <v>552</v>
      </c>
      <c r="E4321">
        <v>10.48</v>
      </c>
      <c r="F4321">
        <v>20.96</v>
      </c>
      <c r="G4321">
        <v>19.3397170931906</v>
      </c>
      <c r="H4321">
        <v>-8.7506486483808192</v>
      </c>
      <c r="I4321">
        <v>75.430490221152098</v>
      </c>
      <c r="J4321">
        <v>2.0926419101130098</v>
      </c>
      <c r="K4321">
        <v>19.673850864987902</v>
      </c>
      <c r="L4321">
        <v>14.7826875415935</v>
      </c>
      <c r="M4321">
        <v>50.090145570832398</v>
      </c>
      <c r="N4321">
        <v>0.31547665971014899</v>
      </c>
      <c r="O4321">
        <v>26.7175572519083</v>
      </c>
      <c r="P4321">
        <v>172.916666666666</v>
      </c>
      <c r="Q4321">
        <v>0.15517722572551701</v>
      </c>
    </row>
    <row r="4322" spans="1:17" hidden="1" x14ac:dyDescent="0.3">
      <c r="A4322" t="s">
        <v>8802</v>
      </c>
      <c r="B4322" t="s">
        <v>8803</v>
      </c>
      <c r="C4322" t="str">
        <f>IFERROR(VLOOKUP(Table1[[#This Row],[Ticker]],[1]!Table1[[Symbol]:[Industry]],2,FALSE),"-")</f>
        <v>-</v>
      </c>
      <c r="D4322" t="s">
        <v>541</v>
      </c>
      <c r="E4322">
        <v>10.415981199999999</v>
      </c>
      <c r="F4322">
        <v>21.64</v>
      </c>
      <c r="G4322">
        <v>-37.023661430832199</v>
      </c>
      <c r="H4322">
        <v>4.9841740936671401</v>
      </c>
      <c r="I4322">
        <v>-20.4897076116184</v>
      </c>
      <c r="J4322">
        <v>-6.1158244781617697</v>
      </c>
      <c r="K4322">
        <v>20.487780294730602</v>
      </c>
      <c r="L4322">
        <v>21.558288087179601</v>
      </c>
      <c r="M4322">
        <v>46.531256867345199</v>
      </c>
      <c r="N4322">
        <v>1.4716615955760399</v>
      </c>
      <c r="O4322">
        <v>40.804066543437997</v>
      </c>
      <c r="P4322">
        <v>31.5501519756838</v>
      </c>
      <c r="Q4322">
        <v>8.6198293394749992E-3</v>
      </c>
    </row>
    <row r="4323" spans="1:17" hidden="1" x14ac:dyDescent="0.3">
      <c r="A4323" t="s">
        <v>8804</v>
      </c>
      <c r="B4323" t="s">
        <v>8805</v>
      </c>
      <c r="C4323" t="str">
        <f>IFERROR(VLOOKUP(Table1[[#This Row],[Ticker]],[1]!Table1[[Symbol]:[Industry]],2,FALSE),"-")</f>
        <v>-</v>
      </c>
      <c r="D4323" t="s">
        <v>552</v>
      </c>
      <c r="E4323">
        <v>10.397919999999999</v>
      </c>
      <c r="F4323">
        <v>10.4</v>
      </c>
      <c r="G4323">
        <v>58.216385407575203</v>
      </c>
      <c r="H4323">
        <v>-15.373039314778101</v>
      </c>
      <c r="I4323">
        <v>-19.2800050871388</v>
      </c>
      <c r="J4323">
        <v>-4.7530730180709302</v>
      </c>
      <c r="K4323">
        <v>10.192942964597099</v>
      </c>
      <c r="L4323">
        <v>9.6495478085171094</v>
      </c>
      <c r="M4323">
        <v>60.3259617445351</v>
      </c>
      <c r="N4323">
        <v>1.2864780887043701</v>
      </c>
      <c r="O4323">
        <v>52.019230769230703</v>
      </c>
      <c r="P4323">
        <v>85.714285714285694</v>
      </c>
      <c r="Q4323">
        <v>0.11702932186996801</v>
      </c>
    </row>
    <row r="4324" spans="1:17" hidden="1" x14ac:dyDescent="0.3">
      <c r="A4324" t="s">
        <v>8806</v>
      </c>
      <c r="B4324" t="s">
        <v>8807</v>
      </c>
      <c r="C4324" t="str">
        <f>IFERROR(VLOOKUP(Table1[[#This Row],[Ticker]],[1]!Table1[[Symbol]:[Industry]],2,FALSE),"-")</f>
        <v>-</v>
      </c>
      <c r="E4324">
        <v>10.38367008</v>
      </c>
      <c r="F4324">
        <v>4.2</v>
      </c>
      <c r="G4324">
        <v>-78.941584684693296</v>
      </c>
      <c r="H4324">
        <v>-13.219166651729999</v>
      </c>
      <c r="I4324">
        <v>-61.101449870334697</v>
      </c>
      <c r="J4324">
        <v>-0.36939699260386599</v>
      </c>
      <c r="K4324">
        <v>5.19448437594873</v>
      </c>
      <c r="L4324">
        <v>7.48079201357129</v>
      </c>
      <c r="M4324">
        <v>32.2052158546256</v>
      </c>
      <c r="N4324">
        <v>1.1119982008321101</v>
      </c>
      <c r="O4324">
        <v>173.57142857142799</v>
      </c>
      <c r="P4324">
        <v>5.79345088161209</v>
      </c>
      <c r="Q4324">
        <v>-0.21889872951172901</v>
      </c>
    </row>
    <row r="4325" spans="1:17" hidden="1" x14ac:dyDescent="0.3">
      <c r="A4325" t="s">
        <v>8808</v>
      </c>
      <c r="B4325" t="s">
        <v>8809</v>
      </c>
      <c r="C4325" t="str">
        <f>IFERROR(VLOOKUP(Table1[[#This Row],[Ticker]],[1]!Table1[[Symbol]:[Industry]],2,FALSE),"-")</f>
        <v>-</v>
      </c>
      <c r="D4325" t="s">
        <v>410</v>
      </c>
      <c r="E4325">
        <v>10.354241</v>
      </c>
      <c r="F4325">
        <v>15.98</v>
      </c>
      <c r="G4325">
        <v>12.0464346686589</v>
      </c>
      <c r="H4325">
        <v>15.2399528451253</v>
      </c>
      <c r="I4325">
        <v>16.085613799204999</v>
      </c>
      <c r="J4325">
        <v>2.90875539146325</v>
      </c>
      <c r="K4325">
        <v>13.338645201702599</v>
      </c>
      <c r="L4325">
        <v>12.5256890427603</v>
      </c>
      <c r="M4325">
        <v>65.9872238264511</v>
      </c>
      <c r="N4325">
        <v>0.72158416108831702</v>
      </c>
      <c r="O4325">
        <v>6.3829787234042499</v>
      </c>
      <c r="P4325">
        <v>67.857142857142804</v>
      </c>
      <c r="Q4325">
        <v>4.2116209205577002E-2</v>
      </c>
    </row>
    <row r="4326" spans="1:17" hidden="1" x14ac:dyDescent="0.3">
      <c r="A4326" t="s">
        <v>8810</v>
      </c>
      <c r="B4326" t="s">
        <v>8811</v>
      </c>
      <c r="C4326" t="str">
        <f>IFERROR(VLOOKUP(Table1[[#This Row],[Ticker]],[1]!Table1[[Symbol]:[Industry]],2,FALSE),"-")</f>
        <v>-</v>
      </c>
      <c r="E4326">
        <v>10.3480974</v>
      </c>
      <c r="F4326">
        <v>17.899999999999999</v>
      </c>
      <c r="G4326">
        <v>-40.474090782900902</v>
      </c>
      <c r="H4326">
        <v>-7.5002207493147504</v>
      </c>
      <c r="I4326">
        <v>-44.043212177078502</v>
      </c>
      <c r="J4326">
        <v>-4.85408393533086</v>
      </c>
      <c r="K4326">
        <v>18.970334766877201</v>
      </c>
      <c r="L4326">
        <v>21.961055488129599</v>
      </c>
      <c r="M4326">
        <v>2.1187451060811002E-2</v>
      </c>
      <c r="N4326">
        <v>0.61298701298701297</v>
      </c>
      <c r="O4326">
        <v>85.921787709497195</v>
      </c>
      <c r="P4326">
        <v>1.99430199430197</v>
      </c>
    </row>
    <row r="4327" spans="1:17" hidden="1" x14ac:dyDescent="0.3">
      <c r="A4327" t="s">
        <v>8812</v>
      </c>
      <c r="B4327" t="s">
        <v>8813</v>
      </c>
      <c r="C4327" t="str">
        <f>IFERROR(VLOOKUP(Table1[[#This Row],[Ticker]],[1]!Table1[[Symbol]:[Industry]],2,FALSE),"-")</f>
        <v>-</v>
      </c>
      <c r="D4327" t="s">
        <v>668</v>
      </c>
      <c r="E4327">
        <v>10.333845500000001</v>
      </c>
      <c r="F4327">
        <v>73.7</v>
      </c>
      <c r="G4327">
        <v>171.106178860195</v>
      </c>
      <c r="H4327">
        <v>-16.245423183266102</v>
      </c>
      <c r="I4327">
        <v>183.92899885795899</v>
      </c>
      <c r="J4327">
        <v>8.8448566162685704</v>
      </c>
      <c r="K4327">
        <v>76.683312082508706</v>
      </c>
      <c r="M4327">
        <v>46.919311292727699</v>
      </c>
      <c r="N4327">
        <v>0.64205501865737502</v>
      </c>
      <c r="O4327">
        <v>34.654002713704202</v>
      </c>
      <c r="P4327">
        <v>211.62790697674399</v>
      </c>
    </row>
    <row r="4328" spans="1:17" hidden="1" x14ac:dyDescent="0.3">
      <c r="A4328" t="s">
        <v>8814</v>
      </c>
      <c r="B4328" t="s">
        <v>8815</v>
      </c>
      <c r="C4328" t="str">
        <f>IFERROR(VLOOKUP(Table1[[#This Row],[Ticker]],[1]!Table1[[Symbol]:[Industry]],2,FALSE),"-")</f>
        <v>-</v>
      </c>
      <c r="E4328">
        <v>10.32625</v>
      </c>
      <c r="F4328">
        <v>2.2000000000000002</v>
      </c>
      <c r="G4328">
        <v>-12.310124165326</v>
      </c>
      <c r="H4328">
        <v>-10.414135205189099</v>
      </c>
      <c r="I4328">
        <v>-1.2142391196791</v>
      </c>
      <c r="J4328">
        <v>-0.14637676958364401</v>
      </c>
      <c r="K4328">
        <v>1.90966593847045</v>
      </c>
      <c r="L4328">
        <v>1.9332482076564199</v>
      </c>
      <c r="M4328">
        <v>81.060361623013307</v>
      </c>
      <c r="N4328">
        <v>3.27222392842322</v>
      </c>
      <c r="O4328">
        <v>20.4545454545454</v>
      </c>
      <c r="P4328">
        <v>59.420289855072397</v>
      </c>
      <c r="Q4328">
        <v>-4.5046619480618E-2</v>
      </c>
    </row>
    <row r="4329" spans="1:17" hidden="1" x14ac:dyDescent="0.3">
      <c r="A4329" t="s">
        <v>8816</v>
      </c>
      <c r="B4329" t="s">
        <v>8817</v>
      </c>
      <c r="C4329" t="str">
        <f>IFERROR(VLOOKUP(Table1[[#This Row],[Ticker]],[1]!Table1[[Symbol]:[Industry]],2,FALSE),"-")</f>
        <v>-</v>
      </c>
      <c r="E4329">
        <v>10.297238625</v>
      </c>
      <c r="F4329">
        <v>11.79</v>
      </c>
      <c r="G4329">
        <v>-27.788597981129001</v>
      </c>
      <c r="H4329">
        <v>40.056179113786399</v>
      </c>
      <c r="I4329">
        <v>-13.479585247515701</v>
      </c>
      <c r="J4329">
        <v>18.951845966771401</v>
      </c>
      <c r="K4329">
        <v>10.4885082796148</v>
      </c>
      <c r="L4329">
        <v>10.3851048506429</v>
      </c>
      <c r="M4329">
        <v>55.072228162528901</v>
      </c>
      <c r="N4329">
        <v>2.4714197711232</v>
      </c>
      <c r="O4329">
        <v>36.471586089906701</v>
      </c>
      <c r="P4329">
        <v>71.615720524017405</v>
      </c>
    </row>
    <row r="4330" spans="1:17" hidden="1" x14ac:dyDescent="0.3">
      <c r="A4330" t="s">
        <v>8818</v>
      </c>
      <c r="B4330" t="s">
        <v>8819</v>
      </c>
      <c r="C4330" t="str">
        <f>IFERROR(VLOOKUP(Table1[[#This Row],[Ticker]],[1]!Table1[[Symbol]:[Industry]],2,FALSE),"-")</f>
        <v>-</v>
      </c>
      <c r="D4330" t="s">
        <v>390</v>
      </c>
      <c r="E4330">
        <v>10.265625</v>
      </c>
      <c r="F4330">
        <v>1.25</v>
      </c>
      <c r="G4330">
        <v>0.550440241630067</v>
      </c>
      <c r="H4330">
        <v>-9.1016352051891491</v>
      </c>
      <c r="I4330">
        <v>-5.1307453335772299</v>
      </c>
      <c r="J4330">
        <v>-5.7050062652209999</v>
      </c>
      <c r="K4330">
        <v>1.25379029887752</v>
      </c>
      <c r="L4330">
        <v>1.26652589574482</v>
      </c>
      <c r="M4330">
        <v>59.650296986226103</v>
      </c>
      <c r="N4330">
        <v>1.6158368954142099</v>
      </c>
      <c r="O4330">
        <v>61.6</v>
      </c>
      <c r="P4330">
        <v>50.602409638554199</v>
      </c>
      <c r="Q4330">
        <v>9.2433506025208001E-2</v>
      </c>
    </row>
    <row r="4331" spans="1:17" hidden="1" x14ac:dyDescent="0.3">
      <c r="A4331" t="s">
        <v>8820</v>
      </c>
      <c r="B4331" t="s">
        <v>8821</v>
      </c>
      <c r="C4331" t="str">
        <f>IFERROR(VLOOKUP(Table1[[#This Row],[Ticker]],[1]!Table1[[Symbol]:[Industry]],2,FALSE),"-")</f>
        <v>-</v>
      </c>
      <c r="D4331" t="s">
        <v>293</v>
      </c>
      <c r="E4331">
        <v>10.265038091999999</v>
      </c>
      <c r="F4331">
        <v>23.88</v>
      </c>
      <c r="G4331">
        <v>-30.1921860209962</v>
      </c>
      <c r="H4331">
        <v>3.64016343734477</v>
      </c>
      <c r="I4331">
        <v>-3.8482701328214501</v>
      </c>
      <c r="J4331">
        <v>-1.0085047203191799</v>
      </c>
      <c r="K4331">
        <v>21.729156617801198</v>
      </c>
      <c r="L4331">
        <v>23.198125070557602</v>
      </c>
      <c r="M4331">
        <v>79.534470800370599</v>
      </c>
      <c r="N4331">
        <v>1.3652892561983401</v>
      </c>
      <c r="O4331">
        <v>46.566164154103802</v>
      </c>
      <c r="P4331">
        <v>52.2959183673469</v>
      </c>
      <c r="Q4331">
        <v>3.9131515594055997E-2</v>
      </c>
    </row>
    <row r="4332" spans="1:17" hidden="1" x14ac:dyDescent="0.3">
      <c r="A4332" t="s">
        <v>8822</v>
      </c>
      <c r="B4332" t="s">
        <v>8823</v>
      </c>
      <c r="C4332" t="str">
        <f>IFERROR(VLOOKUP(Table1[[#This Row],[Ticker]],[1]!Table1[[Symbol]:[Industry]],2,FALSE),"-")</f>
        <v>-</v>
      </c>
      <c r="D4332" t="s">
        <v>552</v>
      </c>
      <c r="E4332">
        <v>10.264799999999999</v>
      </c>
      <c r="F4332">
        <v>7.52</v>
      </c>
      <c r="G4332">
        <v>147.74235943354901</v>
      </c>
      <c r="H4332">
        <v>40.851016309962297</v>
      </c>
      <c r="I4332">
        <v>-45.202597346364698</v>
      </c>
      <c r="J4332">
        <v>6.26017062287925</v>
      </c>
      <c r="K4332">
        <v>6.7061013050035996</v>
      </c>
      <c r="L4332">
        <v>7.6802161573316701</v>
      </c>
      <c r="M4332">
        <v>82.317615670538501</v>
      </c>
      <c r="N4332">
        <v>0.45914352861654101</v>
      </c>
      <c r="O4332">
        <v>69.148936170212707</v>
      </c>
      <c r="P4332">
        <v>173.45454545454501</v>
      </c>
      <c r="Q4332">
        <v>7.0483909198309005E-2</v>
      </c>
    </row>
    <row r="4333" spans="1:17" hidden="1" x14ac:dyDescent="0.3">
      <c r="A4333" t="s">
        <v>8824</v>
      </c>
      <c r="B4333" t="s">
        <v>8825</v>
      </c>
      <c r="C4333" t="str">
        <f>IFERROR(VLOOKUP(Table1[[#This Row],[Ticker]],[1]!Table1[[Symbol]:[Industry]],2,FALSE),"-")</f>
        <v>-</v>
      </c>
      <c r="E4333">
        <v>10.2093075</v>
      </c>
      <c r="F4333">
        <v>14</v>
      </c>
      <c r="G4333">
        <v>-80.287137351301197</v>
      </c>
      <c r="H4333">
        <v>-6.8531595954330404</v>
      </c>
      <c r="I4333">
        <v>-56.437753120006597</v>
      </c>
      <c r="J4333">
        <v>-1.7679983912052499</v>
      </c>
      <c r="K4333">
        <v>14.86650954561</v>
      </c>
      <c r="L4333">
        <v>17.7989335208349</v>
      </c>
      <c r="M4333">
        <v>44.106863214007703</v>
      </c>
      <c r="N4333">
        <v>0</v>
      </c>
      <c r="O4333">
        <v>138.57142857142799</v>
      </c>
      <c r="P4333">
        <v>22.9148375768217</v>
      </c>
    </row>
    <row r="4334" spans="1:17" hidden="1" x14ac:dyDescent="0.3">
      <c r="A4334" t="s">
        <v>8826</v>
      </c>
      <c r="B4334" t="s">
        <v>8827</v>
      </c>
      <c r="C4334" t="str">
        <f>IFERROR(VLOOKUP(Table1[[#This Row],[Ticker]],[1]!Table1[[Symbol]:[Industry]],2,FALSE),"-")</f>
        <v>-</v>
      </c>
      <c r="D4334" t="s">
        <v>21</v>
      </c>
      <c r="E4334">
        <v>10.1404</v>
      </c>
      <c r="F4334">
        <v>20.2</v>
      </c>
      <c r="G4334">
        <v>11.236966521376599</v>
      </c>
      <c r="H4334">
        <v>5.2717286691563903</v>
      </c>
      <c r="I4334">
        <v>-6.3492816350467702</v>
      </c>
      <c r="J4334">
        <v>-6.5839911217822698</v>
      </c>
      <c r="K4334">
        <v>19.832593286029699</v>
      </c>
      <c r="L4334">
        <v>17.871354213556302</v>
      </c>
      <c r="M4334">
        <v>39.436946224295603</v>
      </c>
      <c r="N4334">
        <v>0.86832256515169304</v>
      </c>
      <c r="O4334">
        <v>32.029702970297002</v>
      </c>
      <c r="P4334">
        <v>47.768836869056301</v>
      </c>
      <c r="Q4334">
        <v>-5.5325675929709999E-3</v>
      </c>
    </row>
    <row r="4335" spans="1:17" hidden="1" x14ac:dyDescent="0.3">
      <c r="A4335" t="s">
        <v>8828</v>
      </c>
      <c r="B4335" t="s">
        <v>8829</v>
      </c>
      <c r="C4335" t="str">
        <f>IFERROR(VLOOKUP(Table1[[#This Row],[Ticker]],[1]!Table1[[Symbol]:[Industry]],2,FALSE),"-")</f>
        <v>-</v>
      </c>
      <c r="D4335" t="s">
        <v>140</v>
      </c>
      <c r="E4335">
        <v>10.119249999999999</v>
      </c>
      <c r="F4335">
        <v>85</v>
      </c>
      <c r="G4335">
        <v>54.372559741715598</v>
      </c>
      <c r="H4335">
        <v>-3.1633907144208302</v>
      </c>
      <c r="I4335">
        <v>13.1299075127201</v>
      </c>
      <c r="J4335">
        <v>7.6975521561224802</v>
      </c>
      <c r="K4335">
        <v>77.492592753923105</v>
      </c>
      <c r="L4335">
        <v>64.404586219257993</v>
      </c>
      <c r="M4335">
        <v>67.117170840061405</v>
      </c>
      <c r="N4335">
        <v>0.34295284847173102</v>
      </c>
      <c r="O4335">
        <v>10.576470588235299</v>
      </c>
      <c r="P4335">
        <v>161.53846153846101</v>
      </c>
      <c r="Q4335">
        <v>0.10897885490696101</v>
      </c>
    </row>
    <row r="4336" spans="1:17" hidden="1" x14ac:dyDescent="0.3">
      <c r="A4336" t="s">
        <v>8830</v>
      </c>
      <c r="B4336" t="s">
        <v>8831</v>
      </c>
      <c r="C4336" t="str">
        <f>IFERROR(VLOOKUP(Table1[[#This Row],[Ticker]],[1]!Table1[[Symbol]:[Industry]],2,FALSE),"-")</f>
        <v>-</v>
      </c>
      <c r="E4336">
        <v>10.08914032</v>
      </c>
      <c r="F4336">
        <v>9.59</v>
      </c>
      <c r="G4336">
        <v>-70.278660009435498</v>
      </c>
      <c r="H4336">
        <v>-20.791079395491</v>
      </c>
      <c r="I4336">
        <v>-64.9633290417231</v>
      </c>
      <c r="J4336">
        <v>12.624992847843499</v>
      </c>
      <c r="K4336">
        <v>10.3592647806394</v>
      </c>
      <c r="L4336">
        <v>14.2767040298181</v>
      </c>
      <c r="M4336">
        <v>70.768114483039298</v>
      </c>
      <c r="N4336">
        <v>1.6756398525752301</v>
      </c>
      <c r="O4336">
        <v>171.22002085505699</v>
      </c>
      <c r="P4336">
        <v>20.0250312891113</v>
      </c>
      <c r="Q4336">
        <v>-5.1163628141390999E-2</v>
      </c>
    </row>
    <row r="4337" spans="1:17" hidden="1" x14ac:dyDescent="0.3">
      <c r="A4337" t="s">
        <v>8832</v>
      </c>
      <c r="B4337" t="s">
        <v>8833</v>
      </c>
      <c r="C4337" t="str">
        <f>IFERROR(VLOOKUP(Table1[[#This Row],[Ticker]],[1]!Table1[[Symbol]:[Industry]],2,FALSE),"-")</f>
        <v>-</v>
      </c>
      <c r="E4337">
        <v>10.080189000000001</v>
      </c>
      <c r="F4337">
        <v>33</v>
      </c>
      <c r="G4337">
        <v>-32.754439542122903</v>
      </c>
      <c r="H4337">
        <v>0.34776955671561499</v>
      </c>
      <c r="I4337">
        <v>-8.1274612613276496</v>
      </c>
      <c r="J4337">
        <v>-1.7679983912052499</v>
      </c>
      <c r="K4337">
        <v>32.287866269861297</v>
      </c>
      <c r="L4337">
        <v>32.135643951123299</v>
      </c>
      <c r="M4337">
        <v>84.7193819831745</v>
      </c>
      <c r="N4337">
        <v>0</v>
      </c>
      <c r="O4337">
        <v>7.5757575757575601</v>
      </c>
      <c r="P4337">
        <v>10</v>
      </c>
    </row>
    <row r="4338" spans="1:17" hidden="1" x14ac:dyDescent="0.3">
      <c r="A4338" t="s">
        <v>8834</v>
      </c>
      <c r="B4338" t="s">
        <v>8835</v>
      </c>
      <c r="C4338" t="str">
        <f>IFERROR(VLOOKUP(Table1[[#This Row],[Ticker]],[1]!Table1[[Symbol]:[Industry]],2,FALSE),"-")</f>
        <v>-</v>
      </c>
      <c r="D4338" t="s">
        <v>21</v>
      </c>
      <c r="E4338">
        <v>10.050293</v>
      </c>
      <c r="F4338">
        <v>7.75</v>
      </c>
      <c r="G4338">
        <v>20.790649517756101</v>
      </c>
      <c r="H4338">
        <v>12.741290014752201</v>
      </c>
      <c r="I4338">
        <v>2.2666518073767801</v>
      </c>
      <c r="J4338">
        <v>4.9075690320257097</v>
      </c>
      <c r="K4338">
        <v>7.3386326041512699</v>
      </c>
      <c r="L4338">
        <v>6.7728527329793904</v>
      </c>
      <c r="M4338">
        <v>51.422903882898801</v>
      </c>
      <c r="N4338">
        <v>1.56359691179774</v>
      </c>
      <c r="O4338">
        <v>21.161290322580601</v>
      </c>
      <c r="P4338">
        <v>68.112798264641995</v>
      </c>
      <c r="Q4338">
        <v>4.5468203460342999E-2</v>
      </c>
    </row>
    <row r="4339" spans="1:17" hidden="1" x14ac:dyDescent="0.3">
      <c r="A4339" t="s">
        <v>8836</v>
      </c>
      <c r="B4339" t="s">
        <v>8837</v>
      </c>
      <c r="C4339" t="str">
        <f>IFERROR(VLOOKUP(Table1[[#This Row],[Ticker]],[1]!Table1[[Symbol]:[Industry]],2,FALSE),"-")</f>
        <v>-</v>
      </c>
      <c r="D4339" t="s">
        <v>552</v>
      </c>
      <c r="E4339">
        <v>9.9976800000000008</v>
      </c>
      <c r="F4339">
        <v>32.46</v>
      </c>
      <c r="G4339">
        <v>50.700857457264597</v>
      </c>
      <c r="H4339">
        <v>-36.703845077867001</v>
      </c>
      <c r="I4339">
        <v>-12.5183085093177</v>
      </c>
      <c r="J4339">
        <v>2.0067936753334399</v>
      </c>
      <c r="K4339">
        <v>36.4981883690103</v>
      </c>
      <c r="L4339">
        <v>34.120494101377503</v>
      </c>
      <c r="M4339">
        <v>42.534269343747503</v>
      </c>
      <c r="N4339">
        <v>0.30518405262252601</v>
      </c>
      <c r="O4339">
        <v>65.680837954405405</v>
      </c>
      <c r="P4339">
        <v>96.132930513595099</v>
      </c>
    </row>
    <row r="4340" spans="1:17" hidden="1" x14ac:dyDescent="0.3">
      <c r="A4340" t="s">
        <v>8838</v>
      </c>
      <c r="B4340" t="s">
        <v>8839</v>
      </c>
      <c r="C4340" t="str">
        <f>IFERROR(VLOOKUP(Table1[[#This Row],[Ticker]],[1]!Table1[[Symbol]:[Industry]],2,FALSE),"-")</f>
        <v>-</v>
      </c>
      <c r="E4340">
        <v>9.9930880000000002</v>
      </c>
      <c r="F4340">
        <v>23.48</v>
      </c>
      <c r="G4340">
        <v>-58.967008356021502</v>
      </c>
      <c r="H4340">
        <v>17.336527924784299</v>
      </c>
      <c r="I4340">
        <v>-23.577840728443501</v>
      </c>
      <c r="J4340">
        <v>-1.9853896955530801</v>
      </c>
      <c r="K4340">
        <v>20.8875426678179</v>
      </c>
      <c r="L4340">
        <v>26.2401485638885</v>
      </c>
      <c r="M4340">
        <v>75.082063266308793</v>
      </c>
      <c r="N4340">
        <v>4.2393612275849701</v>
      </c>
      <c r="O4340">
        <v>194.703699196884</v>
      </c>
      <c r="P4340">
        <v>35.409457900807297</v>
      </c>
      <c r="Q4340">
        <v>6.3808283640421001E-2</v>
      </c>
    </row>
    <row r="4341" spans="1:17" hidden="1" x14ac:dyDescent="0.3">
      <c r="A4341" t="s">
        <v>8840</v>
      </c>
      <c r="B4341" t="s">
        <v>8841</v>
      </c>
      <c r="C4341" t="str">
        <f>IFERROR(VLOOKUP(Table1[[#This Row],[Ticker]],[1]!Table1[[Symbol]:[Industry]],2,FALSE),"-")</f>
        <v>-</v>
      </c>
      <c r="D4341" t="s">
        <v>390</v>
      </c>
      <c r="E4341">
        <v>9.9881670000000007</v>
      </c>
      <c r="F4341">
        <v>13.3</v>
      </c>
      <c r="G4341">
        <v>-32.3788526876628</v>
      </c>
      <c r="H4341">
        <v>4.7051165485131099</v>
      </c>
      <c r="I4341">
        <v>-6.3188532027195903</v>
      </c>
      <c r="J4341">
        <v>7.6070016087947296</v>
      </c>
      <c r="K4341">
        <v>12.481140139963999</v>
      </c>
      <c r="L4341">
        <v>12.145577389345499</v>
      </c>
      <c r="M4341">
        <v>56.915122181074899</v>
      </c>
      <c r="N4341">
        <v>0.90678231588687996</v>
      </c>
      <c r="O4341">
        <v>11.278195488721799</v>
      </c>
      <c r="P4341">
        <v>57.769869513641702</v>
      </c>
      <c r="Q4341">
        <v>6.5276895492964004E-2</v>
      </c>
    </row>
    <row r="4342" spans="1:17" hidden="1" x14ac:dyDescent="0.3">
      <c r="A4342" t="s">
        <v>8842</v>
      </c>
      <c r="B4342" t="s">
        <v>8843</v>
      </c>
      <c r="C4342" t="str">
        <f>IFERROR(VLOOKUP(Table1[[#This Row],[Ticker]],[1]!Table1[[Symbol]:[Industry]],2,FALSE),"-")</f>
        <v>-</v>
      </c>
      <c r="D4342" t="s">
        <v>140</v>
      </c>
      <c r="E4342">
        <v>9.9760069999999992</v>
      </c>
      <c r="F4342">
        <v>7.92</v>
      </c>
      <c r="G4342">
        <v>22.602420720576799</v>
      </c>
      <c r="H4342">
        <v>-14.2978561354217</v>
      </c>
      <c r="I4342">
        <v>-21.854883264611701</v>
      </c>
      <c r="J4342">
        <v>-8.3945044153016397</v>
      </c>
      <c r="K4342">
        <v>8.0600503545033106</v>
      </c>
      <c r="L4342">
        <v>7.66941272970287</v>
      </c>
      <c r="M4342">
        <v>58.6192805679053</v>
      </c>
      <c r="N4342">
        <v>1.25829278934413</v>
      </c>
      <c r="O4342">
        <v>29.671717171717098</v>
      </c>
      <c r="P4342">
        <v>80.410022779043302</v>
      </c>
      <c r="Q4342">
        <v>5.7067371171887003E-2</v>
      </c>
    </row>
    <row r="4343" spans="1:17" hidden="1" x14ac:dyDescent="0.3">
      <c r="A4343" t="s">
        <v>8844</v>
      </c>
      <c r="B4343" t="s">
        <v>8845</v>
      </c>
      <c r="C4343" t="str">
        <f>IFERROR(VLOOKUP(Table1[[#This Row],[Ticker]],[1]!Table1[[Symbol]:[Industry]],2,FALSE),"-")</f>
        <v>-</v>
      </c>
      <c r="E4343">
        <v>9.95885</v>
      </c>
      <c r="F4343">
        <v>4.18</v>
      </c>
      <c r="G4343">
        <v>56.026944413786403</v>
      </c>
      <c r="H4343">
        <v>-7.4947039255682899</v>
      </c>
      <c r="I4343">
        <v>23.711941166310002</v>
      </c>
      <c r="J4343">
        <v>0.48200160879474002</v>
      </c>
      <c r="K4343">
        <v>4.3121744487315503</v>
      </c>
      <c r="L4343">
        <v>3.97820745809029</v>
      </c>
      <c r="M4343">
        <v>51.086522148354</v>
      </c>
      <c r="N4343">
        <v>1.4026903461234299</v>
      </c>
      <c r="O4343">
        <v>43.779904306220097</v>
      </c>
      <c r="P4343">
        <v>104.901960784313</v>
      </c>
      <c r="Q4343">
        <v>-7.5013457925410002E-3</v>
      </c>
    </row>
    <row r="4344" spans="1:17" hidden="1" x14ac:dyDescent="0.3">
      <c r="A4344" t="s">
        <v>8846</v>
      </c>
      <c r="B4344" t="s">
        <v>8847</v>
      </c>
      <c r="C4344" t="str">
        <f>IFERROR(VLOOKUP(Table1[[#This Row],[Ticker]],[1]!Table1[[Symbol]:[Industry]],2,FALSE),"-")</f>
        <v>-</v>
      </c>
      <c r="D4344" t="s">
        <v>620</v>
      </c>
      <c r="E4344">
        <v>9.9185295</v>
      </c>
      <c r="F4344">
        <v>23.39</v>
      </c>
      <c r="G4344">
        <v>33.403460237507197</v>
      </c>
      <c r="H4344">
        <v>-9.80691652153733</v>
      </c>
      <c r="I4344">
        <v>-29.650931859531301</v>
      </c>
      <c r="J4344">
        <v>-1.7679983912052499</v>
      </c>
      <c r="K4344">
        <v>23.372648578517399</v>
      </c>
      <c r="L4344">
        <v>23.700802448099999</v>
      </c>
      <c r="M4344">
        <v>69.3264465334953</v>
      </c>
      <c r="N4344">
        <v>4.0961337513061604</v>
      </c>
      <c r="O4344">
        <v>42.325780247969199</v>
      </c>
      <c r="P4344">
        <v>85.634920634920604</v>
      </c>
      <c r="Q4344">
        <v>6.4829195761884006E-2</v>
      </c>
    </row>
    <row r="4345" spans="1:17" hidden="1" x14ac:dyDescent="0.3">
      <c r="A4345" t="s">
        <v>8848</v>
      </c>
      <c r="B4345" t="s">
        <v>8849</v>
      </c>
      <c r="C4345" t="str">
        <f>IFERROR(VLOOKUP(Table1[[#This Row],[Ticker]],[1]!Table1[[Symbol]:[Industry]],2,FALSE),"-")</f>
        <v>-</v>
      </c>
      <c r="E4345">
        <v>9.8284991999999995</v>
      </c>
      <c r="F4345">
        <v>22</v>
      </c>
      <c r="G4345">
        <v>-25.7121860209961</v>
      </c>
      <c r="H4345">
        <v>-14.360921942806799</v>
      </c>
      <c r="I4345">
        <v>-2.8343385094755198</v>
      </c>
      <c r="J4345">
        <v>0.55758300414358097</v>
      </c>
      <c r="K4345">
        <v>22.192849258885602</v>
      </c>
      <c r="L4345">
        <v>21.6326699055614</v>
      </c>
      <c r="M4345">
        <v>51.632005913095902</v>
      </c>
      <c r="N4345">
        <v>1.6948645933400299</v>
      </c>
      <c r="O4345">
        <v>29</v>
      </c>
      <c r="P4345">
        <v>38.451856513530501</v>
      </c>
      <c r="Q4345">
        <v>3.7143180812902001E-2</v>
      </c>
    </row>
    <row r="4346" spans="1:17" hidden="1" x14ac:dyDescent="0.3">
      <c r="A4346" t="s">
        <v>8850</v>
      </c>
      <c r="B4346" t="s">
        <v>8851</v>
      </c>
      <c r="C4346" t="str">
        <f>IFERROR(VLOOKUP(Table1[[#This Row],[Ticker]],[1]!Table1[[Symbol]:[Industry]],2,FALSE),"-")</f>
        <v>-</v>
      </c>
      <c r="D4346" t="s">
        <v>27</v>
      </c>
      <c r="E4346">
        <v>9.8257600000000007</v>
      </c>
      <c r="F4346">
        <v>29.25</v>
      </c>
      <c r="G4346">
        <v>-32.855043163853303</v>
      </c>
      <c r="H4346">
        <v>-1.9622963260297701</v>
      </c>
      <c r="I4346">
        <v>2.9522181351834198</v>
      </c>
      <c r="J4346">
        <v>-1.7679983912052499</v>
      </c>
      <c r="K4346">
        <v>27.7987730578641</v>
      </c>
      <c r="L4346">
        <v>26.820968962358599</v>
      </c>
      <c r="M4346">
        <v>44.768840487173399</v>
      </c>
      <c r="N4346">
        <v>0.40384615384615302</v>
      </c>
      <c r="O4346">
        <v>16.239316239316199</v>
      </c>
      <c r="P4346">
        <v>23.678646934460801</v>
      </c>
    </row>
    <row r="4347" spans="1:17" hidden="1" x14ac:dyDescent="0.3">
      <c r="A4347" t="s">
        <v>8852</v>
      </c>
      <c r="B4347" t="s">
        <v>8853</v>
      </c>
      <c r="C4347" t="str">
        <f>IFERROR(VLOOKUP(Table1[[#This Row],[Ticker]],[1]!Table1[[Symbol]:[Industry]],2,FALSE),"-")</f>
        <v>-</v>
      </c>
      <c r="D4347" t="s">
        <v>234</v>
      </c>
      <c r="E4347">
        <v>9.7753519999999998</v>
      </c>
      <c r="F4347">
        <v>24.88</v>
      </c>
      <c r="G4347">
        <v>191.63475275451401</v>
      </c>
      <c r="H4347">
        <v>26.121016945912601</v>
      </c>
      <c r="I4347">
        <v>-9.2226993565657498</v>
      </c>
      <c r="J4347">
        <v>-11.6557202311183</v>
      </c>
      <c r="K4347">
        <v>24.294581682823001</v>
      </c>
      <c r="L4347">
        <v>20.981701708401602</v>
      </c>
      <c r="M4347">
        <v>47.629724504220398</v>
      </c>
      <c r="N4347">
        <v>2.4430147150265298</v>
      </c>
      <c r="O4347">
        <v>35.008038585209</v>
      </c>
      <c r="P4347">
        <v>217.34693877551001</v>
      </c>
    </row>
    <row r="4348" spans="1:17" hidden="1" x14ac:dyDescent="0.3">
      <c r="A4348" t="s">
        <v>8854</v>
      </c>
      <c r="B4348" t="s">
        <v>8855</v>
      </c>
      <c r="C4348" t="str">
        <f>IFERROR(VLOOKUP(Table1[[#This Row],[Ticker]],[1]!Table1[[Symbol]:[Industry]],2,FALSE),"-")</f>
        <v>-</v>
      </c>
      <c r="D4348" t="s">
        <v>1539</v>
      </c>
      <c r="E4348">
        <v>9.718400097</v>
      </c>
      <c r="F4348">
        <v>9.27</v>
      </c>
      <c r="G4348">
        <v>131.787813979003</v>
      </c>
      <c r="H4348">
        <v>0.80325609915868501</v>
      </c>
      <c r="I4348">
        <v>41.610633976767502</v>
      </c>
      <c r="J4348">
        <v>1.9593617206941499E-2</v>
      </c>
      <c r="K4348">
        <v>9.4063435387823198</v>
      </c>
      <c r="L4348">
        <v>7.4382141413984399</v>
      </c>
      <c r="M4348">
        <v>33.780641281597497</v>
      </c>
      <c r="N4348">
        <v>1.3058507614164001</v>
      </c>
      <c r="O4348">
        <v>40.776699029126199</v>
      </c>
      <c r="Q4348">
        <v>9.6266608029954001E-2</v>
      </c>
    </row>
    <row r="4349" spans="1:17" hidden="1" x14ac:dyDescent="0.3">
      <c r="A4349" t="s">
        <v>8856</v>
      </c>
      <c r="B4349" t="s">
        <v>8857</v>
      </c>
      <c r="C4349" t="str">
        <f>IFERROR(VLOOKUP(Table1[[#This Row],[Ticker]],[1]!Table1[[Symbol]:[Industry]],2,FALSE),"-")</f>
        <v>-</v>
      </c>
      <c r="D4349" t="s">
        <v>812</v>
      </c>
      <c r="E4349">
        <v>9.6571724099999994</v>
      </c>
      <c r="F4349">
        <v>12.37</v>
      </c>
      <c r="G4349">
        <v>152.26534206889099</v>
      </c>
      <c r="H4349">
        <v>5.3596204509194498</v>
      </c>
      <c r="I4349">
        <v>207.57695522028999</v>
      </c>
      <c r="J4349">
        <v>2.0847413348221502</v>
      </c>
      <c r="K4349">
        <v>10.141729270985699</v>
      </c>
      <c r="L4349">
        <v>7.0572644176349799</v>
      </c>
      <c r="M4349">
        <v>77.189464185938405</v>
      </c>
      <c r="N4349">
        <v>1.9442520107237</v>
      </c>
      <c r="O4349">
        <v>0.32336297493937799</v>
      </c>
      <c r="P4349">
        <v>338.65248226950303</v>
      </c>
      <c r="Q4349">
        <v>7.9301881943002001E-2</v>
      </c>
    </row>
    <row r="4350" spans="1:17" hidden="1" x14ac:dyDescent="0.3">
      <c r="A4350" t="s">
        <v>8858</v>
      </c>
      <c r="B4350" t="s">
        <v>8859</v>
      </c>
      <c r="C4350" t="str">
        <f>IFERROR(VLOOKUP(Table1[[#This Row],[Ticker]],[1]!Table1[[Symbol]:[Industry]],2,FALSE),"-")</f>
        <v>-</v>
      </c>
      <c r="D4350" t="s">
        <v>620</v>
      </c>
      <c r="E4350">
        <v>9.6378380000000003</v>
      </c>
      <c r="F4350">
        <v>22.6</v>
      </c>
      <c r="G4350">
        <v>-22.750910394572401</v>
      </c>
      <c r="H4350">
        <v>0.361015467040807</v>
      </c>
      <c r="I4350">
        <v>21.474486533247902</v>
      </c>
      <c r="J4350">
        <v>-1.7679983912052499</v>
      </c>
      <c r="K4350">
        <v>21.590384274694799</v>
      </c>
      <c r="L4350">
        <v>19.388835835161199</v>
      </c>
      <c r="M4350">
        <v>99.9980964254393</v>
      </c>
      <c r="N4350">
        <v>0</v>
      </c>
      <c r="O4350">
        <v>0</v>
      </c>
      <c r="P4350">
        <v>40.372670807453403</v>
      </c>
    </row>
    <row r="4351" spans="1:17" hidden="1" x14ac:dyDescent="0.3">
      <c r="A4351" t="s">
        <v>8860</v>
      </c>
      <c r="B4351" t="s">
        <v>8861</v>
      </c>
      <c r="C4351" t="str">
        <f>IFERROR(VLOOKUP(Table1[[#This Row],[Ticker]],[1]!Table1[[Symbol]:[Industry]],2,FALSE),"-")</f>
        <v>-</v>
      </c>
      <c r="D4351" t="s">
        <v>1139</v>
      </c>
      <c r="E4351">
        <v>9.6087140000000009</v>
      </c>
      <c r="F4351">
        <v>7.85</v>
      </c>
      <c r="G4351">
        <v>125.08653602373199</v>
      </c>
      <c r="H4351">
        <v>50.518166535623202</v>
      </c>
      <c r="I4351">
        <v>31.677853129622001</v>
      </c>
      <c r="J4351">
        <v>-1.13985768768766</v>
      </c>
      <c r="K4351">
        <v>6.43235550032494</v>
      </c>
      <c r="L4351">
        <v>5.4181980505702096</v>
      </c>
      <c r="M4351">
        <v>58.441616618218397</v>
      </c>
      <c r="N4351">
        <v>1.31237859624178</v>
      </c>
      <c r="O4351">
        <v>9.8089171974522191</v>
      </c>
      <c r="P4351">
        <v>168.835616438356</v>
      </c>
      <c r="Q4351">
        <v>3.6574489817770002E-3</v>
      </c>
    </row>
    <row r="4352" spans="1:17" hidden="1" x14ac:dyDescent="0.3">
      <c r="A4352" t="s">
        <v>8862</v>
      </c>
      <c r="B4352" t="s">
        <v>8863</v>
      </c>
      <c r="C4352" t="str">
        <f>IFERROR(VLOOKUP(Table1[[#This Row],[Ticker]],[1]!Table1[[Symbol]:[Industry]],2,FALSE),"-")</f>
        <v>-</v>
      </c>
      <c r="D4352" t="s">
        <v>1409</v>
      </c>
      <c r="E4352">
        <v>9.5679713</v>
      </c>
      <c r="F4352">
        <v>1.46</v>
      </c>
      <c r="G4352">
        <v>46.0525198613567</v>
      </c>
      <c r="H4352">
        <v>-23.303024094078001</v>
      </c>
      <c r="I4352">
        <v>-4.7412178750842697</v>
      </c>
      <c r="J4352">
        <v>-1.7679983912052499</v>
      </c>
      <c r="K4352">
        <v>1.8492023236557</v>
      </c>
      <c r="L4352">
        <v>1.6007818085055201</v>
      </c>
      <c r="M4352">
        <v>1.96811460851231</v>
      </c>
      <c r="N4352">
        <v>2.7348381196549201</v>
      </c>
      <c r="O4352">
        <v>71.232876712328704</v>
      </c>
      <c r="Q4352">
        <v>3.1472933329043003E-2</v>
      </c>
    </row>
    <row r="4353" spans="1:17" hidden="1" x14ac:dyDescent="0.3">
      <c r="A4353" t="s">
        <v>8864</v>
      </c>
      <c r="B4353" t="s">
        <v>8865</v>
      </c>
      <c r="C4353" t="str">
        <f>IFERROR(VLOOKUP(Table1[[#This Row],[Ticker]],[1]!Table1[[Symbol]:[Industry]],2,FALSE),"-")</f>
        <v>-</v>
      </c>
      <c r="E4353">
        <v>9.5605394520000004</v>
      </c>
      <c r="F4353">
        <v>6.42</v>
      </c>
      <c r="G4353">
        <v>-23.482886657938799</v>
      </c>
      <c r="H4353">
        <v>-17.774459091828799</v>
      </c>
      <c r="I4353">
        <v>-51.746508880375202</v>
      </c>
      <c r="J4353">
        <v>-1.7679983912052499</v>
      </c>
      <c r="K4353">
        <v>7.2267390248784098</v>
      </c>
      <c r="L4353">
        <v>7.96567017234121</v>
      </c>
      <c r="M4353">
        <v>1.3196024510999999E-5</v>
      </c>
      <c r="N4353">
        <v>1.95041322314049</v>
      </c>
      <c r="O4353">
        <v>71.651090342679097</v>
      </c>
      <c r="P4353">
        <v>2.2292993630573101</v>
      </c>
    </row>
    <row r="4354" spans="1:17" hidden="1" x14ac:dyDescent="0.3">
      <c r="A4354" t="s">
        <v>8866</v>
      </c>
      <c r="B4354" t="s">
        <v>8867</v>
      </c>
      <c r="C4354" t="str">
        <f>IFERROR(VLOOKUP(Table1[[#This Row],[Ticker]],[1]!Table1[[Symbol]:[Industry]],2,FALSE),"-")</f>
        <v>-</v>
      </c>
      <c r="D4354" t="s">
        <v>541</v>
      </c>
      <c r="E4354">
        <v>9.5108599999999992</v>
      </c>
      <c r="F4354">
        <v>34.14</v>
      </c>
      <c r="G4354">
        <v>44.987813979003803</v>
      </c>
      <c r="H4354">
        <v>-4.4141352051891403</v>
      </c>
      <c r="I4354">
        <v>49.6820625481961</v>
      </c>
      <c r="J4354">
        <v>-1.7679983912052499</v>
      </c>
      <c r="K4354">
        <v>28.4880360926648</v>
      </c>
      <c r="L4354">
        <v>23.260586874533601</v>
      </c>
      <c r="M4354">
        <v>100</v>
      </c>
      <c r="N4354">
        <v>0</v>
      </c>
      <c r="O4354">
        <v>0</v>
      </c>
      <c r="P4354">
        <v>70.7</v>
      </c>
    </row>
    <row r="4355" spans="1:17" hidden="1" x14ac:dyDescent="0.3">
      <c r="A4355" t="s">
        <v>8868</v>
      </c>
      <c r="B4355" t="s">
        <v>8869</v>
      </c>
      <c r="C4355" t="str">
        <f>IFERROR(VLOOKUP(Table1[[#This Row],[Ticker]],[1]!Table1[[Symbol]:[Industry]],2,FALSE),"-")</f>
        <v>-</v>
      </c>
      <c r="D4355" t="s">
        <v>716</v>
      </c>
      <c r="E4355">
        <v>9.5089231049999992</v>
      </c>
      <c r="F4355">
        <v>114.66</v>
      </c>
      <c r="G4355">
        <v>-6.2532346944868804</v>
      </c>
      <c r="H4355">
        <v>-1.4479195944713299</v>
      </c>
      <c r="I4355">
        <v>-7.24115815444038</v>
      </c>
      <c r="J4355">
        <v>0.37441426769776798</v>
      </c>
      <c r="K4355">
        <v>111.61433968450601</v>
      </c>
      <c r="L4355">
        <v>107.295759210584</v>
      </c>
      <c r="M4355">
        <v>45.884931757483201</v>
      </c>
      <c r="N4355">
        <v>0.92274383200024601</v>
      </c>
      <c r="O4355">
        <v>5.0497121925693298</v>
      </c>
      <c r="P4355">
        <v>20.6947368421052</v>
      </c>
    </row>
    <row r="4356" spans="1:17" hidden="1" x14ac:dyDescent="0.3">
      <c r="A4356" t="s">
        <v>8870</v>
      </c>
      <c r="B4356" t="s">
        <v>8871</v>
      </c>
      <c r="C4356" t="str">
        <f>IFERROR(VLOOKUP(Table1[[#This Row],[Ticker]],[1]!Table1[[Symbol]:[Industry]],2,FALSE),"-")</f>
        <v>-</v>
      </c>
      <c r="D4356" t="s">
        <v>140</v>
      </c>
      <c r="E4356">
        <v>9.4897779999999994</v>
      </c>
      <c r="F4356">
        <v>7.79</v>
      </c>
      <c r="G4356">
        <v>69.525909217098999</v>
      </c>
      <c r="H4356">
        <v>-12.079640431669899</v>
      </c>
      <c r="I4356">
        <v>30.309163388532198</v>
      </c>
      <c r="J4356">
        <v>7.1361111978358398</v>
      </c>
      <c r="K4356">
        <v>7.8604886205099804</v>
      </c>
      <c r="L4356">
        <v>6.9282010059782202</v>
      </c>
      <c r="M4356">
        <v>57.162615204404098</v>
      </c>
      <c r="N4356">
        <v>1.0785518407492301</v>
      </c>
      <c r="O4356">
        <v>21.951219512195099</v>
      </c>
      <c r="P4356">
        <v>107.73333333333299</v>
      </c>
      <c r="Q4356">
        <v>6.7200331324102996E-2</v>
      </c>
    </row>
    <row r="4357" spans="1:17" hidden="1" x14ac:dyDescent="0.3">
      <c r="A4357" t="s">
        <v>8872</v>
      </c>
      <c r="B4357" t="s">
        <v>8873</v>
      </c>
      <c r="C4357" t="str">
        <f>IFERROR(VLOOKUP(Table1[[#This Row],[Ticker]],[1]!Table1[[Symbol]:[Industry]],2,FALSE),"-")</f>
        <v>-</v>
      </c>
      <c r="D4357" t="s">
        <v>49</v>
      </c>
      <c r="E4357">
        <v>9.4429259999999999</v>
      </c>
      <c r="F4357">
        <v>31.05</v>
      </c>
      <c r="G4357">
        <v>53.767582765130904</v>
      </c>
      <c r="H4357">
        <v>-6.4927321522498804</v>
      </c>
      <c r="I4357">
        <v>4.8580742498051199</v>
      </c>
      <c r="J4357">
        <v>-2.9155393748118099</v>
      </c>
      <c r="K4357">
        <v>32.272525475073301</v>
      </c>
      <c r="L4357">
        <v>30.110758371768998</v>
      </c>
      <c r="M4357">
        <v>46.8598164013762</v>
      </c>
      <c r="N4357">
        <v>0.86690695758885605</v>
      </c>
      <c r="O4357">
        <v>36.876006441223801</v>
      </c>
      <c r="P4357">
        <v>127.139722019019</v>
      </c>
      <c r="Q4357">
        <v>7.5143309373459005E-2</v>
      </c>
    </row>
    <row r="4358" spans="1:17" hidden="1" x14ac:dyDescent="0.3">
      <c r="A4358" t="s">
        <v>8874</v>
      </c>
      <c r="B4358" t="s">
        <v>8875</v>
      </c>
      <c r="C4358" t="str">
        <f>IFERROR(VLOOKUP(Table1[[#This Row],[Ticker]],[1]!Table1[[Symbol]:[Industry]],2,FALSE),"-")</f>
        <v>-</v>
      </c>
      <c r="D4358" t="s">
        <v>410</v>
      </c>
      <c r="E4358">
        <v>9.4407119999999995</v>
      </c>
      <c r="F4358">
        <v>10.199999999999999</v>
      </c>
      <c r="G4358">
        <v>-4.2836145924247804</v>
      </c>
      <c r="H4358">
        <v>-3.9446516371140299</v>
      </c>
      <c r="I4358">
        <v>-19.311384371856199</v>
      </c>
      <c r="J4358">
        <v>-8.8860539467608106</v>
      </c>
      <c r="K4358">
        <v>11.4245686691524</v>
      </c>
      <c r="L4358">
        <v>10.8160233870805</v>
      </c>
      <c r="M4358">
        <v>25.379864200128502</v>
      </c>
      <c r="N4358">
        <v>0.82368184245212195</v>
      </c>
      <c r="O4358">
        <v>58.529411764705898</v>
      </c>
      <c r="P4358">
        <v>75.559380378657394</v>
      </c>
      <c r="Q4358">
        <v>2.6185441589861001E-2</v>
      </c>
    </row>
    <row r="4359" spans="1:17" hidden="1" x14ac:dyDescent="0.3">
      <c r="A4359" t="s">
        <v>8876</v>
      </c>
      <c r="B4359" t="s">
        <v>8877</v>
      </c>
      <c r="C4359" t="str">
        <f>IFERROR(VLOOKUP(Table1[[#This Row],[Ticker]],[1]!Table1[[Symbol]:[Industry]],2,FALSE),"-")</f>
        <v>-</v>
      </c>
      <c r="D4359" t="s">
        <v>475</v>
      </c>
      <c r="E4359">
        <v>9.3954462000000003</v>
      </c>
      <c r="F4359">
        <v>18.78</v>
      </c>
      <c r="G4359">
        <v>62.087813979003798</v>
      </c>
      <c r="H4359">
        <v>48.630068297729899</v>
      </c>
      <c r="I4359">
        <v>39.793560806035799</v>
      </c>
      <c r="J4359">
        <v>-0.832904881854311</v>
      </c>
      <c r="K4359">
        <v>13.9187147765304</v>
      </c>
      <c r="L4359">
        <v>11.394011405529101</v>
      </c>
      <c r="M4359">
        <v>76.008412063614102</v>
      </c>
      <c r="N4359">
        <v>2.4847351324723399</v>
      </c>
      <c r="O4359">
        <v>3.3013844515441702</v>
      </c>
      <c r="P4359">
        <v>156.207366984993</v>
      </c>
      <c r="Q4359">
        <v>0.14806885745432299</v>
      </c>
    </row>
    <row r="4360" spans="1:17" hidden="1" x14ac:dyDescent="0.3">
      <c r="A4360" t="s">
        <v>8878</v>
      </c>
      <c r="B4360" t="s">
        <v>8879</v>
      </c>
      <c r="C4360" t="str">
        <f>IFERROR(VLOOKUP(Table1[[#This Row],[Ticker]],[1]!Table1[[Symbol]:[Industry]],2,FALSE),"-")</f>
        <v>-</v>
      </c>
      <c r="E4360">
        <v>9.3872181000000001</v>
      </c>
      <c r="F4360">
        <v>24.92</v>
      </c>
      <c r="G4360">
        <v>-22.949299423058001</v>
      </c>
      <c r="H4360">
        <v>-0.58080187185580501</v>
      </c>
      <c r="I4360">
        <v>7.8470680852947199</v>
      </c>
      <c r="J4360">
        <v>-1.7679983912052499</v>
      </c>
      <c r="K4360">
        <v>24.6474268072431</v>
      </c>
      <c r="L4360">
        <v>21.382186763300702</v>
      </c>
      <c r="M4360">
        <v>43.051472064460697</v>
      </c>
      <c r="N4360">
        <v>0</v>
      </c>
      <c r="O4360">
        <v>9.5505617977527901</v>
      </c>
      <c r="P4360">
        <v>71.271477663230201</v>
      </c>
    </row>
    <row r="4361" spans="1:17" hidden="1" x14ac:dyDescent="0.3">
      <c r="A4361" t="s">
        <v>8880</v>
      </c>
      <c r="B4361" t="s">
        <v>8881</v>
      </c>
      <c r="C4361" t="str">
        <f>IFERROR(VLOOKUP(Table1[[#This Row],[Ticker]],[1]!Table1[[Symbol]:[Industry]],2,FALSE),"-")</f>
        <v>-</v>
      </c>
      <c r="D4361" t="s">
        <v>620</v>
      </c>
      <c r="E4361">
        <v>9.3867960000000004</v>
      </c>
      <c r="F4361">
        <v>6.59</v>
      </c>
      <c r="G4361">
        <v>69.258228180187203</v>
      </c>
      <c r="H4361">
        <v>-8.3896703733848597</v>
      </c>
      <c r="I4361">
        <v>25.265770245111401</v>
      </c>
      <c r="J4361">
        <v>21.8540488528892</v>
      </c>
      <c r="K4361">
        <v>5.2915010094493802</v>
      </c>
      <c r="L4361">
        <v>4.3979339580200802</v>
      </c>
      <c r="M4361">
        <v>73.188256098714703</v>
      </c>
      <c r="N4361">
        <v>1.3926800676907001</v>
      </c>
      <c r="O4361">
        <v>4.40060698027313</v>
      </c>
      <c r="P4361">
        <v>158.43137254901899</v>
      </c>
      <c r="Q4361">
        <v>0.154688099481741</v>
      </c>
    </row>
    <row r="4362" spans="1:17" hidden="1" x14ac:dyDescent="0.3">
      <c r="A4362" t="s">
        <v>8882</v>
      </c>
      <c r="B4362" t="s">
        <v>8883</v>
      </c>
      <c r="C4362" t="str">
        <f>IFERROR(VLOOKUP(Table1[[#This Row],[Ticker]],[1]!Table1[[Symbol]:[Industry]],2,FALSE),"-")</f>
        <v>-</v>
      </c>
      <c r="D4362" t="s">
        <v>552</v>
      </c>
      <c r="E4362">
        <v>9.3499254500000006</v>
      </c>
      <c r="F4362">
        <v>6.17</v>
      </c>
      <c r="G4362">
        <v>37.084647752090802</v>
      </c>
      <c r="H4362">
        <v>47.518231944569301</v>
      </c>
      <c r="I4362">
        <v>62.394724885858402</v>
      </c>
      <c r="J4362">
        <v>-9.2679983912052499</v>
      </c>
      <c r="K4362">
        <v>5.7905859074527797</v>
      </c>
      <c r="L4362">
        <v>4.94180035752116</v>
      </c>
      <c r="M4362">
        <v>40.5103380065094</v>
      </c>
      <c r="N4362">
        <v>1.4969679742277799</v>
      </c>
      <c r="O4362">
        <v>27.8768233387358</v>
      </c>
      <c r="P4362">
        <v>102.960526315789</v>
      </c>
      <c r="Q4362">
        <v>6.5304978172291001E-2</v>
      </c>
    </row>
    <row r="4363" spans="1:17" hidden="1" x14ac:dyDescent="0.3">
      <c r="A4363" t="s">
        <v>8884</v>
      </c>
      <c r="B4363" t="s">
        <v>8885</v>
      </c>
      <c r="C4363" t="str">
        <f>IFERROR(VLOOKUP(Table1[[#This Row],[Ticker]],[1]!Table1[[Symbol]:[Industry]],2,FALSE),"-")</f>
        <v>-</v>
      </c>
      <c r="D4363" t="s">
        <v>140</v>
      </c>
      <c r="E4363">
        <v>9.3134340000000009</v>
      </c>
      <c r="F4363">
        <v>17.55</v>
      </c>
      <c r="G4363">
        <v>43.037813979003801</v>
      </c>
      <c r="H4363">
        <v>14.1543995686123</v>
      </c>
      <c r="I4363">
        <v>10.789280911228399</v>
      </c>
      <c r="J4363">
        <v>-1.4251412483481101</v>
      </c>
      <c r="K4363">
        <v>16.4466588143327</v>
      </c>
      <c r="L4363">
        <v>15.146221792294201</v>
      </c>
      <c r="M4363">
        <v>57.146464472423801</v>
      </c>
      <c r="N4363">
        <v>3.5440024362365099</v>
      </c>
      <c r="O4363">
        <v>7.1225071225071197</v>
      </c>
      <c r="P4363">
        <v>114.810281517747</v>
      </c>
      <c r="Q4363">
        <v>1.6670925763976E-2</v>
      </c>
    </row>
    <row r="4364" spans="1:17" hidden="1" x14ac:dyDescent="0.3">
      <c r="A4364" t="s">
        <v>8886</v>
      </c>
      <c r="B4364" t="s">
        <v>8887</v>
      </c>
      <c r="C4364" t="str">
        <f>IFERROR(VLOOKUP(Table1[[#This Row],[Ticker]],[1]!Table1[[Symbol]:[Industry]],2,FALSE),"-")</f>
        <v>-</v>
      </c>
      <c r="E4364">
        <v>9.2688547049999901</v>
      </c>
      <c r="F4364">
        <v>8.91</v>
      </c>
      <c r="G4364">
        <v>48.993696331944903</v>
      </c>
      <c r="H4364">
        <v>-2.1249785786831201</v>
      </c>
      <c r="I4364">
        <v>12.4270896729701</v>
      </c>
      <c r="J4364">
        <v>1.76858697464841</v>
      </c>
      <c r="K4364">
        <v>7.9107423191361299</v>
      </c>
      <c r="L4364">
        <v>6.9742392599584697</v>
      </c>
      <c r="M4364">
        <v>68.4595001039159</v>
      </c>
      <c r="N4364">
        <v>2.07195107019706</v>
      </c>
      <c r="O4364">
        <v>0.78563411896745905</v>
      </c>
      <c r="P4364">
        <v>122.75</v>
      </c>
      <c r="Q4364">
        <v>5.1283509942202002E-2</v>
      </c>
    </row>
    <row r="4365" spans="1:17" hidden="1" x14ac:dyDescent="0.3">
      <c r="A4365" t="s">
        <v>8888</v>
      </c>
      <c r="B4365" t="s">
        <v>8889</v>
      </c>
      <c r="C4365" t="str">
        <f>IFERROR(VLOOKUP(Table1[[#This Row],[Ticker]],[1]!Table1[[Symbol]:[Industry]],2,FALSE),"-")</f>
        <v>-</v>
      </c>
      <c r="E4365">
        <v>9.2540250000000004</v>
      </c>
      <c r="F4365">
        <v>24.75</v>
      </c>
      <c r="G4365">
        <v>56.005875653012602</v>
      </c>
      <c r="H4365">
        <v>18.781484506110001</v>
      </c>
      <c r="I4365">
        <v>37.110633976767502</v>
      </c>
      <c r="J4365">
        <v>-2.6887349804766698</v>
      </c>
      <c r="K4365">
        <v>21.725316037500299</v>
      </c>
      <c r="L4365">
        <v>18.247363286941901</v>
      </c>
      <c r="M4365">
        <v>71.756363177133196</v>
      </c>
      <c r="N4365">
        <v>1.2040816326530599</v>
      </c>
      <c r="O4365">
        <v>14.6666666666666</v>
      </c>
      <c r="P4365">
        <v>120</v>
      </c>
    </row>
    <row r="4366" spans="1:17" hidden="1" x14ac:dyDescent="0.3">
      <c r="A4366" t="s">
        <v>8890</v>
      </c>
      <c r="B4366" t="s">
        <v>8891</v>
      </c>
      <c r="C4366" t="str">
        <f>IFERROR(VLOOKUP(Table1[[#This Row],[Ticker]],[1]!Table1[[Symbol]:[Industry]],2,FALSE),"-")</f>
        <v>-</v>
      </c>
      <c r="D4366" t="s">
        <v>65</v>
      </c>
      <c r="E4366">
        <v>9.2364344459999899</v>
      </c>
      <c r="F4366">
        <v>4.26</v>
      </c>
      <c r="G4366">
        <v>23.051064862396</v>
      </c>
      <c r="H4366">
        <v>-16.253458672419601</v>
      </c>
      <c r="I4366">
        <v>14.2748130812451</v>
      </c>
      <c r="J4366">
        <v>-7.8490794722863404</v>
      </c>
      <c r="K4366">
        <v>4.1918009298730201</v>
      </c>
      <c r="L4366">
        <v>3.9244829455676098</v>
      </c>
      <c r="M4366">
        <v>50.669453445752701</v>
      </c>
      <c r="N4366">
        <v>0.90555310306878301</v>
      </c>
      <c r="O4366">
        <v>18.5446009389671</v>
      </c>
      <c r="P4366">
        <v>66.406249999999901</v>
      </c>
      <c r="Q4366">
        <v>5.2544544740276998E-2</v>
      </c>
    </row>
    <row r="4367" spans="1:17" hidden="1" x14ac:dyDescent="0.3">
      <c r="A4367" t="s">
        <v>8892</v>
      </c>
      <c r="B4367" t="s">
        <v>8893</v>
      </c>
      <c r="C4367" t="str">
        <f>IFERROR(VLOOKUP(Table1[[#This Row],[Ticker]],[1]!Table1[[Symbol]:[Industry]],2,FALSE),"-")</f>
        <v>-</v>
      </c>
      <c r="D4367" t="s">
        <v>659</v>
      </c>
      <c r="E4367">
        <v>9.1710843209999897</v>
      </c>
      <c r="F4367">
        <v>7.71</v>
      </c>
      <c r="G4367">
        <v>23.996551843081399</v>
      </c>
      <c r="H4367">
        <v>-0.75731382684878401</v>
      </c>
      <c r="I4367">
        <v>-14.169775754346301</v>
      </c>
      <c r="J4367">
        <v>-9.6429983912052499</v>
      </c>
      <c r="K4367">
        <v>7.4437444242928503</v>
      </c>
      <c r="L4367">
        <v>6.9009317079656398</v>
      </c>
      <c r="M4367">
        <v>56.088714798279199</v>
      </c>
      <c r="N4367">
        <v>0.74555739092977702</v>
      </c>
      <c r="O4367">
        <v>20.881971465629</v>
      </c>
      <c r="P4367">
        <v>79.302325581395294</v>
      </c>
      <c r="Q4367">
        <v>0.118130426198697</v>
      </c>
    </row>
    <row r="4368" spans="1:17" hidden="1" x14ac:dyDescent="0.3">
      <c r="A4368" t="s">
        <v>8894</v>
      </c>
      <c r="B4368" t="s">
        <v>8895</v>
      </c>
      <c r="C4368" t="str">
        <f>IFERROR(VLOOKUP(Table1[[#This Row],[Ticker]],[1]!Table1[[Symbol]:[Industry]],2,FALSE),"-")</f>
        <v>-</v>
      </c>
      <c r="D4368" t="s">
        <v>21</v>
      </c>
      <c r="E4368">
        <v>9.1702539000000005</v>
      </c>
      <c r="F4368">
        <v>8.73</v>
      </c>
      <c r="G4368">
        <v>-59.425170075665797</v>
      </c>
      <c r="H4368">
        <v>57.698797399546699</v>
      </c>
      <c r="I4368">
        <v>-20.214206787563601</v>
      </c>
      <c r="J4368">
        <v>-1.8802318367720301</v>
      </c>
      <c r="K4368">
        <v>8.1516108037836403</v>
      </c>
      <c r="L4368">
        <v>8.5892331169067901</v>
      </c>
      <c r="M4368">
        <v>63.611195524332402</v>
      </c>
      <c r="N4368">
        <v>0.98887098472859303</v>
      </c>
      <c r="O4368">
        <v>51.775486827033198</v>
      </c>
      <c r="P4368">
        <v>75.653923541247494</v>
      </c>
    </row>
    <row r="4369" spans="1:17" hidden="1" x14ac:dyDescent="0.3">
      <c r="A4369" t="s">
        <v>8896</v>
      </c>
      <c r="B4369" t="s">
        <v>8897</v>
      </c>
      <c r="C4369" t="str">
        <f>IFERROR(VLOOKUP(Table1[[#This Row],[Ticker]],[1]!Table1[[Symbol]:[Industry]],2,FALSE),"-")</f>
        <v>-</v>
      </c>
      <c r="E4369">
        <v>9.1378923899999993</v>
      </c>
      <c r="F4369">
        <v>8.43</v>
      </c>
      <c r="G4369">
        <v>30.1103648107967</v>
      </c>
      <c r="H4369">
        <v>-13.279000070054</v>
      </c>
      <c r="I4369">
        <v>-13.829436528520301</v>
      </c>
      <c r="J4369">
        <v>-0.323955069905625</v>
      </c>
      <c r="K4369">
        <v>9.12138150860949</v>
      </c>
      <c r="L4369">
        <v>8.5061439383445592</v>
      </c>
      <c r="M4369">
        <v>38.9917153637411</v>
      </c>
      <c r="N4369">
        <v>1.9471491433386301</v>
      </c>
      <c r="O4369">
        <v>25.1482799525504</v>
      </c>
      <c r="P4369">
        <v>91.590909090908994</v>
      </c>
      <c r="Q4369">
        <v>5.0094874688474997E-2</v>
      </c>
    </row>
    <row r="4370" spans="1:17" hidden="1" x14ac:dyDescent="0.3">
      <c r="A4370" t="s">
        <v>8898</v>
      </c>
      <c r="B4370" t="s">
        <v>8899</v>
      </c>
      <c r="C4370" t="str">
        <f>IFERROR(VLOOKUP(Table1[[#This Row],[Ticker]],[1]!Table1[[Symbol]:[Industry]],2,FALSE),"-")</f>
        <v>-</v>
      </c>
      <c r="D4370" t="s">
        <v>109</v>
      </c>
      <c r="E4370">
        <v>9.0909700000000004</v>
      </c>
      <c r="F4370">
        <v>0.49</v>
      </c>
      <c r="G4370">
        <v>-25.7121860209961</v>
      </c>
      <c r="H4370">
        <v>-4.4141352051891403</v>
      </c>
      <c r="I4370">
        <v>-29.838518565605298</v>
      </c>
      <c r="J4370">
        <v>-1.7679983912052499</v>
      </c>
      <c r="K4370">
        <v>0.49137467131954099</v>
      </c>
      <c r="L4370">
        <v>0.52340528268127695</v>
      </c>
      <c r="M4370">
        <v>42.892589935559599</v>
      </c>
      <c r="N4370">
        <v>0.624921485391013</v>
      </c>
      <c r="O4370">
        <v>24.4897959183673</v>
      </c>
      <c r="P4370">
        <v>0</v>
      </c>
      <c r="Q4370">
        <v>-0.180569182678122</v>
      </c>
    </row>
    <row r="4371" spans="1:17" hidden="1" x14ac:dyDescent="0.3">
      <c r="A4371" t="s">
        <v>8900</v>
      </c>
      <c r="B4371" t="s">
        <v>8901</v>
      </c>
      <c r="C4371" t="str">
        <f>IFERROR(VLOOKUP(Table1[[#This Row],[Ticker]],[1]!Table1[[Symbol]:[Industry]],2,FALSE),"-")</f>
        <v>-</v>
      </c>
      <c r="D4371" t="s">
        <v>390</v>
      </c>
      <c r="E4371">
        <v>9.0831780000000002</v>
      </c>
      <c r="F4371">
        <v>17.100000000000001</v>
      </c>
      <c r="G4371">
        <v>43.427279854374703</v>
      </c>
      <c r="H4371">
        <v>23.6011319703833</v>
      </c>
      <c r="I4371">
        <v>48.431388693748701</v>
      </c>
      <c r="J4371">
        <v>8.4884118652049896</v>
      </c>
      <c r="K4371">
        <v>14.261095367384099</v>
      </c>
      <c r="L4371">
        <v>11.399548433199399</v>
      </c>
      <c r="M4371">
        <v>86.686858625271995</v>
      </c>
      <c r="N4371">
        <v>2.6711531470731802</v>
      </c>
      <c r="O4371">
        <v>0</v>
      </c>
      <c r="P4371">
        <v>161.068702290076</v>
      </c>
      <c r="Q4371">
        <v>0.165376829314452</v>
      </c>
    </row>
    <row r="4372" spans="1:17" hidden="1" x14ac:dyDescent="0.3">
      <c r="A4372" t="s">
        <v>8902</v>
      </c>
      <c r="B4372" t="s">
        <v>8903</v>
      </c>
      <c r="C4372" t="str">
        <f>IFERROR(VLOOKUP(Table1[[#This Row],[Ticker]],[1]!Table1[[Symbol]:[Industry]],2,FALSE),"-")</f>
        <v>-</v>
      </c>
      <c r="E4372">
        <v>9.0800426000000005</v>
      </c>
      <c r="F4372">
        <v>29.98</v>
      </c>
      <c r="G4372">
        <v>-25.978320418867099</v>
      </c>
      <c r="H4372">
        <v>-4.4141352051891403</v>
      </c>
      <c r="I4372">
        <v>-7.9173772277141996</v>
      </c>
      <c r="J4372">
        <v>-1.7679983912052499</v>
      </c>
      <c r="K4372">
        <v>29.644256539885099</v>
      </c>
      <c r="L4372">
        <v>29.576480010478001</v>
      </c>
      <c r="M4372">
        <v>99.999999998127706</v>
      </c>
      <c r="N4372">
        <v>0</v>
      </c>
      <c r="O4372">
        <v>0.26684456304202298</v>
      </c>
      <c r="P4372">
        <v>4.97198879551821</v>
      </c>
    </row>
    <row r="4373" spans="1:17" hidden="1" x14ac:dyDescent="0.3">
      <c r="A4373" t="s">
        <v>8904</v>
      </c>
      <c r="B4373" t="s">
        <v>8905</v>
      </c>
      <c r="C4373" t="str">
        <f>IFERROR(VLOOKUP(Table1[[#This Row],[Ticker]],[1]!Table1[[Symbol]:[Industry]],2,FALSE),"-")</f>
        <v>-</v>
      </c>
      <c r="D4373" t="s">
        <v>496</v>
      </c>
      <c r="E4373">
        <v>9.0449999999999999</v>
      </c>
      <c r="F4373">
        <v>6.7</v>
      </c>
      <c r="G4373">
        <v>48.313788004977802</v>
      </c>
      <c r="H4373">
        <v>-6.1507488086623701</v>
      </c>
      <c r="I4373">
        <v>-18.122746504137599</v>
      </c>
      <c r="J4373">
        <v>-4.6292287202467399</v>
      </c>
      <c r="K4373">
        <v>7.7168209292863796</v>
      </c>
      <c r="L4373">
        <v>8.0315918333126195</v>
      </c>
      <c r="M4373">
        <v>34.540542684723903</v>
      </c>
      <c r="N4373">
        <v>0.353422920208316</v>
      </c>
      <c r="O4373">
        <v>172.38805970149201</v>
      </c>
      <c r="P4373">
        <v>162.74509803921501</v>
      </c>
      <c r="Q4373">
        <v>9.9908868411584001E-2</v>
      </c>
    </row>
    <row r="4374" spans="1:17" hidden="1" x14ac:dyDescent="0.3">
      <c r="A4374" t="s">
        <v>8906</v>
      </c>
      <c r="B4374" t="s">
        <v>8907</v>
      </c>
      <c r="C4374" t="str">
        <f>IFERROR(VLOOKUP(Table1[[#This Row],[Ticker]],[1]!Table1[[Symbol]:[Industry]],2,FALSE),"-")</f>
        <v>-</v>
      </c>
      <c r="D4374" t="s">
        <v>620</v>
      </c>
      <c r="E4374">
        <v>9.0107510400000006</v>
      </c>
      <c r="F4374">
        <v>2.88</v>
      </c>
      <c r="G4374">
        <v>-39.997900306710399</v>
      </c>
      <c r="H4374">
        <v>1.44523979481085</v>
      </c>
      <c r="I4374">
        <v>-18.152523917969202</v>
      </c>
      <c r="J4374">
        <v>-1.02450396741343</v>
      </c>
      <c r="K4374">
        <v>2.7413288700162899</v>
      </c>
      <c r="L4374">
        <v>3.02349466193759</v>
      </c>
      <c r="M4374">
        <v>76.544651393172401</v>
      </c>
      <c r="N4374">
        <v>1.0260308074439899</v>
      </c>
      <c r="O4374">
        <v>33.3333333333333</v>
      </c>
      <c r="P4374">
        <v>22.553191489361701</v>
      </c>
      <c r="Q4374">
        <v>9.0442965157512004E-2</v>
      </c>
    </row>
    <row r="4375" spans="1:17" hidden="1" x14ac:dyDescent="0.3">
      <c r="A4375" t="s">
        <v>8908</v>
      </c>
      <c r="B4375" t="s">
        <v>8909</v>
      </c>
      <c r="C4375" t="str">
        <f>IFERROR(VLOOKUP(Table1[[#This Row],[Ticker]],[1]!Table1[[Symbol]:[Industry]],2,FALSE),"-")</f>
        <v>-</v>
      </c>
      <c r="E4375">
        <v>9.0041834000000005</v>
      </c>
      <c r="F4375">
        <v>26.21</v>
      </c>
      <c r="G4375">
        <v>90.007978588057298</v>
      </c>
      <c r="H4375">
        <v>-5.4303953677907701</v>
      </c>
      <c r="I4375">
        <v>-0.15818322753348801</v>
      </c>
      <c r="J4375">
        <v>-0.267373130680024</v>
      </c>
      <c r="K4375">
        <v>24.942159073711899</v>
      </c>
      <c r="L4375">
        <v>23.275548397554999</v>
      </c>
      <c r="M4375">
        <v>65.005731036710003</v>
      </c>
      <c r="N4375">
        <v>1.3946043507171999</v>
      </c>
      <c r="O4375">
        <v>70.354826402136496</v>
      </c>
      <c r="P4375">
        <v>115.720164609053</v>
      </c>
    </row>
    <row r="4376" spans="1:17" hidden="1" x14ac:dyDescent="0.3">
      <c r="A4376" t="s">
        <v>8910</v>
      </c>
      <c r="B4376" t="s">
        <v>8911</v>
      </c>
      <c r="C4376" t="str">
        <f>IFERROR(VLOOKUP(Table1[[#This Row],[Ticker]],[1]!Table1[[Symbol]:[Industry]],2,FALSE),"-")</f>
        <v>-</v>
      </c>
      <c r="E4376">
        <v>8.9985611700000003</v>
      </c>
      <c r="F4376">
        <v>3.59</v>
      </c>
      <c r="G4376">
        <v>9.7595120922113505</v>
      </c>
      <c r="H4376">
        <v>-0.46276742403413401</v>
      </c>
      <c r="I4376">
        <v>-24.899169944800999</v>
      </c>
      <c r="J4376">
        <v>-2.0595435807096298</v>
      </c>
      <c r="K4376">
        <v>3.4614466398282699</v>
      </c>
      <c r="L4376">
        <v>3.5162237956292501</v>
      </c>
      <c r="M4376">
        <v>64.077820157177698</v>
      </c>
      <c r="N4376">
        <v>1.1944564193104601</v>
      </c>
      <c r="O4376">
        <v>44.568245125348199</v>
      </c>
      <c r="P4376">
        <v>66.976744186046503</v>
      </c>
      <c r="Q4376">
        <v>2.6330565712739999E-2</v>
      </c>
    </row>
    <row r="4377" spans="1:17" hidden="1" x14ac:dyDescent="0.3">
      <c r="A4377" t="s">
        <v>8912</v>
      </c>
      <c r="B4377" t="s">
        <v>8913</v>
      </c>
      <c r="C4377" t="str">
        <f>IFERROR(VLOOKUP(Table1[[#This Row],[Ticker]],[1]!Table1[[Symbol]:[Industry]],2,FALSE),"-")</f>
        <v>-</v>
      </c>
      <c r="E4377">
        <v>8.9738765919999999</v>
      </c>
      <c r="F4377">
        <v>4.54</v>
      </c>
      <c r="G4377">
        <v>19.335737301687502</v>
      </c>
      <c r="H4377">
        <v>8.3131375220835704</v>
      </c>
      <c r="I4377">
        <v>-9.2363979867027304</v>
      </c>
      <c r="J4377">
        <v>6.4614280427099597</v>
      </c>
      <c r="K4377">
        <v>4.1700173117203203</v>
      </c>
      <c r="L4377">
        <v>4.4633958372020599</v>
      </c>
      <c r="M4377">
        <v>77.1917292346549</v>
      </c>
      <c r="N4377">
        <v>0.80032259838140396</v>
      </c>
      <c r="O4377">
        <v>118.06167400881</v>
      </c>
      <c r="P4377">
        <v>81.599999999999994</v>
      </c>
      <c r="Q4377">
        <v>4.5510807116949999E-2</v>
      </c>
    </row>
    <row r="4378" spans="1:17" hidden="1" x14ac:dyDescent="0.3">
      <c r="A4378" t="s">
        <v>8914</v>
      </c>
      <c r="B4378" t="s">
        <v>8915</v>
      </c>
      <c r="C4378" t="str">
        <f>IFERROR(VLOOKUP(Table1[[#This Row],[Ticker]],[1]!Table1[[Symbol]:[Industry]],2,FALSE),"-")</f>
        <v>-</v>
      </c>
      <c r="D4378" t="s">
        <v>65</v>
      </c>
      <c r="E4378">
        <v>8.9602679999999992</v>
      </c>
      <c r="F4378">
        <v>9.4</v>
      </c>
      <c r="G4378">
        <v>10.1259642680211</v>
      </c>
      <c r="H4378">
        <v>2.6842458657946602</v>
      </c>
      <c r="I4378">
        <v>6.5515488433495399</v>
      </c>
      <c r="J4378">
        <v>-8.2897375216400295</v>
      </c>
      <c r="K4378">
        <v>8.2310233196361597</v>
      </c>
      <c r="L4378">
        <v>7.60772821032515</v>
      </c>
      <c r="M4378">
        <v>61.572826941939098</v>
      </c>
      <c r="N4378">
        <v>1.32841395673584</v>
      </c>
      <c r="O4378">
        <v>1.0638297872340401</v>
      </c>
      <c r="P4378">
        <v>64.912280701754298</v>
      </c>
      <c r="Q4378">
        <v>4.7218635421477001E-2</v>
      </c>
    </row>
    <row r="4379" spans="1:17" hidden="1" x14ac:dyDescent="0.3">
      <c r="A4379" t="s">
        <v>8916</v>
      </c>
      <c r="B4379" t="s">
        <v>8917</v>
      </c>
      <c r="C4379" t="str">
        <f>IFERROR(VLOOKUP(Table1[[#This Row],[Ticker]],[1]!Table1[[Symbol]:[Industry]],2,FALSE),"-")</f>
        <v>-</v>
      </c>
      <c r="E4379">
        <v>8.9366400000000006</v>
      </c>
      <c r="F4379">
        <v>42.8</v>
      </c>
      <c r="G4379">
        <v>16.954480645670401</v>
      </c>
      <c r="H4379">
        <v>-2.3891302750128799E-2</v>
      </c>
      <c r="I4379">
        <v>-1.6049146451773</v>
      </c>
      <c r="J4379">
        <v>-1.06211603826408</v>
      </c>
      <c r="K4379">
        <v>41.273306587898603</v>
      </c>
      <c r="L4379">
        <v>38.577268446522098</v>
      </c>
      <c r="M4379">
        <v>98.801227579490799</v>
      </c>
      <c r="N4379">
        <v>2.2085561497326198</v>
      </c>
      <c r="O4379">
        <v>5</v>
      </c>
      <c r="P4379">
        <v>55.636363636363598</v>
      </c>
    </row>
    <row r="4380" spans="1:17" hidden="1" x14ac:dyDescent="0.3">
      <c r="A4380" t="s">
        <v>8918</v>
      </c>
      <c r="B4380" t="s">
        <v>8919</v>
      </c>
      <c r="C4380" t="str">
        <f>IFERROR(VLOOKUP(Table1[[#This Row],[Ticker]],[1]!Table1[[Symbol]:[Industry]],2,FALSE),"-")</f>
        <v>-</v>
      </c>
      <c r="D4380" t="s">
        <v>390</v>
      </c>
      <c r="E4380">
        <v>8.9353200000000008</v>
      </c>
      <c r="F4380">
        <v>19</v>
      </c>
      <c r="G4380">
        <v>-25.7121860209961</v>
      </c>
      <c r="H4380">
        <v>-5.4509418407516099</v>
      </c>
      <c r="I4380">
        <v>-14.443770168310101</v>
      </c>
      <c r="J4380">
        <v>-5.35385697706384</v>
      </c>
      <c r="K4380">
        <v>18.2644756415811</v>
      </c>
      <c r="L4380">
        <v>18.0701681024624</v>
      </c>
      <c r="M4380">
        <v>59.415448709305799</v>
      </c>
      <c r="N4380">
        <v>2.5598662516502499</v>
      </c>
      <c r="O4380">
        <v>9.9999999999999805</v>
      </c>
      <c r="P4380">
        <v>42.857142857142797</v>
      </c>
      <c r="Q4380">
        <v>3.2749818176962001E-2</v>
      </c>
    </row>
    <row r="4381" spans="1:17" hidden="1" x14ac:dyDescent="0.3">
      <c r="A4381" t="s">
        <v>8920</v>
      </c>
      <c r="B4381" t="s">
        <v>8921</v>
      </c>
      <c r="C4381" t="str">
        <f>IFERROR(VLOOKUP(Table1[[#This Row],[Ticker]],[1]!Table1[[Symbol]:[Industry]],2,FALSE),"-")</f>
        <v>-</v>
      </c>
      <c r="D4381" t="s">
        <v>668</v>
      </c>
      <c r="E4381">
        <v>8.9285349999999397</v>
      </c>
      <c r="F4381">
        <v>8.75</v>
      </c>
      <c r="G4381">
        <v>-25.7121860209961</v>
      </c>
      <c r="H4381">
        <v>-4.4141352051891403</v>
      </c>
      <c r="I4381">
        <v>-12.8893660232324</v>
      </c>
      <c r="J4381">
        <v>-1.7679983912052499</v>
      </c>
      <c r="K4381">
        <v>8.75</v>
      </c>
      <c r="L4381">
        <v>8.75</v>
      </c>
      <c r="M4381">
        <v>50</v>
      </c>
      <c r="O4381">
        <v>0</v>
      </c>
      <c r="P4381">
        <v>0</v>
      </c>
    </row>
    <row r="4382" spans="1:17" hidden="1" x14ac:dyDescent="0.3">
      <c r="A4382" t="s">
        <v>8922</v>
      </c>
      <c r="B4382" t="s">
        <v>8923</v>
      </c>
      <c r="C4382" t="str">
        <f>IFERROR(VLOOKUP(Table1[[#This Row],[Ticker]],[1]!Table1[[Symbol]:[Industry]],2,FALSE),"-")</f>
        <v>-</v>
      </c>
      <c r="D4382" t="s">
        <v>620</v>
      </c>
      <c r="E4382">
        <v>8.9222015999999993</v>
      </c>
      <c r="F4382">
        <v>23.79</v>
      </c>
      <c r="G4382">
        <v>-9.2657836715101496</v>
      </c>
      <c r="H4382">
        <v>-10.345333307205699</v>
      </c>
      <c r="I4382">
        <v>-5.4853028178147998</v>
      </c>
      <c r="J4382">
        <v>-1.81001519792795</v>
      </c>
      <c r="K4382">
        <v>23.692549813931102</v>
      </c>
      <c r="L4382">
        <v>23.746851647194902</v>
      </c>
      <c r="M4382">
        <v>45.488836096704802</v>
      </c>
      <c r="N4382">
        <v>0.12037037037037</v>
      </c>
      <c r="O4382">
        <v>22.9508196721311</v>
      </c>
      <c r="P4382">
        <v>42.199641362821197</v>
      </c>
      <c r="Q4382">
        <v>5.3340453596099E-2</v>
      </c>
    </row>
    <row r="4383" spans="1:17" hidden="1" x14ac:dyDescent="0.3">
      <c r="A4383" t="s">
        <v>8924</v>
      </c>
      <c r="B4383" t="s">
        <v>8925</v>
      </c>
      <c r="C4383" t="str">
        <f>IFERROR(VLOOKUP(Table1[[#This Row],[Ticker]],[1]!Table1[[Symbol]:[Industry]],2,FALSE),"-")</f>
        <v>-</v>
      </c>
      <c r="D4383" t="s">
        <v>620</v>
      </c>
      <c r="E4383">
        <v>8.9172379999999993</v>
      </c>
      <c r="F4383">
        <v>25.3</v>
      </c>
      <c r="G4383">
        <v>16.823025246609401</v>
      </c>
      <c r="H4383">
        <v>19.112261514441801</v>
      </c>
      <c r="I4383">
        <v>-29.169974891531499</v>
      </c>
      <c r="J4383">
        <v>18.132499121232499</v>
      </c>
      <c r="K4383">
        <v>22.820946956580901</v>
      </c>
      <c r="L4383">
        <v>25.1330618639393</v>
      </c>
      <c r="M4383">
        <v>90.628051698833204</v>
      </c>
      <c r="N4383">
        <v>3.5755671617431002</v>
      </c>
      <c r="O4383">
        <v>60.474308300395201</v>
      </c>
      <c r="P4383">
        <v>55.119558553034899</v>
      </c>
      <c r="Q4383">
        <v>9.1544148387061999E-2</v>
      </c>
    </row>
    <row r="4384" spans="1:17" hidden="1" x14ac:dyDescent="0.3">
      <c r="A4384" t="s">
        <v>8926</v>
      </c>
      <c r="B4384" t="s">
        <v>8927</v>
      </c>
      <c r="C4384" t="str">
        <f>IFERROR(VLOOKUP(Table1[[#This Row],[Ticker]],[1]!Table1[[Symbol]:[Industry]],2,FALSE),"-")</f>
        <v>-</v>
      </c>
      <c r="D4384" t="s">
        <v>4476</v>
      </c>
      <c r="E4384">
        <v>8.9039999999999999</v>
      </c>
      <c r="F4384">
        <v>7.42</v>
      </c>
      <c r="G4384">
        <v>62.135915244826499</v>
      </c>
      <c r="H4384">
        <v>-2.5857245160189599</v>
      </c>
      <c r="I4384">
        <v>33.461718789390801</v>
      </c>
      <c r="J4384">
        <v>0.92703706978765799</v>
      </c>
      <c r="K4384">
        <v>6.8664698260005004</v>
      </c>
      <c r="L4384">
        <v>6.0959341840617496</v>
      </c>
      <c r="M4384">
        <v>57.901170747505098</v>
      </c>
      <c r="N4384">
        <v>1.62166603246181</v>
      </c>
      <c r="O4384">
        <v>8.0862533692722192</v>
      </c>
      <c r="P4384">
        <v>106.111111111111</v>
      </c>
      <c r="Q4384">
        <v>2.4386786842818999E-2</v>
      </c>
    </row>
    <row r="4385" spans="1:17" hidden="1" x14ac:dyDescent="0.3">
      <c r="A4385" t="s">
        <v>8928</v>
      </c>
      <c r="B4385" t="s">
        <v>8929</v>
      </c>
      <c r="C4385" t="str">
        <f>IFERROR(VLOOKUP(Table1[[#This Row],[Ticker]],[1]!Table1[[Symbol]:[Industry]],2,FALSE),"-")</f>
        <v>-</v>
      </c>
      <c r="D4385" t="s">
        <v>320</v>
      </c>
      <c r="E4385">
        <v>8.8820952000000002</v>
      </c>
      <c r="F4385">
        <v>13.64</v>
      </c>
      <c r="G4385">
        <v>38.033312178283502</v>
      </c>
      <c r="H4385">
        <v>-8.5348121735482305</v>
      </c>
      <c r="I4385">
        <v>81.4126282787619</v>
      </c>
      <c r="J4385">
        <v>-5.1062773229560001</v>
      </c>
      <c r="K4385">
        <v>13.3343470782127</v>
      </c>
      <c r="L4385">
        <v>10.808475148013599</v>
      </c>
      <c r="M4385">
        <v>52.968530208385701</v>
      </c>
      <c r="N4385">
        <v>0.56888587684522796</v>
      </c>
      <c r="O4385">
        <v>37.536656891495603</v>
      </c>
      <c r="P4385">
        <v>125.827814569536</v>
      </c>
      <c r="Q4385">
        <v>9.7816094370873005E-2</v>
      </c>
    </row>
    <row r="4386" spans="1:17" hidden="1" x14ac:dyDescent="0.3">
      <c r="A4386" t="s">
        <v>8930</v>
      </c>
      <c r="B4386" t="s">
        <v>8931</v>
      </c>
      <c r="C4386" t="str">
        <f>IFERROR(VLOOKUP(Table1[[#This Row],[Ticker]],[1]!Table1[[Symbol]:[Industry]],2,FALSE),"-")</f>
        <v>-</v>
      </c>
      <c r="E4386">
        <v>8.8664374000000006</v>
      </c>
      <c r="F4386">
        <v>26.98</v>
      </c>
      <c r="G4386">
        <v>77.144956836146605</v>
      </c>
      <c r="H4386">
        <v>62.585864794810803</v>
      </c>
      <c r="I4386">
        <v>69.284840593918105</v>
      </c>
      <c r="J4386">
        <v>-11.6982014368905</v>
      </c>
      <c r="K4386">
        <v>20.083744562590599</v>
      </c>
      <c r="L4386">
        <v>16.818063356603702</v>
      </c>
      <c r="M4386">
        <v>54.789253563161097</v>
      </c>
      <c r="N4386">
        <v>2.35766744640445</v>
      </c>
      <c r="O4386">
        <v>25.982209043736098</v>
      </c>
      <c r="P4386">
        <v>113.449367088607</v>
      </c>
      <c r="Q4386">
        <v>9.1122894364517995E-2</v>
      </c>
    </row>
    <row r="4387" spans="1:17" hidden="1" x14ac:dyDescent="0.3">
      <c r="A4387" t="s">
        <v>8932</v>
      </c>
      <c r="B4387" t="s">
        <v>8933</v>
      </c>
      <c r="C4387" t="str">
        <f>IFERROR(VLOOKUP(Table1[[#This Row],[Ticker]],[1]!Table1[[Symbol]:[Industry]],2,FALSE),"-")</f>
        <v>-</v>
      </c>
      <c r="E4387">
        <v>8.8050516289999994</v>
      </c>
      <c r="F4387">
        <v>11.48</v>
      </c>
      <c r="G4387">
        <v>-14.4024078780216</v>
      </c>
      <c r="H4387">
        <v>10.5007797097257</v>
      </c>
      <c r="I4387">
        <v>-5.1970583309247198</v>
      </c>
      <c r="J4387">
        <v>4.3318167659111904</v>
      </c>
      <c r="K4387">
        <v>10.654767945551599</v>
      </c>
      <c r="L4387">
        <v>11.051185668237901</v>
      </c>
      <c r="M4387">
        <v>60.539281848175499</v>
      </c>
      <c r="N4387">
        <v>2.4155844155844099</v>
      </c>
      <c r="O4387">
        <v>86.846689895470305</v>
      </c>
      <c r="P4387">
        <v>41.108333333333299</v>
      </c>
      <c r="Q4387">
        <v>2.3731488038023999E-2</v>
      </c>
    </row>
    <row r="4388" spans="1:17" hidden="1" x14ac:dyDescent="0.3">
      <c r="A4388" t="s">
        <v>8934</v>
      </c>
      <c r="B4388" t="s">
        <v>3230</v>
      </c>
      <c r="C4388" t="str">
        <f>IFERROR(VLOOKUP(Table1[[#This Row],[Ticker]],[1]!Table1[[Symbol]:[Industry]],2,FALSE),"-")</f>
        <v>-</v>
      </c>
      <c r="D4388" t="s">
        <v>119</v>
      </c>
      <c r="E4388">
        <v>8.79575</v>
      </c>
      <c r="F4388">
        <v>7.55</v>
      </c>
      <c r="G4388">
        <v>-21.430418065195099</v>
      </c>
      <c r="H4388">
        <v>19.7794131819076</v>
      </c>
      <c r="I4388">
        <v>-21.263152430999401</v>
      </c>
      <c r="J4388">
        <v>4.43889816051888</v>
      </c>
      <c r="K4388">
        <v>7.3813679943275297</v>
      </c>
      <c r="L4388">
        <v>7.3503156871328796</v>
      </c>
      <c r="M4388">
        <v>45.8201501631832</v>
      </c>
      <c r="N4388">
        <v>1.0370226960597799</v>
      </c>
      <c r="O4388">
        <v>22.781456953642301</v>
      </c>
      <c r="P4388">
        <v>27.533783783783701</v>
      </c>
      <c r="Q4388">
        <v>9.3473651127993995E-2</v>
      </c>
    </row>
    <row r="4389" spans="1:17" hidden="1" x14ac:dyDescent="0.3">
      <c r="A4389" t="s">
        <v>8935</v>
      </c>
      <c r="B4389" t="s">
        <v>8936</v>
      </c>
      <c r="C4389" t="str">
        <f>IFERROR(VLOOKUP(Table1[[#This Row],[Ticker]],[1]!Table1[[Symbol]:[Industry]],2,FALSE),"-")</f>
        <v>-</v>
      </c>
      <c r="E4389">
        <v>8.7412500000000009</v>
      </c>
      <c r="F4389">
        <v>27.75</v>
      </c>
      <c r="G4389">
        <v>142.92285754144299</v>
      </c>
      <c r="H4389">
        <v>-26.6830427682143</v>
      </c>
      <c r="I4389">
        <v>-70.484109299516007</v>
      </c>
      <c r="J4389">
        <v>-6.6033893377073101</v>
      </c>
      <c r="K4389">
        <v>33.361774285953402</v>
      </c>
      <c r="L4389">
        <v>33.062377257314402</v>
      </c>
      <c r="M4389">
        <v>28.039650431876598</v>
      </c>
      <c r="N4389">
        <v>1.6345410846846999</v>
      </c>
      <c r="O4389">
        <v>155.027027027027</v>
      </c>
      <c r="P4389">
        <v>168.63504356243899</v>
      </c>
    </row>
    <row r="4390" spans="1:17" hidden="1" x14ac:dyDescent="0.3">
      <c r="A4390" t="s">
        <v>8937</v>
      </c>
      <c r="B4390" t="s">
        <v>8938</v>
      </c>
      <c r="C4390" t="str">
        <f>IFERROR(VLOOKUP(Table1[[#This Row],[Ticker]],[1]!Table1[[Symbol]:[Industry]],2,FALSE),"-")</f>
        <v>-</v>
      </c>
      <c r="D4390" t="s">
        <v>552</v>
      </c>
      <c r="E4390">
        <v>8.7342998099999996</v>
      </c>
      <c r="F4390">
        <v>19.29</v>
      </c>
      <c r="G4390">
        <v>87.436985249721999</v>
      </c>
      <c r="H4390">
        <v>17.332852746617998</v>
      </c>
      <c r="I4390">
        <v>11.965002908806399</v>
      </c>
      <c r="J4390">
        <v>-0.81894744215430004</v>
      </c>
      <c r="K4390">
        <v>17.732021525350099</v>
      </c>
      <c r="L4390">
        <v>15.098452230873701</v>
      </c>
      <c r="M4390">
        <v>52.435552850837396</v>
      </c>
      <c r="N4390">
        <v>1.7881195698974699</v>
      </c>
      <c r="O4390">
        <v>8.1907724209434996</v>
      </c>
      <c r="P4390">
        <v>153.48226018396801</v>
      </c>
      <c r="Q4390">
        <v>8.8578440240383E-2</v>
      </c>
    </row>
    <row r="4391" spans="1:17" hidden="1" x14ac:dyDescent="0.3">
      <c r="A4391" t="s">
        <v>8939</v>
      </c>
      <c r="B4391" t="s">
        <v>8940</v>
      </c>
      <c r="C4391" t="str">
        <f>IFERROR(VLOOKUP(Table1[[#This Row],[Ticker]],[1]!Table1[[Symbol]:[Industry]],2,FALSE),"-")</f>
        <v>-</v>
      </c>
      <c r="D4391" t="s">
        <v>390</v>
      </c>
      <c r="E4391">
        <v>8.7159999999999993</v>
      </c>
      <c r="F4391">
        <v>21.79</v>
      </c>
      <c r="G4391">
        <v>21.617090517205199</v>
      </c>
      <c r="H4391">
        <v>-4.4141352051891403</v>
      </c>
      <c r="I4391">
        <v>-7.9279016687044903</v>
      </c>
      <c r="J4391">
        <v>-1.7679983912052499</v>
      </c>
      <c r="K4391">
        <v>21.434660714430901</v>
      </c>
      <c r="L4391">
        <v>17.9422671765122</v>
      </c>
      <c r="M4391">
        <v>100</v>
      </c>
      <c r="O4391">
        <v>0</v>
      </c>
      <c r="P4391">
        <v>47.329276538201398</v>
      </c>
    </row>
    <row r="4392" spans="1:17" hidden="1" x14ac:dyDescent="0.3">
      <c r="A4392" t="s">
        <v>8941</v>
      </c>
      <c r="B4392" t="s">
        <v>8942</v>
      </c>
      <c r="C4392" t="str">
        <f>IFERROR(VLOOKUP(Table1[[#This Row],[Ticker]],[1]!Table1[[Symbol]:[Industry]],2,FALSE),"-")</f>
        <v>-</v>
      </c>
      <c r="D4392" t="s">
        <v>387</v>
      </c>
      <c r="E4392">
        <v>8.6869443760379301</v>
      </c>
      <c r="F4392">
        <v>17.100000000000001</v>
      </c>
      <c r="G4392">
        <v>159.287813979003</v>
      </c>
      <c r="H4392">
        <v>-4.4141352051891403</v>
      </c>
      <c r="I4392">
        <v>80.988184997175694</v>
      </c>
      <c r="J4392">
        <v>-1.7679983912052499</v>
      </c>
      <c r="K4392">
        <v>17.000192038203799</v>
      </c>
      <c r="L4392">
        <v>13.947636327305</v>
      </c>
      <c r="M4392">
        <v>52.558837165662098</v>
      </c>
      <c r="O4392">
        <v>17.660818713450201</v>
      </c>
      <c r="P4392">
        <v>232.03883495145601</v>
      </c>
    </row>
    <row r="4393" spans="1:17" hidden="1" x14ac:dyDescent="0.3">
      <c r="A4393" t="s">
        <v>8943</v>
      </c>
      <c r="B4393" t="s">
        <v>8944</v>
      </c>
      <c r="C4393" t="str">
        <f>IFERROR(VLOOKUP(Table1[[#This Row],[Ticker]],[1]!Table1[[Symbol]:[Industry]],2,FALSE),"-")</f>
        <v>-</v>
      </c>
      <c r="E4393">
        <v>8.6834430000000005</v>
      </c>
      <c r="F4393">
        <v>18.170000000000002</v>
      </c>
      <c r="G4393">
        <v>97.506487197677004</v>
      </c>
      <c r="H4393">
        <v>-14.5227795131721</v>
      </c>
      <c r="I4393">
        <v>-32.491135934736803</v>
      </c>
      <c r="J4393">
        <v>-6.4750589820915696</v>
      </c>
      <c r="K4393">
        <v>21.206070906247099</v>
      </c>
      <c r="L4393">
        <v>19.896099430208402</v>
      </c>
      <c r="M4393">
        <v>28.454828367523699</v>
      </c>
      <c r="N4393">
        <v>1.93483523211056</v>
      </c>
      <c r="O4393">
        <v>60.319207484865103</v>
      </c>
      <c r="P4393">
        <v>123.218673218673</v>
      </c>
      <c r="Q4393">
        <v>9.9577677171311996E-2</v>
      </c>
    </row>
    <row r="4394" spans="1:17" hidden="1" x14ac:dyDescent="0.3">
      <c r="A4394" t="s">
        <v>8945</v>
      </c>
      <c r="B4394" t="s">
        <v>8946</v>
      </c>
      <c r="C4394" t="str">
        <f>IFERROR(VLOOKUP(Table1[[#This Row],[Ticker]],[1]!Table1[[Symbol]:[Industry]],2,FALSE),"-")</f>
        <v>-</v>
      </c>
      <c r="D4394" t="s">
        <v>293</v>
      </c>
      <c r="E4394">
        <v>8.6804112</v>
      </c>
      <c r="F4394">
        <v>21.18</v>
      </c>
      <c r="G4394">
        <v>52.271007256314697</v>
      </c>
      <c r="H4394">
        <v>2.6533753433340599</v>
      </c>
      <c r="I4394">
        <v>35.637983205379001</v>
      </c>
      <c r="J4394">
        <v>-2.74360814730281</v>
      </c>
      <c r="K4394">
        <v>20.0545504813192</v>
      </c>
      <c r="L4394">
        <v>18.636363191190199</v>
      </c>
      <c r="M4394">
        <v>59.801492415464999</v>
      </c>
      <c r="N4394">
        <v>1.88549275107902</v>
      </c>
      <c r="O4394">
        <v>30.9254013220019</v>
      </c>
      <c r="P4394">
        <v>105.43161978661399</v>
      </c>
      <c r="Q4394">
        <v>9.1804724777309998E-2</v>
      </c>
    </row>
    <row r="4395" spans="1:17" hidden="1" x14ac:dyDescent="0.3">
      <c r="A4395" t="s">
        <v>8947</v>
      </c>
      <c r="B4395" t="s">
        <v>8948</v>
      </c>
      <c r="C4395" t="str">
        <f>IFERROR(VLOOKUP(Table1[[#This Row],[Ticker]],[1]!Table1[[Symbol]:[Industry]],2,FALSE),"-")</f>
        <v>-</v>
      </c>
      <c r="D4395" t="s">
        <v>390</v>
      </c>
      <c r="E4395">
        <v>8.6501249999999992</v>
      </c>
      <c r="F4395">
        <v>116.5</v>
      </c>
      <c r="G4395">
        <v>-25.7121860209961</v>
      </c>
      <c r="H4395">
        <v>-4.4141352051891403</v>
      </c>
      <c r="I4395">
        <v>-12.8893660232324</v>
      </c>
      <c r="J4395">
        <v>-1.7679983912052499</v>
      </c>
      <c r="K4395">
        <v>116.499998821776</v>
      </c>
      <c r="L4395">
        <v>116.483195864058</v>
      </c>
      <c r="M4395">
        <v>100</v>
      </c>
      <c r="O4395">
        <v>0</v>
      </c>
      <c r="P4395">
        <v>0.43103448275862899</v>
      </c>
    </row>
    <row r="4396" spans="1:17" hidden="1" x14ac:dyDescent="0.3">
      <c r="A4396" t="s">
        <v>8949</v>
      </c>
      <c r="B4396" t="s">
        <v>8950</v>
      </c>
      <c r="C4396" t="str">
        <f>IFERROR(VLOOKUP(Table1[[#This Row],[Ticker]],[1]!Table1[[Symbol]:[Industry]],2,FALSE),"-")</f>
        <v>-</v>
      </c>
      <c r="D4396" t="s">
        <v>620</v>
      </c>
      <c r="E4396">
        <v>8.6307200000000002</v>
      </c>
      <c r="F4396">
        <v>38.53</v>
      </c>
      <c r="G4396">
        <v>-2.4161860209961898</v>
      </c>
      <c r="H4396">
        <v>-9.6711445509835396</v>
      </c>
      <c r="I4396">
        <v>-44.513145969993701</v>
      </c>
      <c r="J4396">
        <v>-20.4565887260759</v>
      </c>
      <c r="K4396">
        <v>42.3959144065118</v>
      </c>
      <c r="L4396">
        <v>38.250108347253096</v>
      </c>
      <c r="M4396">
        <v>23.534538651701201</v>
      </c>
      <c r="N4396">
        <v>4.2651157261663801</v>
      </c>
      <c r="O4396">
        <v>53.698416818063798</v>
      </c>
      <c r="P4396">
        <v>53.812375249501002</v>
      </c>
    </row>
    <row r="4397" spans="1:17" hidden="1" x14ac:dyDescent="0.3">
      <c r="A4397" t="s">
        <v>8951</v>
      </c>
      <c r="B4397" t="s">
        <v>8952</v>
      </c>
      <c r="C4397" t="str">
        <f>IFERROR(VLOOKUP(Table1[[#This Row],[Ticker]],[1]!Table1[[Symbol]:[Industry]],2,FALSE),"-")</f>
        <v>-</v>
      </c>
      <c r="D4397" t="s">
        <v>234</v>
      </c>
      <c r="E4397">
        <v>8.6176259529999992</v>
      </c>
      <c r="F4397">
        <v>13.99</v>
      </c>
      <c r="G4397">
        <v>-7.0523047656950801</v>
      </c>
      <c r="H4397">
        <v>6.61150582045188</v>
      </c>
      <c r="I4397">
        <v>14.408177197877601</v>
      </c>
      <c r="J4397">
        <v>-16.138466420209799</v>
      </c>
      <c r="K4397">
        <v>12.179487078387799</v>
      </c>
      <c r="L4397">
        <v>11.6311641921267</v>
      </c>
      <c r="M4397">
        <v>72.683711906861205</v>
      </c>
      <c r="N4397">
        <v>1.0689062456088101</v>
      </c>
      <c r="O4397">
        <v>8.4345961401000693</v>
      </c>
      <c r="P4397">
        <v>47.108307045215497</v>
      </c>
      <c r="Q4397">
        <v>0.106422900837969</v>
      </c>
    </row>
    <row r="4398" spans="1:17" hidden="1" x14ac:dyDescent="0.3">
      <c r="A4398" t="s">
        <v>8953</v>
      </c>
      <c r="B4398" t="s">
        <v>8954</v>
      </c>
      <c r="C4398" t="str">
        <f>IFERROR(VLOOKUP(Table1[[#This Row],[Ticker]],[1]!Table1[[Symbol]:[Industry]],2,FALSE),"-")</f>
        <v>-</v>
      </c>
      <c r="D4398" t="s">
        <v>410</v>
      </c>
      <c r="E4398">
        <v>8.5843655999999999</v>
      </c>
      <c r="F4398">
        <v>28.41</v>
      </c>
      <c r="G4398">
        <v>11.534190790598</v>
      </c>
      <c r="H4398">
        <v>-7.2856355641266903</v>
      </c>
      <c r="I4398">
        <v>-9.3920982636695705</v>
      </c>
      <c r="J4398">
        <v>-8.0699374493770009</v>
      </c>
      <c r="K4398">
        <v>28.7748438979676</v>
      </c>
      <c r="L4398">
        <v>28.254422656484898</v>
      </c>
      <c r="M4398">
        <v>50.646858155398498</v>
      </c>
      <c r="N4398">
        <v>0.42283503884004398</v>
      </c>
      <c r="O4398">
        <v>39.035550862372403</v>
      </c>
      <c r="P4398">
        <v>73.126142595977996</v>
      </c>
      <c r="Q4398">
        <v>8.7135103407228007E-2</v>
      </c>
    </row>
    <row r="4399" spans="1:17" hidden="1" x14ac:dyDescent="0.3">
      <c r="A4399" t="s">
        <v>8955</v>
      </c>
      <c r="B4399" t="s">
        <v>8956</v>
      </c>
      <c r="C4399" t="str">
        <f>IFERROR(VLOOKUP(Table1[[#This Row],[Ticker]],[1]!Table1[[Symbol]:[Industry]],2,FALSE),"-")</f>
        <v>-</v>
      </c>
      <c r="D4399" t="s">
        <v>127</v>
      </c>
      <c r="E4399">
        <v>8.5767500000000005</v>
      </c>
      <c r="F4399">
        <v>1.82</v>
      </c>
      <c r="G4399">
        <v>120.233759924949</v>
      </c>
      <c r="H4399">
        <v>-24.327555118608998</v>
      </c>
      <c r="I4399">
        <v>76.693967310100902</v>
      </c>
      <c r="J4399">
        <v>-7.8593689495808796</v>
      </c>
      <c r="K4399">
        <v>1.80373062292401</v>
      </c>
      <c r="L4399">
        <v>1.2571349672579999</v>
      </c>
      <c r="M4399">
        <v>15.197062740097801</v>
      </c>
      <c r="N4399">
        <v>0.17552222485338001</v>
      </c>
      <c r="O4399">
        <v>39.560439560439498</v>
      </c>
      <c r="P4399">
        <v>179.99999999999901</v>
      </c>
      <c r="Q4399">
        <v>3.0535923534031E-2</v>
      </c>
    </row>
    <row r="4400" spans="1:17" hidden="1" x14ac:dyDescent="0.3">
      <c r="A4400" t="s">
        <v>8957</v>
      </c>
      <c r="B4400" t="s">
        <v>8958</v>
      </c>
      <c r="C4400" t="str">
        <f>IFERROR(VLOOKUP(Table1[[#This Row],[Ticker]],[1]!Table1[[Symbol]:[Industry]],2,FALSE),"-")</f>
        <v>-</v>
      </c>
      <c r="D4400" t="s">
        <v>716</v>
      </c>
      <c r="E4400">
        <v>8.5756189999999997</v>
      </c>
      <c r="F4400">
        <v>73.03</v>
      </c>
      <c r="G4400">
        <v>40.488763310319001</v>
      </c>
      <c r="H4400">
        <v>2.4753400220169501</v>
      </c>
      <c r="I4400">
        <v>22.2512705422746</v>
      </c>
      <c r="J4400">
        <v>-0.43392390537978498</v>
      </c>
      <c r="K4400">
        <v>68.776515008682793</v>
      </c>
      <c r="L4400">
        <v>59.130113508227602</v>
      </c>
      <c r="M4400">
        <v>52.364653728359698</v>
      </c>
      <c r="N4400">
        <v>0.67731828711033504</v>
      </c>
      <c r="O4400">
        <v>2.9029166096124999</v>
      </c>
      <c r="P4400">
        <v>84.356714092285998</v>
      </c>
    </row>
    <row r="4401" spans="1:17" hidden="1" x14ac:dyDescent="0.3">
      <c r="A4401" t="s">
        <v>8959</v>
      </c>
      <c r="B4401" t="s">
        <v>8960</v>
      </c>
      <c r="C4401" t="str">
        <f>IFERROR(VLOOKUP(Table1[[#This Row],[Ticker]],[1]!Table1[[Symbol]:[Industry]],2,FALSE),"-")</f>
        <v>-</v>
      </c>
      <c r="D4401" t="s">
        <v>140</v>
      </c>
      <c r="E4401">
        <v>8.539104</v>
      </c>
      <c r="F4401">
        <v>20.37</v>
      </c>
      <c r="G4401">
        <v>32.317294196226399</v>
      </c>
      <c r="H4401">
        <v>-11.015258800694699</v>
      </c>
      <c r="I4401">
        <v>78.558002397820204</v>
      </c>
      <c r="J4401">
        <v>3.2320016087947399</v>
      </c>
      <c r="K4401">
        <v>17.825491763532298</v>
      </c>
      <c r="L4401">
        <v>15.1278641037258</v>
      </c>
      <c r="M4401">
        <v>60.1943089533125</v>
      </c>
      <c r="N4401">
        <v>0.31588032220943602</v>
      </c>
      <c r="O4401">
        <v>15.562101129111401</v>
      </c>
      <c r="P4401">
        <v>162.5</v>
      </c>
    </row>
    <row r="4402" spans="1:17" hidden="1" x14ac:dyDescent="0.3">
      <c r="A4402" t="s">
        <v>8961</v>
      </c>
      <c r="B4402" t="s">
        <v>8962</v>
      </c>
      <c r="C4402" t="str">
        <f>IFERROR(VLOOKUP(Table1[[#This Row],[Ticker]],[1]!Table1[[Symbol]:[Industry]],2,FALSE),"-")</f>
        <v>-</v>
      </c>
      <c r="E4402">
        <v>8.5105424999999997</v>
      </c>
      <c r="F4402">
        <v>25.77</v>
      </c>
      <c r="G4402">
        <v>-20.742735919163199</v>
      </c>
      <c r="H4402">
        <v>-4.4141352051891403</v>
      </c>
      <c r="I4402">
        <v>-7.9199159213994204</v>
      </c>
      <c r="J4402">
        <v>-1.7679983912052499</v>
      </c>
      <c r="K4402">
        <v>25.750968734139601</v>
      </c>
      <c r="L4402">
        <v>25.328741573763601</v>
      </c>
      <c r="M4402">
        <v>100</v>
      </c>
      <c r="O4402">
        <v>0</v>
      </c>
      <c r="P4402">
        <v>4.9694501018329804</v>
      </c>
    </row>
    <row r="4403" spans="1:17" hidden="1" x14ac:dyDescent="0.3">
      <c r="A4403" t="s">
        <v>8963</v>
      </c>
      <c r="B4403" t="s">
        <v>8964</v>
      </c>
      <c r="C4403" t="str">
        <f>IFERROR(VLOOKUP(Table1[[#This Row],[Ticker]],[1]!Table1[[Symbol]:[Industry]],2,FALSE),"-")</f>
        <v>-</v>
      </c>
      <c r="D4403" t="s">
        <v>1409</v>
      </c>
      <c r="E4403">
        <v>8.5074554950000003</v>
      </c>
      <c r="F4403">
        <v>27.61</v>
      </c>
      <c r="G4403">
        <v>-27.734897163650501</v>
      </c>
      <c r="H4403">
        <v>-0.74838825997826897</v>
      </c>
      <c r="I4403">
        <v>6.58272398109471</v>
      </c>
      <c r="J4403">
        <v>15.172864214397199</v>
      </c>
      <c r="K4403">
        <v>24.4752967202609</v>
      </c>
      <c r="L4403">
        <v>24.054645608370102</v>
      </c>
      <c r="M4403">
        <v>76.4031416410091</v>
      </c>
      <c r="N4403">
        <v>1.8075292759970101</v>
      </c>
      <c r="O4403">
        <v>6.4831582759869502</v>
      </c>
      <c r="P4403">
        <v>69.907692307692301</v>
      </c>
      <c r="Q4403">
        <v>8.9611419299283998E-2</v>
      </c>
    </row>
    <row r="4404" spans="1:17" hidden="1" x14ac:dyDescent="0.3">
      <c r="A4404" t="s">
        <v>8965</v>
      </c>
      <c r="B4404" t="s">
        <v>8966</v>
      </c>
      <c r="C4404" t="str">
        <f>IFERROR(VLOOKUP(Table1[[#This Row],[Ticker]],[1]!Table1[[Symbol]:[Industry]],2,FALSE),"-")</f>
        <v>-</v>
      </c>
      <c r="E4404">
        <v>8.5015245000000004</v>
      </c>
      <c r="F4404">
        <v>2.4500000000000002</v>
      </c>
      <c r="G4404">
        <v>14.287813979003801</v>
      </c>
      <c r="H4404">
        <v>-24.080801871855801</v>
      </c>
      <c r="I4404">
        <v>10.2262118662148</v>
      </c>
      <c r="J4404">
        <v>-1.7679983912052499</v>
      </c>
      <c r="K4404">
        <v>2.5190168251542802</v>
      </c>
      <c r="L4404">
        <v>2.3620599238879501</v>
      </c>
      <c r="M4404">
        <v>44.610264931583004</v>
      </c>
      <c r="N4404">
        <v>1.00291894949549</v>
      </c>
      <c r="O4404">
        <v>23.265306122448902</v>
      </c>
      <c r="P4404">
        <v>58.064516129032199</v>
      </c>
      <c r="Q4404">
        <v>2.7691440735918001E-2</v>
      </c>
    </row>
    <row r="4405" spans="1:17" hidden="1" x14ac:dyDescent="0.3">
      <c r="A4405" t="s">
        <v>8967</v>
      </c>
      <c r="B4405" t="s">
        <v>8968</v>
      </c>
      <c r="C4405" t="str">
        <f>IFERROR(VLOOKUP(Table1[[#This Row],[Ticker]],[1]!Table1[[Symbol]:[Industry]],2,FALSE),"-")</f>
        <v>-</v>
      </c>
      <c r="D4405" t="s">
        <v>915</v>
      </c>
      <c r="E4405">
        <v>8.4939999999999998</v>
      </c>
      <c r="F4405">
        <v>12.4</v>
      </c>
      <c r="G4405">
        <v>-20.627440258284299</v>
      </c>
      <c r="H4405">
        <v>1.48330069224676</v>
      </c>
      <c r="I4405">
        <v>6.3414032075368096</v>
      </c>
      <c r="J4405">
        <v>-2.6479983912052498</v>
      </c>
      <c r="K4405">
        <v>11.637971699713001</v>
      </c>
      <c r="L4405">
        <v>11.338059335617301</v>
      </c>
      <c r="M4405">
        <v>58.488460083187597</v>
      </c>
      <c r="N4405">
        <v>1.04514561987223</v>
      </c>
      <c r="O4405">
        <v>19.758064516129</v>
      </c>
      <c r="P4405">
        <v>39.325842696629202</v>
      </c>
      <c r="Q4405">
        <v>2.5187632818098001E-2</v>
      </c>
    </row>
    <row r="4406" spans="1:17" hidden="1" x14ac:dyDescent="0.3">
      <c r="A4406" t="s">
        <v>8969</v>
      </c>
      <c r="B4406" t="s">
        <v>8970</v>
      </c>
      <c r="C4406" t="str">
        <f>IFERROR(VLOOKUP(Table1[[#This Row],[Ticker]],[1]!Table1[[Symbol]:[Industry]],2,FALSE),"-")</f>
        <v>-</v>
      </c>
      <c r="D4406" t="s">
        <v>491</v>
      </c>
      <c r="E4406">
        <v>8.4466591999999991</v>
      </c>
      <c r="F4406">
        <v>8.24</v>
      </c>
      <c r="G4406">
        <v>-13.5005170929093</v>
      </c>
      <c r="H4406">
        <v>-7.8624110672581002</v>
      </c>
      <c r="I4406">
        <v>-27.500764986962899</v>
      </c>
      <c r="J4406">
        <v>0.29761521754322401</v>
      </c>
      <c r="K4406">
        <v>8.3501823646003892</v>
      </c>
      <c r="L4406">
        <v>8.2090641675248097</v>
      </c>
      <c r="M4406">
        <v>43.260797104140103</v>
      </c>
      <c r="N4406">
        <v>1.16262098413265</v>
      </c>
      <c r="O4406">
        <v>84.223300970873694</v>
      </c>
      <c r="P4406">
        <v>59.999999999999901</v>
      </c>
      <c r="Q4406">
        <v>4.0407907898896998E-2</v>
      </c>
    </row>
    <row r="4407" spans="1:17" hidden="1" x14ac:dyDescent="0.3">
      <c r="A4407" t="s">
        <v>8971</v>
      </c>
      <c r="B4407" t="s">
        <v>8972</v>
      </c>
      <c r="C4407" t="str">
        <f>IFERROR(VLOOKUP(Table1[[#This Row],[Ticker]],[1]!Table1[[Symbol]:[Industry]],2,FALSE),"-")</f>
        <v>-</v>
      </c>
      <c r="D4407" t="s">
        <v>3319</v>
      </c>
      <c r="E4407">
        <v>8.4196875000000002</v>
      </c>
      <c r="F4407">
        <v>10.5</v>
      </c>
      <c r="G4407">
        <v>237.609613286962</v>
      </c>
      <c r="H4407">
        <v>-28.612385934052099</v>
      </c>
      <c r="I4407">
        <v>85.598346642173993</v>
      </c>
      <c r="J4407">
        <v>-2.3416121579356601</v>
      </c>
      <c r="K4407">
        <v>11.7277857223604</v>
      </c>
      <c r="L4407">
        <v>8.6964404820349408</v>
      </c>
      <c r="M4407">
        <v>34.028825857524303</v>
      </c>
      <c r="N4407">
        <v>2.5479406014014701</v>
      </c>
      <c r="O4407">
        <v>38.857142857142797</v>
      </c>
      <c r="P4407">
        <v>305.40540540540502</v>
      </c>
    </row>
    <row r="4408" spans="1:17" hidden="1" x14ac:dyDescent="0.3">
      <c r="A4408" t="s">
        <v>8973</v>
      </c>
      <c r="B4408" t="s">
        <v>8974</v>
      </c>
      <c r="C4408" t="str">
        <f>IFERROR(VLOOKUP(Table1[[#This Row],[Ticker]],[1]!Table1[[Symbol]:[Industry]],2,FALSE),"-")</f>
        <v>-</v>
      </c>
      <c r="E4408">
        <v>8.4084000000000003</v>
      </c>
      <c r="F4408">
        <v>10.01</v>
      </c>
      <c r="G4408">
        <v>-66.305657831085199</v>
      </c>
      <c r="H4408">
        <v>-1.35291071539323</v>
      </c>
      <c r="I4408">
        <v>-55.4266794560682</v>
      </c>
      <c r="J4408">
        <v>-0.86889749210435696</v>
      </c>
      <c r="K4408">
        <v>10.2358856358598</v>
      </c>
      <c r="L4408">
        <v>13.103583384510401</v>
      </c>
      <c r="M4408">
        <v>52.274644231625899</v>
      </c>
      <c r="N4408">
        <v>0.90867737967905304</v>
      </c>
      <c r="O4408">
        <v>147.752247752247</v>
      </c>
      <c r="P4408">
        <v>14.399999999999901</v>
      </c>
      <c r="Q4408">
        <v>3.8280223517078001E-2</v>
      </c>
    </row>
    <row r="4409" spans="1:17" hidden="1" x14ac:dyDescent="0.3">
      <c r="A4409" t="s">
        <v>8975</v>
      </c>
      <c r="B4409" t="s">
        <v>8976</v>
      </c>
      <c r="C4409" t="str">
        <f>IFERROR(VLOOKUP(Table1[[#This Row],[Ticker]],[1]!Table1[[Symbol]:[Industry]],2,FALSE),"-")</f>
        <v>-</v>
      </c>
      <c r="E4409">
        <v>8.3715499999999992</v>
      </c>
      <c r="F4409">
        <v>4.91</v>
      </c>
      <c r="G4409">
        <v>0.185249876439709</v>
      </c>
      <c r="H4409">
        <v>-12.731349905382499</v>
      </c>
      <c r="I4409">
        <v>8.3452018780021593</v>
      </c>
      <c r="J4409">
        <v>8.4645597483296395</v>
      </c>
      <c r="K4409">
        <v>4.8788720370144301</v>
      </c>
      <c r="L4409">
        <v>4.9614509498404402</v>
      </c>
      <c r="M4409">
        <v>65.673598178765502</v>
      </c>
      <c r="N4409">
        <v>1.0708463949843201</v>
      </c>
      <c r="O4409">
        <v>54.786150712830903</v>
      </c>
      <c r="P4409">
        <v>58.387096774193502</v>
      </c>
    </row>
    <row r="4410" spans="1:17" hidden="1" x14ac:dyDescent="0.3">
      <c r="A4410" t="s">
        <v>8977</v>
      </c>
      <c r="B4410" t="s">
        <v>8978</v>
      </c>
      <c r="C4410" t="str">
        <f>IFERROR(VLOOKUP(Table1[[#This Row],[Ticker]],[1]!Table1[[Symbol]:[Industry]],2,FALSE),"-")</f>
        <v>-</v>
      </c>
      <c r="D4410" t="s">
        <v>552</v>
      </c>
      <c r="E4410">
        <v>8.3444693999999995</v>
      </c>
      <c r="F4410">
        <v>27.01</v>
      </c>
      <c r="G4410">
        <v>-32.5099776013964</v>
      </c>
      <c r="H4410">
        <v>-9.1407665984872004</v>
      </c>
      <c r="I4410">
        <v>-23.481885056665</v>
      </c>
      <c r="J4410">
        <v>3.2067392691134402</v>
      </c>
      <c r="K4410">
        <v>27.1776294563828</v>
      </c>
      <c r="L4410">
        <v>27.391856517228302</v>
      </c>
      <c r="M4410">
        <v>67.918301206533101</v>
      </c>
      <c r="N4410">
        <v>0.27725223850667402</v>
      </c>
      <c r="O4410">
        <v>19.992595335061001</v>
      </c>
      <c r="P4410">
        <v>15.9725203950193</v>
      </c>
    </row>
    <row r="4411" spans="1:17" hidden="1" x14ac:dyDescent="0.3">
      <c r="A4411" t="s">
        <v>8979</v>
      </c>
      <c r="B4411" t="s">
        <v>8980</v>
      </c>
      <c r="C4411" t="str">
        <f>IFERROR(VLOOKUP(Table1[[#This Row],[Ticker]],[1]!Table1[[Symbol]:[Industry]],2,FALSE),"-")</f>
        <v>-</v>
      </c>
      <c r="D4411" t="s">
        <v>716</v>
      </c>
      <c r="E4411">
        <v>8.3382966300000003</v>
      </c>
      <c r="F4411">
        <v>87.58</v>
      </c>
      <c r="G4411">
        <v>27.775370936592299</v>
      </c>
      <c r="H4411">
        <v>2.0005958093733698</v>
      </c>
      <c r="I4411">
        <v>14.0933800982696</v>
      </c>
      <c r="J4411">
        <v>-0.78581474570502696</v>
      </c>
      <c r="K4411">
        <v>82.268843677072596</v>
      </c>
      <c r="L4411">
        <v>72.468449137046505</v>
      </c>
      <c r="M4411">
        <v>46.9368374749682</v>
      </c>
      <c r="N4411">
        <v>1.2415511110658199</v>
      </c>
      <c r="O4411">
        <v>1.79264672299612</v>
      </c>
      <c r="P4411">
        <v>86.817406143344698</v>
      </c>
      <c r="Q4411">
        <v>2.6148773974396002E-2</v>
      </c>
    </row>
    <row r="4412" spans="1:17" hidden="1" x14ac:dyDescent="0.3">
      <c r="A4412" t="s">
        <v>8981</v>
      </c>
      <c r="B4412" t="s">
        <v>8982</v>
      </c>
      <c r="C4412" t="str">
        <f>IFERROR(VLOOKUP(Table1[[#This Row],[Ticker]],[1]!Table1[[Symbol]:[Industry]],2,FALSE),"-")</f>
        <v>-</v>
      </c>
      <c r="E4412">
        <v>8.248856</v>
      </c>
      <c r="F4412">
        <v>6.16</v>
      </c>
      <c r="G4412">
        <v>14.9270833853965</v>
      </c>
      <c r="H4412">
        <v>-20.073475864529801</v>
      </c>
      <c r="I4412">
        <v>16.794844503083301</v>
      </c>
      <c r="J4412">
        <v>-16.844070313750201</v>
      </c>
      <c r="K4412">
        <v>6.6488586897428998</v>
      </c>
      <c r="L4412">
        <v>5.9070284837269798</v>
      </c>
      <c r="M4412">
        <v>37.302870428860103</v>
      </c>
      <c r="N4412">
        <v>0.74896055736599598</v>
      </c>
      <c r="O4412">
        <v>45.292207792207698</v>
      </c>
      <c r="P4412">
        <v>71.1111111111111</v>
      </c>
      <c r="Q4412">
        <v>-6.1497079421217002E-2</v>
      </c>
    </row>
    <row r="4413" spans="1:17" hidden="1" x14ac:dyDescent="0.3">
      <c r="A4413" t="s">
        <v>8983</v>
      </c>
      <c r="B4413" t="s">
        <v>8984</v>
      </c>
      <c r="C4413" t="str">
        <f>IFERROR(VLOOKUP(Table1[[#This Row],[Ticker]],[1]!Table1[[Symbol]:[Industry]],2,FALSE),"-")</f>
        <v>-</v>
      </c>
      <c r="E4413">
        <v>8.2478247000000007</v>
      </c>
      <c r="F4413">
        <v>27.49</v>
      </c>
      <c r="G4413">
        <v>40.190046930120197</v>
      </c>
      <c r="H4413">
        <v>-4.3413285069729097</v>
      </c>
      <c r="I4413">
        <v>19.210585922947299</v>
      </c>
      <c r="J4413">
        <v>4.6816423609553598E-2</v>
      </c>
      <c r="K4413">
        <v>23.780048061324798</v>
      </c>
      <c r="L4413">
        <v>20.633781459009601</v>
      </c>
      <c r="M4413">
        <v>63.958459116772403</v>
      </c>
      <c r="N4413">
        <v>0.45067335557557803</v>
      </c>
      <c r="O4413">
        <v>1.2004365223717799</v>
      </c>
      <c r="P4413">
        <v>87.901572112098407</v>
      </c>
      <c r="Q4413">
        <v>6.0932075489938002E-2</v>
      </c>
    </row>
    <row r="4414" spans="1:17" hidden="1" x14ac:dyDescent="0.3">
      <c r="A4414" t="s">
        <v>8985</v>
      </c>
      <c r="B4414" t="s">
        <v>8986</v>
      </c>
      <c r="C4414" t="str">
        <f>IFERROR(VLOOKUP(Table1[[#This Row],[Ticker]],[1]!Table1[[Symbol]:[Industry]],2,FALSE),"-")</f>
        <v>-</v>
      </c>
      <c r="D4414" t="s">
        <v>620</v>
      </c>
      <c r="E4414">
        <v>8.2259124000000003</v>
      </c>
      <c r="F4414">
        <v>5.38</v>
      </c>
      <c r="G4414">
        <v>10.1463998375896</v>
      </c>
      <c r="H4414">
        <v>0.29174714775203398</v>
      </c>
      <c r="I4414">
        <v>-3.9824834321393099</v>
      </c>
      <c r="J4414">
        <v>3.7655984467394101</v>
      </c>
      <c r="K4414">
        <v>5.3507653985646098</v>
      </c>
      <c r="L4414">
        <v>5.1469175658478097</v>
      </c>
      <c r="M4414">
        <v>55.632598932732698</v>
      </c>
      <c r="N4414">
        <v>0.54484964237906097</v>
      </c>
      <c r="O4414">
        <v>17.100371747211799</v>
      </c>
      <c r="P4414">
        <v>49.4444444444444</v>
      </c>
      <c r="Q4414">
        <v>0.12884882231778899</v>
      </c>
    </row>
    <row r="4415" spans="1:17" hidden="1" x14ac:dyDescent="0.3">
      <c r="A4415" t="s">
        <v>8987</v>
      </c>
      <c r="B4415" t="s">
        <v>8988</v>
      </c>
      <c r="C4415" t="str">
        <f>IFERROR(VLOOKUP(Table1[[#This Row],[Ticker]],[1]!Table1[[Symbol]:[Industry]],2,FALSE),"-")</f>
        <v>-</v>
      </c>
      <c r="D4415" t="s">
        <v>4476</v>
      </c>
      <c r="E4415">
        <v>8.2218</v>
      </c>
      <c r="F4415">
        <v>3.86</v>
      </c>
      <c r="G4415">
        <v>136.872847992609</v>
      </c>
      <c r="H4415">
        <v>-20.259959616324</v>
      </c>
      <c r="I4415">
        <v>44.661654384930799</v>
      </c>
      <c r="J4415">
        <v>-9.2974101559111304</v>
      </c>
      <c r="K4415">
        <v>3.8398091117929001</v>
      </c>
      <c r="L4415">
        <v>2.9500909420668</v>
      </c>
      <c r="M4415">
        <v>15.5052381349521</v>
      </c>
      <c r="N4415">
        <v>0.19262091545143201</v>
      </c>
      <c r="O4415">
        <v>40.9326424870466</v>
      </c>
      <c r="P4415">
        <v>173.75886524822599</v>
      </c>
      <c r="Q4415">
        <v>7.2256165126845004E-2</v>
      </c>
    </row>
    <row r="4416" spans="1:17" hidden="1" x14ac:dyDescent="0.3">
      <c r="A4416" t="s">
        <v>8989</v>
      </c>
      <c r="B4416" t="s">
        <v>8990</v>
      </c>
      <c r="C4416" t="str">
        <f>IFERROR(VLOOKUP(Table1[[#This Row],[Ticker]],[1]!Table1[[Symbol]:[Industry]],2,FALSE),"-")</f>
        <v>-</v>
      </c>
      <c r="D4416" t="s">
        <v>552</v>
      </c>
      <c r="E4416">
        <v>8.1978779999999993</v>
      </c>
      <c r="F4416">
        <v>13.89</v>
      </c>
      <c r="G4416">
        <v>-20.723523889476901</v>
      </c>
      <c r="H4416">
        <v>-4.4141352051891403</v>
      </c>
      <c r="I4416">
        <v>-7.9007038917131398</v>
      </c>
      <c r="J4416">
        <v>-1.7679983912052499</v>
      </c>
      <c r="K4416">
        <v>13.881226649379</v>
      </c>
      <c r="L4416">
        <v>13.656838576624899</v>
      </c>
      <c r="M4416">
        <v>100</v>
      </c>
      <c r="O4416">
        <v>0</v>
      </c>
      <c r="P4416">
        <v>4.9886621315192698</v>
      </c>
    </row>
    <row r="4417" spans="1:17" hidden="1" x14ac:dyDescent="0.3">
      <c r="A4417" t="s">
        <v>8991</v>
      </c>
      <c r="B4417" t="s">
        <v>8992</v>
      </c>
      <c r="C4417" t="str">
        <f>IFERROR(VLOOKUP(Table1[[#This Row],[Ticker]],[1]!Table1[[Symbol]:[Industry]],2,FALSE),"-")</f>
        <v>-</v>
      </c>
      <c r="E4417">
        <v>8.1914342999999992</v>
      </c>
      <c r="F4417">
        <v>14.97</v>
      </c>
      <c r="G4417">
        <v>27.042916019820101</v>
      </c>
      <c r="H4417">
        <v>-15.8427066337605</v>
      </c>
      <c r="I4417">
        <v>21.975498841632401</v>
      </c>
      <c r="J4417">
        <v>8.6890116785081393</v>
      </c>
      <c r="K4417">
        <v>14.2709879222295</v>
      </c>
      <c r="L4417">
        <v>12.9838809331936</v>
      </c>
      <c r="M4417">
        <v>58.114167777107198</v>
      </c>
      <c r="N4417">
        <v>0.354753138703013</v>
      </c>
      <c r="O4417">
        <v>22.2444889779559</v>
      </c>
      <c r="P4417">
        <v>84.814814814814795</v>
      </c>
      <c r="Q4417">
        <v>0.13427090271939501</v>
      </c>
    </row>
    <row r="4418" spans="1:17" hidden="1" x14ac:dyDescent="0.3">
      <c r="A4418" t="s">
        <v>8993</v>
      </c>
      <c r="B4418" t="s">
        <v>8994</v>
      </c>
      <c r="C4418" t="str">
        <f>IFERROR(VLOOKUP(Table1[[#This Row],[Ticker]],[1]!Table1[[Symbol]:[Industry]],2,FALSE),"-")</f>
        <v>-</v>
      </c>
      <c r="D4418" t="s">
        <v>169</v>
      </c>
      <c r="E4418">
        <v>8.1255828779999995</v>
      </c>
      <c r="F4418">
        <v>15.42</v>
      </c>
      <c r="G4418">
        <v>-39.9502282901841</v>
      </c>
      <c r="H4418">
        <v>-16.788155361964002</v>
      </c>
      <c r="I4418">
        <v>-7.6333933269866803</v>
      </c>
      <c r="J4418">
        <v>2.4958257260499099</v>
      </c>
      <c r="K4418">
        <v>16.086973124626201</v>
      </c>
      <c r="L4418">
        <v>16.349807966205098</v>
      </c>
      <c r="M4418">
        <v>44.850937565494199</v>
      </c>
      <c r="N4418">
        <v>0.161848711639834</v>
      </c>
      <c r="O4418">
        <v>42.023346303501903</v>
      </c>
      <c r="P4418">
        <v>24.858299595141698</v>
      </c>
      <c r="Q4418">
        <v>8.7870048712899995E-4</v>
      </c>
    </row>
    <row r="4419" spans="1:17" hidden="1" x14ac:dyDescent="0.3">
      <c r="A4419" t="s">
        <v>8995</v>
      </c>
      <c r="B4419" t="s">
        <v>8996</v>
      </c>
      <c r="C4419" t="str">
        <f>IFERROR(VLOOKUP(Table1[[#This Row],[Ticker]],[1]!Table1[[Symbol]:[Industry]],2,FALSE),"-")</f>
        <v>-</v>
      </c>
      <c r="D4419" t="s">
        <v>390</v>
      </c>
      <c r="E4419">
        <v>8.1175499999999996</v>
      </c>
      <c r="F4419">
        <v>27</v>
      </c>
      <c r="G4419">
        <v>-35.561935603633898</v>
      </c>
      <c r="H4419">
        <v>18.313137522083501</v>
      </c>
      <c r="I4419">
        <v>-14.456992709342501</v>
      </c>
      <c r="J4419">
        <v>6.2320016087947403</v>
      </c>
      <c r="K4419">
        <v>23.750947309850101</v>
      </c>
      <c r="L4419">
        <v>24.594866708369199</v>
      </c>
      <c r="M4419">
        <v>95.865396284526696</v>
      </c>
      <c r="N4419">
        <v>1.9056982141055301</v>
      </c>
      <c r="O4419">
        <v>16.4444444444444</v>
      </c>
      <c r="P4419">
        <v>29.2484442316897</v>
      </c>
      <c r="Q4419">
        <v>0.111338964263096</v>
      </c>
    </row>
    <row r="4420" spans="1:17" hidden="1" x14ac:dyDescent="0.3">
      <c r="A4420" t="s">
        <v>8997</v>
      </c>
      <c r="B4420" t="s">
        <v>8998</v>
      </c>
      <c r="C4420" t="str">
        <f>IFERROR(VLOOKUP(Table1[[#This Row],[Ticker]],[1]!Table1[[Symbol]:[Industry]],2,FALSE),"-")</f>
        <v>-</v>
      </c>
      <c r="D4420" t="s">
        <v>127</v>
      </c>
      <c r="E4420">
        <v>8.0640000000000001</v>
      </c>
      <c r="F4420">
        <v>2.2400000000000002</v>
      </c>
      <c r="G4420">
        <v>305.05704474823398</v>
      </c>
      <c r="H4420">
        <v>-6.6363574274113599</v>
      </c>
      <c r="I4420">
        <v>80.214082252629694</v>
      </c>
      <c r="J4420">
        <v>6.0751388636967096</v>
      </c>
      <c r="K4420">
        <v>2.19087103662127</v>
      </c>
      <c r="L4420">
        <v>1.7235182953366499</v>
      </c>
      <c r="M4420">
        <v>77.454869705243595</v>
      </c>
      <c r="N4420">
        <v>0.693607268709861</v>
      </c>
      <c r="O4420">
        <v>44.642857142857103</v>
      </c>
      <c r="P4420">
        <v>330.76923076922998</v>
      </c>
      <c r="Q4420">
        <v>0.18855581559941201</v>
      </c>
    </row>
    <row r="4421" spans="1:17" hidden="1" x14ac:dyDescent="0.3">
      <c r="A4421" t="s">
        <v>8999</v>
      </c>
      <c r="B4421" t="s">
        <v>9000</v>
      </c>
      <c r="C4421" t="str">
        <f>IFERROR(VLOOKUP(Table1[[#This Row],[Ticker]],[1]!Table1[[Symbol]:[Industry]],2,FALSE),"-")</f>
        <v>-</v>
      </c>
      <c r="D4421" t="s">
        <v>1666</v>
      </c>
      <c r="E4421">
        <v>8.0618960000000008</v>
      </c>
      <c r="F4421">
        <v>8.92</v>
      </c>
      <c r="G4421">
        <v>-18.331233640043799</v>
      </c>
      <c r="H4421">
        <v>-5.6309493644811699</v>
      </c>
      <c r="I4421">
        <v>-46.7172591983066</v>
      </c>
      <c r="J4421">
        <v>-2.21392927191875</v>
      </c>
      <c r="K4421">
        <v>9.2170324997603394</v>
      </c>
      <c r="L4421">
        <v>10.087062567708999</v>
      </c>
      <c r="M4421">
        <v>55.408091193763802</v>
      </c>
      <c r="N4421">
        <v>0.24648316851155699</v>
      </c>
      <c r="O4421">
        <v>80.493273542600903</v>
      </c>
      <c r="P4421">
        <v>31.9526627218935</v>
      </c>
      <c r="Q4421">
        <v>-6.8300429657584996E-2</v>
      </c>
    </row>
    <row r="4422" spans="1:17" hidden="1" x14ac:dyDescent="0.3">
      <c r="A4422" t="s">
        <v>9001</v>
      </c>
      <c r="B4422" t="s">
        <v>9002</v>
      </c>
      <c r="C4422" t="str">
        <f>IFERROR(VLOOKUP(Table1[[#This Row],[Ticker]],[1]!Table1[[Symbol]:[Industry]],2,FALSE),"-")</f>
        <v>-</v>
      </c>
      <c r="E4422">
        <v>8.0554500000000004</v>
      </c>
      <c r="F4422">
        <v>13.77</v>
      </c>
      <c r="G4422">
        <v>39.593936427983301</v>
      </c>
      <c r="H4422">
        <v>-32.007954189736601</v>
      </c>
      <c r="I4422">
        <v>-62.486730591314398</v>
      </c>
      <c r="J4422">
        <v>3.19200160879473</v>
      </c>
      <c r="K4422">
        <v>17.591904409249199</v>
      </c>
      <c r="L4422">
        <v>18.248031510118299</v>
      </c>
      <c r="M4422">
        <v>53.197121572875297</v>
      </c>
      <c r="N4422">
        <v>0.80838323353293395</v>
      </c>
      <c r="O4422">
        <v>110.38489469862</v>
      </c>
      <c r="P4422">
        <v>65.306122448979494</v>
      </c>
    </row>
    <row r="4423" spans="1:17" hidden="1" x14ac:dyDescent="0.3">
      <c r="A4423" t="s">
        <v>9003</v>
      </c>
      <c r="B4423" t="s">
        <v>9004</v>
      </c>
      <c r="C4423" t="str">
        <f>IFERROR(VLOOKUP(Table1[[#This Row],[Ticker]],[1]!Table1[[Symbol]:[Industry]],2,FALSE),"-")</f>
        <v>-</v>
      </c>
      <c r="D4423" t="s">
        <v>620</v>
      </c>
      <c r="E4423">
        <v>8.0345431999999999</v>
      </c>
      <c r="F4423">
        <v>26.92</v>
      </c>
      <c r="G4423">
        <v>28.2043377068483</v>
      </c>
      <c r="H4423">
        <v>4.4666433836186403</v>
      </c>
      <c r="I4423">
        <v>2.2517802556384199</v>
      </c>
      <c r="J4423">
        <v>9.2282810631147107</v>
      </c>
      <c r="K4423">
        <v>26.502652762893501</v>
      </c>
      <c r="L4423">
        <v>24.786769882554001</v>
      </c>
      <c r="M4423">
        <v>48.342022658309801</v>
      </c>
      <c r="N4423">
        <v>0.874449448211016</v>
      </c>
      <c r="O4423">
        <v>24.925705794947898</v>
      </c>
      <c r="P4423">
        <v>68.25</v>
      </c>
      <c r="Q4423">
        <v>8.5461004635897994E-2</v>
      </c>
    </row>
    <row r="4424" spans="1:17" hidden="1" x14ac:dyDescent="0.3">
      <c r="A4424" t="s">
        <v>9005</v>
      </c>
      <c r="B4424" t="s">
        <v>9006</v>
      </c>
      <c r="C4424" t="str">
        <f>IFERROR(VLOOKUP(Table1[[#This Row],[Ticker]],[1]!Table1[[Symbol]:[Industry]],2,FALSE),"-")</f>
        <v>-</v>
      </c>
      <c r="D4424" t="s">
        <v>1136</v>
      </c>
      <c r="E4424">
        <v>8.0080100999999999</v>
      </c>
      <c r="F4424">
        <v>4.01</v>
      </c>
      <c r="G4424">
        <v>104.747584093946</v>
      </c>
      <c r="H4424">
        <v>-12.314812406092001</v>
      </c>
      <c r="I4424">
        <v>-18.978358997471201</v>
      </c>
      <c r="J4424">
        <v>-6.6631032863101396</v>
      </c>
      <c r="K4424">
        <v>3.9239389286582802</v>
      </c>
      <c r="L4424">
        <v>3.5282876818392999</v>
      </c>
      <c r="M4424">
        <v>49.231959211278799</v>
      </c>
      <c r="N4424">
        <v>1.5501823572473401</v>
      </c>
      <c r="O4424">
        <v>3619.45137157107</v>
      </c>
      <c r="P4424">
        <v>172.78911564625801</v>
      </c>
      <c r="Q4424">
        <v>6.2252418751045001E-2</v>
      </c>
    </row>
    <row r="4425" spans="1:17" hidden="1" x14ac:dyDescent="0.3">
      <c r="A4425" t="s">
        <v>9007</v>
      </c>
      <c r="B4425" t="s">
        <v>9008</v>
      </c>
      <c r="C4425" t="str">
        <f>IFERROR(VLOOKUP(Table1[[#This Row],[Ticker]],[1]!Table1[[Symbol]:[Industry]],2,FALSE),"-")</f>
        <v>-</v>
      </c>
      <c r="D4425" t="s">
        <v>716</v>
      </c>
      <c r="E4425">
        <v>7.8703070319999897</v>
      </c>
      <c r="F4425">
        <v>90.63</v>
      </c>
      <c r="G4425">
        <v>2.00765614360358</v>
      </c>
      <c r="H4425">
        <v>-7.4516704622948202</v>
      </c>
      <c r="I4425">
        <v>9.1712400373736305</v>
      </c>
      <c r="J4425">
        <v>-2.0135341054909599</v>
      </c>
      <c r="K4425">
        <v>87.937484253356104</v>
      </c>
      <c r="L4425">
        <v>79.726998446036205</v>
      </c>
      <c r="M4425">
        <v>56.3654480897074</v>
      </c>
      <c r="N4425">
        <v>1.25694636164113</v>
      </c>
      <c r="O4425">
        <v>7.44786494538232</v>
      </c>
      <c r="P4425">
        <v>31.347826086956498</v>
      </c>
    </row>
    <row r="4426" spans="1:17" hidden="1" x14ac:dyDescent="0.3">
      <c r="A4426" t="s">
        <v>9009</v>
      </c>
      <c r="B4426" t="s">
        <v>9010</v>
      </c>
      <c r="C4426" t="str">
        <f>IFERROR(VLOOKUP(Table1[[#This Row],[Ticker]],[1]!Table1[[Symbol]:[Industry]],2,FALSE),"-")</f>
        <v>-</v>
      </c>
      <c r="D4426" t="s">
        <v>218</v>
      </c>
      <c r="E4426">
        <v>7.8303301439999897</v>
      </c>
      <c r="F4426">
        <v>12.74</v>
      </c>
      <c r="G4426">
        <v>112.864593005221</v>
      </c>
      <c r="H4426">
        <v>-21.937944728998598</v>
      </c>
      <c r="I4426">
        <v>100.15411223763699</v>
      </c>
      <c r="J4426">
        <v>-8.3147609811333094</v>
      </c>
      <c r="K4426">
        <v>13.5060679058207</v>
      </c>
      <c r="L4426">
        <v>9.8809836572490699</v>
      </c>
      <c r="M4426">
        <v>23.1313985238335</v>
      </c>
      <c r="N4426">
        <v>0.49993609618707202</v>
      </c>
      <c r="O4426">
        <v>44.8979591836734</v>
      </c>
      <c r="P4426">
        <v>259.88700564971703</v>
      </c>
      <c r="Q4426">
        <v>0.114812340037465</v>
      </c>
    </row>
    <row r="4427" spans="1:17" hidden="1" x14ac:dyDescent="0.3">
      <c r="A4427" t="s">
        <v>9011</v>
      </c>
      <c r="B4427" t="s">
        <v>9012</v>
      </c>
      <c r="C4427" t="str">
        <f>IFERROR(VLOOKUP(Table1[[#This Row],[Ticker]],[1]!Table1[[Symbol]:[Industry]],2,FALSE),"-")</f>
        <v>-</v>
      </c>
      <c r="D4427" t="s">
        <v>659</v>
      </c>
      <c r="E4427">
        <v>7.828074</v>
      </c>
      <c r="F4427">
        <v>8.42</v>
      </c>
      <c r="G4427">
        <v>19.710957329608199</v>
      </c>
      <c r="H4427">
        <v>26.845124054070101</v>
      </c>
      <c r="I4427">
        <v>46.882929991947798</v>
      </c>
      <c r="J4427">
        <v>-2.3291656190391499</v>
      </c>
      <c r="K4427">
        <v>6.8226359411224502</v>
      </c>
      <c r="L4427">
        <v>5.8477173713762403</v>
      </c>
      <c r="M4427">
        <v>54.325706736043401</v>
      </c>
      <c r="N4427">
        <v>3.46973278888172</v>
      </c>
      <c r="O4427">
        <v>18.646080760095</v>
      </c>
      <c r="P4427">
        <v>139.88603988603899</v>
      </c>
      <c r="Q4427">
        <v>1.068888166423E-2</v>
      </c>
    </row>
    <row r="4428" spans="1:17" hidden="1" x14ac:dyDescent="0.3">
      <c r="A4428" t="s">
        <v>9013</v>
      </c>
      <c r="B4428" t="s">
        <v>9014</v>
      </c>
      <c r="C4428" t="str">
        <f>IFERROR(VLOOKUP(Table1[[#This Row],[Ticker]],[1]!Table1[[Symbol]:[Industry]],2,FALSE),"-")</f>
        <v>-</v>
      </c>
      <c r="D4428" t="s">
        <v>275</v>
      </c>
      <c r="E4428">
        <v>7.8131793199999997</v>
      </c>
      <c r="F4428">
        <v>13.55</v>
      </c>
      <c r="G4428">
        <v>40.545482690660201</v>
      </c>
      <c r="H4428">
        <v>-5.1064428974968301</v>
      </c>
      <c r="I4428">
        <v>42.322546920639198</v>
      </c>
      <c r="J4428">
        <v>19.566588074960102</v>
      </c>
      <c r="K4428">
        <v>11.8031231890673</v>
      </c>
      <c r="L4428">
        <v>10.970173673247301</v>
      </c>
      <c r="M4428">
        <v>81.367955900308701</v>
      </c>
      <c r="N4428">
        <v>0.51668922914612403</v>
      </c>
      <c r="O4428">
        <v>16.309963099630998</v>
      </c>
      <c r="P4428">
        <v>99.852507374631202</v>
      </c>
      <c r="Q4428">
        <v>8.6479605921010005E-2</v>
      </c>
    </row>
    <row r="4429" spans="1:17" hidden="1" x14ac:dyDescent="0.3">
      <c r="A4429" t="s">
        <v>9015</v>
      </c>
      <c r="B4429" t="s">
        <v>9016</v>
      </c>
      <c r="C4429" t="str">
        <f>IFERROR(VLOOKUP(Table1[[#This Row],[Ticker]],[1]!Table1[[Symbol]:[Industry]],2,FALSE),"-")</f>
        <v>-</v>
      </c>
      <c r="D4429" t="s">
        <v>552</v>
      </c>
      <c r="E4429">
        <v>7.7544599999999999</v>
      </c>
      <c r="F4429">
        <v>7.77</v>
      </c>
      <c r="G4429">
        <v>-25.7121860209961</v>
      </c>
      <c r="H4429">
        <v>-4.4141352051891403</v>
      </c>
      <c r="I4429">
        <v>-12.8893660232324</v>
      </c>
      <c r="J4429">
        <v>-1.7679983912052499</v>
      </c>
      <c r="K4429">
        <v>7.7699983947913402</v>
      </c>
      <c r="L4429">
        <v>7.7494719431804997</v>
      </c>
      <c r="M4429">
        <v>100</v>
      </c>
      <c r="O4429">
        <v>0</v>
      </c>
      <c r="P4429">
        <v>0</v>
      </c>
    </row>
    <row r="4430" spans="1:17" hidden="1" x14ac:dyDescent="0.3">
      <c r="A4430" t="s">
        <v>9017</v>
      </c>
      <c r="B4430" t="s">
        <v>9018</v>
      </c>
      <c r="C4430" t="str">
        <f>IFERROR(VLOOKUP(Table1[[#This Row],[Ticker]],[1]!Table1[[Symbol]:[Industry]],2,FALSE),"-")</f>
        <v>-</v>
      </c>
      <c r="D4430" t="s">
        <v>620</v>
      </c>
      <c r="E4430">
        <v>7.7272699999999999</v>
      </c>
      <c r="F4430">
        <v>19.27</v>
      </c>
      <c r="G4430">
        <v>212.35798941760001</v>
      </c>
      <c r="H4430">
        <v>-6.0790675673119301</v>
      </c>
      <c r="I4430">
        <v>245.28907263847699</v>
      </c>
      <c r="J4430">
        <v>-1.7679983912052499</v>
      </c>
      <c r="K4430">
        <v>17.940299811836301</v>
      </c>
      <c r="L4430">
        <v>12.656147872228001</v>
      </c>
      <c r="M4430">
        <v>71.805200391394294</v>
      </c>
      <c r="N4430">
        <v>0.66437501326597703</v>
      </c>
      <c r="O4430">
        <v>31.862999481058601</v>
      </c>
      <c r="P4430">
        <v>270.57692307692298</v>
      </c>
      <c r="Q4430">
        <v>0.13610934295409699</v>
      </c>
    </row>
    <row r="4431" spans="1:17" hidden="1" x14ac:dyDescent="0.3">
      <c r="A4431" t="s">
        <v>9019</v>
      </c>
      <c r="B4431" t="s">
        <v>9020</v>
      </c>
      <c r="C4431" t="str">
        <f>IFERROR(VLOOKUP(Table1[[#This Row],[Ticker]],[1]!Table1[[Symbol]:[Industry]],2,FALSE),"-")</f>
        <v>-</v>
      </c>
      <c r="E4431">
        <v>7.6947288</v>
      </c>
      <c r="F4431">
        <v>7.26</v>
      </c>
      <c r="G4431">
        <v>-40.300421315113802</v>
      </c>
      <c r="H4431">
        <v>12.9704801794262</v>
      </c>
      <c r="I4431">
        <v>-23.8096114220054</v>
      </c>
      <c r="J4431">
        <v>-7.9180598918202696</v>
      </c>
      <c r="K4431">
        <v>7.4172157755822496</v>
      </c>
      <c r="L4431">
        <v>7.8504627320138303</v>
      </c>
      <c r="M4431">
        <v>34.4326102007442</v>
      </c>
      <c r="N4431">
        <v>1.2490660024906599</v>
      </c>
      <c r="O4431">
        <v>43.112947658402199</v>
      </c>
      <c r="P4431">
        <v>17.096774193548299</v>
      </c>
    </row>
    <row r="4432" spans="1:17" hidden="1" x14ac:dyDescent="0.3">
      <c r="A4432" t="s">
        <v>9021</v>
      </c>
      <c r="B4432" t="s">
        <v>9022</v>
      </c>
      <c r="C4432" t="str">
        <f>IFERROR(VLOOKUP(Table1[[#This Row],[Ticker]],[1]!Table1[[Symbol]:[Industry]],2,FALSE),"-")</f>
        <v>-</v>
      </c>
      <c r="D4432" t="s">
        <v>390</v>
      </c>
      <c r="E4432">
        <v>7.6115000000000004</v>
      </c>
      <c r="F4432">
        <v>23.42</v>
      </c>
      <c r="G4432">
        <v>171.11924617165201</v>
      </c>
      <c r="H4432">
        <v>44.816634025580001</v>
      </c>
      <c r="I4432">
        <v>182.44480799946601</v>
      </c>
      <c r="J4432">
        <v>19.680014673574199</v>
      </c>
      <c r="K4432">
        <v>15.741443245344399</v>
      </c>
      <c r="L4432">
        <v>11.6862562195676</v>
      </c>
      <c r="M4432">
        <v>92.353973918333693</v>
      </c>
      <c r="N4432">
        <v>0.56607264630195597</v>
      </c>
      <c r="O4432">
        <v>0</v>
      </c>
      <c r="P4432">
        <v>435.92677345537697</v>
      </c>
      <c r="Q4432">
        <v>0.14239845886937599</v>
      </c>
    </row>
    <row r="4433" spans="1:17" hidden="1" x14ac:dyDescent="0.3">
      <c r="A4433" t="s">
        <v>9023</v>
      </c>
      <c r="B4433" t="s">
        <v>9024</v>
      </c>
      <c r="C4433" t="str">
        <f>IFERROR(VLOOKUP(Table1[[#This Row],[Ticker]],[1]!Table1[[Symbol]:[Industry]],2,FALSE),"-")</f>
        <v>-</v>
      </c>
      <c r="D4433" t="s">
        <v>390</v>
      </c>
      <c r="E4433">
        <v>7.6</v>
      </c>
      <c r="F4433">
        <v>16</v>
      </c>
      <c r="G4433">
        <v>-18.760314363242099</v>
      </c>
      <c r="H4433">
        <v>18.610695494585102</v>
      </c>
      <c r="I4433">
        <v>-12.8893660232324</v>
      </c>
      <c r="J4433">
        <v>-15.260061883268699</v>
      </c>
      <c r="K4433">
        <v>16.426962104861499</v>
      </c>
      <c r="L4433">
        <v>15.3159212816776</v>
      </c>
      <c r="M4433">
        <v>39.170641072777997</v>
      </c>
      <c r="N4433">
        <v>0.87255296722018505</v>
      </c>
      <c r="O4433">
        <v>22.625</v>
      </c>
      <c r="P4433">
        <v>42.0959147424511</v>
      </c>
      <c r="Q4433">
        <v>5.3272516990517001E-2</v>
      </c>
    </row>
    <row r="4434" spans="1:17" hidden="1" x14ac:dyDescent="0.3">
      <c r="A4434" t="s">
        <v>9025</v>
      </c>
      <c r="B4434" t="s">
        <v>9026</v>
      </c>
      <c r="C4434" t="str">
        <f>IFERROR(VLOOKUP(Table1[[#This Row],[Ticker]],[1]!Table1[[Symbol]:[Industry]],2,FALSE),"-")</f>
        <v>-</v>
      </c>
      <c r="D4434" t="s">
        <v>505</v>
      </c>
      <c r="E4434">
        <v>7.5970146180000002</v>
      </c>
      <c r="F4434">
        <v>4.74</v>
      </c>
      <c r="G4434">
        <v>-71.848549657359797</v>
      </c>
      <c r="H4434">
        <v>-16.636357427411301</v>
      </c>
      <c r="I4434">
        <v>-41.611170534510599</v>
      </c>
      <c r="J4434">
        <v>-6.9679983912052501</v>
      </c>
      <c r="K4434">
        <v>6.7610878848456997</v>
      </c>
      <c r="L4434">
        <v>13.6772748963031</v>
      </c>
      <c r="M4434">
        <v>25.139842450116902</v>
      </c>
      <c r="N4434">
        <v>0.981865750180137</v>
      </c>
      <c r="O4434">
        <v>85.654008438818494</v>
      </c>
      <c r="P4434">
        <v>4.6357615894039697</v>
      </c>
      <c r="Q4434">
        <v>-0.214789212531528</v>
      </c>
    </row>
    <row r="4435" spans="1:17" hidden="1" x14ac:dyDescent="0.3">
      <c r="A4435" t="s">
        <v>9027</v>
      </c>
      <c r="B4435" t="s">
        <v>9028</v>
      </c>
      <c r="C4435" t="str">
        <f>IFERROR(VLOOKUP(Table1[[#This Row],[Ticker]],[1]!Table1[[Symbol]:[Industry]],2,FALSE),"-")</f>
        <v>-</v>
      </c>
      <c r="D4435" t="s">
        <v>65</v>
      </c>
      <c r="E4435">
        <v>7.5834999999999999</v>
      </c>
      <c r="F4435">
        <v>5.23</v>
      </c>
      <c r="G4435">
        <v>-8.7099488845308493</v>
      </c>
      <c r="H4435">
        <v>-7.00034210174086</v>
      </c>
      <c r="I4435">
        <v>-32.919947062987703</v>
      </c>
      <c r="J4435">
        <v>13.538124057774301</v>
      </c>
      <c r="K4435">
        <v>5.2347975170395902</v>
      </c>
      <c r="L4435">
        <v>5.5801116641638604</v>
      </c>
      <c r="M4435">
        <v>53.8759773105675</v>
      </c>
      <c r="N4435">
        <v>1.5179279216121899</v>
      </c>
      <c r="O4435">
        <v>52.772466539196898</v>
      </c>
      <c r="P4435">
        <v>38.359788359788297</v>
      </c>
      <c r="Q4435">
        <v>6.1666945436580002E-2</v>
      </c>
    </row>
    <row r="4436" spans="1:17" hidden="1" x14ac:dyDescent="0.3">
      <c r="A4436" t="s">
        <v>9029</v>
      </c>
      <c r="B4436" t="s">
        <v>9030</v>
      </c>
      <c r="C4436" t="str">
        <f>IFERROR(VLOOKUP(Table1[[#This Row],[Ticker]],[1]!Table1[[Symbol]:[Industry]],2,FALSE),"-")</f>
        <v>-</v>
      </c>
      <c r="D4436" t="s">
        <v>552</v>
      </c>
      <c r="E4436">
        <v>7.5809595999999999</v>
      </c>
      <c r="F4436">
        <v>25.16</v>
      </c>
      <c r="G4436">
        <v>18.059242550432302</v>
      </c>
      <c r="H4436">
        <v>3.9495011584472102</v>
      </c>
      <c r="I4436">
        <v>26.9661092408031</v>
      </c>
      <c r="J4436">
        <v>4.1404867265201899</v>
      </c>
      <c r="K4436">
        <v>22.8564575403269</v>
      </c>
      <c r="L4436">
        <v>20.7895122247965</v>
      </c>
      <c r="M4436">
        <v>65.1219301967825</v>
      </c>
      <c r="N4436">
        <v>1.4982957718739001</v>
      </c>
      <c r="O4436">
        <v>7.3131955484896496</v>
      </c>
      <c r="P4436">
        <v>83.114992721979604</v>
      </c>
      <c r="Q4436">
        <v>9.5789212870265997E-2</v>
      </c>
    </row>
    <row r="4437" spans="1:17" hidden="1" x14ac:dyDescent="0.3">
      <c r="A4437" t="s">
        <v>9031</v>
      </c>
      <c r="B4437" t="s">
        <v>9032</v>
      </c>
      <c r="C4437" t="str">
        <f>IFERROR(VLOOKUP(Table1[[#This Row],[Ticker]],[1]!Table1[[Symbol]:[Industry]],2,FALSE),"-")</f>
        <v>-</v>
      </c>
      <c r="D4437" t="s">
        <v>280</v>
      </c>
      <c r="E4437">
        <v>7.5786230959999896</v>
      </c>
      <c r="F4437">
        <v>10.119999999999999</v>
      </c>
      <c r="G4437">
        <v>213.88512941524499</v>
      </c>
      <c r="H4437">
        <v>22.836173056216499</v>
      </c>
      <c r="I4437">
        <v>5.7062548196133898E-2</v>
      </c>
      <c r="J4437">
        <v>-9.3776671468005901</v>
      </c>
      <c r="K4437">
        <v>9.1946583908605408</v>
      </c>
      <c r="L4437">
        <v>7.9378630623026103</v>
      </c>
      <c r="M4437">
        <v>52.136733468602301</v>
      </c>
      <c r="N4437">
        <v>2.00252399663793</v>
      </c>
      <c r="O4437">
        <v>46.343873517786498</v>
      </c>
      <c r="P4437">
        <v>286.25954198473198</v>
      </c>
      <c r="Q4437">
        <v>0.13039937174541899</v>
      </c>
    </row>
    <row r="4438" spans="1:17" hidden="1" x14ac:dyDescent="0.3">
      <c r="A4438" t="s">
        <v>9033</v>
      </c>
      <c r="B4438" t="s">
        <v>9034</v>
      </c>
      <c r="C4438" t="str">
        <f>IFERROR(VLOOKUP(Table1[[#This Row],[Ticker]],[1]!Table1[[Symbol]:[Industry]],2,FALSE),"-")</f>
        <v>-</v>
      </c>
      <c r="D4438" t="s">
        <v>65</v>
      </c>
      <c r="E4438">
        <v>7.5763800000000003</v>
      </c>
      <c r="F4438">
        <v>25.77</v>
      </c>
      <c r="G4438">
        <v>-20.742735919163199</v>
      </c>
      <c r="H4438">
        <v>-4.4141352051891403</v>
      </c>
      <c r="I4438">
        <v>-12.8893660232324</v>
      </c>
      <c r="J4438">
        <v>-1.7679983912052499</v>
      </c>
      <c r="K4438">
        <v>25.768885127461498</v>
      </c>
      <c r="L4438">
        <v>25.4816154102732</v>
      </c>
      <c r="M4438">
        <v>100</v>
      </c>
      <c r="O4438">
        <v>0</v>
      </c>
      <c r="P4438">
        <v>4.9694501018329804</v>
      </c>
    </row>
    <row r="4439" spans="1:17" hidden="1" x14ac:dyDescent="0.3">
      <c r="A4439" t="s">
        <v>9035</v>
      </c>
      <c r="B4439" t="s">
        <v>9036</v>
      </c>
      <c r="C4439" t="str">
        <f>IFERROR(VLOOKUP(Table1[[#This Row],[Ticker]],[1]!Table1[[Symbol]:[Industry]],2,FALSE),"-")</f>
        <v>-</v>
      </c>
      <c r="D4439" t="s">
        <v>65</v>
      </c>
      <c r="E4439">
        <v>7.5141647999999996</v>
      </c>
      <c r="F4439">
        <v>24.76</v>
      </c>
      <c r="G4439">
        <v>21.668766359956098</v>
      </c>
      <c r="H4439">
        <v>9.61118125050705</v>
      </c>
      <c r="I4439">
        <v>17.495046825635399</v>
      </c>
      <c r="J4439">
        <v>15.5236682754614</v>
      </c>
      <c r="K4439">
        <v>19.645366983706101</v>
      </c>
      <c r="L4439">
        <v>18.8236711466324</v>
      </c>
      <c r="M4439">
        <v>83.242484293867307</v>
      </c>
      <c r="N4439">
        <v>1.2762372113957099</v>
      </c>
      <c r="O4439">
        <v>0</v>
      </c>
      <c r="P4439">
        <v>90.461538461538396</v>
      </c>
      <c r="Q4439">
        <v>7.2871492854635997E-2</v>
      </c>
    </row>
    <row r="4440" spans="1:17" hidden="1" x14ac:dyDescent="0.3">
      <c r="A4440" t="s">
        <v>9037</v>
      </c>
      <c r="B4440" t="s">
        <v>9038</v>
      </c>
      <c r="C4440" t="str">
        <f>IFERROR(VLOOKUP(Table1[[#This Row],[Ticker]],[1]!Table1[[Symbol]:[Industry]],2,FALSE),"-")</f>
        <v>-</v>
      </c>
      <c r="D4440" t="s">
        <v>65</v>
      </c>
      <c r="E4440">
        <v>7.4766793219999998</v>
      </c>
      <c r="F4440">
        <v>22.61</v>
      </c>
      <c r="G4440">
        <v>-50.7204778949597</v>
      </c>
      <c r="H4440">
        <v>-12.536584184780899</v>
      </c>
      <c r="I4440">
        <v>-42.233116023232398</v>
      </c>
      <c r="J4440">
        <v>-7.5838979727952003</v>
      </c>
      <c r="K4440">
        <v>25.060583087094699</v>
      </c>
      <c r="L4440">
        <v>27.7174731874609</v>
      </c>
      <c r="M4440">
        <v>38.525927290793902</v>
      </c>
      <c r="N4440">
        <v>1.3484845446706999</v>
      </c>
      <c r="O4440">
        <v>54.754533392304197</v>
      </c>
      <c r="P4440">
        <v>3.7155963302752202</v>
      </c>
      <c r="Q4440">
        <v>3.1973839036579001E-2</v>
      </c>
    </row>
    <row r="4441" spans="1:17" hidden="1" x14ac:dyDescent="0.3">
      <c r="A4441" t="s">
        <v>9039</v>
      </c>
      <c r="B4441" t="s">
        <v>9040</v>
      </c>
      <c r="C4441" t="str">
        <f>IFERROR(VLOOKUP(Table1[[#This Row],[Ticker]],[1]!Table1[[Symbol]:[Industry]],2,FALSE),"-")</f>
        <v>-</v>
      </c>
      <c r="D4441" t="s">
        <v>65</v>
      </c>
      <c r="E4441">
        <v>7.4730264399999999</v>
      </c>
      <c r="F4441">
        <v>1.1000000000000001</v>
      </c>
      <c r="G4441">
        <v>57.621147312337101</v>
      </c>
      <c r="H4441">
        <v>5.5858647948108597</v>
      </c>
      <c r="I4441">
        <v>-7.1201352540016396</v>
      </c>
      <c r="J4441">
        <v>-0.85056719854470397</v>
      </c>
      <c r="K4441">
        <v>1.0373762986214501</v>
      </c>
      <c r="L4441">
        <v>0.97033646941934604</v>
      </c>
      <c r="M4441">
        <v>62.400551048801603</v>
      </c>
      <c r="N4441">
        <v>0.93768704594420405</v>
      </c>
      <c r="O4441">
        <v>11.818181818181801</v>
      </c>
      <c r="P4441">
        <v>100</v>
      </c>
      <c r="Q4441">
        <v>-8.0600846066813003E-2</v>
      </c>
    </row>
    <row r="4442" spans="1:17" hidden="1" x14ac:dyDescent="0.3">
      <c r="A4442" t="s">
        <v>9041</v>
      </c>
      <c r="B4442" t="s">
        <v>9042</v>
      </c>
      <c r="C4442" t="str">
        <f>IFERROR(VLOOKUP(Table1[[#This Row],[Ticker]],[1]!Table1[[Symbol]:[Industry]],2,FALSE),"-")</f>
        <v>-</v>
      </c>
      <c r="D4442" t="s">
        <v>59</v>
      </c>
      <c r="E4442">
        <v>7.4721913000000004</v>
      </c>
      <c r="F4442">
        <v>5.53</v>
      </c>
      <c r="G4442">
        <v>10.1600498512396</v>
      </c>
      <c r="H4442">
        <v>6.5332332158634703</v>
      </c>
      <c r="I4442">
        <v>21.9886827572554</v>
      </c>
      <c r="J4442">
        <v>4.0552947814854896</v>
      </c>
      <c r="K4442">
        <v>5.0354530801443298</v>
      </c>
      <c r="L4442">
        <v>4.65368689431814</v>
      </c>
      <c r="M4442">
        <v>60.662389897245397</v>
      </c>
      <c r="N4442">
        <v>0.41742268265267801</v>
      </c>
      <c r="O4442">
        <v>13.9240506329113</v>
      </c>
      <c r="P4442">
        <v>72.812499999999901</v>
      </c>
      <c r="Q4442">
        <v>5.4644793126634998E-2</v>
      </c>
    </row>
    <row r="4443" spans="1:17" hidden="1" x14ac:dyDescent="0.3">
      <c r="A4443" t="s">
        <v>9043</v>
      </c>
      <c r="B4443" t="s">
        <v>9044</v>
      </c>
      <c r="C4443" t="str">
        <f>IFERROR(VLOOKUP(Table1[[#This Row],[Ticker]],[1]!Table1[[Symbol]:[Industry]],2,FALSE),"-")</f>
        <v>-</v>
      </c>
      <c r="E4443">
        <v>7.46035</v>
      </c>
      <c r="F4443">
        <v>9.5</v>
      </c>
      <c r="G4443">
        <v>-5.4590214640341701</v>
      </c>
      <c r="H4443">
        <v>-5.4558018718558099</v>
      </c>
      <c r="I4443">
        <v>-1.1246601408794701</v>
      </c>
      <c r="J4443">
        <v>-3.8298540613083398</v>
      </c>
      <c r="K4443">
        <v>9.2757466904062795</v>
      </c>
      <c r="L4443">
        <v>9.0359627393750905</v>
      </c>
      <c r="M4443">
        <v>51.043576315003399</v>
      </c>
      <c r="N4443">
        <v>2.1284271284271199</v>
      </c>
      <c r="O4443">
        <v>30</v>
      </c>
      <c r="P4443">
        <v>29.251700680272101</v>
      </c>
    </row>
    <row r="4444" spans="1:17" hidden="1" x14ac:dyDescent="0.3">
      <c r="A4444" t="s">
        <v>9045</v>
      </c>
      <c r="B4444" t="s">
        <v>9046</v>
      </c>
      <c r="C4444" t="str">
        <f>IFERROR(VLOOKUP(Table1[[#This Row],[Ticker]],[1]!Table1[[Symbol]:[Industry]],2,FALSE),"-")</f>
        <v>-</v>
      </c>
      <c r="E4444">
        <v>7.443308</v>
      </c>
      <c r="F4444">
        <v>191.05</v>
      </c>
      <c r="G4444">
        <v>9.2101303631846001</v>
      </c>
      <c r="H4444">
        <v>57.767528631822699</v>
      </c>
      <c r="I4444">
        <v>45.395638119269599</v>
      </c>
      <c r="J4444">
        <v>-6.7655120659939003</v>
      </c>
      <c r="K4444">
        <v>149.513315191045</v>
      </c>
      <c r="L4444">
        <v>137.55410322018099</v>
      </c>
      <c r="M4444">
        <v>74.717535136480294</v>
      </c>
      <c r="N4444">
        <v>0.99173553719008201</v>
      </c>
      <c r="O4444">
        <v>5.2604030358544804</v>
      </c>
      <c r="P4444">
        <v>70.276292335115798</v>
      </c>
    </row>
    <row r="4445" spans="1:17" hidden="1" x14ac:dyDescent="0.3">
      <c r="A4445" t="s">
        <v>9047</v>
      </c>
      <c r="B4445" t="s">
        <v>9048</v>
      </c>
      <c r="C4445" t="str">
        <f>IFERROR(VLOOKUP(Table1[[#This Row],[Ticker]],[1]!Table1[[Symbol]:[Industry]],2,FALSE),"-")</f>
        <v>-</v>
      </c>
      <c r="D4445" t="s">
        <v>21</v>
      </c>
      <c r="E4445">
        <v>7.3558165849999897</v>
      </c>
      <c r="F4445">
        <v>4.75</v>
      </c>
      <c r="G4445">
        <v>85.398925090114901</v>
      </c>
      <c r="H4445">
        <v>-9.4141352051891403</v>
      </c>
      <c r="I4445">
        <v>1.56846530206877</v>
      </c>
      <c r="J4445">
        <v>-1.7679983912052499</v>
      </c>
      <c r="K4445">
        <v>4.88329233549526</v>
      </c>
      <c r="L4445">
        <v>4.2258326009802198</v>
      </c>
      <c r="M4445">
        <v>74.114758148509594</v>
      </c>
      <c r="N4445">
        <v>1.6373151730351301</v>
      </c>
      <c r="O4445">
        <v>32.631578947368403</v>
      </c>
      <c r="Q4445">
        <v>7.3452798895268998E-2</v>
      </c>
    </row>
    <row r="4446" spans="1:17" hidden="1" x14ac:dyDescent="0.3">
      <c r="A4446" t="s">
        <v>9049</v>
      </c>
      <c r="B4446" t="s">
        <v>9050</v>
      </c>
      <c r="C4446" t="str">
        <f>IFERROR(VLOOKUP(Table1[[#This Row],[Ticker]],[1]!Table1[[Symbol]:[Industry]],2,FALSE),"-")</f>
        <v>-</v>
      </c>
      <c r="D4446" t="s">
        <v>620</v>
      </c>
      <c r="E4446">
        <v>7.3491200000000001</v>
      </c>
      <c r="F4446">
        <v>16</v>
      </c>
      <c r="G4446">
        <v>-23.344943538590499</v>
      </c>
      <c r="H4446">
        <v>8.1826276378791007</v>
      </c>
      <c r="I4446">
        <v>-48.451186401806702</v>
      </c>
      <c r="J4446">
        <v>-0.24515575161134501</v>
      </c>
      <c r="K4446">
        <v>15.966112503927199</v>
      </c>
      <c r="L4446">
        <v>17.471888474688399</v>
      </c>
      <c r="M4446">
        <v>50.778804495465302</v>
      </c>
      <c r="N4446">
        <v>0.77301074246601398</v>
      </c>
      <c r="O4446">
        <v>87.1875</v>
      </c>
      <c r="P4446">
        <v>25.391849529780501</v>
      </c>
      <c r="Q4446">
        <v>-1.4889156399955E-2</v>
      </c>
    </row>
    <row r="4447" spans="1:17" hidden="1" x14ac:dyDescent="0.3">
      <c r="A4447" t="s">
        <v>9051</v>
      </c>
      <c r="B4447" t="s">
        <v>9052</v>
      </c>
      <c r="C4447" t="str">
        <f>IFERROR(VLOOKUP(Table1[[#This Row],[Ticker]],[1]!Table1[[Symbol]:[Industry]],2,FALSE),"-")</f>
        <v>-</v>
      </c>
      <c r="D4447" t="s">
        <v>49</v>
      </c>
      <c r="E4447">
        <v>7.3443036499999996</v>
      </c>
      <c r="F4447">
        <v>6.67</v>
      </c>
      <c r="G4447">
        <v>22.510036201226001</v>
      </c>
      <c r="H4447">
        <v>19.900307207973501</v>
      </c>
      <c r="I4447">
        <v>28.724222087170901</v>
      </c>
      <c r="J4447">
        <v>-4.7637187906346403</v>
      </c>
      <c r="K4447">
        <v>6.0288743377704703</v>
      </c>
      <c r="L4447">
        <v>5.49173762032353</v>
      </c>
      <c r="M4447">
        <v>48.483232271980803</v>
      </c>
      <c r="N4447">
        <v>1.53945498701256</v>
      </c>
      <c r="O4447">
        <v>19.940029985007499</v>
      </c>
      <c r="P4447">
        <v>87.887323943661897</v>
      </c>
      <c r="Q4447">
        <v>8.5833924189507999E-2</v>
      </c>
    </row>
    <row r="4448" spans="1:17" hidden="1" x14ac:dyDescent="0.3">
      <c r="A4448" t="s">
        <v>9053</v>
      </c>
      <c r="B4448" t="s">
        <v>9054</v>
      </c>
      <c r="C4448" t="str">
        <f>IFERROR(VLOOKUP(Table1[[#This Row],[Ticker]],[1]!Table1[[Symbol]:[Industry]],2,FALSE),"-")</f>
        <v>-</v>
      </c>
      <c r="D4448" t="s">
        <v>390</v>
      </c>
      <c r="E4448">
        <v>7.3</v>
      </c>
      <c r="F4448">
        <v>7.3</v>
      </c>
      <c r="G4448">
        <v>-38.807424116234301</v>
      </c>
      <c r="H4448">
        <v>4.86730192055935</v>
      </c>
      <c r="I4448">
        <v>-7.8533948002108396</v>
      </c>
      <c r="J4448">
        <v>-0.23809574864615299</v>
      </c>
      <c r="K4448">
        <v>7.4873233971063797</v>
      </c>
      <c r="L4448">
        <v>7.8346186280015404</v>
      </c>
      <c r="M4448">
        <v>55.412470194916303</v>
      </c>
      <c r="N4448">
        <v>0.83350989944280796</v>
      </c>
      <c r="O4448">
        <v>89.041095890410901</v>
      </c>
      <c r="P4448">
        <v>16.9871794871794</v>
      </c>
      <c r="Q4448">
        <v>0.14813689643869399</v>
      </c>
    </row>
    <row r="4449" spans="1:17" hidden="1" x14ac:dyDescent="0.3">
      <c r="A4449" t="s">
        <v>9055</v>
      </c>
      <c r="B4449" t="s">
        <v>9056</v>
      </c>
      <c r="C4449" t="str">
        <f>IFERROR(VLOOKUP(Table1[[#This Row],[Ticker]],[1]!Table1[[Symbol]:[Industry]],2,FALSE),"-")</f>
        <v>-</v>
      </c>
      <c r="D4449" t="s">
        <v>65</v>
      </c>
      <c r="E4449">
        <v>7.2948645000000001</v>
      </c>
      <c r="F4449">
        <v>3.85</v>
      </c>
      <c r="G4449">
        <v>22.364737055926799</v>
      </c>
      <c r="H4449">
        <v>7.28177122755939</v>
      </c>
      <c r="I4449">
        <v>-9.6722078462887104</v>
      </c>
      <c r="J4449">
        <v>4.6386868455635399</v>
      </c>
      <c r="K4449">
        <v>3.6731072350044198</v>
      </c>
      <c r="L4449">
        <v>3.7756766662344901</v>
      </c>
      <c r="M4449">
        <v>65.5296780652736</v>
      </c>
      <c r="N4449">
        <v>0.336227523664195</v>
      </c>
      <c r="O4449">
        <v>58.181818181818102</v>
      </c>
      <c r="P4449">
        <v>48.076923076923002</v>
      </c>
      <c r="Q4449">
        <v>3.8367755284225001E-2</v>
      </c>
    </row>
    <row r="4450" spans="1:17" hidden="1" x14ac:dyDescent="0.3">
      <c r="A4450" t="s">
        <v>9057</v>
      </c>
      <c r="B4450" t="s">
        <v>9058</v>
      </c>
      <c r="C4450" t="str">
        <f>IFERROR(VLOOKUP(Table1[[#This Row],[Ticker]],[1]!Table1[[Symbol]:[Industry]],2,FALSE),"-")</f>
        <v>-</v>
      </c>
      <c r="D4450" t="s">
        <v>287</v>
      </c>
      <c r="E4450">
        <v>7.2811267199999996</v>
      </c>
      <c r="F4450">
        <v>64.33</v>
      </c>
      <c r="G4450">
        <v>1072.23939684678</v>
      </c>
      <c r="H4450">
        <v>46.832867192892301</v>
      </c>
      <c r="I4450">
        <v>975.60471181094601</v>
      </c>
      <c r="J4450">
        <v>6.4323790320234302</v>
      </c>
      <c r="K4450">
        <v>43.853991558574798</v>
      </c>
      <c r="L4450">
        <v>20.796066254389999</v>
      </c>
      <c r="M4450">
        <v>100</v>
      </c>
      <c r="N4450">
        <v>0.59893931882033002</v>
      </c>
      <c r="O4450">
        <v>0</v>
      </c>
      <c r="P4450">
        <v>1097.95158286778</v>
      </c>
    </row>
    <row r="4451" spans="1:17" hidden="1" x14ac:dyDescent="0.3">
      <c r="A4451" t="s">
        <v>9059</v>
      </c>
      <c r="B4451" t="s">
        <v>9060</v>
      </c>
      <c r="C4451" t="str">
        <f>IFERROR(VLOOKUP(Table1[[#This Row],[Ticker]],[1]!Table1[[Symbol]:[Industry]],2,FALSE),"-")</f>
        <v>-</v>
      </c>
      <c r="D4451" t="s">
        <v>552</v>
      </c>
      <c r="E4451">
        <v>7.2643199999999997</v>
      </c>
      <c r="F4451">
        <v>23</v>
      </c>
      <c r="G4451">
        <v>2.06559175678158</v>
      </c>
      <c r="H4451">
        <v>5.6337116847630098</v>
      </c>
      <c r="I4451">
        <v>9.5161688357351206</v>
      </c>
      <c r="J4451">
        <v>2.5403916314704702</v>
      </c>
      <c r="K4451">
        <v>22.185065028626301</v>
      </c>
      <c r="L4451">
        <v>20.546936981111902</v>
      </c>
      <c r="M4451">
        <v>58.6379418824745</v>
      </c>
      <c r="N4451">
        <v>0.75355052770992603</v>
      </c>
      <c r="O4451">
        <v>14.9130434782608</v>
      </c>
      <c r="P4451">
        <v>59.279778393351798</v>
      </c>
      <c r="Q4451">
        <v>0.12015011932786</v>
      </c>
    </row>
    <row r="4452" spans="1:17" hidden="1" x14ac:dyDescent="0.3">
      <c r="A4452" t="s">
        <v>9061</v>
      </c>
      <c r="B4452" t="s">
        <v>9062</v>
      </c>
      <c r="C4452" t="str">
        <f>IFERROR(VLOOKUP(Table1[[#This Row],[Ticker]],[1]!Table1[[Symbol]:[Industry]],2,FALSE),"-")</f>
        <v>-</v>
      </c>
      <c r="D4452" t="s">
        <v>1409</v>
      </c>
      <c r="E4452">
        <v>7.2542400000000002</v>
      </c>
      <c r="F4452">
        <v>11.9</v>
      </c>
      <c r="G4452">
        <v>42.843054772204901</v>
      </c>
      <c r="H4452">
        <v>-10.0834265437718</v>
      </c>
      <c r="I4452">
        <v>9.7910463479016094</v>
      </c>
      <c r="J4452">
        <v>7.7384001462718999</v>
      </c>
      <c r="K4452">
        <v>11.6548898822711</v>
      </c>
      <c r="L4452">
        <v>10.9038675544149</v>
      </c>
      <c r="M4452">
        <v>61.045727292595103</v>
      </c>
      <c r="N4452">
        <v>0.77211262785717205</v>
      </c>
      <c r="O4452">
        <v>19.747899159663799</v>
      </c>
      <c r="P4452">
        <v>110.247349823321</v>
      </c>
      <c r="Q4452">
        <v>0.11202067752712901</v>
      </c>
    </row>
    <row r="4453" spans="1:17" hidden="1" x14ac:dyDescent="0.3">
      <c r="A4453" t="s">
        <v>9063</v>
      </c>
      <c r="B4453" t="s">
        <v>9064</v>
      </c>
      <c r="C4453" t="str">
        <f>IFERROR(VLOOKUP(Table1[[#This Row],[Ticker]],[1]!Table1[[Symbol]:[Industry]],2,FALSE),"-")</f>
        <v>-</v>
      </c>
      <c r="E4453">
        <v>7.2521224999999996</v>
      </c>
      <c r="F4453">
        <v>11.17</v>
      </c>
      <c r="G4453">
        <v>2.67861857670496</v>
      </c>
      <c r="H4453">
        <v>15.3971855495278</v>
      </c>
      <c r="I4453">
        <v>-1.1893660232324099</v>
      </c>
      <c r="J4453">
        <v>18.043322363511699</v>
      </c>
      <c r="K4453">
        <v>8.8038745127881892</v>
      </c>
      <c r="L4453">
        <v>9.2798116558863395</v>
      </c>
      <c r="M4453">
        <v>85.913554551321596</v>
      </c>
      <c r="N4453">
        <v>3.3006993006993</v>
      </c>
      <c r="O4453">
        <v>22.291853178155701</v>
      </c>
      <c r="P4453">
        <v>65.236686390532498</v>
      </c>
    </row>
    <row r="4454" spans="1:17" hidden="1" x14ac:dyDescent="0.3">
      <c r="A4454" t="s">
        <v>9065</v>
      </c>
      <c r="B4454" t="s">
        <v>9066</v>
      </c>
      <c r="C4454" t="str">
        <f>IFERROR(VLOOKUP(Table1[[#This Row],[Ticker]],[1]!Table1[[Symbol]:[Industry]],2,FALSE),"-")</f>
        <v>-</v>
      </c>
      <c r="D4454" t="s">
        <v>410</v>
      </c>
      <c r="E4454">
        <v>7.2152500000000002</v>
      </c>
      <c r="F4454">
        <v>9.31</v>
      </c>
      <c r="G4454">
        <v>63.9008486022217</v>
      </c>
      <c r="H4454">
        <v>-2.2036088893996602</v>
      </c>
      <c r="I4454">
        <v>-4.63355206974403</v>
      </c>
      <c r="J4454">
        <v>-0.72741566487849696</v>
      </c>
      <c r="K4454">
        <v>9.7168946094510993</v>
      </c>
      <c r="L4454">
        <v>9.2971681413815705</v>
      </c>
      <c r="M4454">
        <v>25.420876582779901</v>
      </c>
      <c r="N4454">
        <v>1.4257767548906699</v>
      </c>
      <c r="O4454">
        <v>29.860365198711001</v>
      </c>
      <c r="P4454">
        <v>99.785407725321804</v>
      </c>
    </row>
    <row r="4455" spans="1:17" hidden="1" x14ac:dyDescent="0.3">
      <c r="A4455" t="s">
        <v>9067</v>
      </c>
      <c r="B4455" t="s">
        <v>9068</v>
      </c>
      <c r="C4455" t="str">
        <f>IFERROR(VLOOKUP(Table1[[#This Row],[Ticker]],[1]!Table1[[Symbol]:[Industry]],2,FALSE),"-")</f>
        <v>-</v>
      </c>
      <c r="D4455" t="s">
        <v>59</v>
      </c>
      <c r="E4455">
        <v>7.203505378</v>
      </c>
      <c r="F4455">
        <v>13.27</v>
      </c>
      <c r="G4455">
        <v>165.29658590882801</v>
      </c>
      <c r="H4455">
        <v>1.89368649371749</v>
      </c>
      <c r="I4455">
        <v>47.7643870034019</v>
      </c>
      <c r="J4455">
        <v>19.653711503127099</v>
      </c>
      <c r="K4455">
        <v>11.0982049959953</v>
      </c>
      <c r="L4455">
        <v>9.1766937096901096</v>
      </c>
      <c r="M4455">
        <v>84.318470137152502</v>
      </c>
      <c r="N4455">
        <v>1.15307655627232</v>
      </c>
      <c r="O4455">
        <v>4.2200452147701499</v>
      </c>
      <c r="P4455">
        <v>297.30538922155603</v>
      </c>
      <c r="Q4455">
        <v>0.109914999295869</v>
      </c>
    </row>
    <row r="4456" spans="1:17" hidden="1" x14ac:dyDescent="0.3">
      <c r="A4456" t="s">
        <v>9069</v>
      </c>
      <c r="B4456" t="s">
        <v>9070</v>
      </c>
      <c r="C4456" t="str">
        <f>IFERROR(VLOOKUP(Table1[[#This Row],[Ticker]],[1]!Table1[[Symbol]:[Industry]],2,FALSE),"-")</f>
        <v>-</v>
      </c>
      <c r="D4456" t="s">
        <v>1303</v>
      </c>
      <c r="E4456">
        <v>7.20038</v>
      </c>
      <c r="F4456">
        <v>23</v>
      </c>
      <c r="G4456">
        <v>-24.834993038539999</v>
      </c>
      <c r="H4456">
        <v>-4.4141352051891403</v>
      </c>
      <c r="I4456">
        <v>-6.5555703690484002</v>
      </c>
      <c r="J4456">
        <v>-1.7679983912052499</v>
      </c>
      <c r="K4456">
        <v>22.755093948791</v>
      </c>
      <c r="L4456">
        <v>22.395010527381299</v>
      </c>
      <c r="M4456">
        <v>93.779490490814496</v>
      </c>
      <c r="N4456">
        <v>1.8697614442295198E-2</v>
      </c>
      <c r="O4456">
        <v>1.1304347826087</v>
      </c>
      <c r="P4456">
        <v>6.3337956541840104</v>
      </c>
    </row>
    <row r="4457" spans="1:17" hidden="1" x14ac:dyDescent="0.3">
      <c r="A4457" t="s">
        <v>9071</v>
      </c>
      <c r="B4457" t="s">
        <v>9072</v>
      </c>
      <c r="C4457" t="str">
        <f>IFERROR(VLOOKUP(Table1[[#This Row],[Ticker]],[1]!Table1[[Symbol]:[Industry]],2,FALSE),"-")</f>
        <v>-</v>
      </c>
      <c r="D4457" t="s">
        <v>668</v>
      </c>
      <c r="E4457">
        <v>7.1919284000000001</v>
      </c>
      <c r="F4457">
        <v>4.46</v>
      </c>
      <c r="G4457">
        <v>-3.85426252372844</v>
      </c>
      <c r="H4457">
        <v>-7.2966185754773898</v>
      </c>
      <c r="I4457">
        <v>-1.3893660232324101</v>
      </c>
      <c r="J4457">
        <v>-0.84633940503013905</v>
      </c>
      <c r="K4457">
        <v>4.5278141242466603</v>
      </c>
      <c r="L4457">
        <v>4.3940702306107804</v>
      </c>
      <c r="M4457">
        <v>67.203950153317294</v>
      </c>
      <c r="N4457">
        <v>0.92006490456466905</v>
      </c>
      <c r="O4457">
        <v>73.542600896861003</v>
      </c>
      <c r="P4457">
        <v>59.285714285714299</v>
      </c>
      <c r="Q4457">
        <v>0.13115472374804099</v>
      </c>
    </row>
    <row r="4458" spans="1:17" hidden="1" x14ac:dyDescent="0.3">
      <c r="A4458" t="s">
        <v>9073</v>
      </c>
      <c r="B4458" t="s">
        <v>8485</v>
      </c>
      <c r="C4458" t="str">
        <f>IFERROR(VLOOKUP(Table1[[#This Row],[Ticker]],[1]!Table1[[Symbol]:[Industry]],2,FALSE),"-")</f>
        <v>-</v>
      </c>
      <c r="D4458" t="s">
        <v>869</v>
      </c>
      <c r="E4458">
        <v>7.1720335000000004</v>
      </c>
      <c r="F4458">
        <v>8.23</v>
      </c>
      <c r="G4458">
        <v>50.142514833704602</v>
      </c>
      <c r="H4458">
        <v>-37.212852125798598</v>
      </c>
      <c r="I4458">
        <v>47.539483879301699</v>
      </c>
      <c r="J4458">
        <v>-11.6604715094848</v>
      </c>
      <c r="K4458">
        <v>10.0152543406237</v>
      </c>
      <c r="L4458">
        <v>7.7075307014667702</v>
      </c>
      <c r="M4458">
        <v>29.520858829447199</v>
      </c>
      <c r="N4458">
        <v>1.30620281234173</v>
      </c>
      <c r="O4458">
        <v>90.886998784933098</v>
      </c>
      <c r="P4458">
        <v>75.854700854700795</v>
      </c>
    </row>
    <row r="4459" spans="1:17" hidden="1" x14ac:dyDescent="0.3">
      <c r="A4459" t="s">
        <v>9074</v>
      </c>
      <c r="B4459" t="s">
        <v>9075</v>
      </c>
      <c r="C4459" t="str">
        <f>IFERROR(VLOOKUP(Table1[[#This Row],[Ticker]],[1]!Table1[[Symbol]:[Industry]],2,FALSE),"-")</f>
        <v>-</v>
      </c>
      <c r="D4459" t="s">
        <v>237</v>
      </c>
      <c r="E4459">
        <v>7.1697166709999998</v>
      </c>
      <c r="F4459">
        <v>5.07</v>
      </c>
      <c r="G4459">
        <v>110.101767467375</v>
      </c>
      <c r="H4459">
        <v>5.7338563381512202</v>
      </c>
      <c r="I4459">
        <v>72.824919691053296</v>
      </c>
      <c r="J4459">
        <v>0.38886435389279</v>
      </c>
      <c r="K4459">
        <v>4.7535940341831697</v>
      </c>
      <c r="L4459">
        <v>3.68015760189388</v>
      </c>
      <c r="M4459">
        <v>48.366284039066699</v>
      </c>
      <c r="N4459">
        <v>1.0734388909183099</v>
      </c>
      <c r="O4459">
        <v>39.8422090729782</v>
      </c>
      <c r="P4459">
        <v>207.272727272727</v>
      </c>
      <c r="Q4459">
        <v>0.12378066566189</v>
      </c>
    </row>
    <row r="4460" spans="1:17" hidden="1" x14ac:dyDescent="0.3">
      <c r="A4460" t="s">
        <v>9076</v>
      </c>
      <c r="B4460" t="s">
        <v>9077</v>
      </c>
      <c r="C4460" t="str">
        <f>IFERROR(VLOOKUP(Table1[[#This Row],[Ticker]],[1]!Table1[[Symbol]:[Industry]],2,FALSE),"-")</f>
        <v>-</v>
      </c>
      <c r="D4460" t="s">
        <v>1303</v>
      </c>
      <c r="E4460">
        <v>7.1418792</v>
      </c>
      <c r="F4460">
        <v>14.16</v>
      </c>
      <c r="G4460">
        <v>9.2735146463059905</v>
      </c>
      <c r="H4460">
        <v>14.884110408845901</v>
      </c>
      <c r="I4460">
        <v>-0.59753414377166703</v>
      </c>
      <c r="J4460">
        <v>8.1627175441296096</v>
      </c>
      <c r="K4460">
        <v>12.9312239260205</v>
      </c>
      <c r="L4460">
        <v>12.2952056303844</v>
      </c>
      <c r="M4460">
        <v>60.886785668745397</v>
      </c>
      <c r="N4460">
        <v>1.6540558087946799</v>
      </c>
      <c r="O4460">
        <v>8.7570621468926397</v>
      </c>
      <c r="P4460">
        <v>61.828571428571401</v>
      </c>
      <c r="Q4460">
        <v>5.8639503582163001E-2</v>
      </c>
    </row>
    <row r="4461" spans="1:17" hidden="1" x14ac:dyDescent="0.3">
      <c r="A4461" t="s">
        <v>9078</v>
      </c>
      <c r="B4461" t="s">
        <v>9079</v>
      </c>
      <c r="C4461" t="str">
        <f>IFERROR(VLOOKUP(Table1[[#This Row],[Ticker]],[1]!Table1[[Symbol]:[Industry]],2,FALSE),"-")</f>
        <v>-</v>
      </c>
      <c r="D4461" t="s">
        <v>65</v>
      </c>
      <c r="E4461">
        <v>7.1370104799999998</v>
      </c>
      <c r="F4461">
        <v>7.06</v>
      </c>
      <c r="G4461">
        <v>0.35924255043237702</v>
      </c>
      <c r="H4461">
        <v>-10.218884545558501</v>
      </c>
      <c r="I4461">
        <v>-26.791805047622599</v>
      </c>
      <c r="J4461">
        <v>-2.4634086832775801</v>
      </c>
      <c r="K4461">
        <v>7.0181789581817204</v>
      </c>
      <c r="L4461">
        <v>6.65436155826161</v>
      </c>
      <c r="M4461">
        <v>53.573780983489002</v>
      </c>
      <c r="N4461">
        <v>1.01127232209358</v>
      </c>
      <c r="O4461">
        <v>54.3909348441926</v>
      </c>
      <c r="P4461">
        <v>86.279683377308601</v>
      </c>
      <c r="Q4461">
        <v>-1.3001171901980999E-2</v>
      </c>
    </row>
    <row r="4462" spans="1:17" hidden="1" x14ac:dyDescent="0.3">
      <c r="A4462" t="s">
        <v>9080</v>
      </c>
      <c r="B4462" t="s">
        <v>9081</v>
      </c>
      <c r="C4462" t="str">
        <f>IFERROR(VLOOKUP(Table1[[#This Row],[Ticker]],[1]!Table1[[Symbol]:[Industry]],2,FALSE),"-")</f>
        <v>-</v>
      </c>
      <c r="D4462" t="s">
        <v>552</v>
      </c>
      <c r="E4462">
        <v>7.0745062499999998</v>
      </c>
      <c r="F4462">
        <v>3.5</v>
      </c>
      <c r="G4462">
        <v>33.378723069912802</v>
      </c>
      <c r="H4462">
        <v>-2.36134928143548</v>
      </c>
      <c r="I4462">
        <v>-21.743532689898998</v>
      </c>
      <c r="J4462">
        <v>5.3089246857178196</v>
      </c>
      <c r="K4462">
        <v>3.3819740301293102</v>
      </c>
      <c r="L4462">
        <v>3.4080294771105502</v>
      </c>
      <c r="M4462">
        <v>63.537736056422602</v>
      </c>
      <c r="N4462">
        <v>1.4365302412232099</v>
      </c>
      <c r="O4462">
        <v>33.142857142857103</v>
      </c>
      <c r="P4462">
        <v>66.6666666666666</v>
      </c>
      <c r="Q4462">
        <v>6.6616114711214994E-2</v>
      </c>
    </row>
    <row r="4463" spans="1:17" hidden="1" x14ac:dyDescent="0.3">
      <c r="A4463" t="s">
        <v>9082</v>
      </c>
      <c r="B4463" t="s">
        <v>9083</v>
      </c>
      <c r="C4463" t="str">
        <f>IFERROR(VLOOKUP(Table1[[#This Row],[Ticker]],[1]!Table1[[Symbol]:[Industry]],2,FALSE),"-")</f>
        <v>-</v>
      </c>
      <c r="D4463" t="s">
        <v>95</v>
      </c>
      <c r="E4463">
        <v>7.0578560000000001</v>
      </c>
      <c r="F4463">
        <v>5.2</v>
      </c>
      <c r="G4463">
        <v>-28.333908867438101</v>
      </c>
      <c r="H4463">
        <v>34.550442451486497</v>
      </c>
      <c r="I4463">
        <v>-63.3183460041666</v>
      </c>
      <c r="J4463">
        <v>3.82206372059597</v>
      </c>
      <c r="K4463">
        <v>4.7504422309055601</v>
      </c>
      <c r="L4463">
        <v>6.0776968049685598</v>
      </c>
      <c r="M4463">
        <v>96.968368326096495</v>
      </c>
      <c r="N4463">
        <v>0.19624535149424199</v>
      </c>
      <c r="O4463">
        <v>123.461538461538</v>
      </c>
      <c r="P4463">
        <v>62.5</v>
      </c>
      <c r="Q4463">
        <v>-1.6907730498651002E-2</v>
      </c>
    </row>
    <row r="4464" spans="1:17" hidden="1" x14ac:dyDescent="0.3">
      <c r="A4464" t="s">
        <v>9084</v>
      </c>
      <c r="B4464" t="s">
        <v>9085</v>
      </c>
      <c r="C4464" t="str">
        <f>IFERROR(VLOOKUP(Table1[[#This Row],[Ticker]],[1]!Table1[[Symbol]:[Industry]],2,FALSE),"-")</f>
        <v>-</v>
      </c>
      <c r="D4464" t="s">
        <v>552</v>
      </c>
      <c r="E4464">
        <v>7.0349999999999904</v>
      </c>
      <c r="F4464">
        <v>36.409999999999997</v>
      </c>
      <c r="G4464">
        <v>100.43688230198499</v>
      </c>
      <c r="H4464">
        <v>28.765588297114999</v>
      </c>
      <c r="I4464">
        <v>106.977783735221</v>
      </c>
      <c r="J4464">
        <v>29.099926137096599</v>
      </c>
      <c r="K4464">
        <v>26.357956013752499</v>
      </c>
      <c r="L4464">
        <v>24.060337550627299</v>
      </c>
      <c r="M4464">
        <v>59.069059695734197</v>
      </c>
      <c r="N4464">
        <v>1.17382340489561</v>
      </c>
      <c r="O4464">
        <v>0</v>
      </c>
      <c r="P4464">
        <v>197.224489795918</v>
      </c>
    </row>
    <row r="4465" spans="1:17" hidden="1" x14ac:dyDescent="0.3">
      <c r="A4465" t="s">
        <v>9086</v>
      </c>
      <c r="B4465" t="s">
        <v>9087</v>
      </c>
      <c r="C4465" t="str">
        <f>IFERROR(VLOOKUP(Table1[[#This Row],[Ticker]],[1]!Table1[[Symbol]:[Industry]],2,FALSE),"-")</f>
        <v>-</v>
      </c>
      <c r="D4465" t="s">
        <v>140</v>
      </c>
      <c r="E4465">
        <v>7.0102804000000001</v>
      </c>
      <c r="F4465">
        <v>14.02</v>
      </c>
      <c r="G4465">
        <v>11.7387943711606</v>
      </c>
      <c r="H4465">
        <v>19.610149270092698</v>
      </c>
      <c r="I4465">
        <v>-9.7732877616971595E-2</v>
      </c>
      <c r="J4465">
        <v>4.1579275347206703</v>
      </c>
      <c r="K4465">
        <v>12.869130827236599</v>
      </c>
      <c r="L4465">
        <v>12.6043935160569</v>
      </c>
      <c r="M4465">
        <v>64.644386294738396</v>
      </c>
      <c r="N4465">
        <v>1.63842461862941</v>
      </c>
      <c r="O4465">
        <v>34.522111269614797</v>
      </c>
      <c r="P4465">
        <v>52.225841476655702</v>
      </c>
      <c r="Q4465">
        <v>5.2384926729009997E-3</v>
      </c>
    </row>
    <row r="4466" spans="1:17" hidden="1" x14ac:dyDescent="0.3">
      <c r="A4466" t="s">
        <v>9088</v>
      </c>
      <c r="B4466" t="s">
        <v>9089</v>
      </c>
      <c r="C4466" t="str">
        <f>IFERROR(VLOOKUP(Table1[[#This Row],[Ticker]],[1]!Table1[[Symbol]:[Industry]],2,FALSE),"-")</f>
        <v>-</v>
      </c>
      <c r="E4466">
        <v>7.0064225000000002</v>
      </c>
      <c r="F4466">
        <v>13.09</v>
      </c>
      <c r="G4466">
        <v>-57.817995149626903</v>
      </c>
      <c r="H4466">
        <v>-4.95218286083864</v>
      </c>
      <c r="I4466">
        <v>-48.215452979754097</v>
      </c>
      <c r="J4466">
        <v>-6.4105923484639096</v>
      </c>
      <c r="K4466">
        <v>13.389456527723601</v>
      </c>
      <c r="L4466">
        <v>16.765906681672</v>
      </c>
      <c r="M4466">
        <v>54.2589263326064</v>
      </c>
      <c r="N4466">
        <v>0.93766898454430403</v>
      </c>
      <c r="O4466">
        <v>160.886172650878</v>
      </c>
      <c r="P4466">
        <v>18.4615384615384</v>
      </c>
      <c r="Q4466">
        <v>8.4607611592489002E-2</v>
      </c>
    </row>
    <row r="4467" spans="1:17" hidden="1" x14ac:dyDescent="0.3">
      <c r="A4467" t="s">
        <v>9090</v>
      </c>
      <c r="B4467" t="s">
        <v>9091</v>
      </c>
      <c r="C4467" t="str">
        <f>IFERROR(VLOOKUP(Table1[[#This Row],[Ticker]],[1]!Table1[[Symbol]:[Industry]],2,FALSE),"-")</f>
        <v>-</v>
      </c>
      <c r="D4467" t="s">
        <v>287</v>
      </c>
      <c r="E4467">
        <v>6.990816154</v>
      </c>
      <c r="F4467">
        <v>4.0599999999999996</v>
      </c>
      <c r="G4467">
        <v>-3.79026409907428</v>
      </c>
      <c r="H4467">
        <v>-5.8847234404832696</v>
      </c>
      <c r="I4467">
        <v>-16.222699356565698</v>
      </c>
      <c r="J4467">
        <v>-8.2796262981820004</v>
      </c>
      <c r="K4467">
        <v>3.9380203931164299</v>
      </c>
      <c r="L4467">
        <v>3.8255816390908501</v>
      </c>
      <c r="M4467">
        <v>49.317957509117001</v>
      </c>
      <c r="N4467">
        <v>2.1715759279770501</v>
      </c>
      <c r="O4467">
        <v>67.241379310344797</v>
      </c>
      <c r="P4467">
        <v>39.5189003436425</v>
      </c>
      <c r="Q4467">
        <v>6.6307878768202003E-2</v>
      </c>
    </row>
    <row r="4468" spans="1:17" hidden="1" x14ac:dyDescent="0.3">
      <c r="A4468" t="s">
        <v>9092</v>
      </c>
      <c r="B4468" t="s">
        <v>9093</v>
      </c>
      <c r="C4468" t="str">
        <f>IFERROR(VLOOKUP(Table1[[#This Row],[Ticker]],[1]!Table1[[Symbol]:[Industry]],2,FALSE),"-")</f>
        <v>-</v>
      </c>
      <c r="D4468" t="s">
        <v>287</v>
      </c>
      <c r="E4468">
        <v>6.9632015999999997</v>
      </c>
      <c r="F4468">
        <v>6.96</v>
      </c>
      <c r="G4468">
        <v>-28.9110733645288</v>
      </c>
      <c r="H4468">
        <v>-2.3162331072870499</v>
      </c>
      <c r="I4468">
        <v>-55.840185695363502</v>
      </c>
      <c r="J4468">
        <v>3.2679728318163201</v>
      </c>
      <c r="K4468">
        <v>6.9580187078554498</v>
      </c>
      <c r="M4468">
        <v>54.912581042523399</v>
      </c>
      <c r="N4468">
        <v>1.7307508307366</v>
      </c>
      <c r="O4468">
        <v>112.93103448275799</v>
      </c>
      <c r="P4468">
        <v>14.473684210526301</v>
      </c>
    </row>
    <row r="4469" spans="1:17" hidden="1" x14ac:dyDescent="0.3">
      <c r="A4469" t="s">
        <v>9094</v>
      </c>
      <c r="B4469" t="s">
        <v>9095</v>
      </c>
      <c r="C4469" t="str">
        <f>IFERROR(VLOOKUP(Table1[[#This Row],[Ticker]],[1]!Table1[[Symbol]:[Industry]],2,FALSE),"-")</f>
        <v>-</v>
      </c>
      <c r="E4469">
        <v>6.9429392999999999</v>
      </c>
      <c r="F4469">
        <v>15.66</v>
      </c>
      <c r="G4469">
        <v>-35.452820026759802</v>
      </c>
      <c r="H4469">
        <v>-3.5573420595342999</v>
      </c>
      <c r="I4469">
        <v>-21.363942294418798</v>
      </c>
      <c r="J4469">
        <v>1.8798003509331001</v>
      </c>
      <c r="K4469">
        <v>15.465840695786101</v>
      </c>
      <c r="L4469">
        <v>15.3409284854419</v>
      </c>
      <c r="M4469">
        <v>49.518723880344297</v>
      </c>
      <c r="N4469">
        <v>0.77697302697302595</v>
      </c>
      <c r="O4469">
        <v>29.629629629629601</v>
      </c>
      <c r="P4469">
        <v>31.046025104602499</v>
      </c>
    </row>
    <row r="4470" spans="1:17" hidden="1" x14ac:dyDescent="0.3">
      <c r="A4470" t="s">
        <v>9096</v>
      </c>
      <c r="B4470" t="s">
        <v>9097</v>
      </c>
      <c r="C4470" t="str">
        <f>IFERROR(VLOOKUP(Table1[[#This Row],[Ticker]],[1]!Table1[[Symbol]:[Industry]],2,FALSE),"-")</f>
        <v>-</v>
      </c>
      <c r="D4470" t="s">
        <v>620</v>
      </c>
      <c r="E4470">
        <v>6.9143880379999896</v>
      </c>
      <c r="F4470">
        <v>33.07</v>
      </c>
      <c r="G4470">
        <v>-26.253539404454799</v>
      </c>
      <c r="H4470">
        <v>-28.437290053235401</v>
      </c>
      <c r="I4470">
        <v>31.332177805812499</v>
      </c>
      <c r="J4470">
        <v>-14.727379435692599</v>
      </c>
      <c r="K4470">
        <v>33.445445538133598</v>
      </c>
      <c r="L4470">
        <v>30.1691177323674</v>
      </c>
      <c r="M4470">
        <v>41.333114021726303</v>
      </c>
      <c r="N4470">
        <v>0.263044729390639</v>
      </c>
      <c r="O4470">
        <v>34.0792258844874</v>
      </c>
      <c r="P4470">
        <v>48.295964125560502</v>
      </c>
    </row>
    <row r="4471" spans="1:17" hidden="1" x14ac:dyDescent="0.3">
      <c r="A4471" t="s">
        <v>9098</v>
      </c>
      <c r="B4471" t="s">
        <v>9099</v>
      </c>
      <c r="C4471" t="str">
        <f>IFERROR(VLOOKUP(Table1[[#This Row],[Ticker]],[1]!Table1[[Symbol]:[Industry]],2,FALSE),"-")</f>
        <v>-</v>
      </c>
      <c r="D4471" t="s">
        <v>59</v>
      </c>
      <c r="E4471">
        <v>6.9000482999999999</v>
      </c>
      <c r="F4471">
        <v>23</v>
      </c>
      <c r="G4471">
        <v>-21.166731475541599</v>
      </c>
      <c r="H4471">
        <v>-4.4141352051891403</v>
      </c>
      <c r="I4471">
        <v>-2.8941484239976001</v>
      </c>
      <c r="J4471">
        <v>-1.7679983912052499</v>
      </c>
      <c r="K4471">
        <v>22.992747384072398</v>
      </c>
      <c r="L4471">
        <v>22.372394166813201</v>
      </c>
      <c r="M4471">
        <v>10.6643431554632</v>
      </c>
      <c r="N4471">
        <v>4.57871396895787</v>
      </c>
      <c r="O4471">
        <v>5.4347826086956497</v>
      </c>
      <c r="P4471">
        <v>12.1951219512195</v>
      </c>
    </row>
    <row r="4472" spans="1:17" hidden="1" x14ac:dyDescent="0.3">
      <c r="A4472" t="s">
        <v>9100</v>
      </c>
      <c r="B4472" t="s">
        <v>9101</v>
      </c>
      <c r="C4472" t="str">
        <f>IFERROR(VLOOKUP(Table1[[#This Row],[Ticker]],[1]!Table1[[Symbol]:[Industry]],2,FALSE),"-")</f>
        <v>-</v>
      </c>
      <c r="E4472">
        <v>6.8938452000000003</v>
      </c>
      <c r="F4472">
        <v>48.3</v>
      </c>
      <c r="G4472">
        <v>-75.273589529768103</v>
      </c>
      <c r="H4472">
        <v>-7.57202994203125</v>
      </c>
      <c r="I4472">
        <v>-10.1234085764239</v>
      </c>
      <c r="J4472">
        <v>-1.7679983912052499</v>
      </c>
      <c r="K4472">
        <v>46.371203136388402</v>
      </c>
      <c r="L4472">
        <v>50.4023440177385</v>
      </c>
      <c r="M4472">
        <v>37.999883455425099</v>
      </c>
      <c r="N4472">
        <v>0.36990595611285199</v>
      </c>
      <c r="O4472">
        <v>108.15734989648</v>
      </c>
      <c r="P4472">
        <v>24.9030256012412</v>
      </c>
    </row>
    <row r="4473" spans="1:17" hidden="1" x14ac:dyDescent="0.3">
      <c r="A4473" t="s">
        <v>9102</v>
      </c>
      <c r="B4473" t="s">
        <v>9103</v>
      </c>
      <c r="C4473" t="str">
        <f>IFERROR(VLOOKUP(Table1[[#This Row],[Ticker]],[1]!Table1[[Symbol]:[Industry]],2,FALSE),"-")</f>
        <v>-</v>
      </c>
      <c r="D4473" t="s">
        <v>1666</v>
      </c>
      <c r="E4473">
        <v>6.8837000000000002</v>
      </c>
      <c r="F4473">
        <v>19</v>
      </c>
      <c r="G4473">
        <v>47.015086706276499</v>
      </c>
      <c r="H4473">
        <v>-21.625464181224</v>
      </c>
      <c r="I4473">
        <v>31.0500279161615</v>
      </c>
      <c r="J4473">
        <v>0.38253924320333899</v>
      </c>
      <c r="K4473">
        <v>19.287599107207701</v>
      </c>
      <c r="L4473">
        <v>15.1010021750118</v>
      </c>
      <c r="M4473">
        <v>51.306351553691499</v>
      </c>
      <c r="N4473">
        <v>0.69474860805434602</v>
      </c>
      <c r="O4473">
        <v>50.421052631578902</v>
      </c>
      <c r="P4473">
        <v>178.59237536656801</v>
      </c>
      <c r="Q4473">
        <v>0.12683960265199101</v>
      </c>
    </row>
    <row r="4474" spans="1:17" hidden="1" x14ac:dyDescent="0.3">
      <c r="A4474" t="s">
        <v>9104</v>
      </c>
      <c r="B4474" t="s">
        <v>9105</v>
      </c>
      <c r="C4474" t="str">
        <f>IFERROR(VLOOKUP(Table1[[#This Row],[Ticker]],[1]!Table1[[Symbol]:[Industry]],2,FALSE),"-")</f>
        <v>-</v>
      </c>
      <c r="E4474">
        <v>6.8576199999999998</v>
      </c>
      <c r="F4474">
        <v>13.42</v>
      </c>
      <c r="G4474">
        <v>-25.7121860209961</v>
      </c>
      <c r="H4474">
        <v>-4.4141352051891403</v>
      </c>
      <c r="I4474">
        <v>-12.8893660232324</v>
      </c>
      <c r="J4474">
        <v>-1.7679983912052499</v>
      </c>
      <c r="M4474">
        <v>50</v>
      </c>
      <c r="N4474">
        <v>0</v>
      </c>
      <c r="O4474">
        <v>0</v>
      </c>
      <c r="P4474">
        <v>0</v>
      </c>
    </row>
    <row r="4475" spans="1:17" hidden="1" x14ac:dyDescent="0.3">
      <c r="A4475" t="s">
        <v>9106</v>
      </c>
      <c r="B4475" t="s">
        <v>9107</v>
      </c>
      <c r="C4475" t="str">
        <f>IFERROR(VLOOKUP(Table1[[#This Row],[Ticker]],[1]!Table1[[Symbol]:[Industry]],2,FALSE),"-")</f>
        <v>-</v>
      </c>
      <c r="D4475" t="s">
        <v>821</v>
      </c>
      <c r="E4475">
        <v>6.8564999999999996</v>
      </c>
      <c r="F4475">
        <v>6.53</v>
      </c>
      <c r="G4475">
        <v>-2.5046388511848598</v>
      </c>
      <c r="H4475">
        <v>9.7963911106003092</v>
      </c>
      <c r="I4475">
        <v>-30.335636566847999</v>
      </c>
      <c r="J4475">
        <v>5.65774418305217</v>
      </c>
      <c r="K4475">
        <v>5.9040407007276903</v>
      </c>
      <c r="L4475">
        <v>5.8719015466703697</v>
      </c>
      <c r="M4475">
        <v>75.931285640175602</v>
      </c>
      <c r="N4475">
        <v>1.7270275515978899</v>
      </c>
      <c r="O4475">
        <v>29.8621745788667</v>
      </c>
      <c r="P4475">
        <v>55.476190476190403</v>
      </c>
      <c r="Q4475">
        <v>-1.7706113877676E-2</v>
      </c>
    </row>
    <row r="4476" spans="1:17" hidden="1" x14ac:dyDescent="0.3">
      <c r="A4476" t="s">
        <v>9108</v>
      </c>
      <c r="B4476" t="s">
        <v>9109</v>
      </c>
      <c r="C4476" t="str">
        <f>IFERROR(VLOOKUP(Table1[[#This Row],[Ticker]],[1]!Table1[[Symbol]:[Industry]],2,FALSE),"-")</f>
        <v>-</v>
      </c>
      <c r="D4476">
        <v>0</v>
      </c>
      <c r="E4476">
        <v>6.8351499999999996</v>
      </c>
      <c r="F4476">
        <v>6</v>
      </c>
      <c r="G4476">
        <v>0.33823414707103699</v>
      </c>
      <c r="H4476">
        <v>11.5132841496495</v>
      </c>
      <c r="I4476">
        <v>-24.654071905585301</v>
      </c>
      <c r="J4476">
        <v>2.7774561542492902</v>
      </c>
      <c r="K4476">
        <v>5.3925792043959202</v>
      </c>
      <c r="L4476">
        <v>5.9418875540518901</v>
      </c>
      <c r="M4476">
        <v>33.054303584157999</v>
      </c>
      <c r="N4476">
        <v>1.04346149532486</v>
      </c>
      <c r="O4476">
        <v>37.6666666666666</v>
      </c>
      <c r="P4476">
        <v>71.919770773638902</v>
      </c>
    </row>
    <row r="4477" spans="1:17" hidden="1" x14ac:dyDescent="0.3">
      <c r="A4477" t="s">
        <v>9110</v>
      </c>
      <c r="B4477" t="s">
        <v>9111</v>
      </c>
      <c r="C4477" t="str">
        <f>IFERROR(VLOOKUP(Table1[[#This Row],[Ticker]],[1]!Table1[[Symbol]:[Industry]],2,FALSE),"-")</f>
        <v>-</v>
      </c>
      <c r="E4477">
        <v>6.824546894</v>
      </c>
      <c r="F4477">
        <v>6.82</v>
      </c>
      <c r="G4477">
        <v>-12.9849132937234</v>
      </c>
      <c r="H4477">
        <v>6.8236498110974999</v>
      </c>
      <c r="I4477">
        <v>-14.048786313087399</v>
      </c>
      <c r="J4477">
        <v>-8.2063545555888098</v>
      </c>
      <c r="K4477">
        <v>6.5749489242275097</v>
      </c>
      <c r="L4477">
        <v>6.7104539121365097</v>
      </c>
      <c r="M4477">
        <v>63.536306186687597</v>
      </c>
      <c r="N4477">
        <v>1.3625844382286001</v>
      </c>
      <c r="O4477">
        <v>24.633431085043899</v>
      </c>
      <c r="P4477">
        <v>24.680073126142599</v>
      </c>
      <c r="Q4477">
        <v>-3.5810981402019E-2</v>
      </c>
    </row>
    <row r="4478" spans="1:17" hidden="1" x14ac:dyDescent="0.3">
      <c r="A4478" t="s">
        <v>9112</v>
      </c>
      <c r="B4478" t="s">
        <v>9113</v>
      </c>
      <c r="C4478" t="str">
        <f>IFERROR(VLOOKUP(Table1[[#This Row],[Ticker]],[1]!Table1[[Symbol]:[Industry]],2,FALSE),"-")</f>
        <v>-</v>
      </c>
      <c r="E4478">
        <v>6.8022989999999997</v>
      </c>
      <c r="F4478">
        <v>7.29</v>
      </c>
      <c r="G4478">
        <v>-71.752156413298195</v>
      </c>
      <c r="H4478">
        <v>23.363642572588599</v>
      </c>
      <c r="I4478">
        <v>-66.750125516903296</v>
      </c>
      <c r="J4478">
        <v>-3.4774001006069502</v>
      </c>
      <c r="K4478">
        <v>7.0967193904248296</v>
      </c>
      <c r="L4478">
        <v>10.4756888236028</v>
      </c>
      <c r="M4478">
        <v>76.102852133353096</v>
      </c>
      <c r="N4478">
        <v>0.96698434048654103</v>
      </c>
      <c r="O4478">
        <v>146.913580246913</v>
      </c>
      <c r="P4478">
        <v>41.0058027079303</v>
      </c>
    </row>
    <row r="4479" spans="1:17" hidden="1" x14ac:dyDescent="0.3">
      <c r="A4479" t="s">
        <v>9114</v>
      </c>
      <c r="B4479" t="s">
        <v>9115</v>
      </c>
      <c r="C4479" t="str">
        <f>IFERROR(VLOOKUP(Table1[[#This Row],[Ticker]],[1]!Table1[[Symbol]:[Industry]],2,FALSE),"-")</f>
        <v>-</v>
      </c>
      <c r="D4479" t="s">
        <v>620</v>
      </c>
      <c r="E4479">
        <v>6.7949999999999999</v>
      </c>
      <c r="F4479">
        <v>22.65</v>
      </c>
      <c r="G4479">
        <v>-83.112975940123505</v>
      </c>
      <c r="H4479">
        <v>-22.408342301496099</v>
      </c>
      <c r="I4479">
        <v>17.6581844090442</v>
      </c>
      <c r="J4479">
        <v>-1.7679983912052499</v>
      </c>
      <c r="K4479">
        <v>25.4039540193173</v>
      </c>
      <c r="L4479">
        <v>27.3474722702382</v>
      </c>
      <c r="M4479">
        <v>3.5251979315162201</v>
      </c>
      <c r="N4479">
        <v>0.56791443850267298</v>
      </c>
      <c r="O4479">
        <v>134.74613686534201</v>
      </c>
      <c r="P4479">
        <v>69.790104947526203</v>
      </c>
    </row>
    <row r="4480" spans="1:17" hidden="1" x14ac:dyDescent="0.3">
      <c r="A4480" t="s">
        <v>9116</v>
      </c>
      <c r="B4480" t="s">
        <v>9117</v>
      </c>
      <c r="C4480" t="str">
        <f>IFERROR(VLOOKUP(Table1[[#This Row],[Ticker]],[1]!Table1[[Symbol]:[Industry]],2,FALSE),"-")</f>
        <v>-</v>
      </c>
      <c r="D4480" t="s">
        <v>869</v>
      </c>
      <c r="E4480">
        <v>6.7689984000000001</v>
      </c>
      <c r="F4480">
        <v>5.08</v>
      </c>
      <c r="G4480">
        <v>-60.583980892790997</v>
      </c>
      <c r="H4480">
        <v>-1.87176232383321</v>
      </c>
      <c r="I4480">
        <v>-28.922423874471999</v>
      </c>
      <c r="J4480">
        <v>7.2410106178037399</v>
      </c>
      <c r="K4480">
        <v>4.6377660191728696</v>
      </c>
      <c r="L4480">
        <v>5.75960079287246</v>
      </c>
      <c r="M4480">
        <v>87.387936180975302</v>
      </c>
      <c r="N4480">
        <v>0.82441927172952201</v>
      </c>
      <c r="O4480">
        <v>79.133858267716505</v>
      </c>
      <c r="P4480">
        <v>27.959697732997402</v>
      </c>
      <c r="Q4480">
        <v>5.7559074238419999E-3</v>
      </c>
    </row>
    <row r="4481" spans="1:17" hidden="1" x14ac:dyDescent="0.3">
      <c r="A4481" t="s">
        <v>9118</v>
      </c>
      <c r="B4481" t="s">
        <v>9119</v>
      </c>
      <c r="C4481" t="str">
        <f>IFERROR(VLOOKUP(Table1[[#This Row],[Ticker]],[1]!Table1[[Symbol]:[Industry]],2,FALSE),"-")</f>
        <v>-</v>
      </c>
      <c r="D4481" t="s">
        <v>716</v>
      </c>
      <c r="E4481">
        <v>6.7584707650000002</v>
      </c>
      <c r="F4481">
        <v>35.92</v>
      </c>
      <c r="G4481">
        <v>41.952049981476399</v>
      </c>
      <c r="H4481">
        <v>-3.9906456512648099</v>
      </c>
      <c r="I4481">
        <v>17.302732563211901</v>
      </c>
      <c r="J4481">
        <v>-1.9924023182739701</v>
      </c>
      <c r="K4481">
        <v>34.329909140841202</v>
      </c>
      <c r="L4481">
        <v>29.655160009035502</v>
      </c>
      <c r="M4481">
        <v>51.4778037811056</v>
      </c>
      <c r="N4481">
        <v>1.00217384063194</v>
      </c>
      <c r="O4481">
        <v>4.9554565701559001</v>
      </c>
      <c r="P4481">
        <v>70.771973258979003</v>
      </c>
    </row>
    <row r="4482" spans="1:17" hidden="1" x14ac:dyDescent="0.3">
      <c r="A4482" t="s">
        <v>9120</v>
      </c>
      <c r="B4482" t="s">
        <v>9121</v>
      </c>
      <c r="C4482" t="str">
        <f>IFERROR(VLOOKUP(Table1[[#This Row],[Ticker]],[1]!Table1[[Symbol]:[Industry]],2,FALSE),"-")</f>
        <v>-</v>
      </c>
      <c r="D4482" t="s">
        <v>620</v>
      </c>
      <c r="E4482">
        <v>6.7567500000000003</v>
      </c>
      <c r="F4482">
        <v>74.25</v>
      </c>
      <c r="G4482">
        <v>-23.241857563916401</v>
      </c>
      <c r="H4482">
        <v>15.8065778678159</v>
      </c>
      <c r="I4482">
        <v>-7.0447473489629999</v>
      </c>
      <c r="J4482">
        <v>2.4870074980762502</v>
      </c>
      <c r="K4482">
        <v>68.468073471780201</v>
      </c>
      <c r="L4482">
        <v>72.883531532686803</v>
      </c>
      <c r="M4482">
        <v>69.350486374785504</v>
      </c>
      <c r="N4482">
        <v>0.67987348388868696</v>
      </c>
      <c r="O4482">
        <v>29.831649831649798</v>
      </c>
      <c r="P4482">
        <v>34.267631103074102</v>
      </c>
      <c r="Q4482">
        <v>0.133707092115322</v>
      </c>
    </row>
    <row r="4483" spans="1:17" hidden="1" x14ac:dyDescent="0.3">
      <c r="A4483" t="s">
        <v>9122</v>
      </c>
      <c r="B4483" t="s">
        <v>9123</v>
      </c>
      <c r="C4483" t="str">
        <f>IFERROR(VLOOKUP(Table1[[#This Row],[Ticker]],[1]!Table1[[Symbol]:[Industry]],2,FALSE),"-")</f>
        <v>-</v>
      </c>
      <c r="D4483" t="s">
        <v>234</v>
      </c>
      <c r="E4483">
        <v>6.7372946999999996</v>
      </c>
      <c r="F4483">
        <v>15.57</v>
      </c>
      <c r="G4483">
        <v>-11.6462519550621</v>
      </c>
      <c r="H4483">
        <v>4.5498618557954202</v>
      </c>
      <c r="I4483">
        <v>-2.4638341083387898</v>
      </c>
      <c r="J4483">
        <v>-11.7254968732938</v>
      </c>
      <c r="K4483">
        <v>17.101004890237402</v>
      </c>
      <c r="L4483">
        <v>15.5998961314982</v>
      </c>
      <c r="M4483">
        <v>34.863761539479803</v>
      </c>
      <c r="N4483">
        <v>0.92197625952550799</v>
      </c>
      <c r="O4483">
        <v>59.023763648041097</v>
      </c>
      <c r="P4483">
        <v>33.762886597938099</v>
      </c>
      <c r="Q4483">
        <v>9.4330442540017004E-2</v>
      </c>
    </row>
    <row r="4484" spans="1:17" hidden="1" x14ac:dyDescent="0.3">
      <c r="A4484" t="s">
        <v>9124</v>
      </c>
      <c r="B4484" t="s">
        <v>9125</v>
      </c>
      <c r="C4484" t="str">
        <f>IFERROR(VLOOKUP(Table1[[#This Row],[Ticker]],[1]!Table1[[Symbol]:[Industry]],2,FALSE),"-")</f>
        <v>-</v>
      </c>
      <c r="D4484" t="s">
        <v>166</v>
      </c>
      <c r="E4484">
        <v>6.7003608000000003</v>
      </c>
      <c r="F4484">
        <v>22.89</v>
      </c>
      <c r="G4484">
        <v>-25.7121860209961</v>
      </c>
      <c r="H4484">
        <v>-4.4141352051891403</v>
      </c>
      <c r="I4484">
        <v>-12.8893660232324</v>
      </c>
      <c r="J4484">
        <v>-1.7679983912052499</v>
      </c>
      <c r="K4484">
        <v>22.89</v>
      </c>
      <c r="M4484">
        <v>50</v>
      </c>
      <c r="O4484">
        <v>0</v>
      </c>
      <c r="P4484">
        <v>0</v>
      </c>
    </row>
    <row r="4485" spans="1:17" hidden="1" x14ac:dyDescent="0.3">
      <c r="A4485" t="s">
        <v>9126</v>
      </c>
      <c r="B4485" t="s">
        <v>9127</v>
      </c>
      <c r="C4485" t="str">
        <f>IFERROR(VLOOKUP(Table1[[#This Row],[Ticker]],[1]!Table1[[Symbol]:[Industry]],2,FALSE),"-")</f>
        <v>-</v>
      </c>
      <c r="D4485" t="s">
        <v>140</v>
      </c>
      <c r="E4485">
        <v>6.7001340000000003</v>
      </c>
      <c r="F4485">
        <v>0.56999999999999995</v>
      </c>
      <c r="G4485">
        <v>-56.112186020996198</v>
      </c>
      <c r="H4485">
        <v>1.2462421533014201</v>
      </c>
      <c r="I4485">
        <v>-35.556032689899098</v>
      </c>
      <c r="J4485">
        <v>-1.7679983912052499</v>
      </c>
      <c r="K4485">
        <v>0.63326303558485098</v>
      </c>
      <c r="L4485">
        <v>0.76572409044859602</v>
      </c>
      <c r="M4485">
        <v>55.5895390345283</v>
      </c>
      <c r="N4485">
        <v>0.170468674200251</v>
      </c>
      <c r="O4485">
        <v>138.59649122806999</v>
      </c>
      <c r="P4485">
        <v>21.276595744680801</v>
      </c>
    </row>
    <row r="4486" spans="1:17" hidden="1" x14ac:dyDescent="0.3">
      <c r="A4486" t="s">
        <v>9128</v>
      </c>
      <c r="B4486" t="s">
        <v>9129</v>
      </c>
      <c r="C4486" t="str">
        <f>IFERROR(VLOOKUP(Table1[[#This Row],[Ticker]],[1]!Table1[[Symbol]:[Industry]],2,FALSE),"-")</f>
        <v>-</v>
      </c>
      <c r="D4486" t="s">
        <v>994</v>
      </c>
      <c r="E4486">
        <v>6.6419594000000002</v>
      </c>
      <c r="F4486">
        <v>5.14</v>
      </c>
      <c r="G4486">
        <v>-4.4857709266565804</v>
      </c>
      <c r="H4486">
        <v>-4.4141352051891403</v>
      </c>
      <c r="I4486">
        <v>-2.8251261945386301</v>
      </c>
      <c r="J4486">
        <v>-1.7679983912052499</v>
      </c>
      <c r="K4486">
        <v>5.0580883408238702</v>
      </c>
      <c r="L4486">
        <v>4.7582997717066702</v>
      </c>
      <c r="M4486">
        <v>100</v>
      </c>
      <c r="N4486">
        <v>0</v>
      </c>
      <c r="O4486">
        <v>0</v>
      </c>
      <c r="P4486">
        <v>21.2264150943396</v>
      </c>
    </row>
    <row r="4487" spans="1:17" hidden="1" x14ac:dyDescent="0.3">
      <c r="A4487" t="s">
        <v>9130</v>
      </c>
      <c r="B4487" t="s">
        <v>9131</v>
      </c>
      <c r="C4487" t="str">
        <f>IFERROR(VLOOKUP(Table1[[#This Row],[Ticker]],[1]!Table1[[Symbol]:[Industry]],2,FALSE),"-")</f>
        <v>-</v>
      </c>
      <c r="D4487" t="s">
        <v>234</v>
      </c>
      <c r="E4487">
        <v>6.630650202</v>
      </c>
      <c r="F4487">
        <v>6.06</v>
      </c>
      <c r="G4487">
        <v>8.9544806456704595</v>
      </c>
      <c r="H4487">
        <v>28.772677981624</v>
      </c>
      <c r="I4487">
        <v>-11.8893660232324</v>
      </c>
      <c r="J4487">
        <v>13.660573037366101</v>
      </c>
      <c r="K4487">
        <v>4.7730078023287801</v>
      </c>
      <c r="L4487">
        <v>4.93594087651348</v>
      </c>
      <c r="M4487">
        <v>90.318544293920198</v>
      </c>
      <c r="N4487">
        <v>1.58839173862654</v>
      </c>
      <c r="O4487">
        <v>13.861386138613801</v>
      </c>
      <c r="P4487">
        <v>63.783783783783697</v>
      </c>
      <c r="Q4487">
        <v>2.7873390869376E-2</v>
      </c>
    </row>
    <row r="4488" spans="1:17" hidden="1" x14ac:dyDescent="0.3">
      <c r="A4488" t="s">
        <v>9132</v>
      </c>
      <c r="B4488" t="s">
        <v>9133</v>
      </c>
      <c r="C4488" t="str">
        <f>IFERROR(VLOOKUP(Table1[[#This Row],[Ticker]],[1]!Table1[[Symbol]:[Industry]],2,FALSE),"-")</f>
        <v>-</v>
      </c>
      <c r="D4488" t="s">
        <v>475</v>
      </c>
      <c r="E4488">
        <v>6.6</v>
      </c>
      <c r="F4488">
        <v>6.6</v>
      </c>
      <c r="G4488">
        <v>63.942986392796797</v>
      </c>
      <c r="H4488">
        <v>5.3737930166705601</v>
      </c>
      <c r="I4488">
        <v>9.3328561989897896</v>
      </c>
      <c r="J4488">
        <v>-6.5770507250100598</v>
      </c>
      <c r="K4488">
        <v>6.5554413089180201</v>
      </c>
      <c r="L4488">
        <v>5.8007624254592596</v>
      </c>
      <c r="M4488">
        <v>47.823728703978396</v>
      </c>
      <c r="N4488">
        <v>1.47772434341784</v>
      </c>
      <c r="O4488">
        <v>34.848484848484802</v>
      </c>
      <c r="P4488">
        <v>119.26910299003301</v>
      </c>
      <c r="Q4488">
        <v>0.123151681293048</v>
      </c>
    </row>
    <row r="4489" spans="1:17" hidden="1" x14ac:dyDescent="0.3">
      <c r="A4489" t="s">
        <v>9134</v>
      </c>
      <c r="B4489" t="s">
        <v>9135</v>
      </c>
      <c r="C4489" t="str">
        <f>IFERROR(VLOOKUP(Table1[[#This Row],[Ticker]],[1]!Table1[[Symbol]:[Industry]],2,FALSE),"-")</f>
        <v>-</v>
      </c>
      <c r="E4489">
        <v>6.5953392060000002</v>
      </c>
      <c r="F4489">
        <v>5.79</v>
      </c>
      <c r="G4489">
        <v>-25.7121860209961</v>
      </c>
      <c r="H4489">
        <v>6.3131375220835704</v>
      </c>
      <c r="I4489">
        <v>-42.279609925671402</v>
      </c>
      <c r="J4489">
        <v>-4.3279983912052504</v>
      </c>
      <c r="K4489">
        <v>5.7689130942976403</v>
      </c>
      <c r="L4489">
        <v>6.0412907019649396</v>
      </c>
      <c r="M4489">
        <v>44.464733431943003</v>
      </c>
      <c r="N4489">
        <v>1.80791382144982</v>
      </c>
      <c r="O4489">
        <v>47.668393782383397</v>
      </c>
      <c r="P4489">
        <v>34.965034965034903</v>
      </c>
      <c r="Q4489">
        <v>5.2760019494086999E-2</v>
      </c>
    </row>
    <row r="4490" spans="1:17" hidden="1" x14ac:dyDescent="0.3">
      <c r="A4490" t="s">
        <v>9136</v>
      </c>
      <c r="B4490" t="s">
        <v>9137</v>
      </c>
      <c r="C4490" t="str">
        <f>IFERROR(VLOOKUP(Table1[[#This Row],[Ticker]],[1]!Table1[[Symbol]:[Industry]],2,FALSE),"-")</f>
        <v>-</v>
      </c>
      <c r="D4490" t="s">
        <v>620</v>
      </c>
      <c r="E4490">
        <v>6.5861138649999997</v>
      </c>
      <c r="F4490">
        <v>15.55</v>
      </c>
      <c r="G4490">
        <v>72.124964106230195</v>
      </c>
      <c r="H4490">
        <v>10.430768782994001</v>
      </c>
      <c r="I4490">
        <v>4.6465372269565401</v>
      </c>
      <c r="J4490">
        <v>2.1758518761744199</v>
      </c>
      <c r="K4490">
        <v>13.634735896524599</v>
      </c>
      <c r="L4490">
        <v>12.487959282834399</v>
      </c>
      <c r="M4490">
        <v>76.853956386520196</v>
      </c>
      <c r="N4490">
        <v>1.5759614781353899</v>
      </c>
      <c r="O4490">
        <v>0</v>
      </c>
      <c r="P4490">
        <v>119.014084507042</v>
      </c>
    </row>
    <row r="4491" spans="1:17" hidden="1" x14ac:dyDescent="0.3">
      <c r="A4491" t="s">
        <v>9138</v>
      </c>
      <c r="B4491" t="s">
        <v>9139</v>
      </c>
      <c r="C4491" t="str">
        <f>IFERROR(VLOOKUP(Table1[[#This Row],[Ticker]],[1]!Table1[[Symbol]:[Industry]],2,FALSE),"-")</f>
        <v>-</v>
      </c>
      <c r="D4491" t="s">
        <v>49</v>
      </c>
      <c r="E4491">
        <v>6.53</v>
      </c>
      <c r="F4491">
        <v>6.53</v>
      </c>
      <c r="G4491">
        <v>52.703114525451802</v>
      </c>
      <c r="H4491">
        <v>19.3858647948108</v>
      </c>
      <c r="I4491">
        <v>35.519724885858402</v>
      </c>
      <c r="J4491">
        <v>-9.3799386897127093</v>
      </c>
      <c r="K4491">
        <v>5.8029509812627298</v>
      </c>
      <c r="L4491">
        <v>5.1612183774786802</v>
      </c>
      <c r="M4491">
        <v>59.079297365879498</v>
      </c>
      <c r="N4491">
        <v>1.35591387359666</v>
      </c>
      <c r="O4491">
        <v>20.5206738131699</v>
      </c>
      <c r="P4491">
        <v>120.608108108108</v>
      </c>
      <c r="Q4491">
        <v>2.6288317109003999E-2</v>
      </c>
    </row>
    <row r="4492" spans="1:17" hidden="1" x14ac:dyDescent="0.3">
      <c r="A4492" t="s">
        <v>9140</v>
      </c>
      <c r="B4492" t="s">
        <v>9141</v>
      </c>
      <c r="C4492" t="str">
        <f>IFERROR(VLOOKUP(Table1[[#This Row],[Ticker]],[1]!Table1[[Symbol]:[Industry]],2,FALSE),"-")</f>
        <v>-</v>
      </c>
      <c r="D4492" t="s">
        <v>552</v>
      </c>
      <c r="E4492">
        <v>6.5205000000000002</v>
      </c>
      <c r="F4492">
        <v>161</v>
      </c>
      <c r="G4492">
        <v>266.97074080827201</v>
      </c>
      <c r="H4492">
        <v>-21.868773590060002</v>
      </c>
      <c r="I4492">
        <v>193.194284166881</v>
      </c>
      <c r="J4492">
        <v>-6.0926429409682896</v>
      </c>
      <c r="K4492">
        <v>153.02411503257201</v>
      </c>
      <c r="L4492">
        <v>101.533455460767</v>
      </c>
      <c r="M4492">
        <v>43.7634589481153</v>
      </c>
      <c r="N4492">
        <v>0.238355920556995</v>
      </c>
      <c r="O4492">
        <v>23.944099378882001</v>
      </c>
      <c r="P4492">
        <v>401.55763239875301</v>
      </c>
      <c r="Q4492">
        <v>0.17572354494598399</v>
      </c>
    </row>
    <row r="4493" spans="1:17" hidden="1" x14ac:dyDescent="0.3">
      <c r="A4493" t="s">
        <v>9142</v>
      </c>
      <c r="B4493" t="s">
        <v>9143</v>
      </c>
      <c r="C4493" t="str">
        <f>IFERROR(VLOOKUP(Table1[[#This Row],[Ticker]],[1]!Table1[[Symbol]:[Industry]],2,FALSE),"-")</f>
        <v>-</v>
      </c>
      <c r="D4493" t="s">
        <v>620</v>
      </c>
      <c r="E4493">
        <v>6.5020054470000002</v>
      </c>
      <c r="F4493">
        <v>13.11</v>
      </c>
      <c r="G4493">
        <v>-48.184096133355702</v>
      </c>
      <c r="H4493">
        <v>2.3797579245818499</v>
      </c>
      <c r="I4493">
        <v>-30.591814234155201</v>
      </c>
      <c r="J4493">
        <v>10.1520016087947</v>
      </c>
      <c r="K4493">
        <v>13.821595172377799</v>
      </c>
      <c r="L4493">
        <v>14.787008909177599</v>
      </c>
      <c r="M4493">
        <v>36.768060198253998</v>
      </c>
      <c r="N4493">
        <v>1.13995193774226</v>
      </c>
      <c r="O4493">
        <v>52.479023646071603</v>
      </c>
      <c r="P4493">
        <v>12.051282051282</v>
      </c>
      <c r="Q4493">
        <v>4.1741267810151E-2</v>
      </c>
    </row>
    <row r="4494" spans="1:17" hidden="1" x14ac:dyDescent="0.3">
      <c r="A4494" t="s">
        <v>9144</v>
      </c>
      <c r="B4494" t="s">
        <v>9145</v>
      </c>
      <c r="C4494" t="str">
        <f>IFERROR(VLOOKUP(Table1[[#This Row],[Ticker]],[1]!Table1[[Symbol]:[Industry]],2,FALSE),"-")</f>
        <v>-</v>
      </c>
      <c r="D4494" t="s">
        <v>234</v>
      </c>
      <c r="E4494">
        <v>6.4830502548256703</v>
      </c>
      <c r="F4494">
        <v>4.2699999999999996</v>
      </c>
      <c r="G4494">
        <v>77.621147312337101</v>
      </c>
      <c r="H4494">
        <v>-4.4141352051891403</v>
      </c>
      <c r="I4494">
        <v>26.653117636898202</v>
      </c>
      <c r="J4494">
        <v>-1.7679983912052499</v>
      </c>
      <c r="K4494">
        <v>4.1214604460984399</v>
      </c>
      <c r="L4494">
        <v>3.57317630542373</v>
      </c>
      <c r="M4494">
        <v>99.999999999997897</v>
      </c>
      <c r="N4494">
        <v>0</v>
      </c>
      <c r="O4494">
        <v>0</v>
      </c>
      <c r="P4494">
        <v>103.333333333333</v>
      </c>
    </row>
    <row r="4495" spans="1:17" hidden="1" x14ac:dyDescent="0.3">
      <c r="A4495" t="s">
        <v>9146</v>
      </c>
      <c r="B4495" t="s">
        <v>9147</v>
      </c>
      <c r="C4495" t="str">
        <f>IFERROR(VLOOKUP(Table1[[#This Row],[Ticker]],[1]!Table1[[Symbol]:[Industry]],2,FALSE),"-")</f>
        <v>-</v>
      </c>
      <c r="E4495">
        <v>6.4665206</v>
      </c>
      <c r="F4495">
        <v>21.5</v>
      </c>
      <c r="G4495">
        <v>-33.358234130961797</v>
      </c>
      <c r="H4495">
        <v>-13.789135205189099</v>
      </c>
      <c r="I4495">
        <v>-30.608462846806798</v>
      </c>
      <c r="J4495">
        <v>-0.60520769353083603</v>
      </c>
      <c r="K4495">
        <v>23.293069718739002</v>
      </c>
      <c r="L4495">
        <v>24.1703040737858</v>
      </c>
      <c r="M4495">
        <v>39.890691136411299</v>
      </c>
      <c r="N4495">
        <v>0.43593152733920498</v>
      </c>
      <c r="O4495">
        <v>41.162790697674403</v>
      </c>
      <c r="P4495">
        <v>31.2576312576312</v>
      </c>
    </row>
    <row r="4496" spans="1:17" hidden="1" x14ac:dyDescent="0.3">
      <c r="A4496" t="s">
        <v>9148</v>
      </c>
      <c r="B4496" t="s">
        <v>9149</v>
      </c>
      <c r="C4496" t="str">
        <f>IFERROR(VLOOKUP(Table1[[#This Row],[Ticker]],[1]!Table1[[Symbol]:[Industry]],2,FALSE),"-")</f>
        <v>-</v>
      </c>
      <c r="D4496" t="s">
        <v>390</v>
      </c>
      <c r="E4496">
        <v>6.4465199999999996</v>
      </c>
      <c r="F4496">
        <v>22.86</v>
      </c>
      <c r="G4496">
        <v>21.108623227558699</v>
      </c>
      <c r="H4496">
        <v>4.4430076519536996</v>
      </c>
      <c r="I4496">
        <v>18.188615628143701</v>
      </c>
      <c r="J4496">
        <v>8.8805979301887401</v>
      </c>
      <c r="K4496">
        <v>20.554793127332498</v>
      </c>
      <c r="L4496">
        <v>20.284925315107099</v>
      </c>
      <c r="M4496">
        <v>88.403273468367701</v>
      </c>
      <c r="N4496">
        <v>1.5860679753882201</v>
      </c>
      <c r="O4496">
        <v>16.4041994750656</v>
      </c>
      <c r="P4496">
        <v>83.467094703049696</v>
      </c>
      <c r="Q4496">
        <v>0.102692205845616</v>
      </c>
    </row>
    <row r="4497" spans="1:17" hidden="1" x14ac:dyDescent="0.3">
      <c r="A4497" t="s">
        <v>9150</v>
      </c>
      <c r="B4497" t="s">
        <v>9151</v>
      </c>
      <c r="C4497" t="str">
        <f>IFERROR(VLOOKUP(Table1[[#This Row],[Ticker]],[1]!Table1[[Symbol]:[Industry]],2,FALSE),"-")</f>
        <v>-</v>
      </c>
      <c r="E4497">
        <v>6.4157999999999999</v>
      </c>
      <c r="F4497">
        <v>12.58</v>
      </c>
      <c r="G4497">
        <v>-25.7121860209961</v>
      </c>
      <c r="H4497">
        <v>-4.4141352051891403</v>
      </c>
      <c r="I4497">
        <v>-12.8893660232324</v>
      </c>
      <c r="K4497">
        <v>12.58</v>
      </c>
      <c r="L4497">
        <v>12.579999999999901</v>
      </c>
      <c r="M4497">
        <v>50</v>
      </c>
      <c r="O4497">
        <v>0</v>
      </c>
      <c r="P4497">
        <v>0</v>
      </c>
    </row>
    <row r="4498" spans="1:17" hidden="1" x14ac:dyDescent="0.3">
      <c r="A4498" t="s">
        <v>9152</v>
      </c>
      <c r="B4498" t="s">
        <v>9153</v>
      </c>
      <c r="C4498" t="str">
        <f>IFERROR(VLOOKUP(Table1[[#This Row],[Ticker]],[1]!Table1[[Symbol]:[Industry]],2,FALSE),"-")</f>
        <v>-</v>
      </c>
      <c r="D4498" t="s">
        <v>620</v>
      </c>
      <c r="E4498">
        <v>6.4041962999999997</v>
      </c>
      <c r="F4498">
        <v>19.989999999999998</v>
      </c>
      <c r="G4498">
        <v>-71.169211941869307</v>
      </c>
      <c r="H4498">
        <v>5.7236058416428097</v>
      </c>
      <c r="I4498">
        <v>-50.146114296929802</v>
      </c>
      <c r="J4498">
        <v>-1.7679983912052499</v>
      </c>
      <c r="K4498">
        <v>20.555961242880802</v>
      </c>
      <c r="L4498">
        <v>25.866232251812601</v>
      </c>
      <c r="M4498">
        <v>62.335366689585101</v>
      </c>
      <c r="N4498">
        <v>0.163380795910916</v>
      </c>
      <c r="O4498">
        <v>119.559779889944</v>
      </c>
      <c r="P4498">
        <v>25.881612090680001</v>
      </c>
      <c r="Q4498">
        <v>4.2567055990829002E-2</v>
      </c>
    </row>
    <row r="4499" spans="1:17" hidden="1" x14ac:dyDescent="0.3">
      <c r="A4499" t="s">
        <v>9154</v>
      </c>
      <c r="B4499" t="s">
        <v>9155</v>
      </c>
      <c r="C4499" t="str">
        <f>IFERROR(VLOOKUP(Table1[[#This Row],[Ticker]],[1]!Table1[[Symbol]:[Industry]],2,FALSE),"-")</f>
        <v>-</v>
      </c>
      <c r="D4499" t="s">
        <v>218</v>
      </c>
      <c r="E4499">
        <v>6.3839820999999999</v>
      </c>
      <c r="F4499">
        <v>0.79</v>
      </c>
      <c r="G4499">
        <v>-0.31536062417079302</v>
      </c>
      <c r="H4499">
        <v>-12.649429322836101</v>
      </c>
      <c r="I4499">
        <v>23.317530528491702</v>
      </c>
      <c r="J4499">
        <v>3.63740701420015</v>
      </c>
      <c r="K4499">
        <v>0.72995678289843302</v>
      </c>
      <c r="L4499">
        <v>0.67874985864906401</v>
      </c>
      <c r="M4499">
        <v>70.484242365065299</v>
      </c>
      <c r="N4499">
        <v>1.32150426622009</v>
      </c>
      <c r="O4499">
        <v>34.177215189873401</v>
      </c>
      <c r="P4499">
        <v>54.901960784313701</v>
      </c>
      <c r="Q4499">
        <v>5.8847342580499E-2</v>
      </c>
    </row>
    <row r="4500" spans="1:17" hidden="1" x14ac:dyDescent="0.3">
      <c r="A4500" t="s">
        <v>9156</v>
      </c>
      <c r="B4500" t="s">
        <v>9157</v>
      </c>
      <c r="C4500" t="str">
        <f>IFERROR(VLOOKUP(Table1[[#This Row],[Ticker]],[1]!Table1[[Symbol]:[Industry]],2,FALSE),"-")</f>
        <v>-</v>
      </c>
      <c r="D4500" t="s">
        <v>287</v>
      </c>
      <c r="E4500">
        <v>6.3816915400000003</v>
      </c>
      <c r="F4500">
        <v>2.38</v>
      </c>
      <c r="G4500">
        <v>138.732258423448</v>
      </c>
      <c r="H4500">
        <v>-14.602814450472099</v>
      </c>
      <c r="I4500">
        <v>27.110633976767499</v>
      </c>
      <c r="J4500">
        <v>-1.7679983912052499</v>
      </c>
      <c r="K4500">
        <v>1.86279213327497</v>
      </c>
      <c r="L4500">
        <v>1.29338060999176</v>
      </c>
      <c r="M4500">
        <v>17.7107540071937</v>
      </c>
      <c r="N4500">
        <v>0.14006386241715299</v>
      </c>
      <c r="O4500">
        <v>16.806722689075599</v>
      </c>
      <c r="P4500">
        <v>179.99999999999901</v>
      </c>
      <c r="Q4500">
        <v>6.4795518576057004E-2</v>
      </c>
    </row>
    <row r="4501" spans="1:17" hidden="1" x14ac:dyDescent="0.3">
      <c r="A4501" t="s">
        <v>9158</v>
      </c>
      <c r="B4501" t="s">
        <v>9159</v>
      </c>
      <c r="C4501" t="str">
        <f>IFERROR(VLOOKUP(Table1[[#This Row],[Ticker]],[1]!Table1[[Symbol]:[Industry]],2,FALSE),"-")</f>
        <v>-</v>
      </c>
      <c r="D4501" t="s">
        <v>620</v>
      </c>
      <c r="E4501">
        <v>6.3455605290000001</v>
      </c>
      <c r="F4501">
        <v>6.93</v>
      </c>
      <c r="G4501">
        <v>0.97885602653579795</v>
      </c>
      <c r="H4501">
        <v>-11.0898845239902</v>
      </c>
      <c r="I4501">
        <v>9.7655012334047395</v>
      </c>
      <c r="J4501">
        <v>-5.28912515176863</v>
      </c>
      <c r="K4501">
        <v>6.8577604160313097</v>
      </c>
      <c r="L4501">
        <v>6.4813261309894896</v>
      </c>
      <c r="M4501">
        <v>43.814409456556902</v>
      </c>
      <c r="N4501">
        <v>1.5958919630864301</v>
      </c>
      <c r="O4501">
        <v>38.095238095238102</v>
      </c>
      <c r="P4501">
        <v>64.608076009501104</v>
      </c>
      <c r="Q4501">
        <v>4.7333521570523E-2</v>
      </c>
    </row>
    <row r="4502" spans="1:17" hidden="1" x14ac:dyDescent="0.3">
      <c r="A4502" t="s">
        <v>9160</v>
      </c>
      <c r="B4502" t="s">
        <v>9161</v>
      </c>
      <c r="C4502" t="str">
        <f>IFERROR(VLOOKUP(Table1[[#This Row],[Ticker]],[1]!Table1[[Symbol]:[Industry]],2,FALSE),"-")</f>
        <v>-</v>
      </c>
      <c r="D4502" t="s">
        <v>716</v>
      </c>
      <c r="E4502">
        <v>6.3247861439999999</v>
      </c>
      <c r="F4502">
        <v>93.46</v>
      </c>
      <c r="G4502">
        <v>33.4839992651073</v>
      </c>
      <c r="H4502">
        <v>-1.01836348868132</v>
      </c>
      <c r="I4502">
        <v>12.5771395479851</v>
      </c>
      <c r="J4502">
        <v>2.2888861860188698</v>
      </c>
      <c r="K4502">
        <v>89.384206848718193</v>
      </c>
      <c r="L4502">
        <v>79.382547626380301</v>
      </c>
      <c r="M4502">
        <v>63.753004305415402</v>
      </c>
      <c r="N4502">
        <v>1.00880253887381</v>
      </c>
      <c r="O4502">
        <v>3.45602396747271</v>
      </c>
      <c r="P4502">
        <v>61.611620266297699</v>
      </c>
    </row>
    <row r="4503" spans="1:17" hidden="1" x14ac:dyDescent="0.3">
      <c r="A4503" t="s">
        <v>9162</v>
      </c>
      <c r="B4503" t="s">
        <v>9163</v>
      </c>
      <c r="C4503" t="str">
        <f>IFERROR(VLOOKUP(Table1[[#This Row],[Ticker]],[1]!Table1[[Symbol]:[Industry]],2,FALSE),"-")</f>
        <v>-</v>
      </c>
      <c r="D4503" t="s">
        <v>218</v>
      </c>
      <c r="E4503">
        <v>6.3066559499999997</v>
      </c>
      <c r="F4503">
        <v>6.6</v>
      </c>
      <c r="G4503">
        <v>-56.962186020996199</v>
      </c>
      <c r="I4503">
        <v>-12.8893660232324</v>
      </c>
      <c r="K4503">
        <v>7.8976443621726604</v>
      </c>
      <c r="M4503">
        <v>24.8553728216223</v>
      </c>
      <c r="N4503">
        <v>1</v>
      </c>
      <c r="O4503">
        <v>45.454545454545404</v>
      </c>
      <c r="P4503">
        <v>4.7619047619047601</v>
      </c>
    </row>
    <row r="4504" spans="1:17" hidden="1" x14ac:dyDescent="0.3">
      <c r="A4504" t="s">
        <v>9164</v>
      </c>
      <c r="B4504" t="s">
        <v>9165</v>
      </c>
      <c r="C4504" t="str">
        <f>IFERROR(VLOOKUP(Table1[[#This Row],[Ticker]],[1]!Table1[[Symbol]:[Industry]],2,FALSE),"-")</f>
        <v>-</v>
      </c>
      <c r="D4504" t="s">
        <v>1409</v>
      </c>
      <c r="E4504">
        <v>6.3034143</v>
      </c>
      <c r="F4504">
        <v>11.37</v>
      </c>
      <c r="G4504">
        <v>104.44975729884101</v>
      </c>
      <c r="H4504">
        <v>18.0971770120054</v>
      </c>
      <c r="I4504">
        <v>54.070986399675</v>
      </c>
      <c r="J4504">
        <v>19.372941206110099</v>
      </c>
      <c r="K4504">
        <v>8.8787372329190308</v>
      </c>
      <c r="L4504">
        <v>7.7364207439706201</v>
      </c>
      <c r="M4504">
        <v>85.393170535180005</v>
      </c>
      <c r="N4504">
        <v>3.0186056546355</v>
      </c>
      <c r="O4504">
        <v>0</v>
      </c>
      <c r="P4504">
        <v>141.40127388535001</v>
      </c>
      <c r="Q4504">
        <v>8.4006739524125004E-2</v>
      </c>
    </row>
    <row r="4505" spans="1:17" hidden="1" x14ac:dyDescent="0.3">
      <c r="A4505" t="s">
        <v>9166</v>
      </c>
      <c r="B4505" t="s">
        <v>9167</v>
      </c>
      <c r="C4505" t="str">
        <f>IFERROR(VLOOKUP(Table1[[#This Row],[Ticker]],[1]!Table1[[Symbol]:[Industry]],2,FALSE),"-")</f>
        <v>-</v>
      </c>
      <c r="D4505" t="s">
        <v>390</v>
      </c>
      <c r="E4505">
        <v>6.2929259999999996</v>
      </c>
      <c r="F4505">
        <v>1.23</v>
      </c>
      <c r="G4505">
        <v>36.129919242161698</v>
      </c>
      <c r="H4505">
        <v>-2.5959533870073201</v>
      </c>
      <c r="I4505">
        <v>17.961697806554799</v>
      </c>
      <c r="J4505">
        <v>4.8986682754614099</v>
      </c>
      <c r="K4505">
        <v>1.0511397771290001</v>
      </c>
      <c r="L4505">
        <v>0.99253482854469799</v>
      </c>
      <c r="M4505">
        <v>73.942988456894099</v>
      </c>
      <c r="N4505">
        <v>2.3037174911005498</v>
      </c>
      <c r="O4505">
        <v>21.951219512195099</v>
      </c>
      <c r="P4505">
        <v>115.78947368420999</v>
      </c>
      <c r="Q4505">
        <v>8.7929990813349998E-2</v>
      </c>
    </row>
    <row r="4506" spans="1:17" hidden="1" x14ac:dyDescent="0.3">
      <c r="A4506" t="s">
        <v>9168</v>
      </c>
      <c r="B4506" t="s">
        <v>9169</v>
      </c>
      <c r="C4506" t="str">
        <f>IFERROR(VLOOKUP(Table1[[#This Row],[Ticker]],[1]!Table1[[Symbol]:[Industry]],2,FALSE),"-")</f>
        <v>-</v>
      </c>
      <c r="E4506">
        <v>6.2925449999999996</v>
      </c>
      <c r="F4506">
        <v>10.5</v>
      </c>
      <c r="G4506">
        <v>-79.0455193543295</v>
      </c>
      <c r="H4506">
        <v>-24.868680659734501</v>
      </c>
      <c r="I4506">
        <v>-55.228739993578301</v>
      </c>
      <c r="J4506">
        <v>-10.3045837570589</v>
      </c>
      <c r="K4506">
        <v>13.414324037007701</v>
      </c>
      <c r="L4506">
        <v>17.514575233782701</v>
      </c>
      <c r="M4506">
        <v>36.941359712957301</v>
      </c>
      <c r="N4506">
        <v>2.6429240862230499</v>
      </c>
      <c r="O4506">
        <v>164.76190476190399</v>
      </c>
      <c r="P4506">
        <v>20.967741935483801</v>
      </c>
      <c r="Q4506">
        <v>-5.3011825503297E-2</v>
      </c>
    </row>
    <row r="4507" spans="1:17" hidden="1" x14ac:dyDescent="0.3">
      <c r="A4507" t="s">
        <v>9170</v>
      </c>
      <c r="B4507" t="s">
        <v>9171</v>
      </c>
      <c r="C4507" t="str">
        <f>IFERROR(VLOOKUP(Table1[[#This Row],[Ticker]],[1]!Table1[[Symbol]:[Industry]],2,FALSE),"-")</f>
        <v>-</v>
      </c>
      <c r="D4507" t="s">
        <v>620</v>
      </c>
      <c r="E4507">
        <v>6.2917135999999996</v>
      </c>
      <c r="F4507">
        <v>10.19</v>
      </c>
      <c r="G4507">
        <v>-47.267228361257899</v>
      </c>
      <c r="H4507">
        <v>-19.1317167485463</v>
      </c>
      <c r="I4507">
        <v>-48.190953324819702</v>
      </c>
      <c r="J4507">
        <v>8.5200674524161393</v>
      </c>
      <c r="K4507">
        <v>12.0038223913458</v>
      </c>
      <c r="L4507">
        <v>12.7654293329454</v>
      </c>
      <c r="M4507">
        <v>34.707354681309504</v>
      </c>
      <c r="N4507">
        <v>0.49863134103465501</v>
      </c>
      <c r="O4507">
        <v>86.947988223748695</v>
      </c>
      <c r="P4507">
        <v>27.215980024968701</v>
      </c>
      <c r="Q4507">
        <v>2.7447931646402E-2</v>
      </c>
    </row>
    <row r="4508" spans="1:17" hidden="1" x14ac:dyDescent="0.3">
      <c r="A4508" t="s">
        <v>9172</v>
      </c>
      <c r="B4508" t="s">
        <v>9173</v>
      </c>
      <c r="C4508" t="str">
        <f>IFERROR(VLOOKUP(Table1[[#This Row],[Ticker]],[1]!Table1[[Symbol]:[Industry]],2,FALSE),"-")</f>
        <v>-</v>
      </c>
      <c r="D4508" t="s">
        <v>46</v>
      </c>
      <c r="E4508">
        <v>6.2906513999999998</v>
      </c>
      <c r="F4508">
        <v>8.7899999999999991</v>
      </c>
      <c r="G4508">
        <v>-13.4516496225287</v>
      </c>
      <c r="H4508">
        <v>-1.1883287535762299</v>
      </c>
      <c r="I4508">
        <v>-19.676216500432801</v>
      </c>
      <c r="J4508">
        <v>-5.6306593354112504</v>
      </c>
      <c r="K4508">
        <v>9.3782319765830504</v>
      </c>
      <c r="L4508">
        <v>9.22809615988586</v>
      </c>
      <c r="M4508">
        <v>22.173349292416201</v>
      </c>
      <c r="N4508">
        <v>0.57696721601174195</v>
      </c>
      <c r="O4508">
        <v>67.235494880546</v>
      </c>
      <c r="P4508">
        <v>42.233009708737796</v>
      </c>
      <c r="Q4508">
        <v>4.7032513454368E-2</v>
      </c>
    </row>
    <row r="4509" spans="1:17" hidden="1" x14ac:dyDescent="0.3">
      <c r="A4509" t="s">
        <v>9174</v>
      </c>
      <c r="B4509" t="s">
        <v>9175</v>
      </c>
      <c r="C4509" t="str">
        <f>IFERROR(VLOOKUP(Table1[[#This Row],[Ticker]],[1]!Table1[[Symbol]:[Industry]],2,FALSE),"-")</f>
        <v>-</v>
      </c>
      <c r="E4509">
        <v>6.2576499999999999</v>
      </c>
      <c r="F4509">
        <v>9.41</v>
      </c>
      <c r="G4509">
        <v>23.6528933440831</v>
      </c>
      <c r="H4509">
        <v>24.157293366239401</v>
      </c>
      <c r="I4509">
        <v>28.4019252680588</v>
      </c>
      <c r="J4509">
        <v>-1.26038417800727</v>
      </c>
      <c r="K4509">
        <v>8.43646881886316</v>
      </c>
      <c r="L4509">
        <v>7.7720587723748098</v>
      </c>
      <c r="M4509">
        <v>55.411062234420903</v>
      </c>
      <c r="N4509">
        <v>1.6449385254758999</v>
      </c>
      <c r="O4509">
        <v>12.0085015940488</v>
      </c>
      <c r="P4509">
        <v>57.621440536013402</v>
      </c>
      <c r="Q4509">
        <v>-4.5985458090899997E-3</v>
      </c>
    </row>
    <row r="4510" spans="1:17" hidden="1" x14ac:dyDescent="0.3">
      <c r="A4510" t="s">
        <v>9176</v>
      </c>
      <c r="B4510" t="s">
        <v>9177</v>
      </c>
      <c r="C4510" t="str">
        <f>IFERROR(VLOOKUP(Table1[[#This Row],[Ticker]],[1]!Table1[[Symbol]:[Industry]],2,FALSE),"-")</f>
        <v>-</v>
      </c>
      <c r="D4510" t="s">
        <v>140</v>
      </c>
      <c r="E4510">
        <v>6.2512520199999999</v>
      </c>
      <c r="F4510">
        <v>15.1</v>
      </c>
      <c r="G4510">
        <v>-39.6722999811101</v>
      </c>
      <c r="H4510">
        <v>-2.9942569090430902</v>
      </c>
      <c r="I4510">
        <v>-21.9255106015456</v>
      </c>
      <c r="J4510">
        <v>5.8360188254374998</v>
      </c>
      <c r="K4510">
        <v>14.394790067936301</v>
      </c>
      <c r="L4510">
        <v>15.5202459045761</v>
      </c>
      <c r="M4510">
        <v>58.886743350468997</v>
      </c>
      <c r="N4510">
        <v>1.0195759384652101</v>
      </c>
      <c r="O4510">
        <v>58.5430463576159</v>
      </c>
      <c r="P4510">
        <v>82.367149758454104</v>
      </c>
      <c r="Q4510">
        <v>9.3075344538237001E-2</v>
      </c>
    </row>
    <row r="4511" spans="1:17" hidden="1" x14ac:dyDescent="0.3">
      <c r="A4511" t="s">
        <v>9178</v>
      </c>
      <c r="B4511" t="s">
        <v>9179</v>
      </c>
      <c r="C4511" t="str">
        <f>IFERROR(VLOOKUP(Table1[[#This Row],[Ticker]],[1]!Table1[[Symbol]:[Industry]],2,FALSE),"-")</f>
        <v>-</v>
      </c>
      <c r="D4511" t="s">
        <v>797</v>
      </c>
      <c r="E4511">
        <v>6.2436189999999998</v>
      </c>
      <c r="F4511">
        <v>7.94</v>
      </c>
      <c r="G4511">
        <v>58.938976769701497</v>
      </c>
      <c r="H4511">
        <v>-21.6195575201005</v>
      </c>
      <c r="I4511">
        <v>-15.941869075735401</v>
      </c>
      <c r="J4511">
        <v>13.137935038606599</v>
      </c>
      <c r="K4511">
        <v>8.36274505409272</v>
      </c>
      <c r="L4511">
        <v>7.0991953834484001</v>
      </c>
      <c r="M4511">
        <v>63.8330203674982</v>
      </c>
      <c r="N4511">
        <v>1.64408508158508</v>
      </c>
      <c r="O4511">
        <v>35.264483627204001</v>
      </c>
      <c r="P4511">
        <v>161.18421052631501</v>
      </c>
    </row>
    <row r="4512" spans="1:17" hidden="1" x14ac:dyDescent="0.3">
      <c r="A4512" t="s">
        <v>9180</v>
      </c>
      <c r="B4512" t="s">
        <v>9181</v>
      </c>
      <c r="C4512" t="str">
        <f>IFERROR(VLOOKUP(Table1[[#This Row],[Ticker]],[1]!Table1[[Symbol]:[Industry]],2,FALSE),"-")</f>
        <v>-</v>
      </c>
      <c r="D4512" t="s">
        <v>552</v>
      </c>
      <c r="E4512">
        <v>6.1989508000000004</v>
      </c>
      <c r="F4512">
        <v>11.27</v>
      </c>
      <c r="G4512">
        <v>23.1649606104436</v>
      </c>
      <c r="H4512">
        <v>92.289161498107504</v>
      </c>
      <c r="I4512">
        <v>121.902300643434</v>
      </c>
      <c r="J4512">
        <v>19.587933812184499</v>
      </c>
      <c r="K4512">
        <v>7.0860788986264396</v>
      </c>
      <c r="L4512">
        <v>5.83851908993846</v>
      </c>
      <c r="M4512">
        <v>99.278112643570097</v>
      </c>
      <c r="N4512">
        <v>2.23903878583473</v>
      </c>
      <c r="O4512">
        <v>0</v>
      </c>
      <c r="P4512">
        <v>212.18836565096899</v>
      </c>
    </row>
    <row r="4513" spans="1:17" hidden="1" x14ac:dyDescent="0.3">
      <c r="A4513" t="s">
        <v>9182</v>
      </c>
      <c r="B4513" t="s">
        <v>9183</v>
      </c>
      <c r="C4513" t="str">
        <f>IFERROR(VLOOKUP(Table1[[#This Row],[Ticker]],[1]!Table1[[Symbol]:[Industry]],2,FALSE),"-")</f>
        <v>-</v>
      </c>
      <c r="D4513" t="s">
        <v>49</v>
      </c>
      <c r="E4513">
        <v>6.1895584000000001</v>
      </c>
      <c r="F4513">
        <v>16.88</v>
      </c>
      <c r="G4513">
        <v>66.5163854075752</v>
      </c>
      <c r="H4513">
        <v>-12.571579586250101</v>
      </c>
      <c r="I4513">
        <v>16.558486737503699</v>
      </c>
      <c r="J4513">
        <v>5.9243093011024497</v>
      </c>
      <c r="K4513">
        <v>16.587041526933898</v>
      </c>
      <c r="L4513">
        <v>15.2821379357044</v>
      </c>
      <c r="M4513">
        <v>65.698469322508899</v>
      </c>
      <c r="N4513">
        <v>1.2328188416749299</v>
      </c>
      <c r="O4513">
        <v>68.483412322274901</v>
      </c>
      <c r="P4513">
        <v>97.426900584795206</v>
      </c>
    </row>
    <row r="4514" spans="1:17" hidden="1" x14ac:dyDescent="0.3">
      <c r="A4514" t="s">
        <v>9184</v>
      </c>
      <c r="B4514" t="s">
        <v>9185</v>
      </c>
      <c r="C4514" t="str">
        <f>IFERROR(VLOOKUP(Table1[[#This Row],[Ticker]],[1]!Table1[[Symbol]:[Industry]],2,FALSE),"-")</f>
        <v>-</v>
      </c>
      <c r="E4514">
        <v>6.1857606399999998</v>
      </c>
      <c r="F4514">
        <v>7.4</v>
      </c>
      <c r="G4514">
        <v>83.327362001602594</v>
      </c>
      <c r="H4514">
        <v>-8.3102391012930408</v>
      </c>
      <c r="I4514">
        <v>-1.7782549121213</v>
      </c>
      <c r="J4514">
        <v>-7.3802432891644303</v>
      </c>
      <c r="K4514">
        <v>7.3281326148556802</v>
      </c>
      <c r="L4514">
        <v>6.10570037746621</v>
      </c>
      <c r="M4514">
        <v>15.3588441418493</v>
      </c>
      <c r="N4514">
        <v>0.15028348930937899</v>
      </c>
      <c r="O4514">
        <v>14.7297297297297</v>
      </c>
      <c r="P4514">
        <v>130.52959501557601</v>
      </c>
    </row>
    <row r="4515" spans="1:17" hidden="1" x14ac:dyDescent="0.3">
      <c r="A4515" t="s">
        <v>9186</v>
      </c>
      <c r="B4515" t="s">
        <v>9187</v>
      </c>
      <c r="C4515" t="str">
        <f>IFERROR(VLOOKUP(Table1[[#This Row],[Ticker]],[1]!Table1[[Symbol]:[Industry]],2,FALSE),"-")</f>
        <v>-</v>
      </c>
      <c r="D4515" t="s">
        <v>716</v>
      </c>
      <c r="E4515">
        <v>6.1746908559999998</v>
      </c>
      <c r="F4515">
        <v>105.3</v>
      </c>
      <c r="G4515">
        <v>66.752692650778997</v>
      </c>
      <c r="H4515">
        <v>-5.5551064451702796</v>
      </c>
      <c r="I4515">
        <v>18.211231586329301</v>
      </c>
      <c r="J4515">
        <v>0.10742673754803</v>
      </c>
      <c r="K4515">
        <v>101.02113200357999</v>
      </c>
      <c r="L4515">
        <v>86.641199654616699</v>
      </c>
      <c r="M4515">
        <v>67.7882302660921</v>
      </c>
      <c r="N4515">
        <v>0.79770548229272797</v>
      </c>
      <c r="O4515">
        <v>4.4634377967711396</v>
      </c>
      <c r="P4515">
        <v>96.089385474860293</v>
      </c>
    </row>
    <row r="4516" spans="1:17" hidden="1" x14ac:dyDescent="0.3">
      <c r="A4516" t="s">
        <v>9188</v>
      </c>
      <c r="B4516" t="s">
        <v>9189</v>
      </c>
      <c r="C4516" t="str">
        <f>IFERROR(VLOOKUP(Table1[[#This Row],[Ticker]],[1]!Table1[[Symbol]:[Industry]],2,FALSE),"-")</f>
        <v>-</v>
      </c>
      <c r="D4516" t="s">
        <v>716</v>
      </c>
      <c r="E4516">
        <v>6.1661835759999999</v>
      </c>
      <c r="F4516">
        <v>36.119999999999997</v>
      </c>
      <c r="G4516">
        <v>43.435754053910102</v>
      </c>
      <c r="H4516">
        <v>-5.8935872599836596</v>
      </c>
      <c r="I4516">
        <v>17.554837660407799</v>
      </c>
      <c r="J4516">
        <v>-1.34912098266016</v>
      </c>
      <c r="K4516">
        <v>34.546488384308198</v>
      </c>
      <c r="L4516">
        <v>29.8536144692108</v>
      </c>
      <c r="M4516">
        <v>46.0553371054271</v>
      </c>
      <c r="N4516">
        <v>1.51467621380203</v>
      </c>
      <c r="O4516">
        <v>5.5924695459579299</v>
      </c>
      <c r="P4516">
        <v>73.403744599135806</v>
      </c>
    </row>
    <row r="4517" spans="1:17" hidden="1" x14ac:dyDescent="0.3">
      <c r="A4517" t="s">
        <v>9190</v>
      </c>
      <c r="B4517" t="s">
        <v>9191</v>
      </c>
      <c r="C4517" t="str">
        <f>IFERROR(VLOOKUP(Table1[[#This Row],[Ticker]],[1]!Table1[[Symbol]:[Industry]],2,FALSE),"-")</f>
        <v>-</v>
      </c>
      <c r="E4517">
        <v>6.1627004999999997</v>
      </c>
      <c r="F4517">
        <v>2.5299999999999998</v>
      </c>
      <c r="G4517">
        <v>2.0655917567815698</v>
      </c>
      <c r="H4517">
        <v>7.1599388688849199</v>
      </c>
      <c r="I4517">
        <v>-48.512775692443597</v>
      </c>
      <c r="J4517">
        <v>-2.9975065879265501</v>
      </c>
      <c r="K4517">
        <v>2.4781892672308001</v>
      </c>
      <c r="L4517">
        <v>2.6281015470434799</v>
      </c>
      <c r="M4517">
        <v>63.196940657726699</v>
      </c>
      <c r="N4517">
        <v>1.51048951048951</v>
      </c>
      <c r="O4517">
        <v>156.52173913043401</v>
      </c>
      <c r="P4517">
        <v>63.225806451612797</v>
      </c>
      <c r="Q4517">
        <v>6.718662967972E-2</v>
      </c>
    </row>
    <row r="4518" spans="1:17" hidden="1" x14ac:dyDescent="0.3">
      <c r="A4518" t="s">
        <v>9192</v>
      </c>
      <c r="B4518" t="s">
        <v>9193</v>
      </c>
      <c r="C4518" t="str">
        <f>IFERROR(VLOOKUP(Table1[[#This Row],[Ticker]],[1]!Table1[[Symbol]:[Industry]],2,FALSE),"-")</f>
        <v>-</v>
      </c>
      <c r="D4518" t="s">
        <v>1136</v>
      </c>
      <c r="E4518">
        <v>6.1388800000000003</v>
      </c>
      <c r="F4518">
        <v>1.76</v>
      </c>
      <c r="G4518">
        <v>10.721922506135501</v>
      </c>
      <c r="H4518">
        <v>-6.6487720766975196</v>
      </c>
      <c r="I4518">
        <v>4.4439673101009101</v>
      </c>
      <c r="J4518">
        <v>0.57118289534445399</v>
      </c>
      <c r="K4518">
        <v>1.7359089189302199</v>
      </c>
      <c r="L4518">
        <v>1.7024423976007499</v>
      </c>
      <c r="M4518">
        <v>63.476815412331497</v>
      </c>
      <c r="N4518">
        <v>1.7113359998320801</v>
      </c>
      <c r="O4518">
        <v>28.4090909090908</v>
      </c>
      <c r="P4518">
        <v>54.385964912280699</v>
      </c>
      <c r="Q4518">
        <v>2.2336336588811002E-2</v>
      </c>
    </row>
    <row r="4519" spans="1:17" hidden="1" x14ac:dyDescent="0.3">
      <c r="A4519" t="s">
        <v>9194</v>
      </c>
      <c r="B4519" t="s">
        <v>9195</v>
      </c>
      <c r="C4519" t="str">
        <f>IFERROR(VLOOKUP(Table1[[#This Row],[Ticker]],[1]!Table1[[Symbol]:[Industry]],2,FALSE),"-")</f>
        <v>-</v>
      </c>
      <c r="D4519" t="s">
        <v>380</v>
      </c>
      <c r="E4519">
        <v>6.1280999999999999</v>
      </c>
      <c r="F4519">
        <v>12.38</v>
      </c>
      <c r="G4519">
        <v>74.611438574472999</v>
      </c>
      <c r="H4519">
        <v>27.649356858302902</v>
      </c>
      <c r="I4519">
        <v>61.476831159866101</v>
      </c>
      <c r="J4519">
        <v>-6.5008228186861601</v>
      </c>
      <c r="K4519">
        <v>11.9192116960217</v>
      </c>
      <c r="L4519">
        <v>10.5534234399908</v>
      </c>
      <c r="M4519">
        <v>54.642172444045002</v>
      </c>
      <c r="N4519">
        <v>1.31872635049807</v>
      </c>
      <c r="O4519">
        <v>69.547657512116203</v>
      </c>
      <c r="P4519">
        <v>174.50110864745</v>
      </c>
      <c r="Q4519">
        <v>3.6817570623794003E-2</v>
      </c>
    </row>
    <row r="4520" spans="1:17" hidden="1" x14ac:dyDescent="0.3">
      <c r="A4520" t="s">
        <v>9196</v>
      </c>
      <c r="B4520" t="s">
        <v>9197</v>
      </c>
      <c r="C4520" t="str">
        <f>IFERROR(VLOOKUP(Table1[[#This Row],[Ticker]],[1]!Table1[[Symbol]:[Industry]],2,FALSE),"-")</f>
        <v>-</v>
      </c>
      <c r="D4520" t="s">
        <v>140</v>
      </c>
      <c r="E4520">
        <v>6.1245353920000003</v>
      </c>
      <c r="F4520">
        <v>15.44</v>
      </c>
      <c r="G4520">
        <v>56.363285677116899</v>
      </c>
      <c r="H4520">
        <v>69.052845926886306</v>
      </c>
      <c r="I4520">
        <v>69.186105674880693</v>
      </c>
      <c r="J4520">
        <v>3.2284327294228699</v>
      </c>
      <c r="M4520">
        <v>100</v>
      </c>
      <c r="O4520">
        <v>0</v>
      </c>
      <c r="P4520">
        <v>82.075471698113205</v>
      </c>
    </row>
    <row r="4521" spans="1:17" hidden="1" x14ac:dyDescent="0.3">
      <c r="A4521" t="s">
        <v>9198</v>
      </c>
      <c r="B4521" t="s">
        <v>9199</v>
      </c>
      <c r="C4521" t="str">
        <f>IFERROR(VLOOKUP(Table1[[#This Row],[Ticker]],[1]!Table1[[Symbol]:[Industry]],2,FALSE),"-")</f>
        <v>-</v>
      </c>
      <c r="D4521" t="s">
        <v>65</v>
      </c>
      <c r="E4521">
        <v>6.1215000000000002</v>
      </c>
      <c r="F4521">
        <v>5.3</v>
      </c>
      <c r="G4521">
        <v>-17.105628643947</v>
      </c>
      <c r="H4521">
        <v>-4.4141352051891403</v>
      </c>
      <c r="I4521">
        <v>-4.72610071710998</v>
      </c>
      <c r="J4521">
        <v>-5.4043620275688902</v>
      </c>
      <c r="K4521">
        <v>5.1359241014768902</v>
      </c>
      <c r="L4521">
        <v>4.93304042172519</v>
      </c>
      <c r="M4521">
        <v>47.061992888378199</v>
      </c>
      <c r="N4521">
        <v>0.51017533104271195</v>
      </c>
      <c r="O4521">
        <v>12.641509433962201</v>
      </c>
      <c r="P4521">
        <v>42.091152815013402</v>
      </c>
      <c r="Q4521">
        <v>5.3758118917289002E-2</v>
      </c>
    </row>
    <row r="4522" spans="1:17" hidden="1" x14ac:dyDescent="0.3">
      <c r="A4522" t="s">
        <v>9200</v>
      </c>
      <c r="B4522" t="s">
        <v>9201</v>
      </c>
      <c r="C4522" t="str">
        <f>IFERROR(VLOOKUP(Table1[[#This Row],[Ticker]],[1]!Table1[[Symbol]:[Industry]],2,FALSE),"-")</f>
        <v>-</v>
      </c>
      <c r="E4522">
        <v>6.1202040000000002</v>
      </c>
      <c r="F4522">
        <v>0.68</v>
      </c>
      <c r="G4522">
        <v>-17.775678084488199</v>
      </c>
      <c r="H4522">
        <v>2.6034086544599799</v>
      </c>
      <c r="I4522">
        <v>-42.056032689898998</v>
      </c>
      <c r="J4522">
        <v>7.1605730373661496</v>
      </c>
      <c r="K4522">
        <v>0.61420849716592196</v>
      </c>
      <c r="L4522">
        <v>0.69283775797356695</v>
      </c>
      <c r="M4522">
        <v>78.597984564179797</v>
      </c>
      <c r="N4522">
        <v>1.89926695657279</v>
      </c>
      <c r="O4522">
        <v>41.176470588235198</v>
      </c>
      <c r="P4522">
        <v>28.301886792452802</v>
      </c>
      <c r="Q4522">
        <v>5.9065583000591997E-2</v>
      </c>
    </row>
    <row r="4523" spans="1:17" hidden="1" x14ac:dyDescent="0.3">
      <c r="A4523" t="s">
        <v>9202</v>
      </c>
      <c r="B4523" t="s">
        <v>9203</v>
      </c>
      <c r="C4523" t="str">
        <f>IFERROR(VLOOKUP(Table1[[#This Row],[Ticker]],[1]!Table1[[Symbol]:[Industry]],2,FALSE),"-")</f>
        <v>-</v>
      </c>
      <c r="D4523" t="s">
        <v>127</v>
      </c>
      <c r="E4523">
        <v>6.12</v>
      </c>
      <c r="F4523">
        <v>12.24</v>
      </c>
      <c r="G4523">
        <v>134.71334589389701</v>
      </c>
      <c r="H4523">
        <v>28.808087017032999</v>
      </c>
      <c r="I4523">
        <v>61.967776833910399</v>
      </c>
      <c r="J4523">
        <v>7.9300802913199098</v>
      </c>
      <c r="K4523">
        <v>10.345510167567101</v>
      </c>
      <c r="L4523">
        <v>8.80561497107837</v>
      </c>
      <c r="M4523">
        <v>72.781055615287102</v>
      </c>
      <c r="N4523">
        <v>1.8042750450682401</v>
      </c>
      <c r="O4523">
        <v>22.140522875816899</v>
      </c>
      <c r="P4523">
        <v>247.72727272727201</v>
      </c>
      <c r="Q4523">
        <v>8.6379869601384995E-2</v>
      </c>
    </row>
    <row r="4524" spans="1:17" hidden="1" x14ac:dyDescent="0.3">
      <c r="A4524" t="s">
        <v>9204</v>
      </c>
      <c r="B4524" t="s">
        <v>9205</v>
      </c>
      <c r="C4524" t="str">
        <f>IFERROR(VLOOKUP(Table1[[#This Row],[Ticker]],[1]!Table1[[Symbol]:[Industry]],2,FALSE),"-")</f>
        <v>-</v>
      </c>
      <c r="D4524" t="s">
        <v>49</v>
      </c>
      <c r="E4524">
        <v>6.1055999999999999</v>
      </c>
      <c r="F4524">
        <v>67.84</v>
      </c>
      <c r="G4524">
        <v>15.621147312337101</v>
      </c>
      <c r="H4524">
        <v>9.2126991763622197</v>
      </c>
      <c r="I4524">
        <v>-9.9455116984979703</v>
      </c>
      <c r="J4524">
        <v>8.3013872916514</v>
      </c>
      <c r="K4524">
        <v>57.432377393347501</v>
      </c>
      <c r="L4524">
        <v>57.081129879676503</v>
      </c>
      <c r="M4524">
        <v>79.450607985452905</v>
      </c>
      <c r="N4524">
        <v>1.85049991190979</v>
      </c>
      <c r="O4524">
        <v>9.8909198113207495</v>
      </c>
      <c r="P4524">
        <v>62.724874070520499</v>
      </c>
      <c r="Q4524">
        <v>0.14792612027062799</v>
      </c>
    </row>
    <row r="4525" spans="1:17" hidden="1" x14ac:dyDescent="0.3">
      <c r="A4525" t="s">
        <v>9206</v>
      </c>
      <c r="B4525" t="s">
        <v>9207</v>
      </c>
      <c r="C4525" t="str">
        <f>IFERROR(VLOOKUP(Table1[[#This Row],[Ticker]],[1]!Table1[[Symbol]:[Industry]],2,FALSE),"-")</f>
        <v>-</v>
      </c>
      <c r="D4525" t="s">
        <v>380</v>
      </c>
      <c r="E4525">
        <v>6.0985120000000004</v>
      </c>
      <c r="F4525">
        <v>11.9</v>
      </c>
      <c r="G4525">
        <v>-22.413574909885</v>
      </c>
      <c r="H4525">
        <v>-9.2902343258925804</v>
      </c>
      <c r="I4525">
        <v>-43.542046675912999</v>
      </c>
      <c r="J4525">
        <v>-1.7679983912052499</v>
      </c>
      <c r="K4525">
        <v>12.389212733620599</v>
      </c>
      <c r="L4525">
        <v>15.0202200411959</v>
      </c>
      <c r="M4525">
        <v>42.772732284098701</v>
      </c>
      <c r="N4525">
        <v>0.26164079822616398</v>
      </c>
      <c r="O4525">
        <v>113.529411764705</v>
      </c>
      <c r="P4525">
        <v>11.7370892018779</v>
      </c>
      <c r="Q4525">
        <v>-3.1481674786179997E-2</v>
      </c>
    </row>
    <row r="4526" spans="1:17" hidden="1" x14ac:dyDescent="0.3">
      <c r="A4526" t="s">
        <v>9208</v>
      </c>
      <c r="B4526" t="s">
        <v>9209</v>
      </c>
      <c r="C4526" t="str">
        <f>IFERROR(VLOOKUP(Table1[[#This Row],[Ticker]],[1]!Table1[[Symbol]:[Industry]],2,FALSE),"-")</f>
        <v>-</v>
      </c>
      <c r="E4526">
        <v>6.0739039999999997</v>
      </c>
      <c r="F4526">
        <v>7.88</v>
      </c>
      <c r="G4526">
        <v>1.5899141405546799</v>
      </c>
      <c r="H4526">
        <v>8.1572933662394203</v>
      </c>
      <c r="I4526">
        <v>-19.079842213708599</v>
      </c>
      <c r="J4526">
        <v>7.52465070726908</v>
      </c>
      <c r="K4526">
        <v>7.5453698117042398</v>
      </c>
      <c r="L4526">
        <v>8.0882396702134791</v>
      </c>
      <c r="M4526">
        <v>57.819235358297703</v>
      </c>
      <c r="N4526">
        <v>3.25068870523415</v>
      </c>
      <c r="O4526">
        <v>79.1878172588832</v>
      </c>
      <c r="P4526">
        <v>31.993299832495801</v>
      </c>
      <c r="Q4526">
        <v>5.3514206977723001E-2</v>
      </c>
    </row>
    <row r="4527" spans="1:17" hidden="1" x14ac:dyDescent="0.3">
      <c r="A4527" t="s">
        <v>9210</v>
      </c>
      <c r="B4527" t="s">
        <v>9211</v>
      </c>
      <c r="C4527" t="str">
        <f>IFERROR(VLOOKUP(Table1[[#This Row],[Ticker]],[1]!Table1[[Symbol]:[Industry]],2,FALSE),"-")</f>
        <v>-</v>
      </c>
      <c r="D4527" t="s">
        <v>390</v>
      </c>
      <c r="E4527">
        <v>6.0621</v>
      </c>
      <c r="F4527">
        <v>18.37</v>
      </c>
      <c r="G4527">
        <v>15.5955062866961</v>
      </c>
      <c r="H4527">
        <v>-19.586214701068901</v>
      </c>
      <c r="I4527">
        <v>-19.829588920902101</v>
      </c>
      <c r="J4527">
        <v>-1.1932857475270799</v>
      </c>
      <c r="K4527">
        <v>19.0009897082655</v>
      </c>
      <c r="L4527">
        <v>18.099025007761298</v>
      </c>
      <c r="M4527">
        <v>46.3351342254267</v>
      </c>
      <c r="N4527">
        <v>0.89574238559488595</v>
      </c>
      <c r="O4527">
        <v>37.180185084376603</v>
      </c>
      <c r="P4527">
        <v>86.497461928934001</v>
      </c>
      <c r="Q4527">
        <v>0.105170192887656</v>
      </c>
    </row>
    <row r="4528" spans="1:17" hidden="1" x14ac:dyDescent="0.3">
      <c r="A4528" t="s">
        <v>9212</v>
      </c>
      <c r="B4528" t="s">
        <v>9213</v>
      </c>
      <c r="C4528" t="str">
        <f>IFERROR(VLOOKUP(Table1[[#This Row],[Ticker]],[1]!Table1[[Symbol]:[Industry]],2,FALSE),"-")</f>
        <v>-</v>
      </c>
      <c r="E4528">
        <v>6.0290999999999997</v>
      </c>
      <c r="F4528">
        <v>28.71</v>
      </c>
      <c r="G4528">
        <v>-30.171420629981199</v>
      </c>
      <c r="H4528">
        <v>-9.2174766601143006</v>
      </c>
      <c r="I4528">
        <v>-10.353651737518099</v>
      </c>
      <c r="J4528">
        <v>3.2224046798120201</v>
      </c>
      <c r="K4528">
        <v>28.263539258190001</v>
      </c>
      <c r="L4528">
        <v>29.209572106531699</v>
      </c>
      <c r="M4528">
        <v>71.023410111633694</v>
      </c>
      <c r="N4528">
        <v>0.62575757575757496</v>
      </c>
      <c r="O4528">
        <v>52.699407871821599</v>
      </c>
      <c r="P4528">
        <v>14.6107784431137</v>
      </c>
    </row>
    <row r="4529" spans="1:17" hidden="1" x14ac:dyDescent="0.3">
      <c r="A4529" t="s">
        <v>9214</v>
      </c>
      <c r="B4529" t="s">
        <v>9215</v>
      </c>
      <c r="C4529" t="str">
        <f>IFERROR(VLOOKUP(Table1[[#This Row],[Ticker]],[1]!Table1[[Symbol]:[Industry]],2,FALSE),"-")</f>
        <v>-</v>
      </c>
      <c r="D4529" t="s">
        <v>21</v>
      </c>
      <c r="E4529">
        <v>6.0185111999999998</v>
      </c>
      <c r="F4529">
        <v>5.98</v>
      </c>
      <c r="G4529">
        <v>1.5218565321952899</v>
      </c>
      <c r="H4529">
        <v>-24.253277296341899</v>
      </c>
      <c r="I4529">
        <v>161.42256058227201</v>
      </c>
      <c r="J4529">
        <v>-11.4356721072173</v>
      </c>
      <c r="K4529">
        <v>6.7795751426999997</v>
      </c>
      <c r="L4529">
        <v>5.1900201881929702</v>
      </c>
      <c r="M4529">
        <v>5.8914200856942198</v>
      </c>
      <c r="N4529">
        <v>0.57225642883013395</v>
      </c>
      <c r="O4529">
        <v>33.779264214046798</v>
      </c>
      <c r="P4529">
        <v>200.50251256281399</v>
      </c>
    </row>
    <row r="4530" spans="1:17" hidden="1" x14ac:dyDescent="0.3">
      <c r="A4530" t="s">
        <v>9216</v>
      </c>
      <c r="B4530" t="s">
        <v>9217</v>
      </c>
      <c r="C4530" t="str">
        <f>IFERROR(VLOOKUP(Table1[[#This Row],[Ticker]],[1]!Table1[[Symbol]:[Industry]],2,FALSE),"-")</f>
        <v>-</v>
      </c>
      <c r="D4530" t="s">
        <v>475</v>
      </c>
      <c r="E4530">
        <v>5.9954999999999998</v>
      </c>
      <c r="F4530">
        <v>2.1</v>
      </c>
      <c r="G4530">
        <v>-63.025618856816997</v>
      </c>
      <c r="H4530">
        <v>-9.4600067648221895</v>
      </c>
      <c r="I4530">
        <v>-34.822451525091097</v>
      </c>
      <c r="J4530">
        <v>-8.1028400201645301</v>
      </c>
      <c r="K4530">
        <v>2.2586264496774402</v>
      </c>
      <c r="L4530">
        <v>2.5854132887099599</v>
      </c>
      <c r="M4530">
        <v>37.071849159777997</v>
      </c>
      <c r="N4530">
        <v>0.93953753506451099</v>
      </c>
      <c r="O4530">
        <v>75.714285714285694</v>
      </c>
      <c r="P4530">
        <v>8.8082901554404192</v>
      </c>
      <c r="Q4530">
        <v>-4.2248178565362997E-2</v>
      </c>
    </row>
    <row r="4531" spans="1:17" hidden="1" x14ac:dyDescent="0.3">
      <c r="A4531" t="s">
        <v>9218</v>
      </c>
      <c r="B4531" t="s">
        <v>9219</v>
      </c>
      <c r="C4531" t="str">
        <f>IFERROR(VLOOKUP(Table1[[#This Row],[Ticker]],[1]!Table1[[Symbol]:[Industry]],2,FALSE),"-")</f>
        <v>-</v>
      </c>
      <c r="D4531" t="s">
        <v>410</v>
      </c>
      <c r="E4531">
        <v>5.9795999999999996</v>
      </c>
      <c r="F4531">
        <v>15.1</v>
      </c>
      <c r="G4531">
        <v>51.310088304912298</v>
      </c>
      <c r="H4531">
        <v>0.95108780709268803</v>
      </c>
      <c r="I4531">
        <v>-14.0673764944366</v>
      </c>
      <c r="J4531">
        <v>2.51862988774548</v>
      </c>
      <c r="K4531">
        <v>15.315659756585401</v>
      </c>
      <c r="L4531">
        <v>14.779220605174601</v>
      </c>
      <c r="M4531">
        <v>47.854376745226602</v>
      </c>
      <c r="N4531">
        <v>0.54069176382127304</v>
      </c>
      <c r="O4531">
        <v>47.483443708609201</v>
      </c>
      <c r="P4531">
        <v>131.95084485407</v>
      </c>
      <c r="Q4531">
        <v>3.1894497751765997E-2</v>
      </c>
    </row>
    <row r="4532" spans="1:17" hidden="1" x14ac:dyDescent="0.3">
      <c r="A4532" t="s">
        <v>9220</v>
      </c>
      <c r="B4532" t="s">
        <v>9221</v>
      </c>
      <c r="C4532" t="str">
        <f>IFERROR(VLOOKUP(Table1[[#This Row],[Ticker]],[1]!Table1[[Symbol]:[Industry]],2,FALSE),"-")</f>
        <v>-</v>
      </c>
      <c r="D4532" t="s">
        <v>668</v>
      </c>
      <c r="E4532">
        <v>5.9722913999999996</v>
      </c>
      <c r="F4532">
        <v>11.82</v>
      </c>
      <c r="G4532">
        <v>-26.3009160462274</v>
      </c>
      <c r="H4532">
        <v>-13.337212128266</v>
      </c>
      <c r="I4532">
        <v>7.1106339767675797</v>
      </c>
      <c r="J4532">
        <v>-1.93663245528619</v>
      </c>
      <c r="K4532">
        <v>12.090669495341199</v>
      </c>
      <c r="L4532">
        <v>11.185068375168401</v>
      </c>
      <c r="M4532">
        <v>45.8237688475174</v>
      </c>
      <c r="N4532">
        <v>0.60659363534646504</v>
      </c>
      <c r="O4532">
        <v>22.504230118443299</v>
      </c>
      <c r="P4532">
        <v>46.106304079109997</v>
      </c>
      <c r="Q4532">
        <v>8.5154154180481001E-2</v>
      </c>
    </row>
    <row r="4533" spans="1:17" hidden="1" x14ac:dyDescent="0.3">
      <c r="A4533" t="s">
        <v>9222</v>
      </c>
      <c r="B4533" t="s">
        <v>9223</v>
      </c>
      <c r="C4533" t="str">
        <f>IFERROR(VLOOKUP(Table1[[#This Row],[Ticker]],[1]!Table1[[Symbol]:[Industry]],2,FALSE),"-")</f>
        <v>-</v>
      </c>
      <c r="D4533" t="s">
        <v>620</v>
      </c>
      <c r="E4533">
        <v>5.9216534999999997</v>
      </c>
      <c r="F4533">
        <v>16.86</v>
      </c>
      <c r="G4533">
        <v>90.997325547127105</v>
      </c>
      <c r="H4533">
        <v>-4.4141352051891403</v>
      </c>
      <c r="I4533">
        <v>8.4929233936142197</v>
      </c>
      <c r="J4533">
        <v>-1.7679983912052499</v>
      </c>
      <c r="K4533">
        <v>16.546044983657598</v>
      </c>
      <c r="L4533">
        <v>14.27924715765</v>
      </c>
      <c r="M4533">
        <v>100</v>
      </c>
      <c r="N4533">
        <v>0</v>
      </c>
      <c r="O4533">
        <v>0</v>
      </c>
      <c r="P4533">
        <v>116.70951156812301</v>
      </c>
    </row>
    <row r="4534" spans="1:17" hidden="1" x14ac:dyDescent="0.3">
      <c r="A4534" t="s">
        <v>9224</v>
      </c>
      <c r="B4534" t="s">
        <v>9225</v>
      </c>
      <c r="C4534" t="str">
        <f>IFERROR(VLOOKUP(Table1[[#This Row],[Ticker]],[1]!Table1[[Symbol]:[Industry]],2,FALSE),"-")</f>
        <v>-</v>
      </c>
      <c r="E4534">
        <v>5.901193116</v>
      </c>
      <c r="F4534">
        <v>5.67</v>
      </c>
      <c r="G4534">
        <v>-34.112832224550303</v>
      </c>
      <c r="H4534">
        <v>-4.9666213930344298</v>
      </c>
      <c r="I4534">
        <v>-28.009126502274299</v>
      </c>
      <c r="J4534">
        <v>-8.0179983912052393</v>
      </c>
      <c r="K4534">
        <v>5.9758086108764097</v>
      </c>
      <c r="L4534">
        <v>6.5854204765702997</v>
      </c>
      <c r="M4534">
        <v>45.764324610055503</v>
      </c>
      <c r="N4534">
        <v>1.8136772240852601</v>
      </c>
      <c r="O4534">
        <v>90.123456790123399</v>
      </c>
      <c r="P4534">
        <v>16.907216494845301</v>
      </c>
      <c r="Q4534">
        <v>1.8290659807540001E-3</v>
      </c>
    </row>
    <row r="4535" spans="1:17" hidden="1" x14ac:dyDescent="0.3">
      <c r="A4535" t="s">
        <v>9226</v>
      </c>
      <c r="B4535" t="s">
        <v>9227</v>
      </c>
      <c r="C4535" t="str">
        <f>IFERROR(VLOOKUP(Table1[[#This Row],[Ticker]],[1]!Table1[[Symbol]:[Industry]],2,FALSE),"-")</f>
        <v>-</v>
      </c>
      <c r="D4535" t="s">
        <v>410</v>
      </c>
      <c r="E4535">
        <v>5.8656899999999998</v>
      </c>
      <c r="F4535">
        <v>69</v>
      </c>
      <c r="G4535">
        <v>-12.0383804196782</v>
      </c>
      <c r="H4535">
        <v>20.213123170534399</v>
      </c>
      <c r="I4535">
        <v>-14.919750802445799</v>
      </c>
      <c r="J4535">
        <v>-16.155273966575699</v>
      </c>
      <c r="K4535">
        <v>69.248246938055701</v>
      </c>
      <c r="L4535">
        <v>65.632748992297607</v>
      </c>
      <c r="M4535">
        <v>44.809921804704999</v>
      </c>
      <c r="N4535">
        <v>0.56158111225368901</v>
      </c>
      <c r="O4535">
        <v>26.985507246376802</v>
      </c>
      <c r="P4535">
        <v>59.279778393351698</v>
      </c>
      <c r="Q4535">
        <v>0.15989839201905001</v>
      </c>
    </row>
    <row r="4536" spans="1:17" hidden="1" x14ac:dyDescent="0.3">
      <c r="A4536" t="s">
        <v>9228</v>
      </c>
      <c r="B4536" t="s">
        <v>9229</v>
      </c>
      <c r="C4536" t="str">
        <f>IFERROR(VLOOKUP(Table1[[#This Row],[Ticker]],[1]!Table1[[Symbol]:[Industry]],2,FALSE),"-")</f>
        <v>-</v>
      </c>
      <c r="D4536" t="s">
        <v>95</v>
      </c>
      <c r="E4536">
        <v>5.8634399999999998</v>
      </c>
      <c r="F4536">
        <v>11</v>
      </c>
      <c r="G4536">
        <v>14.5939364279833</v>
      </c>
      <c r="H4536">
        <v>55.181824390770402</v>
      </c>
      <c r="I4536">
        <v>44.253491119624698</v>
      </c>
      <c r="J4536">
        <v>13.440334942128001</v>
      </c>
      <c r="K4536">
        <v>8.8406772557828006</v>
      </c>
      <c r="L4536">
        <v>8.3846586112867403</v>
      </c>
      <c r="M4536">
        <v>84.116637678004395</v>
      </c>
      <c r="N4536">
        <v>1.9471664456147699</v>
      </c>
      <c r="O4536">
        <v>13.636363636363599</v>
      </c>
      <c r="P4536">
        <v>70.542635658914705</v>
      </c>
      <c r="Q4536">
        <v>9.7854021569633007E-2</v>
      </c>
    </row>
    <row r="4537" spans="1:17" hidden="1" x14ac:dyDescent="0.3">
      <c r="A4537" t="s">
        <v>9230</v>
      </c>
      <c r="B4537" t="s">
        <v>9231</v>
      </c>
      <c r="C4537" t="str">
        <f>IFERROR(VLOOKUP(Table1[[#This Row],[Ticker]],[1]!Table1[[Symbol]:[Industry]],2,FALSE),"-")</f>
        <v>-</v>
      </c>
      <c r="E4537">
        <v>5.8109999999999999</v>
      </c>
      <c r="F4537">
        <v>38.74</v>
      </c>
      <c r="G4537">
        <v>8.3362568855782104</v>
      </c>
      <c r="H4537">
        <v>-15.130890217864801</v>
      </c>
      <c r="I4537">
        <v>-13.556032689899</v>
      </c>
      <c r="J4537">
        <v>8.4453728747976005</v>
      </c>
      <c r="K4537">
        <v>39.181209476389199</v>
      </c>
      <c r="L4537">
        <v>37.034882414872598</v>
      </c>
      <c r="M4537">
        <v>60.147700782143403</v>
      </c>
      <c r="N4537">
        <v>0.34620537971483401</v>
      </c>
      <c r="O4537">
        <v>31.646876613319499</v>
      </c>
      <c r="P4537">
        <v>86.25</v>
      </c>
      <c r="Q4537">
        <v>8.7631192727018997E-2</v>
      </c>
    </row>
    <row r="4538" spans="1:17" hidden="1" x14ac:dyDescent="0.3">
      <c r="A4538" t="s">
        <v>9232</v>
      </c>
      <c r="B4538" t="s">
        <v>9233</v>
      </c>
      <c r="C4538" t="str">
        <f>IFERROR(VLOOKUP(Table1[[#This Row],[Ticker]],[1]!Table1[[Symbol]:[Industry]],2,FALSE),"-")</f>
        <v>-</v>
      </c>
      <c r="E4538">
        <v>5.7941099999999999</v>
      </c>
      <c r="F4538">
        <v>10.5</v>
      </c>
      <c r="G4538">
        <v>5.5378139790037997</v>
      </c>
      <c r="H4538">
        <v>-7.1215587859751599</v>
      </c>
      <c r="I4538">
        <v>-12.7940371385803</v>
      </c>
      <c r="J4538">
        <v>-13.9823403927812</v>
      </c>
      <c r="K4538">
        <v>10.462704465549599</v>
      </c>
      <c r="L4538">
        <v>9.26385216021934</v>
      </c>
      <c r="M4538">
        <v>39.572689298845901</v>
      </c>
      <c r="N4538">
        <v>0.15783588786566499</v>
      </c>
      <c r="O4538">
        <v>23.3333333333333</v>
      </c>
      <c r="P4538">
        <v>66.402535657686201</v>
      </c>
      <c r="Q4538">
        <v>3.0869372776585E-2</v>
      </c>
    </row>
    <row r="4539" spans="1:17" hidden="1" x14ac:dyDescent="0.3">
      <c r="A4539" t="s">
        <v>9234</v>
      </c>
      <c r="B4539" t="s">
        <v>9235</v>
      </c>
      <c r="C4539" t="str">
        <f>IFERROR(VLOOKUP(Table1[[#This Row],[Ticker]],[1]!Table1[[Symbol]:[Industry]],2,FALSE),"-")</f>
        <v>-</v>
      </c>
      <c r="D4539" t="s">
        <v>5372</v>
      </c>
      <c r="E4539">
        <v>5.7845971350000003</v>
      </c>
      <c r="F4539">
        <v>4.43</v>
      </c>
      <c r="G4539">
        <v>-6.3051779347428303</v>
      </c>
      <c r="H4539">
        <v>-8.2865725628201208</v>
      </c>
      <c r="I4539">
        <v>-17.001920135786499</v>
      </c>
      <c r="J4539">
        <v>-1.7679983912052499</v>
      </c>
      <c r="K4539">
        <v>4.3922752747968401</v>
      </c>
      <c r="L4539">
        <v>4.3392417476638903</v>
      </c>
      <c r="M4539">
        <v>23.656484379423201</v>
      </c>
      <c r="N4539">
        <v>2.92823767874496</v>
      </c>
      <c r="O4539">
        <v>44.695259593679403</v>
      </c>
      <c r="P4539">
        <v>54.895104895104801</v>
      </c>
      <c r="Q4539">
        <v>-3.9510914598318E-2</v>
      </c>
    </row>
    <row r="4540" spans="1:17" hidden="1" x14ac:dyDescent="0.3">
      <c r="A4540" t="s">
        <v>9236</v>
      </c>
      <c r="B4540" t="s">
        <v>9237</v>
      </c>
      <c r="C4540" t="str">
        <f>IFERROR(VLOOKUP(Table1[[#This Row],[Ticker]],[1]!Table1[[Symbol]:[Industry]],2,FALSE),"-")</f>
        <v>-</v>
      </c>
      <c r="E4540">
        <v>5.7838000000000003</v>
      </c>
      <c r="F4540">
        <v>9.56</v>
      </c>
      <c r="G4540">
        <v>-21.7991425427353</v>
      </c>
      <c r="H4540">
        <v>-18.686862477916399</v>
      </c>
      <c r="I4540">
        <v>-21.841746975613301</v>
      </c>
      <c r="J4540">
        <v>-4.5515035458444197</v>
      </c>
      <c r="K4540">
        <v>10.1915174124185</v>
      </c>
      <c r="L4540">
        <v>10.766266661102</v>
      </c>
      <c r="M4540">
        <v>41.599236633123198</v>
      </c>
      <c r="N4540">
        <v>0.41468941615569099</v>
      </c>
      <c r="O4540">
        <v>63.807531380753097</v>
      </c>
      <c r="P4540">
        <v>38.953488372092998</v>
      </c>
      <c r="Q4540">
        <v>-0.13367950081188601</v>
      </c>
    </row>
    <row r="4541" spans="1:17" hidden="1" x14ac:dyDescent="0.3">
      <c r="A4541" t="s">
        <v>9238</v>
      </c>
      <c r="B4541" t="s">
        <v>9239</v>
      </c>
      <c r="C4541" t="str">
        <f>IFERROR(VLOOKUP(Table1[[#This Row],[Ticker]],[1]!Table1[[Symbol]:[Industry]],2,FALSE),"-")</f>
        <v>-</v>
      </c>
      <c r="D4541" t="s">
        <v>80</v>
      </c>
      <c r="E4541">
        <v>5.7774074579999999</v>
      </c>
      <c r="F4541">
        <v>18.989999999999998</v>
      </c>
      <c r="G4541">
        <v>8.1144524568050596</v>
      </c>
      <c r="H4541">
        <v>5.5069470946981198</v>
      </c>
      <c r="I4541">
        <v>45.624824293962803</v>
      </c>
      <c r="J4541">
        <v>-8.8666167809146295</v>
      </c>
      <c r="K4541">
        <v>16.9383984773016</v>
      </c>
      <c r="L4541">
        <v>15.7859860821151</v>
      </c>
      <c r="M4541">
        <v>58.4394160799391</v>
      </c>
      <c r="N4541">
        <v>2.40262792624425</v>
      </c>
      <c r="O4541">
        <v>15.218536071616599</v>
      </c>
      <c r="P4541">
        <v>75.346260387811597</v>
      </c>
      <c r="Q4541">
        <v>6.95083715898E-2</v>
      </c>
    </row>
    <row r="4542" spans="1:17" hidden="1" x14ac:dyDescent="0.3">
      <c r="A4542" t="s">
        <v>9240</v>
      </c>
      <c r="B4542" t="s">
        <v>9241</v>
      </c>
      <c r="C4542" t="str">
        <f>IFERROR(VLOOKUP(Table1[[#This Row],[Ticker]],[1]!Table1[[Symbol]:[Industry]],2,FALSE),"-")</f>
        <v>-</v>
      </c>
      <c r="E4542">
        <v>5.7734360000000002</v>
      </c>
      <c r="F4542">
        <v>14.02</v>
      </c>
      <c r="G4542">
        <v>-5.88312619193636</v>
      </c>
      <c r="H4542">
        <v>2.9365539219165102</v>
      </c>
      <c r="I4542">
        <v>1.7467746145435299</v>
      </c>
      <c r="J4542">
        <v>-4.8108752930033196</v>
      </c>
      <c r="K4542">
        <v>13.804260050723199</v>
      </c>
      <c r="L4542">
        <v>13.6372078770088</v>
      </c>
      <c r="M4542">
        <v>59.50392715924</v>
      </c>
      <c r="N4542">
        <v>0.41705146866264298</v>
      </c>
      <c r="O4542">
        <v>15.8345221112696</v>
      </c>
      <c r="P4542">
        <v>37.316356513222303</v>
      </c>
      <c r="Q4542">
        <v>-0.12816522994908</v>
      </c>
    </row>
    <row r="4543" spans="1:17" hidden="1" x14ac:dyDescent="0.3">
      <c r="A4543" t="s">
        <v>9242</v>
      </c>
      <c r="B4543" t="s">
        <v>9243</v>
      </c>
      <c r="C4543" t="str">
        <f>IFERROR(VLOOKUP(Table1[[#This Row],[Ticker]],[1]!Table1[[Symbol]:[Industry]],2,FALSE),"-")</f>
        <v>-</v>
      </c>
      <c r="D4543" t="s">
        <v>387</v>
      </c>
      <c r="E4543">
        <v>5.7422019000000004</v>
      </c>
      <c r="F4543">
        <v>3.95</v>
      </c>
      <c r="G4543">
        <v>-77.245928352284494</v>
      </c>
      <c r="H4543">
        <v>2.25253146147752</v>
      </c>
      <c r="I4543">
        <v>-42.9778615984536</v>
      </c>
      <c r="J4543">
        <v>2.1281055048986302</v>
      </c>
      <c r="K4543">
        <v>4.06689544212621</v>
      </c>
      <c r="L4543">
        <v>5.2530051803662001</v>
      </c>
      <c r="M4543">
        <v>56.959417532039097</v>
      </c>
      <c r="N4543">
        <v>0.75121951219512195</v>
      </c>
      <c r="O4543">
        <v>150.63291139240499</v>
      </c>
      <c r="P4543">
        <v>9.7222222222222303</v>
      </c>
      <c r="Q4543">
        <v>3.1510451534898003E-2</v>
      </c>
    </row>
    <row r="4544" spans="1:17" hidden="1" x14ac:dyDescent="0.3">
      <c r="A4544" t="s">
        <v>9244</v>
      </c>
      <c r="B4544" t="s">
        <v>9245</v>
      </c>
      <c r="C4544" t="str">
        <f>IFERROR(VLOOKUP(Table1[[#This Row],[Ticker]],[1]!Table1[[Symbol]:[Industry]],2,FALSE),"-")</f>
        <v>-</v>
      </c>
      <c r="D4544" t="s">
        <v>390</v>
      </c>
      <c r="E4544">
        <v>5.7347999999999999</v>
      </c>
      <c r="F4544">
        <v>15.93</v>
      </c>
      <c r="G4544">
        <v>-47.239279617055303</v>
      </c>
      <c r="H4544">
        <v>-6.1372121282660599</v>
      </c>
      <c r="I4544">
        <v>-13.3268660232324</v>
      </c>
      <c r="J4544">
        <v>4.91202832890162</v>
      </c>
      <c r="K4544">
        <v>16.305176016198601</v>
      </c>
      <c r="L4544">
        <v>17.286893465294899</v>
      </c>
      <c r="M4544">
        <v>53.636911571589501</v>
      </c>
      <c r="N4544">
        <v>1.47454165365115</v>
      </c>
      <c r="O4544">
        <v>29.629629629629601</v>
      </c>
      <c r="P4544">
        <v>10.471567267683699</v>
      </c>
      <c r="Q4544">
        <v>1.7269642619095998E-2</v>
      </c>
    </row>
    <row r="4545" spans="1:17" hidden="1" x14ac:dyDescent="0.3">
      <c r="A4545" t="s">
        <v>9246</v>
      </c>
      <c r="B4545" t="s">
        <v>9247</v>
      </c>
      <c r="C4545" t="str">
        <f>IFERROR(VLOOKUP(Table1[[#This Row],[Ticker]],[1]!Table1[[Symbol]:[Industry]],2,FALSE),"-")</f>
        <v>-</v>
      </c>
      <c r="D4545" t="s">
        <v>716</v>
      </c>
      <c r="E4545">
        <v>5.722810688</v>
      </c>
      <c r="F4545">
        <v>203.6</v>
      </c>
      <c r="G4545">
        <v>28.787738094954602</v>
      </c>
      <c r="H4545">
        <v>-0.51492421002496902</v>
      </c>
      <c r="I4545">
        <v>12.1874247373032</v>
      </c>
      <c r="J4545">
        <v>-1.24100863549208</v>
      </c>
      <c r="K4545">
        <v>193.18680000714599</v>
      </c>
      <c r="L4545">
        <v>169.771300280882</v>
      </c>
      <c r="M4545">
        <v>41.480968958534298</v>
      </c>
      <c r="N4545">
        <v>1.15703551458837</v>
      </c>
      <c r="O4545">
        <v>8.0550098231827203</v>
      </c>
      <c r="P4545">
        <v>56.615384615384599</v>
      </c>
    </row>
    <row r="4546" spans="1:17" hidden="1" x14ac:dyDescent="0.3">
      <c r="A4546" t="s">
        <v>9248</v>
      </c>
      <c r="B4546" t="s">
        <v>9249</v>
      </c>
      <c r="C4546" t="str">
        <f>IFERROR(VLOOKUP(Table1[[#This Row],[Ticker]],[1]!Table1[[Symbol]:[Industry]],2,FALSE),"-")</f>
        <v>-</v>
      </c>
      <c r="D4546" t="s">
        <v>552</v>
      </c>
      <c r="E4546">
        <v>5.7149999999999999</v>
      </c>
      <c r="F4546">
        <v>19.05</v>
      </c>
      <c r="G4546">
        <v>101.61478295275001</v>
      </c>
      <c r="H4546">
        <v>-19.255440524813601</v>
      </c>
      <c r="I4546">
        <v>-30.953882152264601</v>
      </c>
      <c r="J4546">
        <v>-11.483638201631701</v>
      </c>
      <c r="K4546">
        <v>20.716919845584901</v>
      </c>
      <c r="L4546">
        <v>19.7189279037262</v>
      </c>
      <c r="M4546">
        <v>30.494406380282499</v>
      </c>
      <c r="N4546">
        <v>3.5239267726947499</v>
      </c>
      <c r="O4546">
        <v>60.104986876640403</v>
      </c>
      <c r="P4546">
        <v>127.326968973747</v>
      </c>
    </row>
    <row r="4547" spans="1:17" hidden="1" x14ac:dyDescent="0.3">
      <c r="A4547" t="s">
        <v>9250</v>
      </c>
      <c r="B4547" t="s">
        <v>9251</v>
      </c>
      <c r="C4547" t="str">
        <f>IFERROR(VLOOKUP(Table1[[#This Row],[Ticker]],[1]!Table1[[Symbol]:[Industry]],2,FALSE),"-")</f>
        <v>-</v>
      </c>
      <c r="D4547" t="s">
        <v>716</v>
      </c>
      <c r="E4547">
        <v>5.7107817000000001</v>
      </c>
      <c r="F4547">
        <v>37.6</v>
      </c>
      <c r="G4547">
        <v>20.635910327100099</v>
      </c>
      <c r="H4547">
        <v>-0.54673189027202296</v>
      </c>
      <c r="I4547">
        <v>2.2714303014230199</v>
      </c>
      <c r="J4547">
        <v>-0.42028949632654899</v>
      </c>
      <c r="K4547">
        <v>36.276989406065198</v>
      </c>
      <c r="L4547">
        <v>33.241670913312298</v>
      </c>
      <c r="M4547">
        <v>46.348393818943599</v>
      </c>
      <c r="N4547">
        <v>0.65387873420453502</v>
      </c>
      <c r="O4547">
        <v>3.6436170212765702</v>
      </c>
      <c r="P4547">
        <v>47.856861974046403</v>
      </c>
    </row>
    <row r="4548" spans="1:17" hidden="1" x14ac:dyDescent="0.3">
      <c r="A4548" t="s">
        <v>9252</v>
      </c>
      <c r="B4548" t="s">
        <v>9253</v>
      </c>
      <c r="C4548" t="str">
        <f>IFERROR(VLOOKUP(Table1[[#This Row],[Ticker]],[1]!Table1[[Symbol]:[Industry]],2,FALSE),"-")</f>
        <v>-</v>
      </c>
      <c r="D4548" t="s">
        <v>218</v>
      </c>
      <c r="E4548">
        <v>5.6943000000000001</v>
      </c>
      <c r="F4548">
        <v>2.76</v>
      </c>
      <c r="G4548">
        <v>-16.188376497186599</v>
      </c>
      <c r="H4548">
        <v>-9.5754255277697897</v>
      </c>
      <c r="I4548">
        <v>4.5574424874058597</v>
      </c>
      <c r="J4548">
        <v>8.3443611593565397</v>
      </c>
      <c r="K4548">
        <v>2.7420901669364501</v>
      </c>
      <c r="L4548">
        <v>2.80245468436943</v>
      </c>
      <c r="M4548">
        <v>92.699171550212796</v>
      </c>
      <c r="N4548">
        <v>0.62319066474430196</v>
      </c>
      <c r="O4548">
        <v>26.449275362318801</v>
      </c>
      <c r="P4548">
        <v>41.538461538461497</v>
      </c>
      <c r="Q4548">
        <v>6.3049170964304999E-2</v>
      </c>
    </row>
    <row r="4549" spans="1:17" hidden="1" x14ac:dyDescent="0.3">
      <c r="A4549" t="s">
        <v>9254</v>
      </c>
      <c r="B4549" t="s">
        <v>9255</v>
      </c>
      <c r="C4549" t="str">
        <f>IFERROR(VLOOKUP(Table1[[#This Row],[Ticker]],[1]!Table1[[Symbol]:[Industry]],2,FALSE),"-")</f>
        <v>-</v>
      </c>
      <c r="D4549" t="s">
        <v>124</v>
      </c>
      <c r="E4549">
        <v>5.6933492000000001</v>
      </c>
      <c r="F4549">
        <v>10.78</v>
      </c>
      <c r="G4549">
        <v>26.547700984653499</v>
      </c>
      <c r="H4549">
        <v>-7.0354944284901304</v>
      </c>
      <c r="I4549">
        <v>-4.3294465871800503</v>
      </c>
      <c r="J4549">
        <v>-10.586180209387001</v>
      </c>
      <c r="K4549">
        <v>10.9960791522411</v>
      </c>
      <c r="L4549">
        <v>10.2919201589413</v>
      </c>
      <c r="M4549">
        <v>45.959497905441097</v>
      </c>
      <c r="N4549">
        <v>0.78154669250814202</v>
      </c>
      <c r="O4549">
        <v>36.827458256029601</v>
      </c>
      <c r="P4549">
        <v>83.022071307300493</v>
      </c>
      <c r="Q4549">
        <v>7.3773025177400003E-2</v>
      </c>
    </row>
    <row r="4550" spans="1:17" hidden="1" x14ac:dyDescent="0.3">
      <c r="A4550" t="s">
        <v>9256</v>
      </c>
      <c r="B4550" t="s">
        <v>9257</v>
      </c>
      <c r="C4550" t="str">
        <f>IFERROR(VLOOKUP(Table1[[#This Row],[Ticker]],[1]!Table1[[Symbol]:[Industry]],2,FALSE),"-")</f>
        <v>-</v>
      </c>
      <c r="D4550" t="s">
        <v>390</v>
      </c>
      <c r="E4550">
        <v>5.6861370000000004</v>
      </c>
      <c r="F4550">
        <v>18.95</v>
      </c>
      <c r="G4550">
        <v>-25.7121860209961</v>
      </c>
      <c r="H4550">
        <v>-4.4141352051891403</v>
      </c>
      <c r="I4550">
        <v>-12.8893660232324</v>
      </c>
      <c r="J4550">
        <v>-1.7679983912052499</v>
      </c>
      <c r="K4550">
        <v>18.949999945016199</v>
      </c>
      <c r="L4550">
        <v>18.9491919205133</v>
      </c>
      <c r="M4550">
        <v>100</v>
      </c>
      <c r="O4550">
        <v>0</v>
      </c>
      <c r="P4550">
        <v>0</v>
      </c>
    </row>
    <row r="4551" spans="1:17" hidden="1" x14ac:dyDescent="0.3">
      <c r="A4551" t="s">
        <v>9258</v>
      </c>
      <c r="B4551" t="s">
        <v>9259</v>
      </c>
      <c r="C4551" t="str">
        <f>IFERROR(VLOOKUP(Table1[[#This Row],[Ticker]],[1]!Table1[[Symbol]:[Industry]],2,FALSE),"-")</f>
        <v>-</v>
      </c>
      <c r="D4551" t="s">
        <v>390</v>
      </c>
      <c r="E4551">
        <v>5.6791999999999998</v>
      </c>
      <c r="F4551">
        <v>18.32</v>
      </c>
      <c r="G4551">
        <v>-29.291133389417201</v>
      </c>
      <c r="H4551">
        <v>-15.195944096349001</v>
      </c>
      <c r="I4551">
        <v>-29.6166387505051</v>
      </c>
      <c r="J4551">
        <v>-1.9965698197766699</v>
      </c>
      <c r="K4551">
        <v>18.749226732530499</v>
      </c>
      <c r="L4551">
        <v>17.7244072510622</v>
      </c>
      <c r="M4551">
        <v>42.796003411045803</v>
      </c>
      <c r="N4551">
        <v>1.3111792597212799</v>
      </c>
      <c r="O4551">
        <v>49.945414847161501</v>
      </c>
      <c r="P4551">
        <v>47.741935483870897</v>
      </c>
      <c r="Q4551">
        <v>8.052955062416E-3</v>
      </c>
    </row>
    <row r="4552" spans="1:17" hidden="1" x14ac:dyDescent="0.3">
      <c r="A4552" t="s">
        <v>9260</v>
      </c>
      <c r="B4552" t="s">
        <v>9261</v>
      </c>
      <c r="C4552" t="str">
        <f>IFERROR(VLOOKUP(Table1[[#This Row],[Ticker]],[1]!Table1[[Symbol]:[Industry]],2,FALSE),"-")</f>
        <v>-</v>
      </c>
      <c r="D4552" t="s">
        <v>257</v>
      </c>
      <c r="E4552">
        <v>5.6665574000000003</v>
      </c>
      <c r="F4552">
        <v>7.87</v>
      </c>
      <c r="G4552">
        <v>-42.870080757838302</v>
      </c>
      <c r="H4552">
        <v>-8.3213391123930407</v>
      </c>
      <c r="I4552">
        <v>-20.842582397501399</v>
      </c>
      <c r="J4552">
        <v>-5.6752022984091504</v>
      </c>
      <c r="K4552">
        <v>8.1765737018207805</v>
      </c>
      <c r="L4552">
        <v>8.0841770467382492</v>
      </c>
      <c r="M4552">
        <v>14.777493635338301</v>
      </c>
      <c r="N4552">
        <v>0.128727272727272</v>
      </c>
      <c r="O4552">
        <v>21.982210927573</v>
      </c>
      <c r="P4552">
        <v>24.525316455696199</v>
      </c>
    </row>
    <row r="4553" spans="1:17" hidden="1" x14ac:dyDescent="0.3">
      <c r="A4553" t="s">
        <v>9262</v>
      </c>
      <c r="B4553" t="s">
        <v>9263</v>
      </c>
      <c r="C4553" t="str">
        <f>IFERROR(VLOOKUP(Table1[[#This Row],[Ticker]],[1]!Table1[[Symbol]:[Industry]],2,FALSE),"-")</f>
        <v>-</v>
      </c>
      <c r="D4553" t="s">
        <v>716</v>
      </c>
      <c r="E4553">
        <v>5.6472677519999896</v>
      </c>
      <c r="F4553">
        <v>19.399999999999999</v>
      </c>
      <c r="G4553">
        <v>9.6784381407257492</v>
      </c>
      <c r="H4553">
        <v>-1.13280115462432</v>
      </c>
      <c r="I4553">
        <v>-0.68578013543600602</v>
      </c>
      <c r="J4553">
        <v>-0.50217560639513703</v>
      </c>
      <c r="K4553">
        <v>18.6093428026591</v>
      </c>
      <c r="L4553">
        <v>17.282763779076699</v>
      </c>
      <c r="M4553">
        <v>60.5497023931554</v>
      </c>
      <c r="N4553">
        <v>0.65879457463479996</v>
      </c>
      <c r="O4553">
        <v>3.0927835051546499</v>
      </c>
      <c r="P4553">
        <v>49.230769230769198</v>
      </c>
    </row>
    <row r="4554" spans="1:17" hidden="1" x14ac:dyDescent="0.3">
      <c r="A4554" t="s">
        <v>9264</v>
      </c>
      <c r="B4554" t="s">
        <v>9265</v>
      </c>
      <c r="C4554" t="str">
        <f>IFERROR(VLOOKUP(Table1[[#This Row],[Ticker]],[1]!Table1[[Symbol]:[Industry]],2,FALSE),"-")</f>
        <v>-</v>
      </c>
      <c r="D4554" t="s">
        <v>21</v>
      </c>
      <c r="E4554">
        <v>5.6412956879999996</v>
      </c>
      <c r="F4554">
        <v>1.63</v>
      </c>
      <c r="G4554">
        <v>0.64440312629061502</v>
      </c>
      <c r="H4554">
        <v>-29.643493003354202</v>
      </c>
      <c r="I4554">
        <v>2.7134708562002001</v>
      </c>
      <c r="J4554">
        <v>-1.7679983912052499</v>
      </c>
      <c r="K4554">
        <v>1.78769788924611</v>
      </c>
      <c r="L4554">
        <v>1.7369010979499799</v>
      </c>
      <c r="M4554">
        <v>30.040407314586599</v>
      </c>
      <c r="N4554">
        <v>1.69671847617061</v>
      </c>
      <c r="O4554">
        <v>57.055214723926298</v>
      </c>
      <c r="P4554">
        <v>91.764705882352899</v>
      </c>
      <c r="Q4554">
        <v>4.1578862665067003E-2</v>
      </c>
    </row>
    <row r="4555" spans="1:17" hidden="1" x14ac:dyDescent="0.3">
      <c r="A4555" t="s">
        <v>9266</v>
      </c>
      <c r="B4555" t="s">
        <v>9267</v>
      </c>
      <c r="C4555" t="str">
        <f>IFERROR(VLOOKUP(Table1[[#This Row],[Ticker]],[1]!Table1[[Symbol]:[Industry]],2,FALSE),"-")</f>
        <v>-</v>
      </c>
      <c r="D4555" t="s">
        <v>306</v>
      </c>
      <c r="E4555">
        <v>5.6351180000000003</v>
      </c>
      <c r="F4555">
        <v>9.3699999999999992</v>
      </c>
      <c r="G4555">
        <v>32.832653234502899</v>
      </c>
      <c r="H4555">
        <v>-4.4141352051891403</v>
      </c>
      <c r="I4555">
        <v>-3.04176930576465</v>
      </c>
      <c r="J4555">
        <v>-1.7679983912052499</v>
      </c>
      <c r="K4555">
        <v>8.8856533792410808</v>
      </c>
      <c r="L4555">
        <v>6.5722934879335799</v>
      </c>
      <c r="M4555">
        <v>99.997239712755402</v>
      </c>
      <c r="N4555">
        <v>0</v>
      </c>
      <c r="O4555">
        <v>0</v>
      </c>
      <c r="P4555">
        <v>58.544839255499099</v>
      </c>
    </row>
    <row r="4556" spans="1:17" hidden="1" x14ac:dyDescent="0.3">
      <c r="A4556" t="s">
        <v>9268</v>
      </c>
      <c r="B4556" t="s">
        <v>9269</v>
      </c>
      <c r="C4556" t="str">
        <f>IFERROR(VLOOKUP(Table1[[#This Row],[Ticker]],[1]!Table1[[Symbol]:[Industry]],2,FALSE),"-")</f>
        <v>-</v>
      </c>
      <c r="D4556" t="s">
        <v>552</v>
      </c>
      <c r="E4556">
        <v>5.6347008000000001</v>
      </c>
      <c r="F4556">
        <v>6.08</v>
      </c>
      <c r="G4556">
        <v>9.3989250901149095</v>
      </c>
      <c r="H4556">
        <v>-6.8531595954330298</v>
      </c>
      <c r="I4556">
        <v>-16.2279987736298</v>
      </c>
      <c r="J4556">
        <v>-5.2370783308734197</v>
      </c>
      <c r="K4556">
        <v>6.4971781032008602</v>
      </c>
      <c r="L4556">
        <v>6.1403296527993803</v>
      </c>
      <c r="M4556">
        <v>36.050998847745397</v>
      </c>
      <c r="N4556">
        <v>1.1494249764076701</v>
      </c>
      <c r="O4556">
        <v>44.9013157894736</v>
      </c>
      <c r="P4556">
        <v>106.101694915254</v>
      </c>
      <c r="Q4556">
        <v>4.3460623841670001E-2</v>
      </c>
    </row>
    <row r="4557" spans="1:17" hidden="1" x14ac:dyDescent="0.3">
      <c r="A4557" t="s">
        <v>9270</v>
      </c>
      <c r="B4557" t="s">
        <v>9271</v>
      </c>
      <c r="C4557" t="str">
        <f>IFERROR(VLOOKUP(Table1[[#This Row],[Ticker]],[1]!Table1[[Symbol]:[Industry]],2,FALSE),"-")</f>
        <v>-</v>
      </c>
      <c r="D4557" t="s">
        <v>65</v>
      </c>
      <c r="E4557">
        <v>5.6218500000000002</v>
      </c>
      <c r="F4557">
        <v>5.58</v>
      </c>
      <c r="G4557">
        <v>-31.1359148345555</v>
      </c>
      <c r="H4557">
        <v>-12.5944357060238</v>
      </c>
      <c r="I4557">
        <v>-22.3049504388168</v>
      </c>
      <c r="J4557">
        <v>-5.7819599967899</v>
      </c>
      <c r="K4557">
        <v>5.83833439056367</v>
      </c>
      <c r="L4557">
        <v>5.9581220914043298</v>
      </c>
      <c r="M4557">
        <v>45.105942013107502</v>
      </c>
      <c r="N4557">
        <v>1.94505543575125</v>
      </c>
      <c r="O4557">
        <v>39.605734767024998</v>
      </c>
      <c r="P4557">
        <v>24</v>
      </c>
      <c r="Q4557">
        <v>3.7758164956001997E-2</v>
      </c>
    </row>
    <row r="4558" spans="1:17" hidden="1" x14ac:dyDescent="0.3">
      <c r="A4558" t="s">
        <v>9272</v>
      </c>
      <c r="B4558" t="s">
        <v>9273</v>
      </c>
      <c r="C4558" t="str">
        <f>IFERROR(VLOOKUP(Table1[[#This Row],[Ticker]],[1]!Table1[[Symbol]:[Industry]],2,FALSE),"-")</f>
        <v>-</v>
      </c>
      <c r="D4558" t="s">
        <v>140</v>
      </c>
      <c r="E4558">
        <v>5.6215825399999897</v>
      </c>
      <c r="F4558">
        <v>10.220000000000001</v>
      </c>
      <c r="G4558">
        <v>31.518583209772999</v>
      </c>
      <c r="H4558">
        <v>-19.247061040559899</v>
      </c>
      <c r="I4558">
        <v>-18.695817636135601</v>
      </c>
      <c r="J4558">
        <v>0.88426094081831597</v>
      </c>
      <c r="K4558">
        <v>10.450810460744</v>
      </c>
      <c r="L4558">
        <v>9.8353050114948406</v>
      </c>
      <c r="M4558">
        <v>50.115100167058102</v>
      </c>
      <c r="N4558">
        <v>1.3902045770641001</v>
      </c>
      <c r="O4558">
        <v>40.900195694716203</v>
      </c>
      <c r="P4558">
        <v>119.31330472102999</v>
      </c>
      <c r="Q4558">
        <v>0.12811292288123299</v>
      </c>
    </row>
    <row r="4559" spans="1:17" hidden="1" x14ac:dyDescent="0.3">
      <c r="A4559" t="s">
        <v>9274</v>
      </c>
      <c r="B4559" t="s">
        <v>9275</v>
      </c>
      <c r="C4559" t="str">
        <f>IFERROR(VLOOKUP(Table1[[#This Row],[Ticker]],[1]!Table1[[Symbol]:[Industry]],2,FALSE),"-")</f>
        <v>-</v>
      </c>
      <c r="E4559">
        <v>5.6134782000000003</v>
      </c>
      <c r="F4559">
        <v>8.67</v>
      </c>
      <c r="G4559">
        <v>149.52590921709901</v>
      </c>
      <c r="H4559">
        <v>23.405413666991201</v>
      </c>
      <c r="I4559">
        <v>104.949829956667</v>
      </c>
      <c r="J4559">
        <v>6.23708420091672</v>
      </c>
      <c r="K4559">
        <v>6.8033782001532002</v>
      </c>
      <c r="L4559">
        <v>5.2098392789891497</v>
      </c>
      <c r="M4559">
        <v>92.790644273084297</v>
      </c>
      <c r="N4559">
        <v>0.66228592294795097</v>
      </c>
      <c r="O4559">
        <v>0</v>
      </c>
      <c r="P4559">
        <v>264.28571428571399</v>
      </c>
      <c r="Q4559">
        <v>5.9941474206957002E-2</v>
      </c>
    </row>
    <row r="4560" spans="1:17" hidden="1" x14ac:dyDescent="0.3">
      <c r="A4560" t="s">
        <v>9276</v>
      </c>
      <c r="B4560" t="s">
        <v>9277</v>
      </c>
      <c r="C4560" t="str">
        <f>IFERROR(VLOOKUP(Table1[[#This Row],[Ticker]],[1]!Table1[[Symbol]:[Industry]],2,FALSE),"-")</f>
        <v>-</v>
      </c>
      <c r="E4560">
        <v>5.6101928000000001</v>
      </c>
      <c r="F4560">
        <v>3.44</v>
      </c>
      <c r="G4560">
        <v>6.0885802625287004</v>
      </c>
      <c r="H4560">
        <v>-9.1232764794273695</v>
      </c>
      <c r="I4560">
        <v>-36.951176177757802</v>
      </c>
      <c r="J4560">
        <v>7.7861417361832697</v>
      </c>
      <c r="K4560">
        <v>3.4237615717612102</v>
      </c>
      <c r="L4560">
        <v>3.5763499774774701</v>
      </c>
      <c r="M4560">
        <v>56.909260449190597</v>
      </c>
      <c r="N4560">
        <v>2.2070503671121999</v>
      </c>
      <c r="O4560">
        <v>47.674418604651102</v>
      </c>
      <c r="P4560">
        <v>45.762711864406697</v>
      </c>
      <c r="Q4560">
        <v>2.8371874702962999E-2</v>
      </c>
    </row>
    <row r="4561" spans="1:17" hidden="1" x14ac:dyDescent="0.3">
      <c r="A4561" t="s">
        <v>9278</v>
      </c>
      <c r="B4561" t="s">
        <v>9279</v>
      </c>
      <c r="C4561" t="str">
        <f>IFERROR(VLOOKUP(Table1[[#This Row],[Ticker]],[1]!Table1[[Symbol]:[Industry]],2,FALSE),"-")</f>
        <v>-</v>
      </c>
      <c r="D4561" t="s">
        <v>620</v>
      </c>
      <c r="E4561">
        <v>5.5706210450000002</v>
      </c>
      <c r="F4561">
        <v>1.05</v>
      </c>
      <c r="G4561">
        <v>-5.5931859894901201</v>
      </c>
      <c r="H4561">
        <v>-1.87035303188851</v>
      </c>
      <c r="I4561">
        <v>-12.2495918825592</v>
      </c>
      <c r="J4561">
        <v>1.0670674632677399</v>
      </c>
      <c r="K4561">
        <v>0.87095729667658806</v>
      </c>
      <c r="L4561">
        <v>0.71054764949087601</v>
      </c>
      <c r="M4561">
        <v>93.6507375906683</v>
      </c>
      <c r="N4561">
        <v>1</v>
      </c>
      <c r="Q4561">
        <v>2.6574399778243E-2</v>
      </c>
    </row>
    <row r="4562" spans="1:17" hidden="1" x14ac:dyDescent="0.3">
      <c r="A4562" t="s">
        <v>9280</v>
      </c>
      <c r="B4562" t="s">
        <v>9281</v>
      </c>
      <c r="C4562" t="str">
        <f>IFERROR(VLOOKUP(Table1[[#This Row],[Ticker]],[1]!Table1[[Symbol]:[Industry]],2,FALSE),"-")</f>
        <v>-</v>
      </c>
      <c r="D4562" t="s">
        <v>124</v>
      </c>
      <c r="E4562">
        <v>5.56935</v>
      </c>
      <c r="F4562">
        <v>10.41</v>
      </c>
      <c r="G4562">
        <v>-5.9193206585105704</v>
      </c>
      <c r="H4562">
        <v>-10.396278062332</v>
      </c>
      <c r="I4562">
        <v>-9.8200590925393403</v>
      </c>
      <c r="J4562">
        <v>-2.3345706291655999</v>
      </c>
      <c r="K4562">
        <v>10.362618905445199</v>
      </c>
      <c r="L4562">
        <v>10.123986791893801</v>
      </c>
      <c r="M4562">
        <v>47.446656585253699</v>
      </c>
      <c r="N4562">
        <v>1.9294055272941999</v>
      </c>
      <c r="O4562">
        <v>24.879923150816499</v>
      </c>
      <c r="P4562">
        <v>32.274459974587003</v>
      </c>
      <c r="Q4562">
        <v>3.5262069040579999E-3</v>
      </c>
    </row>
    <row r="4563" spans="1:17" hidden="1" x14ac:dyDescent="0.3">
      <c r="A4563" t="s">
        <v>9282</v>
      </c>
      <c r="B4563" t="s">
        <v>9283</v>
      </c>
      <c r="C4563" t="str">
        <f>IFERROR(VLOOKUP(Table1[[#This Row],[Ticker]],[1]!Table1[[Symbol]:[Industry]],2,FALSE),"-")</f>
        <v>-</v>
      </c>
      <c r="D4563" t="s">
        <v>668</v>
      </c>
      <c r="E4563">
        <v>5.5541596000000002</v>
      </c>
      <c r="F4563">
        <v>7.73</v>
      </c>
      <c r="G4563">
        <v>113.60669942792001</v>
      </c>
      <c r="H4563">
        <v>1.9132375595976601</v>
      </c>
      <c r="I4563">
        <v>13.624545597062101</v>
      </c>
      <c r="J4563">
        <v>-0.85416027110081305</v>
      </c>
      <c r="K4563">
        <v>7.4691928721211598</v>
      </c>
      <c r="L4563">
        <v>6.68242694856258</v>
      </c>
      <c r="M4563">
        <v>47.671591654846097</v>
      </c>
      <c r="N4563">
        <v>1.1512395960052699</v>
      </c>
      <c r="O4563">
        <v>19.404915912031001</v>
      </c>
      <c r="P4563">
        <v>172.183098591549</v>
      </c>
      <c r="Q4563">
        <v>8.5883375197694997E-2</v>
      </c>
    </row>
    <row r="4564" spans="1:17" hidden="1" x14ac:dyDescent="0.3">
      <c r="A4564" t="s">
        <v>9284</v>
      </c>
      <c r="B4564" t="s">
        <v>9285</v>
      </c>
      <c r="C4564" t="str">
        <f>IFERROR(VLOOKUP(Table1[[#This Row],[Ticker]],[1]!Table1[[Symbol]:[Industry]],2,FALSE),"-")</f>
        <v>-</v>
      </c>
      <c r="D4564" t="s">
        <v>1303</v>
      </c>
      <c r="E4564">
        <v>5.5529640000000002</v>
      </c>
      <c r="F4564">
        <v>10.95</v>
      </c>
      <c r="G4564">
        <v>-6.0400548734552197</v>
      </c>
      <c r="H4564">
        <v>7.8935571025031503</v>
      </c>
      <c r="I4564">
        <v>-5.0075926242176498</v>
      </c>
      <c r="J4564">
        <v>-1.7679983912052499</v>
      </c>
      <c r="K4564">
        <v>10.174433885023999</v>
      </c>
      <c r="L4564">
        <v>10.426206758319999</v>
      </c>
      <c r="M4564">
        <v>59.508267974631003</v>
      </c>
      <c r="N4564">
        <v>0.393166522683289</v>
      </c>
      <c r="O4564">
        <v>15.068493150684899</v>
      </c>
      <c r="P4564">
        <v>28.8235294117646</v>
      </c>
      <c r="Q4564">
        <v>7.4913888330696995E-2</v>
      </c>
    </row>
    <row r="4565" spans="1:17" hidden="1" x14ac:dyDescent="0.3">
      <c r="A4565" t="s">
        <v>9286</v>
      </c>
      <c r="B4565" t="s">
        <v>9287</v>
      </c>
      <c r="C4565" t="str">
        <f>IFERROR(VLOOKUP(Table1[[#This Row],[Ticker]],[1]!Table1[[Symbol]:[Industry]],2,FALSE),"-")</f>
        <v>-</v>
      </c>
      <c r="D4565" t="s">
        <v>95</v>
      </c>
      <c r="E4565">
        <v>5.5353750000000002</v>
      </c>
      <c r="F4565">
        <v>4.3499999999999996</v>
      </c>
      <c r="G4565">
        <v>-112.30694719202801</v>
      </c>
      <c r="I4565">
        <v>-23.198644373747801</v>
      </c>
      <c r="K4565">
        <v>17.265326357059401</v>
      </c>
      <c r="L4565">
        <v>64.568764294626902</v>
      </c>
      <c r="M4565">
        <v>49.458628392849597</v>
      </c>
      <c r="N4565">
        <v>0.891891891891891</v>
      </c>
      <c r="O4565">
        <v>645.97701149425302</v>
      </c>
      <c r="P4565">
        <v>10.126582278480999</v>
      </c>
    </row>
    <row r="4566" spans="1:17" hidden="1" x14ac:dyDescent="0.3">
      <c r="A4566" t="s">
        <v>9288</v>
      </c>
      <c r="B4566" t="s">
        <v>9289</v>
      </c>
      <c r="C4566" t="str">
        <f>IFERROR(VLOOKUP(Table1[[#This Row],[Ticker]],[1]!Table1[[Symbol]:[Industry]],2,FALSE),"-")</f>
        <v>-</v>
      </c>
      <c r="D4566" t="s">
        <v>552</v>
      </c>
      <c r="E4566">
        <v>5.5229400000000002</v>
      </c>
      <c r="F4566">
        <v>10.98</v>
      </c>
      <c r="G4566">
        <v>167.08781397900299</v>
      </c>
      <c r="H4566">
        <v>2.1750120816325502</v>
      </c>
      <c r="I4566">
        <v>145.463575153238</v>
      </c>
      <c r="J4566">
        <v>2.9939063706994999</v>
      </c>
      <c r="K4566">
        <v>10.0639902146112</v>
      </c>
      <c r="L4566">
        <v>7.9446964529647603</v>
      </c>
      <c r="M4566">
        <v>77.183103939018295</v>
      </c>
      <c r="N4566">
        <v>1.27391075819864</v>
      </c>
      <c r="O4566">
        <v>7.0127504553733901</v>
      </c>
      <c r="P4566">
        <v>237.84615384615299</v>
      </c>
      <c r="Q4566">
        <v>0.14162111079036699</v>
      </c>
    </row>
    <row r="4567" spans="1:17" hidden="1" x14ac:dyDescent="0.3">
      <c r="A4567" t="s">
        <v>9290</v>
      </c>
      <c r="B4567" t="s">
        <v>9291</v>
      </c>
      <c r="C4567" t="str">
        <f>IFERROR(VLOOKUP(Table1[[#This Row],[Ticker]],[1]!Table1[[Symbol]:[Industry]],2,FALSE),"-")</f>
        <v>-</v>
      </c>
      <c r="D4567" t="s">
        <v>552</v>
      </c>
      <c r="E4567">
        <v>5.4878999999999998</v>
      </c>
      <c r="F4567">
        <v>16.63</v>
      </c>
      <c r="G4567">
        <v>-35.429884175176397</v>
      </c>
      <c r="H4567">
        <v>-4.4141352051891403</v>
      </c>
      <c r="I4567">
        <v>-12.8893660232324</v>
      </c>
      <c r="J4567">
        <v>-1.7679983912052499</v>
      </c>
      <c r="K4567">
        <v>16.638137485127999</v>
      </c>
      <c r="L4567">
        <v>16.746694304355199</v>
      </c>
      <c r="M4567">
        <v>2.3131596830000001E-6</v>
      </c>
      <c r="O4567">
        <v>16.295850871918201</v>
      </c>
      <c r="P4567">
        <v>0</v>
      </c>
    </row>
    <row r="4568" spans="1:17" hidden="1" x14ac:dyDescent="0.3">
      <c r="A4568" t="s">
        <v>9292</v>
      </c>
      <c r="B4568" t="s">
        <v>9293</v>
      </c>
      <c r="C4568" t="str">
        <f>IFERROR(VLOOKUP(Table1[[#This Row],[Ticker]],[1]!Table1[[Symbol]:[Industry]],2,FALSE),"-")</f>
        <v>-</v>
      </c>
      <c r="E4568">
        <v>5.4695999999999998</v>
      </c>
      <c r="F4568">
        <v>12</v>
      </c>
      <c r="G4568">
        <v>30.131969823159601</v>
      </c>
      <c r="H4568">
        <v>7.73539750509123</v>
      </c>
      <c r="I4568">
        <v>-16.503823854557702</v>
      </c>
      <c r="J4568">
        <v>-1.7679983912052499</v>
      </c>
      <c r="K4568">
        <v>11.1262411495366</v>
      </c>
      <c r="L4568">
        <v>10.903456568211199</v>
      </c>
      <c r="M4568">
        <v>66.943267162723302</v>
      </c>
      <c r="N4568">
        <v>0.76623376623376604</v>
      </c>
      <c r="O4568">
        <v>33.3333333333333</v>
      </c>
      <c r="P4568">
        <v>55.8441558441558</v>
      </c>
    </row>
    <row r="4569" spans="1:17" hidden="1" x14ac:dyDescent="0.3">
      <c r="A4569" t="s">
        <v>9294</v>
      </c>
      <c r="B4569" t="s">
        <v>9295</v>
      </c>
      <c r="C4569" t="str">
        <f>IFERROR(VLOOKUP(Table1[[#This Row],[Ticker]],[1]!Table1[[Symbol]:[Industry]],2,FALSE),"-")</f>
        <v>-</v>
      </c>
      <c r="D4569" t="s">
        <v>390</v>
      </c>
      <c r="E4569">
        <v>5.4290280749999997</v>
      </c>
      <c r="F4569">
        <v>2.95</v>
      </c>
      <c r="G4569">
        <v>-12.685366097624501</v>
      </c>
      <c r="H4569">
        <v>17.1544922457912</v>
      </c>
      <c r="I4569">
        <v>21.8138303237995</v>
      </c>
      <c r="J4569">
        <v>-15.8954222139199</v>
      </c>
      <c r="K4569">
        <v>3.0439405094632899</v>
      </c>
      <c r="L4569">
        <v>2.8342509134075899</v>
      </c>
      <c r="M4569">
        <v>31.844510652276099</v>
      </c>
      <c r="N4569">
        <v>0.93110872658217203</v>
      </c>
      <c r="O4569">
        <v>36.949152542372801</v>
      </c>
      <c r="P4569">
        <v>48.989898989898997</v>
      </c>
      <c r="Q4569">
        <v>7.5172593026146997E-2</v>
      </c>
    </row>
    <row r="4570" spans="1:17" hidden="1" x14ac:dyDescent="0.3">
      <c r="A4570" t="s">
        <v>9296</v>
      </c>
      <c r="B4570" t="s">
        <v>9297</v>
      </c>
      <c r="C4570" t="str">
        <f>IFERROR(VLOOKUP(Table1[[#This Row],[Ticker]],[1]!Table1[[Symbol]:[Industry]],2,FALSE),"-")</f>
        <v>-</v>
      </c>
      <c r="D4570" t="s">
        <v>552</v>
      </c>
      <c r="E4570">
        <v>5.4149963999999997</v>
      </c>
      <c r="F4570">
        <v>16.36</v>
      </c>
      <c r="G4570">
        <v>215.83269915645599</v>
      </c>
      <c r="H4570">
        <v>14.3215845206295</v>
      </c>
      <c r="I4570">
        <v>8.2958191619527604</v>
      </c>
      <c r="J4570">
        <v>10.7139640907572</v>
      </c>
      <c r="K4570">
        <v>14.2882686302076</v>
      </c>
      <c r="L4570">
        <v>12.8598965434267</v>
      </c>
      <c r="M4570">
        <v>76.777825941290402</v>
      </c>
      <c r="N4570">
        <v>1.29197693457677</v>
      </c>
      <c r="O4570">
        <v>21.943765281173501</v>
      </c>
      <c r="P4570">
        <v>257.98687089715497</v>
      </c>
    </row>
    <row r="4571" spans="1:17" hidden="1" x14ac:dyDescent="0.3">
      <c r="A4571" t="s">
        <v>9298</v>
      </c>
      <c r="B4571" t="s">
        <v>9299</v>
      </c>
      <c r="C4571" t="str">
        <f>IFERROR(VLOOKUP(Table1[[#This Row],[Ticker]],[1]!Table1[[Symbol]:[Industry]],2,FALSE),"-")</f>
        <v>-</v>
      </c>
      <c r="D4571" t="s">
        <v>716</v>
      </c>
      <c r="E4571">
        <v>5.4082145400000003</v>
      </c>
      <c r="F4571">
        <v>30.94</v>
      </c>
      <c r="G4571">
        <v>15.1264648450019</v>
      </c>
      <c r="H4571">
        <v>-0.14746853852247599</v>
      </c>
      <c r="I4571">
        <v>13.9659025294531</v>
      </c>
      <c r="J4571">
        <v>0.95778157595402802</v>
      </c>
      <c r="K4571">
        <v>29.391609207353198</v>
      </c>
      <c r="L4571">
        <v>26.017044433246301</v>
      </c>
      <c r="M4571">
        <v>52.608347411978002</v>
      </c>
      <c r="N4571">
        <v>0.92468642955509694</v>
      </c>
      <c r="O4571">
        <v>5.8823529411764497</v>
      </c>
      <c r="P4571">
        <v>44.377041530564597</v>
      </c>
    </row>
    <row r="4572" spans="1:17" hidden="1" x14ac:dyDescent="0.3">
      <c r="A4572" t="s">
        <v>9300</v>
      </c>
      <c r="B4572" t="s">
        <v>9301</v>
      </c>
      <c r="C4572" t="str">
        <f>IFERROR(VLOOKUP(Table1[[#This Row],[Ticker]],[1]!Table1[[Symbol]:[Industry]],2,FALSE),"-")</f>
        <v>-</v>
      </c>
      <c r="D4572" t="s">
        <v>46</v>
      </c>
      <c r="E4572">
        <v>5.3871250000000002</v>
      </c>
      <c r="F4572">
        <v>17.75</v>
      </c>
      <c r="G4572">
        <v>-40.783956355924403</v>
      </c>
      <c r="H4572">
        <v>2.4679713178509401</v>
      </c>
      <c r="I4572">
        <v>-22.189314924611999</v>
      </c>
      <c r="J4572">
        <v>-2.0471720372130702</v>
      </c>
      <c r="K4572">
        <v>18.574751383757899</v>
      </c>
      <c r="L4572">
        <v>18.9567455944028</v>
      </c>
      <c r="M4572">
        <v>49.775207081667098</v>
      </c>
      <c r="N4572">
        <v>1.43216856177607</v>
      </c>
      <c r="O4572">
        <v>41.971830985915403</v>
      </c>
      <c r="P4572">
        <v>36.538461538461497</v>
      </c>
      <c r="Q4572">
        <v>0.139572926520737</v>
      </c>
    </row>
    <row r="4573" spans="1:17" hidden="1" x14ac:dyDescent="0.3">
      <c r="A4573" t="s">
        <v>9302</v>
      </c>
      <c r="B4573" t="s">
        <v>9303</v>
      </c>
      <c r="C4573" t="str">
        <f>IFERROR(VLOOKUP(Table1[[#This Row],[Ticker]],[1]!Table1[[Symbol]:[Industry]],2,FALSE),"-")</f>
        <v>-</v>
      </c>
      <c r="D4573" t="s">
        <v>140</v>
      </c>
      <c r="E4573">
        <v>5.3809215999999997</v>
      </c>
      <c r="F4573">
        <v>7.22</v>
      </c>
      <c r="G4573">
        <v>-11.109011417821501</v>
      </c>
      <c r="H4573">
        <v>-18.7348206397056</v>
      </c>
      <c r="I4573">
        <v>27.033114596922601</v>
      </c>
      <c r="J4573">
        <v>-12.0244086476155</v>
      </c>
      <c r="K4573">
        <v>8.0138904714887893</v>
      </c>
      <c r="L4573">
        <v>7.3088377291398503</v>
      </c>
      <c r="M4573">
        <v>23.8351432535122</v>
      </c>
      <c r="N4573">
        <v>0.274960818535193</v>
      </c>
      <c r="O4573">
        <v>55.2631578947368</v>
      </c>
      <c r="P4573">
        <v>85.128205128205096</v>
      </c>
      <c r="Q4573">
        <v>7.9746589557518996E-2</v>
      </c>
    </row>
    <row r="4574" spans="1:17" hidden="1" x14ac:dyDescent="0.3">
      <c r="A4574" t="s">
        <v>9304</v>
      </c>
      <c r="B4574" t="s">
        <v>9305</v>
      </c>
      <c r="C4574" t="str">
        <f>IFERROR(VLOOKUP(Table1[[#This Row],[Ticker]],[1]!Table1[[Symbol]:[Industry]],2,FALSE),"-")</f>
        <v>-</v>
      </c>
      <c r="D4574" t="s">
        <v>716</v>
      </c>
      <c r="E4574">
        <v>5.3691015169999998</v>
      </c>
      <c r="F4574">
        <v>112.98</v>
      </c>
      <c r="G4574">
        <v>9.0242795168048993</v>
      </c>
      <c r="H4574">
        <v>-1.0655113519781301</v>
      </c>
      <c r="I4574">
        <v>3.5848607808912898</v>
      </c>
      <c r="J4574">
        <v>-1.8566901872141099</v>
      </c>
      <c r="K4574">
        <v>108.938011967745</v>
      </c>
      <c r="L4574">
        <v>99.0292493071439</v>
      </c>
      <c r="M4574">
        <v>48.897049978633802</v>
      </c>
      <c r="N4574">
        <v>1.0825419194221799</v>
      </c>
      <c r="O4574">
        <v>2.1862276509116501</v>
      </c>
      <c r="P4574">
        <v>37.780487804878</v>
      </c>
    </row>
    <row r="4575" spans="1:17" hidden="1" x14ac:dyDescent="0.3">
      <c r="A4575" t="s">
        <v>9306</v>
      </c>
      <c r="B4575" t="s">
        <v>9307</v>
      </c>
      <c r="C4575" t="str">
        <f>IFERROR(VLOOKUP(Table1[[#This Row],[Ticker]],[1]!Table1[[Symbol]:[Industry]],2,FALSE),"-")</f>
        <v>-</v>
      </c>
      <c r="D4575" t="s">
        <v>21</v>
      </c>
      <c r="E4575">
        <v>5.3305999999999996</v>
      </c>
      <c r="F4575">
        <v>24.23</v>
      </c>
      <c r="G4575">
        <v>43.137988195031603</v>
      </c>
      <c r="H4575">
        <v>-27.0241503796959</v>
      </c>
      <c r="I4575">
        <v>59.443493151732</v>
      </c>
      <c r="J4575">
        <v>6.9062311670147397E-2</v>
      </c>
      <c r="K4575">
        <v>28.678661776278201</v>
      </c>
      <c r="L4575">
        <v>23.073179202951799</v>
      </c>
      <c r="M4575">
        <v>11.180145642556701</v>
      </c>
      <c r="N4575">
        <v>0.19758514823360901</v>
      </c>
      <c r="O4575">
        <v>58.151052414362297</v>
      </c>
      <c r="P4575">
        <v>142.30000000000001</v>
      </c>
      <c r="Q4575">
        <v>0.10986741552507499</v>
      </c>
    </row>
    <row r="4576" spans="1:17" hidden="1" x14ac:dyDescent="0.3">
      <c r="A4576" t="s">
        <v>9308</v>
      </c>
      <c r="B4576" t="s">
        <v>9309</v>
      </c>
      <c r="C4576" t="str">
        <f>IFERROR(VLOOKUP(Table1[[#This Row],[Ticker]],[1]!Table1[[Symbol]:[Industry]],2,FALSE),"-")</f>
        <v>-</v>
      </c>
      <c r="D4576" t="s">
        <v>552</v>
      </c>
      <c r="E4576">
        <v>5.3103049999999996</v>
      </c>
      <c r="F4576">
        <v>7.15</v>
      </c>
      <c r="G4576">
        <v>7.6833363670635002</v>
      </c>
      <c r="H4576">
        <v>3.50979506422448</v>
      </c>
      <c r="I4576">
        <v>74.283408845877503</v>
      </c>
      <c r="J4576">
        <v>12.4937465752376</v>
      </c>
      <c r="K4576">
        <v>6.0003978502891799</v>
      </c>
      <c r="L4576">
        <v>5.7406680253382802</v>
      </c>
      <c r="M4576">
        <v>84.316248270698594</v>
      </c>
      <c r="N4576">
        <v>1.18831168831168</v>
      </c>
      <c r="O4576">
        <v>38.181818181818102</v>
      </c>
      <c r="P4576">
        <v>120</v>
      </c>
    </row>
    <row r="4577" spans="1:17" hidden="1" x14ac:dyDescent="0.3">
      <c r="A4577" t="s">
        <v>9310</v>
      </c>
      <c r="B4577" t="s">
        <v>9311</v>
      </c>
      <c r="C4577" t="str">
        <f>IFERROR(VLOOKUP(Table1[[#This Row],[Ticker]],[1]!Table1[[Symbol]:[Industry]],2,FALSE),"-")</f>
        <v>-</v>
      </c>
      <c r="D4577" t="s">
        <v>716</v>
      </c>
      <c r="E4577">
        <v>5.3081630099999897</v>
      </c>
      <c r="F4577">
        <v>21.46</v>
      </c>
      <c r="G4577">
        <v>11.4051609177793</v>
      </c>
      <c r="H4577">
        <v>0.96592402482072404</v>
      </c>
      <c r="I4577">
        <v>2.36305073294373</v>
      </c>
      <c r="J4577">
        <v>0.38511165664164798</v>
      </c>
      <c r="K4577">
        <v>20.275021058738702</v>
      </c>
      <c r="L4577">
        <v>18.6484603928273</v>
      </c>
      <c r="M4577">
        <v>49.829539143146199</v>
      </c>
      <c r="N4577">
        <v>2.1234519201883102</v>
      </c>
      <c r="O4577">
        <v>10.904007455731501</v>
      </c>
      <c r="P4577">
        <v>38.451612903225801</v>
      </c>
    </row>
    <row r="4578" spans="1:17" hidden="1" x14ac:dyDescent="0.3">
      <c r="A4578" t="s">
        <v>9312</v>
      </c>
      <c r="B4578" t="s">
        <v>9313</v>
      </c>
      <c r="C4578" t="str">
        <f>IFERROR(VLOOKUP(Table1[[#This Row],[Ticker]],[1]!Table1[[Symbol]:[Industry]],2,FALSE),"-")</f>
        <v>-</v>
      </c>
      <c r="D4578" t="s">
        <v>390</v>
      </c>
      <c r="E4578">
        <v>5.2921763999999998</v>
      </c>
      <c r="F4578">
        <v>17.64</v>
      </c>
      <c r="G4578">
        <v>122.04062296776701</v>
      </c>
      <c r="H4578">
        <v>-37.106442897496798</v>
      </c>
      <c r="I4578">
        <v>21.153187168256899</v>
      </c>
      <c r="J4578">
        <v>18.146348503869699</v>
      </c>
      <c r="K4578">
        <v>17.752334450835601</v>
      </c>
      <c r="L4578">
        <v>15.0968700909854</v>
      </c>
      <c r="M4578">
        <v>53.138913022842097</v>
      </c>
      <c r="N4578">
        <v>0.52992267137650195</v>
      </c>
      <c r="O4578">
        <v>63.548752834467102</v>
      </c>
      <c r="P4578">
        <v>147.752808988764</v>
      </c>
    </row>
    <row r="4579" spans="1:17" hidden="1" x14ac:dyDescent="0.3">
      <c r="A4579" t="s">
        <v>9314</v>
      </c>
      <c r="B4579" t="s">
        <v>9315</v>
      </c>
      <c r="C4579" t="str">
        <f>IFERROR(VLOOKUP(Table1[[#This Row],[Ticker]],[1]!Table1[[Symbol]:[Industry]],2,FALSE),"-")</f>
        <v>-</v>
      </c>
      <c r="E4579">
        <v>5.2801606000000003</v>
      </c>
      <c r="F4579">
        <v>3.49</v>
      </c>
      <c r="G4579">
        <v>-3.2560456701189899</v>
      </c>
      <c r="H4579">
        <v>-14.1702327661647</v>
      </c>
      <c r="I4579">
        <v>-41.226121670049601</v>
      </c>
      <c r="J4579">
        <v>-7.1657256639325198</v>
      </c>
      <c r="K4579">
        <v>3.5977355097777801</v>
      </c>
      <c r="L4579">
        <v>3.9145408706343199</v>
      </c>
      <c r="M4579">
        <v>61.1715309719213</v>
      </c>
      <c r="N4579">
        <v>1.3920684928264699</v>
      </c>
      <c r="O4579">
        <v>57.593123209169001</v>
      </c>
      <c r="P4579">
        <v>28.7822878228782</v>
      </c>
      <c r="Q4579">
        <v>3.524553737774E-3</v>
      </c>
    </row>
    <row r="4580" spans="1:17" hidden="1" x14ac:dyDescent="0.3">
      <c r="A4580" t="s">
        <v>9316</v>
      </c>
      <c r="B4580" t="s">
        <v>9317</v>
      </c>
      <c r="C4580" t="str">
        <f>IFERROR(VLOOKUP(Table1[[#This Row],[Ticker]],[1]!Table1[[Symbol]:[Industry]],2,FALSE),"-")</f>
        <v>-</v>
      </c>
      <c r="D4580" t="s">
        <v>65</v>
      </c>
      <c r="E4580">
        <v>5.2624646999999998</v>
      </c>
      <c r="F4580">
        <v>5.21</v>
      </c>
      <c r="G4580">
        <v>-43.664941926508</v>
      </c>
      <c r="H4580">
        <v>-10.370813905550101</v>
      </c>
      <c r="I4580">
        <v>-36.830971862648397</v>
      </c>
      <c r="J4580">
        <v>0.38886435389279</v>
      </c>
      <c r="K4580">
        <v>5.5730760063074998</v>
      </c>
      <c r="L4580">
        <v>6.0110072460598403</v>
      </c>
      <c r="M4580">
        <v>42.016121087209399</v>
      </c>
      <c r="N4580">
        <v>2.1064736490993901</v>
      </c>
      <c r="O4580">
        <v>39.347408829174597</v>
      </c>
      <c r="P4580">
        <v>6.3265306122448797</v>
      </c>
      <c r="Q4580">
        <v>1.7358202825011999E-2</v>
      </c>
    </row>
    <row r="4581" spans="1:17" hidden="1" x14ac:dyDescent="0.3">
      <c r="A4581" t="s">
        <v>9318</v>
      </c>
      <c r="B4581" t="s">
        <v>9319</v>
      </c>
      <c r="C4581" t="str">
        <f>IFERROR(VLOOKUP(Table1[[#This Row],[Ticker]],[1]!Table1[[Symbol]:[Industry]],2,FALSE),"-")</f>
        <v>-</v>
      </c>
      <c r="D4581" t="s">
        <v>65</v>
      </c>
      <c r="E4581">
        <v>5.2156425000000004</v>
      </c>
      <c r="F4581">
        <v>12.75</v>
      </c>
      <c r="G4581">
        <v>-40.712186020996199</v>
      </c>
      <c r="H4581">
        <v>12.1583695029087</v>
      </c>
      <c r="I4581">
        <v>-12.4165527844617</v>
      </c>
      <c r="J4581">
        <v>-2.7279983912052401</v>
      </c>
      <c r="K4581">
        <v>11.506231281122499</v>
      </c>
      <c r="L4581">
        <v>12.0868111630353</v>
      </c>
      <c r="M4581">
        <v>64.603117276313895</v>
      </c>
      <c r="N4581">
        <v>1.9168314040597301</v>
      </c>
      <c r="O4581">
        <v>20.5490196078431</v>
      </c>
      <c r="P4581">
        <v>34.920634920634903</v>
      </c>
      <c r="Q4581">
        <v>-7.3772729206487003E-2</v>
      </c>
    </row>
    <row r="4582" spans="1:17" hidden="1" x14ac:dyDescent="0.3">
      <c r="A4582" t="s">
        <v>9320</v>
      </c>
      <c r="B4582" t="s">
        <v>9321</v>
      </c>
      <c r="C4582" t="str">
        <f>IFERROR(VLOOKUP(Table1[[#This Row],[Ticker]],[1]!Table1[[Symbol]:[Industry]],2,FALSE),"-")</f>
        <v>-</v>
      </c>
      <c r="D4582" t="s">
        <v>1754</v>
      </c>
      <c r="E4582">
        <v>5.2001975939999996</v>
      </c>
      <c r="F4582">
        <v>1.58</v>
      </c>
      <c r="G4582">
        <v>17.924177615367402</v>
      </c>
      <c r="H4582">
        <v>12.6229018318478</v>
      </c>
      <c r="I4582">
        <v>37.586824452957998</v>
      </c>
      <c r="J4582">
        <v>-1.7679983912052499</v>
      </c>
      <c r="K4582">
        <v>1.3245611135374</v>
      </c>
      <c r="L4582">
        <v>1.1156921042242001</v>
      </c>
      <c r="M4582">
        <v>31.6145947803398</v>
      </c>
      <c r="N4582">
        <v>0.96984821560469203</v>
      </c>
      <c r="O4582">
        <v>23.4177215189873</v>
      </c>
      <c r="P4582">
        <v>110.666666666666</v>
      </c>
      <c r="Q4582">
        <v>6.3572318761898006E-2</v>
      </c>
    </row>
    <row r="4583" spans="1:17" hidden="1" x14ac:dyDescent="0.3">
      <c r="A4583" t="s">
        <v>9322</v>
      </c>
      <c r="B4583" t="s">
        <v>9323</v>
      </c>
      <c r="C4583" t="str">
        <f>IFERROR(VLOOKUP(Table1[[#This Row],[Ticker]],[1]!Table1[[Symbol]:[Industry]],2,FALSE),"-")</f>
        <v>-</v>
      </c>
      <c r="D4583" t="s">
        <v>221</v>
      </c>
      <c r="E4583">
        <v>5.1937120999999999</v>
      </c>
      <c r="F4583">
        <v>13.61</v>
      </c>
      <c r="G4583">
        <v>98.8752727248784</v>
      </c>
      <c r="H4583">
        <v>19.1096743186203</v>
      </c>
      <c r="I4583">
        <v>69.550312260949894</v>
      </c>
      <c r="J4583">
        <v>20.706033714554898</v>
      </c>
      <c r="K4583">
        <v>10.8784832868732</v>
      </c>
      <c r="L4583">
        <v>10.5507027875411</v>
      </c>
      <c r="M4583">
        <v>89.045318334831606</v>
      </c>
      <c r="N4583">
        <v>1.7151797858637701</v>
      </c>
      <c r="O4583">
        <v>43.717854518736203</v>
      </c>
      <c r="P4583">
        <v>147.45454545454501</v>
      </c>
      <c r="Q4583">
        <v>7.6365647654925997E-2</v>
      </c>
    </row>
    <row r="4584" spans="1:17" hidden="1" x14ac:dyDescent="0.3">
      <c r="A4584" t="s">
        <v>9324</v>
      </c>
      <c r="B4584" t="s">
        <v>9325</v>
      </c>
      <c r="C4584" t="str">
        <f>IFERROR(VLOOKUP(Table1[[#This Row],[Ticker]],[1]!Table1[[Symbol]:[Industry]],2,FALSE),"-")</f>
        <v>-</v>
      </c>
      <c r="D4584" t="s">
        <v>457</v>
      </c>
      <c r="E4584">
        <v>5.1834059899999998</v>
      </c>
      <c r="F4584">
        <v>5.15</v>
      </c>
      <c r="G4584">
        <v>-2.2109869802287898</v>
      </c>
      <c r="H4584">
        <v>19.395388604334599</v>
      </c>
      <c r="I4584">
        <v>-15.166405871429699</v>
      </c>
      <c r="J4584">
        <v>3.9230585193638499</v>
      </c>
      <c r="K4584">
        <v>4.7937234252719803</v>
      </c>
      <c r="L4584">
        <v>5.6138385561979502</v>
      </c>
      <c r="M4584">
        <v>71.238480937650806</v>
      </c>
      <c r="N4584">
        <v>0.83328211094207405</v>
      </c>
      <c r="O4584">
        <v>31.456310679611601</v>
      </c>
      <c r="P4584">
        <v>35.5263157894736</v>
      </c>
      <c r="Q4584">
        <v>-6.0277150160912001E-2</v>
      </c>
    </row>
    <row r="4585" spans="1:17" hidden="1" x14ac:dyDescent="0.3">
      <c r="A4585" t="s">
        <v>9326</v>
      </c>
      <c r="B4585" t="s">
        <v>9327</v>
      </c>
      <c r="C4585" t="str">
        <f>IFERROR(VLOOKUP(Table1[[#This Row],[Ticker]],[1]!Table1[[Symbol]:[Industry]],2,FALSE),"-")</f>
        <v>-</v>
      </c>
      <c r="D4585" t="s">
        <v>21</v>
      </c>
      <c r="E4585">
        <v>5.1806969699999996</v>
      </c>
      <c r="F4585">
        <v>3.27</v>
      </c>
      <c r="G4585">
        <v>16.461727022481998</v>
      </c>
      <c r="H4585">
        <v>-2.22663520518915</v>
      </c>
      <c r="I4585">
        <v>-9.0798422137086003</v>
      </c>
      <c r="J4585">
        <v>-3.27402248759079</v>
      </c>
      <c r="K4585">
        <v>3.2166078168450198</v>
      </c>
      <c r="M4585">
        <v>85.934438720169197</v>
      </c>
      <c r="N4585">
        <v>2.8062343666625802</v>
      </c>
      <c r="O4585">
        <v>43.730886850152899</v>
      </c>
      <c r="P4585">
        <v>67.692307692307693</v>
      </c>
      <c r="Q4585">
        <v>5.4009658554210999E-2</v>
      </c>
    </row>
    <row r="4586" spans="1:17" hidden="1" x14ac:dyDescent="0.3">
      <c r="A4586" t="s">
        <v>9328</v>
      </c>
      <c r="B4586" t="s">
        <v>9329</v>
      </c>
      <c r="C4586" t="str">
        <f>IFERROR(VLOOKUP(Table1[[#This Row],[Ticker]],[1]!Table1[[Symbol]:[Industry]],2,FALSE),"-")</f>
        <v>-</v>
      </c>
      <c r="D4586" t="s">
        <v>668</v>
      </c>
      <c r="E4586">
        <v>5.1666099599999997</v>
      </c>
      <c r="F4586">
        <v>1721.4</v>
      </c>
      <c r="G4586">
        <v>-45.402030383329603</v>
      </c>
      <c r="H4586">
        <v>-1.66970510711491</v>
      </c>
      <c r="I4586">
        <v>9.6171279453830305</v>
      </c>
      <c r="J4586">
        <v>2.1786386293617199</v>
      </c>
      <c r="K4586">
        <v>1812.4269508093</v>
      </c>
      <c r="L4586">
        <v>1671.1182239162199</v>
      </c>
      <c r="M4586">
        <v>28.872431510039998</v>
      </c>
      <c r="N4586">
        <v>0.99471074380165203</v>
      </c>
      <c r="O4586">
        <v>24.517253398396601</v>
      </c>
      <c r="P4586">
        <v>98.775981524249403</v>
      </c>
      <c r="Q4586">
        <v>0.11336973406150699</v>
      </c>
    </row>
    <row r="4587" spans="1:17" hidden="1" x14ac:dyDescent="0.3">
      <c r="A4587" t="s">
        <v>9330</v>
      </c>
      <c r="B4587" t="s">
        <v>9331</v>
      </c>
      <c r="C4587" t="str">
        <f>IFERROR(VLOOKUP(Table1[[#This Row],[Ticker]],[1]!Table1[[Symbol]:[Industry]],2,FALSE),"-")</f>
        <v>-</v>
      </c>
      <c r="D4587" t="s">
        <v>287</v>
      </c>
      <c r="E4587">
        <v>5.1173669999999998</v>
      </c>
      <c r="F4587">
        <v>3.03</v>
      </c>
      <c r="G4587">
        <v>41.691128896130799</v>
      </c>
      <c r="H4587">
        <v>-9.7100853609523803</v>
      </c>
      <c r="I4587">
        <v>-2.70754784141424</v>
      </c>
      <c r="J4587">
        <v>-1.1057467355761099</v>
      </c>
      <c r="K4587">
        <v>3.0899638958549702</v>
      </c>
      <c r="L4587">
        <v>3.4263710954180402</v>
      </c>
      <c r="M4587">
        <v>50.0550030867511</v>
      </c>
      <c r="N4587">
        <v>1.2913783919014099</v>
      </c>
      <c r="O4587">
        <v>77.227722772277204</v>
      </c>
      <c r="P4587">
        <v>67.403314917127005</v>
      </c>
      <c r="Q4587">
        <v>2.1649781959752E-2</v>
      </c>
    </row>
    <row r="4588" spans="1:17" hidden="1" x14ac:dyDescent="0.3">
      <c r="A4588" t="s">
        <v>9332</v>
      </c>
      <c r="B4588" t="s">
        <v>9333</v>
      </c>
      <c r="C4588" t="str">
        <f>IFERROR(VLOOKUP(Table1[[#This Row],[Ticker]],[1]!Table1[[Symbol]:[Industry]],2,FALSE),"-")</f>
        <v>-</v>
      </c>
      <c r="D4588" t="s">
        <v>552</v>
      </c>
      <c r="E4588">
        <v>5.1172599999999999</v>
      </c>
      <c r="F4588">
        <v>16.55</v>
      </c>
      <c r="G4588">
        <v>-25.7121860209961</v>
      </c>
      <c r="H4588">
        <v>-4.4141352051891403</v>
      </c>
      <c r="I4588">
        <v>-12.8893660232324</v>
      </c>
      <c r="J4588">
        <v>-1.7679983912052499</v>
      </c>
      <c r="K4588">
        <v>16.549999999999901</v>
      </c>
      <c r="L4588">
        <v>16.55</v>
      </c>
      <c r="M4588">
        <v>100</v>
      </c>
      <c r="O4588">
        <v>0</v>
      </c>
      <c r="P4588">
        <v>0</v>
      </c>
    </row>
    <row r="4589" spans="1:17" hidden="1" x14ac:dyDescent="0.3">
      <c r="A4589" t="s">
        <v>9334</v>
      </c>
      <c r="B4589" t="s">
        <v>9335</v>
      </c>
      <c r="C4589" t="str">
        <f>IFERROR(VLOOKUP(Table1[[#This Row],[Ticker]],[1]!Table1[[Symbol]:[Industry]],2,FALSE),"-")</f>
        <v>-</v>
      </c>
      <c r="E4589">
        <v>5.0941107159999897</v>
      </c>
      <c r="F4589">
        <v>5.08</v>
      </c>
      <c r="G4589">
        <v>1.60610971835216</v>
      </c>
      <c r="H4589">
        <v>-1.72182751288146</v>
      </c>
      <c r="I4589">
        <v>11.0130730011578</v>
      </c>
      <c r="J4589">
        <v>-4.67708930029616</v>
      </c>
      <c r="K4589">
        <v>5.1009207736476698</v>
      </c>
      <c r="L4589">
        <v>4.8740226464073304</v>
      </c>
      <c r="M4589">
        <v>37.880709554779102</v>
      </c>
      <c r="N4589">
        <v>0.93188415358226595</v>
      </c>
      <c r="O4589">
        <v>24.212598425196799</v>
      </c>
      <c r="P4589">
        <v>54.4072948328267</v>
      </c>
      <c r="Q4589">
        <v>-4.3785967972343E-2</v>
      </c>
    </row>
    <row r="4590" spans="1:17" hidden="1" x14ac:dyDescent="0.3">
      <c r="A4590" t="s">
        <v>9336</v>
      </c>
      <c r="B4590" t="s">
        <v>9337</v>
      </c>
      <c r="C4590" t="str">
        <f>IFERROR(VLOOKUP(Table1[[#This Row],[Ticker]],[1]!Table1[[Symbol]:[Industry]],2,FALSE),"-")</f>
        <v>-</v>
      </c>
      <c r="D4590" t="s">
        <v>552</v>
      </c>
      <c r="E4590">
        <v>5.0819999999999999</v>
      </c>
      <c r="F4590">
        <v>16.940000000000001</v>
      </c>
      <c r="G4590">
        <v>23.2763803818182</v>
      </c>
      <c r="H4590">
        <v>4.3038135127595796</v>
      </c>
      <c r="I4590">
        <v>29.703226569360101</v>
      </c>
      <c r="J4590">
        <v>-2.0032925088522999</v>
      </c>
      <c r="K4590">
        <v>16.048633511595</v>
      </c>
      <c r="L4590">
        <v>14.6109637560682</v>
      </c>
      <c r="M4590">
        <v>59.630034347099397</v>
      </c>
      <c r="N4590">
        <v>1.7012376124127999</v>
      </c>
      <c r="O4590">
        <v>8.3234946871310491</v>
      </c>
      <c r="P4590">
        <v>73.565573770491795</v>
      </c>
      <c r="Q4590">
        <v>4.5598642788209999E-2</v>
      </c>
    </row>
    <row r="4591" spans="1:17" hidden="1" x14ac:dyDescent="0.3">
      <c r="A4591" t="s">
        <v>9338</v>
      </c>
      <c r="B4591" t="s">
        <v>9339</v>
      </c>
      <c r="C4591" t="str">
        <f>IFERROR(VLOOKUP(Table1[[#This Row],[Ticker]],[1]!Table1[[Symbol]:[Industry]],2,FALSE),"-")</f>
        <v>-</v>
      </c>
      <c r="D4591" t="s">
        <v>659</v>
      </c>
      <c r="E4591">
        <v>5.07</v>
      </c>
      <c r="F4591">
        <v>16.059999999999999</v>
      </c>
      <c r="G4591">
        <v>-31.848948148407001</v>
      </c>
      <c r="H4591">
        <v>-4.4141352051891403</v>
      </c>
      <c r="I4591">
        <v>-28.363050233758699</v>
      </c>
      <c r="J4591">
        <v>-1.7679983912052499</v>
      </c>
      <c r="K4591">
        <v>16.698126788972601</v>
      </c>
      <c r="L4591">
        <v>19.4433661554792</v>
      </c>
      <c r="M4591">
        <v>37.600519505507499</v>
      </c>
      <c r="N4591">
        <v>0</v>
      </c>
      <c r="O4591">
        <v>43.648816936488103</v>
      </c>
      <c r="P4591">
        <v>5.5884286653517101</v>
      </c>
    </row>
    <row r="4592" spans="1:17" hidden="1" x14ac:dyDescent="0.3">
      <c r="A4592" t="s">
        <v>9340</v>
      </c>
      <c r="B4592" t="s">
        <v>9341</v>
      </c>
      <c r="C4592" t="str">
        <f>IFERROR(VLOOKUP(Table1[[#This Row],[Ticker]],[1]!Table1[[Symbol]:[Industry]],2,FALSE),"-")</f>
        <v>-</v>
      </c>
      <c r="D4592" t="s">
        <v>124</v>
      </c>
      <c r="E4592">
        <v>5.0652321599999999</v>
      </c>
      <c r="F4592">
        <v>0.3</v>
      </c>
      <c r="G4592">
        <v>-5.5931859894901201</v>
      </c>
      <c r="H4592">
        <v>-1.87035303188851</v>
      </c>
      <c r="I4592">
        <v>-12.2495918825592</v>
      </c>
      <c r="J4592">
        <v>1.0670674632677399</v>
      </c>
      <c r="K4592">
        <v>0.38104149371468099</v>
      </c>
      <c r="L4592">
        <v>0.316837459592406</v>
      </c>
      <c r="M4592">
        <v>38.332852816306797</v>
      </c>
      <c r="N4592">
        <v>1</v>
      </c>
      <c r="Q4592">
        <v>5.2048647419290002E-2</v>
      </c>
    </row>
    <row r="4593" spans="1:17" hidden="1" x14ac:dyDescent="0.3">
      <c r="A4593" t="s">
        <v>9342</v>
      </c>
      <c r="B4593" t="s">
        <v>9343</v>
      </c>
      <c r="C4593" t="str">
        <f>IFERROR(VLOOKUP(Table1[[#This Row],[Ticker]],[1]!Table1[[Symbol]:[Industry]],2,FALSE),"-")</f>
        <v>-</v>
      </c>
      <c r="D4593" t="s">
        <v>140</v>
      </c>
      <c r="E4593">
        <v>5.055555</v>
      </c>
      <c r="F4593">
        <v>4.8499999999999996</v>
      </c>
      <c r="G4593">
        <v>-5.5931859894901201</v>
      </c>
      <c r="H4593">
        <v>-1.87035303188851</v>
      </c>
      <c r="I4593">
        <v>-12.2495918825592</v>
      </c>
      <c r="J4593">
        <v>1.0670674632677399</v>
      </c>
      <c r="K4593">
        <v>5.1230840222052203</v>
      </c>
      <c r="M4593">
        <v>99.999956885964906</v>
      </c>
      <c r="N4593">
        <v>1</v>
      </c>
    </row>
    <row r="4594" spans="1:17" hidden="1" x14ac:dyDescent="0.3">
      <c r="A4594" t="s">
        <v>9344</v>
      </c>
      <c r="B4594" t="s">
        <v>9345</v>
      </c>
      <c r="C4594" t="str">
        <f>IFERROR(VLOOKUP(Table1[[#This Row],[Ticker]],[1]!Table1[[Symbol]:[Industry]],2,FALSE),"-")</f>
        <v>-</v>
      </c>
      <c r="E4594">
        <v>5.0416800000000004</v>
      </c>
      <c r="F4594">
        <v>1.68</v>
      </c>
      <c r="G4594">
        <v>-15.9082644523687</v>
      </c>
      <c r="H4594">
        <v>16.5160973529503</v>
      </c>
      <c r="I4594">
        <v>-35.825145839746099</v>
      </c>
      <c r="J4594">
        <v>1.5432598869404399</v>
      </c>
      <c r="K4594">
        <v>1.5265255691474999</v>
      </c>
      <c r="L4594">
        <v>1.6428511189193999</v>
      </c>
      <c r="M4594">
        <v>56.945501182202001</v>
      </c>
      <c r="N4594">
        <v>1.89608975524221</v>
      </c>
      <c r="O4594">
        <v>36.904761904761898</v>
      </c>
      <c r="P4594">
        <v>49.999999999999901</v>
      </c>
      <c r="Q4594">
        <v>-0.119646762384034</v>
      </c>
    </row>
    <row r="4595" spans="1:17" hidden="1" x14ac:dyDescent="0.3">
      <c r="A4595" t="s">
        <v>9346</v>
      </c>
      <c r="B4595" t="s">
        <v>9347</v>
      </c>
      <c r="C4595" t="str">
        <f>IFERROR(VLOOKUP(Table1[[#This Row],[Ticker]],[1]!Table1[[Symbol]:[Industry]],2,FALSE),"-")</f>
        <v>-</v>
      </c>
      <c r="D4595" t="s">
        <v>390</v>
      </c>
      <c r="E4595">
        <v>5.0252800000000004</v>
      </c>
      <c r="F4595">
        <v>12.08</v>
      </c>
      <c r="G4595">
        <v>16.405461037827301</v>
      </c>
      <c r="H4595">
        <v>-4.99026689243194</v>
      </c>
      <c r="I4595">
        <v>-32.516777866213097</v>
      </c>
      <c r="J4595">
        <v>-1.93328764740359</v>
      </c>
      <c r="K4595">
        <v>13.245245533784599</v>
      </c>
      <c r="L4595">
        <v>14.1073991052662</v>
      </c>
      <c r="M4595">
        <v>42.415001170021299</v>
      </c>
      <c r="N4595">
        <v>0.46622913428964302</v>
      </c>
      <c r="O4595">
        <v>93.460264900662196</v>
      </c>
      <c r="P4595">
        <v>57.908496732026101</v>
      </c>
      <c r="Q4595">
        <v>6.4790340063238999E-2</v>
      </c>
    </row>
    <row r="4596" spans="1:17" hidden="1" x14ac:dyDescent="0.3">
      <c r="A4596" t="s">
        <v>9348</v>
      </c>
      <c r="B4596" t="s">
        <v>9349</v>
      </c>
      <c r="C4596" t="str">
        <f>IFERROR(VLOOKUP(Table1[[#This Row],[Ticker]],[1]!Table1[[Symbol]:[Industry]],2,FALSE),"-")</f>
        <v>-</v>
      </c>
      <c r="D4596" t="s">
        <v>1136</v>
      </c>
      <c r="E4596">
        <v>5.0149999999999997</v>
      </c>
      <c r="F4596">
        <v>2.95</v>
      </c>
      <c r="G4596">
        <v>22.5290200091545</v>
      </c>
      <c r="H4596">
        <v>-6.7243662282914496</v>
      </c>
      <c r="I4596">
        <v>-25.868717055680701</v>
      </c>
      <c r="J4596">
        <v>1.3678901105368999</v>
      </c>
      <c r="K4596">
        <v>2.9975902156787102</v>
      </c>
      <c r="L4596">
        <v>3.0047245487232401</v>
      </c>
      <c r="M4596">
        <v>52.884325874434197</v>
      </c>
      <c r="N4596">
        <v>2.0820854692138999</v>
      </c>
      <c r="O4596">
        <v>50.847457627118601</v>
      </c>
      <c r="P4596">
        <v>72.514619883040893</v>
      </c>
      <c r="Q4596">
        <v>1.4778578729395E-2</v>
      </c>
    </row>
    <row r="4597" spans="1:17" hidden="1" x14ac:dyDescent="0.3">
      <c r="A4597" t="s">
        <v>9350</v>
      </c>
      <c r="B4597" t="s">
        <v>9351</v>
      </c>
      <c r="C4597" t="str">
        <f>IFERROR(VLOOKUP(Table1[[#This Row],[Ticker]],[1]!Table1[[Symbol]:[Industry]],2,FALSE),"-")</f>
        <v>-</v>
      </c>
      <c r="D4597" t="s">
        <v>541</v>
      </c>
      <c r="E4597">
        <v>5.0053140000000003</v>
      </c>
      <c r="F4597">
        <v>14.58</v>
      </c>
      <c r="G4597">
        <v>791.26894605447501</v>
      </c>
      <c r="H4597">
        <v>23.378536823407799</v>
      </c>
      <c r="I4597">
        <v>60.6820625481961</v>
      </c>
      <c r="J4597">
        <v>6.3196811250456904</v>
      </c>
      <c r="K4597">
        <v>11.531199932070599</v>
      </c>
      <c r="L4597">
        <v>8.5947548287911797</v>
      </c>
      <c r="M4597">
        <v>92.931500399137903</v>
      </c>
      <c r="N4597">
        <v>1.4696720888702901</v>
      </c>
      <c r="O4597">
        <v>0</v>
      </c>
      <c r="P4597">
        <v>816.98113207547101</v>
      </c>
    </row>
    <row r="4598" spans="1:17" hidden="1" x14ac:dyDescent="0.3">
      <c r="A4598" t="s">
        <v>9352</v>
      </c>
      <c r="B4598" t="s">
        <v>9353</v>
      </c>
      <c r="C4598" t="str">
        <f>IFERROR(VLOOKUP(Table1[[#This Row],[Ticker]],[1]!Table1[[Symbol]:[Industry]],2,FALSE),"-")</f>
        <v>-</v>
      </c>
      <c r="D4598" t="s">
        <v>620</v>
      </c>
      <c r="E4598">
        <v>5.0039560999999999</v>
      </c>
      <c r="F4598">
        <v>14.3</v>
      </c>
      <c r="G4598">
        <v>51.927565531798798</v>
      </c>
      <c r="H4598">
        <v>-7.4012363592964103</v>
      </c>
      <c r="I4598">
        <v>-6.0932495183780402</v>
      </c>
      <c r="J4598">
        <v>-5.7330521546461197</v>
      </c>
      <c r="K4598">
        <v>16.530324557347299</v>
      </c>
      <c r="L4598">
        <v>15.9997906931483</v>
      </c>
      <c r="M4598">
        <v>33.7709377515542</v>
      </c>
      <c r="N4598">
        <v>0.65211796879200401</v>
      </c>
      <c r="O4598">
        <v>126.99300699300601</v>
      </c>
      <c r="P4598">
        <v>94.293478260869506</v>
      </c>
      <c r="Q4598">
        <v>0.12401799232001801</v>
      </c>
    </row>
    <row r="4599" spans="1:17" hidden="1" x14ac:dyDescent="0.3">
      <c r="A4599" t="s">
        <v>9354</v>
      </c>
      <c r="B4599" t="s">
        <v>9355</v>
      </c>
      <c r="C4599" t="str">
        <f>IFERROR(VLOOKUP(Table1[[#This Row],[Ticker]],[1]!Table1[[Symbol]:[Industry]],2,FALSE),"-")</f>
        <v>-</v>
      </c>
      <c r="D4599" t="s">
        <v>140</v>
      </c>
      <c r="E4599">
        <v>4.9950000000000001</v>
      </c>
      <c r="F4599">
        <v>6.66</v>
      </c>
      <c r="G4599">
        <v>-88.547007449567602</v>
      </c>
      <c r="H4599">
        <v>-12.644587880086201</v>
      </c>
      <c r="I4599">
        <v>-68.489366023232407</v>
      </c>
      <c r="J4599">
        <v>-8.7221013119284798</v>
      </c>
      <c r="K4599">
        <v>8.2210402536218901</v>
      </c>
      <c r="L4599">
        <v>12.0562124690759</v>
      </c>
      <c r="M4599">
        <v>32.801360813043402</v>
      </c>
      <c r="N4599">
        <v>1.3082039911308201</v>
      </c>
      <c r="O4599">
        <v>241.44144144144099</v>
      </c>
      <c r="P4599">
        <v>5.37974683544304</v>
      </c>
    </row>
    <row r="4600" spans="1:17" hidden="1" x14ac:dyDescent="0.3">
      <c r="A4600" t="s">
        <v>9356</v>
      </c>
      <c r="B4600" t="s">
        <v>9357</v>
      </c>
      <c r="C4600" t="str">
        <f>IFERROR(VLOOKUP(Table1[[#This Row],[Ticker]],[1]!Table1[[Symbol]:[Industry]],2,FALSE),"-")</f>
        <v>-</v>
      </c>
      <c r="E4600">
        <v>4.9749999999999996</v>
      </c>
      <c r="F4600">
        <v>9.9499999999999993</v>
      </c>
      <c r="G4600">
        <v>-20.754380113823199</v>
      </c>
      <c r="H4600">
        <v>0.54367070198383605</v>
      </c>
      <c r="I4600">
        <v>-7.9315601160594298</v>
      </c>
      <c r="J4600">
        <v>3.1898075159677202</v>
      </c>
      <c r="K4600">
        <v>9.5495062049322499</v>
      </c>
      <c r="L4600">
        <v>9.6768274984020692</v>
      </c>
      <c r="M4600">
        <v>100</v>
      </c>
      <c r="N4600">
        <v>5.3636363636363598</v>
      </c>
      <c r="O4600">
        <v>0</v>
      </c>
      <c r="P4600">
        <v>10.432852386237499</v>
      </c>
    </row>
    <row r="4601" spans="1:17" hidden="1" x14ac:dyDescent="0.3">
      <c r="A4601" t="s">
        <v>9358</v>
      </c>
      <c r="B4601" t="s">
        <v>9359</v>
      </c>
      <c r="C4601" t="str">
        <f>IFERROR(VLOOKUP(Table1[[#This Row],[Ticker]],[1]!Table1[[Symbol]:[Industry]],2,FALSE),"-")</f>
        <v>-</v>
      </c>
      <c r="E4601">
        <v>4.8941284999999999</v>
      </c>
      <c r="F4601">
        <v>8.9499999999999993</v>
      </c>
      <c r="G4601">
        <v>55.461903047829601</v>
      </c>
      <c r="H4601">
        <v>-3.5436980337063703E-2</v>
      </c>
      <c r="I4601">
        <v>54.088245917065997</v>
      </c>
      <c r="J4601">
        <v>-4.8449214681283204</v>
      </c>
      <c r="K4601">
        <v>9.1915944797602496</v>
      </c>
      <c r="L4601">
        <v>7.6888858345948803</v>
      </c>
      <c r="M4601">
        <v>40.209692167575596</v>
      </c>
      <c r="N4601">
        <v>0.10663737330017201</v>
      </c>
      <c r="O4601">
        <v>38.435754189944099</v>
      </c>
      <c r="P4601">
        <v>138.031914893617</v>
      </c>
    </row>
    <row r="4602" spans="1:17" hidden="1" x14ac:dyDescent="0.3">
      <c r="A4602" t="s">
        <v>9360</v>
      </c>
      <c r="B4602" t="s">
        <v>9361</v>
      </c>
      <c r="C4602" t="str">
        <f>IFERROR(VLOOKUP(Table1[[#This Row],[Ticker]],[1]!Table1[[Symbol]:[Industry]],2,FALSE),"-")</f>
        <v>-</v>
      </c>
      <c r="D4602" t="s">
        <v>552</v>
      </c>
      <c r="E4602">
        <v>4.8799425000000003</v>
      </c>
      <c r="F4602">
        <v>7.55</v>
      </c>
      <c r="G4602">
        <v>62.098759252635602</v>
      </c>
      <c r="H4602">
        <v>-9.4141352051891491</v>
      </c>
      <c r="I4602">
        <v>-23.6458672052655</v>
      </c>
      <c r="J4602">
        <v>-10.2017333309643</v>
      </c>
      <c r="K4602">
        <v>7.85666544086535</v>
      </c>
      <c r="L4602">
        <v>7.09250935077851</v>
      </c>
      <c r="M4602">
        <v>46.923602027561799</v>
      </c>
      <c r="N4602">
        <v>0.71165469230357403</v>
      </c>
      <c r="O4602">
        <v>44.105960264900602</v>
      </c>
      <c r="P4602">
        <v>114.488636363636</v>
      </c>
      <c r="Q4602">
        <v>0.113920451261861</v>
      </c>
    </row>
    <row r="4603" spans="1:17" hidden="1" x14ac:dyDescent="0.3">
      <c r="A4603" t="s">
        <v>9362</v>
      </c>
      <c r="B4603" t="s">
        <v>9363</v>
      </c>
      <c r="C4603" t="str">
        <f>IFERROR(VLOOKUP(Table1[[#This Row],[Ticker]],[1]!Table1[[Symbol]:[Industry]],2,FALSE),"-")</f>
        <v>-</v>
      </c>
      <c r="D4603" t="s">
        <v>65</v>
      </c>
      <c r="E4603">
        <v>4.8449999999999998</v>
      </c>
      <c r="F4603">
        <v>2.85</v>
      </c>
      <c r="G4603">
        <v>-16.9335600667977</v>
      </c>
      <c r="H4603">
        <v>10.3044795134255</v>
      </c>
      <c r="I4603">
        <v>1.1106339767675799</v>
      </c>
      <c r="J4603">
        <v>-5.4043620275688902</v>
      </c>
      <c r="K4603">
        <v>2.4614853639093699</v>
      </c>
      <c r="L4603">
        <v>2.4622718007286299</v>
      </c>
      <c r="M4603">
        <v>64.612253532916398</v>
      </c>
      <c r="N4603">
        <v>2.4237431408979702</v>
      </c>
      <c r="O4603">
        <v>16.140350877192901</v>
      </c>
      <c r="P4603">
        <v>42.5</v>
      </c>
      <c r="Q4603">
        <v>4.0072052329266E-2</v>
      </c>
    </row>
    <row r="4604" spans="1:17" hidden="1" x14ac:dyDescent="0.3">
      <c r="A4604" t="s">
        <v>9364</v>
      </c>
      <c r="B4604" t="s">
        <v>9365</v>
      </c>
      <c r="C4604" t="str">
        <f>IFERROR(VLOOKUP(Table1[[#This Row],[Ticker]],[1]!Table1[[Symbol]:[Industry]],2,FALSE),"-")</f>
        <v>-</v>
      </c>
      <c r="D4604" t="s">
        <v>148</v>
      </c>
      <c r="E4604">
        <v>4.8364752799999904</v>
      </c>
      <c r="F4604">
        <v>5.6</v>
      </c>
      <c r="G4604">
        <v>27.7124715132503</v>
      </c>
      <c r="K4604">
        <v>5.4856592989664099</v>
      </c>
      <c r="L4604">
        <v>5.3129273959650396</v>
      </c>
      <c r="M4604">
        <v>11.3707014279082</v>
      </c>
      <c r="N4604">
        <v>1</v>
      </c>
      <c r="O4604">
        <v>29.464285714285701</v>
      </c>
      <c r="P4604">
        <v>74.999999999999901</v>
      </c>
      <c r="Q4604">
        <v>-8.5879446318412003E-2</v>
      </c>
    </row>
    <row r="4605" spans="1:17" hidden="1" x14ac:dyDescent="0.3">
      <c r="A4605" t="s">
        <v>9366</v>
      </c>
      <c r="B4605" t="s">
        <v>9367</v>
      </c>
      <c r="C4605" t="str">
        <f>IFERROR(VLOOKUP(Table1[[#This Row],[Ticker]],[1]!Table1[[Symbol]:[Industry]],2,FALSE),"-")</f>
        <v>-</v>
      </c>
      <c r="E4605">
        <v>4.8048700000000002</v>
      </c>
      <c r="F4605">
        <v>8.27</v>
      </c>
      <c r="G4605">
        <v>32.414009007684399</v>
      </c>
      <c r="H4605">
        <v>41.957546210739999</v>
      </c>
      <c r="I4605">
        <v>24.943967310100899</v>
      </c>
      <c r="J4605">
        <v>-1.7679983912052499</v>
      </c>
      <c r="K4605">
        <v>6.8935143399551198</v>
      </c>
      <c r="L4605">
        <v>6.2035118868553498</v>
      </c>
      <c r="M4605">
        <v>77.990292602545097</v>
      </c>
      <c r="N4605">
        <v>0.60667213028473399</v>
      </c>
      <c r="O4605">
        <v>5.1995163240628797</v>
      </c>
      <c r="P4605">
        <v>100.242130750605</v>
      </c>
    </row>
    <row r="4606" spans="1:17" hidden="1" x14ac:dyDescent="0.3">
      <c r="A4606" t="s">
        <v>9368</v>
      </c>
      <c r="B4606" t="s">
        <v>9369</v>
      </c>
      <c r="C4606" t="str">
        <f>IFERROR(VLOOKUP(Table1[[#This Row],[Ticker]],[1]!Table1[[Symbol]:[Industry]],2,FALSE),"-")</f>
        <v>-</v>
      </c>
      <c r="D4606" t="s">
        <v>65</v>
      </c>
      <c r="E4606">
        <v>4.8006304000000002</v>
      </c>
      <c r="F4606">
        <v>10.72</v>
      </c>
      <c r="G4606">
        <v>154.18337533670601</v>
      </c>
      <c r="H4606">
        <v>42.784744346631499</v>
      </c>
      <c r="I4606">
        <v>161.98242884856199</v>
      </c>
      <c r="J4606">
        <v>6.2484455964617398</v>
      </c>
      <c r="K4606">
        <v>7.9252983941768402</v>
      </c>
      <c r="L4606">
        <v>5.6334623466781704</v>
      </c>
      <c r="M4606">
        <v>99.999996679073007</v>
      </c>
      <c r="N4606">
        <v>4.2952245650064</v>
      </c>
      <c r="O4606">
        <v>0</v>
      </c>
      <c r="P4606">
        <v>209.826589595375</v>
      </c>
    </row>
    <row r="4607" spans="1:17" hidden="1" x14ac:dyDescent="0.3">
      <c r="A4607" t="s">
        <v>9370</v>
      </c>
      <c r="B4607" t="s">
        <v>9371</v>
      </c>
      <c r="C4607" t="str">
        <f>IFERROR(VLOOKUP(Table1[[#This Row],[Ticker]],[1]!Table1[[Symbol]:[Industry]],2,FALSE),"-")</f>
        <v>-</v>
      </c>
      <c r="D4607" t="s">
        <v>552</v>
      </c>
      <c r="E4607">
        <v>4.7643750000000002</v>
      </c>
      <c r="F4607">
        <v>17.5</v>
      </c>
      <c r="G4607">
        <v>-77.957286492343201</v>
      </c>
      <c r="H4607">
        <v>46.112180584284502</v>
      </c>
      <c r="I4607">
        <v>-65.134466494579399</v>
      </c>
      <c r="J4607">
        <v>6.3605460322351997</v>
      </c>
      <c r="K4607">
        <v>12.902440018409701</v>
      </c>
      <c r="L4607">
        <v>21.134709411206401</v>
      </c>
      <c r="M4607">
        <v>100</v>
      </c>
      <c r="N4607">
        <v>1.08372662122006</v>
      </c>
      <c r="O4607">
        <v>109.402597402597</v>
      </c>
      <c r="P4607">
        <v>464.51612903225799</v>
      </c>
    </row>
    <row r="4608" spans="1:17" hidden="1" x14ac:dyDescent="0.3">
      <c r="A4608" t="s">
        <v>9372</v>
      </c>
      <c r="B4608" t="s">
        <v>9373</v>
      </c>
      <c r="C4608" t="str">
        <f>IFERROR(VLOOKUP(Table1[[#This Row],[Ticker]],[1]!Table1[[Symbol]:[Industry]],2,FALSE),"-")</f>
        <v>-</v>
      </c>
      <c r="E4608">
        <v>4.7569679999999996</v>
      </c>
      <c r="F4608">
        <v>0.72</v>
      </c>
      <c r="G4608">
        <v>-32.205692514502601</v>
      </c>
      <c r="H4608">
        <v>9.8715790805251302</v>
      </c>
      <c r="I4608">
        <v>-14.259229036931</v>
      </c>
      <c r="J4608">
        <v>4.1143545499711998</v>
      </c>
      <c r="K4608">
        <v>0.64610870514152896</v>
      </c>
      <c r="L4608">
        <v>0.68134554743756803</v>
      </c>
      <c r="M4608">
        <v>71.681584896917698</v>
      </c>
      <c r="N4608">
        <v>1.5841831652820999</v>
      </c>
      <c r="O4608">
        <v>29.1666666666666</v>
      </c>
      <c r="P4608">
        <v>33.3333333333333</v>
      </c>
      <c r="Q4608">
        <v>-5.8014382496478001E-2</v>
      </c>
    </row>
    <row r="4609" spans="1:17" hidden="1" x14ac:dyDescent="0.3">
      <c r="A4609" t="s">
        <v>9374</v>
      </c>
      <c r="B4609" t="s">
        <v>9375</v>
      </c>
      <c r="C4609" t="str">
        <f>IFERROR(VLOOKUP(Table1[[#This Row],[Ticker]],[1]!Table1[[Symbol]:[Industry]],2,FALSE),"-")</f>
        <v>-</v>
      </c>
      <c r="D4609" t="s">
        <v>95</v>
      </c>
      <c r="E4609">
        <v>4.7432385000000004</v>
      </c>
      <c r="F4609">
        <v>21.45</v>
      </c>
      <c r="G4609">
        <v>183.36562377727401</v>
      </c>
      <c r="H4609">
        <v>29.465288123775402</v>
      </c>
      <c r="I4609">
        <v>191.36595312570299</v>
      </c>
      <c r="J4609">
        <v>19.694546198568801</v>
      </c>
      <c r="K4609">
        <v>12.9295399267095</v>
      </c>
      <c r="L4609">
        <v>9.4393421279404901</v>
      </c>
      <c r="M4609">
        <v>99.461189727286893</v>
      </c>
      <c r="N4609">
        <v>0.30496805510039998</v>
      </c>
      <c r="O4609">
        <v>0</v>
      </c>
      <c r="P4609">
        <v>276.31578947368399</v>
      </c>
      <c r="Q4609">
        <v>0.12433103128440801</v>
      </c>
    </row>
    <row r="4610" spans="1:17" hidden="1" x14ac:dyDescent="0.3">
      <c r="A4610" t="s">
        <v>9376</v>
      </c>
      <c r="B4610" t="s">
        <v>9377</v>
      </c>
      <c r="C4610" t="str">
        <f>IFERROR(VLOOKUP(Table1[[#This Row],[Ticker]],[1]!Table1[[Symbol]:[Industry]],2,FALSE),"-")</f>
        <v>-</v>
      </c>
      <c r="E4610">
        <v>4.7313020999999997</v>
      </c>
      <c r="F4610">
        <v>15.01</v>
      </c>
      <c r="G4610">
        <v>38.871147312337101</v>
      </c>
      <c r="H4610">
        <v>1.3849207624440201</v>
      </c>
      <c r="I4610">
        <v>28.1820625481961</v>
      </c>
      <c r="J4610">
        <v>16.826105917184702</v>
      </c>
      <c r="K4610">
        <v>14.7624712538928</v>
      </c>
      <c r="L4610">
        <v>12.102322865890899</v>
      </c>
      <c r="M4610">
        <v>53.387803966100101</v>
      </c>
      <c r="N4610">
        <v>0.570305728549242</v>
      </c>
      <c r="O4610">
        <v>24.716855429713501</v>
      </c>
      <c r="P4610">
        <v>164.72663139329799</v>
      </c>
      <c r="Q4610">
        <v>-2.1971423559451999E-2</v>
      </c>
    </row>
    <row r="4611" spans="1:17" hidden="1" x14ac:dyDescent="0.3">
      <c r="A4611" t="s">
        <v>9378</v>
      </c>
      <c r="B4611" t="s">
        <v>9379</v>
      </c>
      <c r="C4611" t="str">
        <f>IFERROR(VLOOKUP(Table1[[#This Row],[Ticker]],[1]!Table1[[Symbol]:[Industry]],2,FALSE),"-")</f>
        <v>-</v>
      </c>
      <c r="D4611" t="s">
        <v>65</v>
      </c>
      <c r="E4611">
        <v>4.7004700000000001</v>
      </c>
      <c r="F4611">
        <v>2.35</v>
      </c>
      <c r="G4611">
        <v>59.327184057743899</v>
      </c>
      <c r="H4611">
        <v>6.6435571025031601</v>
      </c>
      <c r="I4611">
        <v>41.715897134662299</v>
      </c>
      <c r="J4611">
        <v>17.304166557248301</v>
      </c>
      <c r="K4611">
        <v>1.9836934413010801</v>
      </c>
      <c r="L4611">
        <v>1.69740636139121</v>
      </c>
      <c r="M4611">
        <v>87.214459877971706</v>
      </c>
      <c r="N4611">
        <v>2.9476021646502</v>
      </c>
      <c r="O4611">
        <v>1.7021276595744701</v>
      </c>
      <c r="P4611">
        <v>161.111111111111</v>
      </c>
      <c r="Q4611">
        <v>9.0576003960004994E-2</v>
      </c>
    </row>
    <row r="4612" spans="1:17" hidden="1" x14ac:dyDescent="0.3">
      <c r="A4612" t="s">
        <v>9380</v>
      </c>
      <c r="B4612" t="s">
        <v>9381</v>
      </c>
      <c r="C4612" t="str">
        <f>IFERROR(VLOOKUP(Table1[[#This Row],[Ticker]],[1]!Table1[[Symbol]:[Industry]],2,FALSE),"-")</f>
        <v>-</v>
      </c>
      <c r="E4612">
        <v>4.6655742</v>
      </c>
      <c r="F4612">
        <v>15.54</v>
      </c>
      <c r="G4612">
        <v>6.6557867217635804</v>
      </c>
      <c r="H4612">
        <v>-0.94746853852248203</v>
      </c>
      <c r="I4612">
        <v>6.5572135309566599</v>
      </c>
      <c r="J4612">
        <v>-4.5857817349748302</v>
      </c>
      <c r="K4612">
        <v>15.104333353669499</v>
      </c>
      <c r="L4612">
        <v>14.7736423298633</v>
      </c>
      <c r="M4612">
        <v>47.265703351654999</v>
      </c>
      <c r="N4612">
        <v>1.0733012306045999</v>
      </c>
      <c r="O4612">
        <v>34.169884169884099</v>
      </c>
      <c r="P4612">
        <v>63.924050632911303</v>
      </c>
      <c r="Q4612">
        <v>5.4120914242793E-2</v>
      </c>
    </row>
    <row r="4613" spans="1:17" hidden="1" x14ac:dyDescent="0.3">
      <c r="A4613" t="s">
        <v>9382</v>
      </c>
      <c r="B4613" t="s">
        <v>9383</v>
      </c>
      <c r="C4613" t="str">
        <f>IFERROR(VLOOKUP(Table1[[#This Row],[Ticker]],[1]!Table1[[Symbol]:[Industry]],2,FALSE),"-")</f>
        <v>-</v>
      </c>
      <c r="D4613" t="s">
        <v>166</v>
      </c>
      <c r="E4613">
        <v>4.6614424999999997</v>
      </c>
      <c r="F4613">
        <v>7.67</v>
      </c>
      <c r="G4613">
        <v>145.31254896133501</v>
      </c>
      <c r="H4613">
        <v>5.5713930147818997</v>
      </c>
      <c r="I4613">
        <v>92.740660786418999</v>
      </c>
      <c r="J4613">
        <v>0.24542442758668301</v>
      </c>
      <c r="K4613">
        <v>6.9395985120323802</v>
      </c>
      <c r="L4613">
        <v>5.2297533033054702</v>
      </c>
      <c r="M4613">
        <v>50.053342187681899</v>
      </c>
      <c r="N4613">
        <v>0.99272593377503804</v>
      </c>
      <c r="O4613">
        <v>9.5176010430247704</v>
      </c>
      <c r="P4613">
        <v>233.47826086956499</v>
      </c>
      <c r="Q4613">
        <v>4.2354072053699003E-2</v>
      </c>
    </row>
    <row r="4614" spans="1:17" hidden="1" x14ac:dyDescent="0.3">
      <c r="A4614" t="s">
        <v>9384</v>
      </c>
      <c r="B4614" t="s">
        <v>9385</v>
      </c>
      <c r="C4614" t="str">
        <f>IFERROR(VLOOKUP(Table1[[#This Row],[Ticker]],[1]!Table1[[Symbol]:[Industry]],2,FALSE),"-")</f>
        <v>-</v>
      </c>
      <c r="D4614" t="s">
        <v>21</v>
      </c>
      <c r="E4614">
        <v>4.6315790000000003</v>
      </c>
      <c r="F4614">
        <v>2.1</v>
      </c>
      <c r="G4614">
        <v>-9.0455193543295191</v>
      </c>
      <c r="H4614">
        <v>-4.4141352051891403</v>
      </c>
      <c r="I4614">
        <v>-17.866741588843201</v>
      </c>
      <c r="J4614">
        <v>-1.7679983912052499</v>
      </c>
      <c r="K4614">
        <v>2.0462031247608201</v>
      </c>
      <c r="L4614">
        <v>1.86235240521144</v>
      </c>
      <c r="M4614">
        <v>95.118240825399496</v>
      </c>
      <c r="N4614">
        <v>0</v>
      </c>
      <c r="O4614">
        <v>5.2380952380952399</v>
      </c>
      <c r="P4614">
        <v>19.318181818181799</v>
      </c>
    </row>
    <row r="4615" spans="1:17" hidden="1" x14ac:dyDescent="0.3">
      <c r="A4615" t="s">
        <v>9386</v>
      </c>
      <c r="B4615" t="s">
        <v>9387</v>
      </c>
      <c r="C4615" t="str">
        <f>IFERROR(VLOOKUP(Table1[[#This Row],[Ticker]],[1]!Table1[[Symbol]:[Industry]],2,FALSE),"-")</f>
        <v>-</v>
      </c>
      <c r="D4615" t="s">
        <v>49</v>
      </c>
      <c r="E4615">
        <v>4.6284313641588497</v>
      </c>
      <c r="F4615">
        <v>5.52</v>
      </c>
      <c r="G4615">
        <v>-47.191560131949203</v>
      </c>
      <c r="H4615">
        <v>-9.1242801327253709</v>
      </c>
      <c r="I4615">
        <v>-16.889366023232402</v>
      </c>
      <c r="J4615">
        <v>-1.7679983912052499</v>
      </c>
      <c r="K4615">
        <v>5.4195483704310297</v>
      </c>
      <c r="L4615">
        <v>5.8781474096817501</v>
      </c>
      <c r="M4615">
        <v>85.493941109442204</v>
      </c>
      <c r="N4615">
        <v>0.25974025974025899</v>
      </c>
      <c r="O4615">
        <v>39.855072463768103</v>
      </c>
      <c r="P4615">
        <v>10.399999999999901</v>
      </c>
    </row>
    <row r="4616" spans="1:17" hidden="1" x14ac:dyDescent="0.3">
      <c r="A4616" t="s">
        <v>9388</v>
      </c>
      <c r="B4616" t="s">
        <v>9389</v>
      </c>
      <c r="C4616" t="str">
        <f>IFERROR(VLOOKUP(Table1[[#This Row],[Ticker]],[1]!Table1[[Symbol]:[Industry]],2,FALSE),"-")</f>
        <v>-</v>
      </c>
      <c r="D4616" t="s">
        <v>140</v>
      </c>
      <c r="E4616">
        <v>4.6050000000000004</v>
      </c>
      <c r="F4616">
        <v>15.35</v>
      </c>
      <c r="G4616">
        <v>101.023412206477</v>
      </c>
      <c r="H4616">
        <v>14.210285196665501</v>
      </c>
      <c r="I4616">
        <v>57.855906501795303</v>
      </c>
      <c r="J4616">
        <v>0.22535709052231201</v>
      </c>
      <c r="K4616">
        <v>16.517429981448501</v>
      </c>
      <c r="L4616">
        <v>15.0792637338413</v>
      </c>
      <c r="M4616">
        <v>72.489767517800104</v>
      </c>
      <c r="N4616">
        <v>0.17871534574589101</v>
      </c>
      <c r="O4616">
        <v>120.130293159609</v>
      </c>
      <c r="P4616">
        <v>139.09657320872199</v>
      </c>
    </row>
    <row r="4617" spans="1:17" hidden="1" x14ac:dyDescent="0.3">
      <c r="A4617" t="s">
        <v>9390</v>
      </c>
      <c r="B4617" t="s">
        <v>9391</v>
      </c>
      <c r="C4617" t="str">
        <f>IFERROR(VLOOKUP(Table1[[#This Row],[Ticker]],[1]!Table1[[Symbol]:[Industry]],2,FALSE),"-")</f>
        <v>-</v>
      </c>
      <c r="D4617" t="s">
        <v>21</v>
      </c>
      <c r="E4617">
        <v>4.5173800000000002</v>
      </c>
      <c r="F4617">
        <v>8.1999999999999993</v>
      </c>
      <c r="G4617">
        <v>-4.2307045395147203</v>
      </c>
      <c r="H4617">
        <v>2.25253146147752</v>
      </c>
      <c r="I4617">
        <v>-3.8468128317430499</v>
      </c>
      <c r="J4617">
        <v>-10.5762885466456</v>
      </c>
      <c r="K4617">
        <v>8.6586392377822907</v>
      </c>
      <c r="L4617">
        <v>8.3716101105732292</v>
      </c>
      <c r="M4617">
        <v>40.093331771370899</v>
      </c>
      <c r="N4617">
        <v>1.54273156202859</v>
      </c>
      <c r="O4617">
        <v>52.439024390243901</v>
      </c>
      <c r="P4617">
        <v>33.7683523654159</v>
      </c>
      <c r="Q4617">
        <v>8.6516612805102006E-2</v>
      </c>
    </row>
    <row r="4618" spans="1:17" hidden="1" x14ac:dyDescent="0.3">
      <c r="A4618" t="s">
        <v>9392</v>
      </c>
      <c r="B4618" t="s">
        <v>9393</v>
      </c>
      <c r="C4618" t="str">
        <f>IFERROR(VLOOKUP(Table1[[#This Row],[Ticker]],[1]!Table1[[Symbol]:[Industry]],2,FALSE),"-")</f>
        <v>-</v>
      </c>
      <c r="D4618" t="s">
        <v>410</v>
      </c>
      <c r="E4618">
        <v>4.5010579999999996</v>
      </c>
      <c r="F4618">
        <v>14.05</v>
      </c>
      <c r="G4618">
        <v>36.715559643743603</v>
      </c>
      <c r="H4618">
        <v>-27.974344629272899</v>
      </c>
      <c r="I4618">
        <v>-28.250811806364901</v>
      </c>
      <c r="J4618">
        <v>-9.4213823254241102</v>
      </c>
      <c r="K4618">
        <v>16.090827121718998</v>
      </c>
      <c r="L4618">
        <v>15.3540827263558</v>
      </c>
      <c r="M4618">
        <v>21.336607082724701</v>
      </c>
      <c r="N4618">
        <v>1.6981483578502099</v>
      </c>
      <c r="O4618">
        <v>48.7544483985765</v>
      </c>
      <c r="P4618">
        <v>99.290780141843896</v>
      </c>
      <c r="Q4618">
        <v>0.111575691485901</v>
      </c>
    </row>
    <row r="4619" spans="1:17" hidden="1" x14ac:dyDescent="0.3">
      <c r="A4619" t="s">
        <v>9394</v>
      </c>
      <c r="B4619" t="s">
        <v>9395</v>
      </c>
      <c r="C4619" t="str">
        <f>IFERROR(VLOOKUP(Table1[[#This Row],[Ticker]],[1]!Table1[[Symbol]:[Industry]],2,FALSE),"-")</f>
        <v>-</v>
      </c>
      <c r="D4619" t="s">
        <v>620</v>
      </c>
      <c r="E4619">
        <v>4.4980230600000004</v>
      </c>
      <c r="F4619">
        <v>13.8</v>
      </c>
      <c r="G4619">
        <v>-46.629091465122201</v>
      </c>
      <c r="I4619">
        <v>-7.1422395864507999</v>
      </c>
      <c r="K4619">
        <v>17.182926074637699</v>
      </c>
      <c r="L4619">
        <v>23.662368761796301</v>
      </c>
      <c r="M4619">
        <v>89.584477983611194</v>
      </c>
      <c r="N4619">
        <v>1</v>
      </c>
      <c r="O4619">
        <v>26.449275362318801</v>
      </c>
      <c r="P4619">
        <v>15</v>
      </c>
    </row>
    <row r="4620" spans="1:17" hidden="1" x14ac:dyDescent="0.3">
      <c r="A4620" t="s">
        <v>9396</v>
      </c>
      <c r="B4620" t="s">
        <v>9397</v>
      </c>
      <c r="C4620" t="str">
        <f>IFERROR(VLOOKUP(Table1[[#This Row],[Ticker]],[1]!Table1[[Symbol]:[Industry]],2,FALSE),"-")</f>
        <v>-</v>
      </c>
      <c r="E4620">
        <v>4.4243009999999998</v>
      </c>
      <c r="F4620">
        <v>8.67</v>
      </c>
      <c r="G4620">
        <v>5.4527156431490296</v>
      </c>
      <c r="H4620">
        <v>12.583031933620999</v>
      </c>
      <c r="I4620">
        <v>-21.7221735942103</v>
      </c>
      <c r="J4620">
        <v>3.1875289277273899</v>
      </c>
      <c r="K4620">
        <v>7.3140123880714896</v>
      </c>
      <c r="L4620">
        <v>7.4703737086182702</v>
      </c>
      <c r="M4620">
        <v>85.139718935408695</v>
      </c>
      <c r="N4620">
        <v>1.31634527089072</v>
      </c>
      <c r="O4620">
        <v>11.995386389849999</v>
      </c>
      <c r="P4620">
        <v>52.105263157894697</v>
      </c>
      <c r="Q4620">
        <v>2.1846763561294998E-2</v>
      </c>
    </row>
    <row r="4621" spans="1:17" hidden="1" x14ac:dyDescent="0.3">
      <c r="A4621" t="s">
        <v>9398</v>
      </c>
      <c r="B4621" t="s">
        <v>9399</v>
      </c>
      <c r="C4621" t="str">
        <f>IFERROR(VLOOKUP(Table1[[#This Row],[Ticker]],[1]!Table1[[Symbol]:[Industry]],2,FALSE),"-")</f>
        <v>-</v>
      </c>
      <c r="D4621" t="s">
        <v>140</v>
      </c>
      <c r="E4621">
        <v>4.4137170000000001</v>
      </c>
      <c r="F4621">
        <v>0.99</v>
      </c>
      <c r="G4621">
        <v>-27.6923840407981</v>
      </c>
      <c r="H4621">
        <v>-20.653451444505301</v>
      </c>
      <c r="I4621">
        <v>-49.018398281296903</v>
      </c>
      <c r="J4621">
        <v>-3.7679983912052499</v>
      </c>
      <c r="K4621">
        <v>1.0460825048414799</v>
      </c>
      <c r="L4621">
        <v>0.997518547350146</v>
      </c>
      <c r="M4621">
        <v>22.155743461539899</v>
      </c>
      <c r="N4621">
        <v>0.83535401817699895</v>
      </c>
      <c r="O4621">
        <v>72.727272727272705</v>
      </c>
      <c r="P4621">
        <v>35.616438356164302</v>
      </c>
      <c r="Q4621">
        <v>1.0314407222404001E-2</v>
      </c>
    </row>
    <row r="4622" spans="1:17" hidden="1" x14ac:dyDescent="0.3">
      <c r="A4622" t="s">
        <v>9400</v>
      </c>
      <c r="B4622" t="s">
        <v>9401</v>
      </c>
      <c r="C4622" t="str">
        <f>IFERROR(VLOOKUP(Table1[[#This Row],[Ticker]],[1]!Table1[[Symbol]:[Industry]],2,FALSE),"-")</f>
        <v>-</v>
      </c>
      <c r="D4622" t="s">
        <v>620</v>
      </c>
      <c r="E4622">
        <v>4.3479418499999998</v>
      </c>
      <c r="F4622">
        <v>4.83</v>
      </c>
      <c r="G4622">
        <v>-6.4529267617369204</v>
      </c>
      <c r="H4622">
        <v>8.6811028900489404</v>
      </c>
      <c r="I4622">
        <v>-22.0998923390218</v>
      </c>
      <c r="J4622">
        <v>-4.8292228810011801</v>
      </c>
      <c r="K4622">
        <v>4.5353837589669501</v>
      </c>
      <c r="L4622">
        <v>4.4836882269977503</v>
      </c>
      <c r="M4622">
        <v>60.013342409756397</v>
      </c>
      <c r="N4622">
        <v>0.82652147388410502</v>
      </c>
      <c r="O4622">
        <v>24.223602484472</v>
      </c>
      <c r="P4622">
        <v>57.843137254901897</v>
      </c>
      <c r="Q4622">
        <v>3.0277987353391E-2</v>
      </c>
    </row>
    <row r="4623" spans="1:17" hidden="1" x14ac:dyDescent="0.3">
      <c r="A4623" t="s">
        <v>9402</v>
      </c>
      <c r="B4623" t="s">
        <v>9403</v>
      </c>
      <c r="C4623" t="str">
        <f>IFERROR(VLOOKUP(Table1[[#This Row],[Ticker]],[1]!Table1[[Symbol]:[Industry]],2,FALSE),"-")</f>
        <v>-</v>
      </c>
      <c r="D4623" t="s">
        <v>140</v>
      </c>
      <c r="E4623">
        <v>4.3448399999999996</v>
      </c>
      <c r="F4623">
        <v>7.29</v>
      </c>
      <c r="G4623">
        <v>-25.7121860209961</v>
      </c>
      <c r="H4623">
        <v>-4.4141352051891403</v>
      </c>
      <c r="I4623">
        <v>-12.8893660232324</v>
      </c>
      <c r="J4623">
        <v>-1.7679983912052499</v>
      </c>
      <c r="K4623">
        <v>7.2899994706452897</v>
      </c>
      <c r="L4623">
        <v>7.2801095688396904</v>
      </c>
      <c r="M4623">
        <v>98.182515309086796</v>
      </c>
      <c r="O4623">
        <v>0</v>
      </c>
      <c r="P4623">
        <v>0</v>
      </c>
    </row>
    <row r="4624" spans="1:17" hidden="1" x14ac:dyDescent="0.3">
      <c r="A4624" t="s">
        <v>9404</v>
      </c>
      <c r="B4624" t="s">
        <v>9405</v>
      </c>
      <c r="C4624" t="str">
        <f>IFERROR(VLOOKUP(Table1[[#This Row],[Ticker]],[1]!Table1[[Symbol]:[Industry]],2,FALSE),"-")</f>
        <v>-</v>
      </c>
      <c r="D4624" t="s">
        <v>496</v>
      </c>
      <c r="E4624">
        <v>4.3377463220000001</v>
      </c>
      <c r="F4624">
        <v>1.33</v>
      </c>
      <c r="G4624">
        <v>14.287813979003801</v>
      </c>
      <c r="H4624">
        <v>-5.8956166866706203</v>
      </c>
      <c r="I4624">
        <v>27.110633976767499</v>
      </c>
      <c r="J4624">
        <v>-3.24947987268673</v>
      </c>
      <c r="K4624">
        <v>1.15708833769234</v>
      </c>
      <c r="L4624">
        <v>1.01174801146296</v>
      </c>
      <c r="M4624">
        <v>15.140596399083099</v>
      </c>
      <c r="N4624">
        <v>1.35415646343038</v>
      </c>
      <c r="O4624">
        <v>11.278195488721799</v>
      </c>
      <c r="P4624">
        <v>77.3333333333333</v>
      </c>
      <c r="Q4624">
        <v>-1.2611482591789999E-2</v>
      </c>
    </row>
    <row r="4625" spans="1:17" hidden="1" x14ac:dyDescent="0.3">
      <c r="A4625" t="s">
        <v>9406</v>
      </c>
      <c r="B4625" t="s">
        <v>9407</v>
      </c>
      <c r="C4625" t="str">
        <f>IFERROR(VLOOKUP(Table1[[#This Row],[Ticker]],[1]!Table1[[Symbol]:[Industry]],2,FALSE),"-")</f>
        <v>-</v>
      </c>
      <c r="D4625" t="s">
        <v>18</v>
      </c>
      <c r="E4625">
        <v>4.3170111000000002</v>
      </c>
      <c r="F4625">
        <v>12.69</v>
      </c>
      <c r="G4625">
        <v>109.723806557853</v>
      </c>
      <c r="H4625">
        <v>3.3108223499891198</v>
      </c>
      <c r="I4625">
        <v>141.419251211236</v>
      </c>
      <c r="J4625">
        <v>-1.7679983912052499</v>
      </c>
      <c r="K4625">
        <v>11.0082274278273</v>
      </c>
      <c r="L4625">
        <v>7.82218912250132</v>
      </c>
      <c r="M4625">
        <v>99.8125415666956</v>
      </c>
      <c r="N4625">
        <v>0.199697809116091</v>
      </c>
      <c r="O4625">
        <v>0</v>
      </c>
      <c r="P4625">
        <v>179.51541850220201</v>
      </c>
    </row>
    <row r="4626" spans="1:17" hidden="1" x14ac:dyDescent="0.3">
      <c r="A4626" t="s">
        <v>9408</v>
      </c>
      <c r="B4626" t="s">
        <v>9409</v>
      </c>
      <c r="C4626" t="str">
        <f>IFERROR(VLOOKUP(Table1[[#This Row],[Ticker]],[1]!Table1[[Symbol]:[Industry]],2,FALSE),"-")</f>
        <v>-</v>
      </c>
      <c r="D4626" t="s">
        <v>127</v>
      </c>
      <c r="E4626">
        <v>4.3064999999999998</v>
      </c>
      <c r="F4626">
        <v>8.6999999999999993</v>
      </c>
      <c r="G4626">
        <v>-12.430936020996199</v>
      </c>
      <c r="H4626">
        <v>0.102803314258786</v>
      </c>
      <c r="I4626">
        <v>-22.827254221990099</v>
      </c>
      <c r="J4626">
        <v>-18.301064523469702</v>
      </c>
      <c r="K4626">
        <v>9.4237443344884593</v>
      </c>
      <c r="L4626">
        <v>9.6218612763641804</v>
      </c>
      <c r="M4626">
        <v>37.269959013416603</v>
      </c>
      <c r="N4626">
        <v>3.2408678704804701</v>
      </c>
      <c r="O4626">
        <v>83.793103448275801</v>
      </c>
      <c r="P4626">
        <v>23.9316239316239</v>
      </c>
      <c r="Q4626">
        <v>8.9511242330489998E-3</v>
      </c>
    </row>
    <row r="4627" spans="1:17" hidden="1" x14ac:dyDescent="0.3">
      <c r="A4627" t="s">
        <v>9410</v>
      </c>
      <c r="B4627" t="s">
        <v>9411</v>
      </c>
      <c r="C4627" t="str">
        <f>IFERROR(VLOOKUP(Table1[[#This Row],[Ticker]],[1]!Table1[[Symbol]:[Industry]],2,FALSE),"-")</f>
        <v>-</v>
      </c>
      <c r="D4627" t="s">
        <v>124</v>
      </c>
      <c r="E4627">
        <v>4.2989506000000004</v>
      </c>
      <c r="F4627">
        <v>9.94</v>
      </c>
      <c r="G4627">
        <v>-8.0790499263216304</v>
      </c>
      <c r="H4627">
        <v>9.5184490644737707</v>
      </c>
      <c r="I4627">
        <v>-32.663377322667401</v>
      </c>
      <c r="J4627">
        <v>-7.4424169958564104</v>
      </c>
      <c r="K4627">
        <v>9.5231036448964907</v>
      </c>
      <c r="L4627">
        <v>10.757830945229699</v>
      </c>
      <c r="M4627">
        <v>50.535308853745001</v>
      </c>
      <c r="N4627">
        <v>0.252797755341712</v>
      </c>
      <c r="O4627">
        <v>100.804828973843</v>
      </c>
      <c r="P4627">
        <v>62.950819672131097</v>
      </c>
      <c r="Q4627">
        <v>3.7314071741862999E-2</v>
      </c>
    </row>
    <row r="4628" spans="1:17" hidden="1" x14ac:dyDescent="0.3">
      <c r="A4628" t="s">
        <v>9412</v>
      </c>
      <c r="B4628" t="s">
        <v>9413</v>
      </c>
      <c r="C4628" t="str">
        <f>IFERROR(VLOOKUP(Table1[[#This Row],[Ticker]],[1]!Table1[[Symbol]:[Industry]],2,FALSE),"-")</f>
        <v>-</v>
      </c>
      <c r="E4628">
        <v>4.2826484999999996</v>
      </c>
      <c r="F4628">
        <v>19.5</v>
      </c>
      <c r="G4628">
        <v>-30.357662793612299</v>
      </c>
      <c r="H4628">
        <v>-3.9930825736102</v>
      </c>
      <c r="I4628">
        <v>13.81628699821</v>
      </c>
      <c r="J4628">
        <v>-3.4174829272877298</v>
      </c>
      <c r="K4628">
        <v>19.9073464250679</v>
      </c>
      <c r="L4628">
        <v>19.116545612877601</v>
      </c>
      <c r="M4628">
        <v>49.005283982672502</v>
      </c>
      <c r="N4628">
        <v>0.73468649757077098</v>
      </c>
      <c r="O4628">
        <v>40.6666666666666</v>
      </c>
      <c r="P4628">
        <v>30</v>
      </c>
      <c r="Q4628">
        <v>-1.3531462814074999E-2</v>
      </c>
    </row>
    <row r="4629" spans="1:17" hidden="1" x14ac:dyDescent="0.3">
      <c r="A4629" t="s">
        <v>9414</v>
      </c>
      <c r="B4629" t="s">
        <v>9415</v>
      </c>
      <c r="C4629" t="str">
        <f>IFERROR(VLOOKUP(Table1[[#This Row],[Ticker]],[1]!Table1[[Symbol]:[Industry]],2,FALSE),"-")</f>
        <v>-</v>
      </c>
      <c r="D4629" t="s">
        <v>390</v>
      </c>
      <c r="E4629">
        <v>4.2812853999999998</v>
      </c>
      <c r="F4629">
        <v>14.27</v>
      </c>
      <c r="G4629">
        <v>63.294436495559999</v>
      </c>
      <c r="H4629">
        <v>-5.9313765844994899</v>
      </c>
      <c r="I4629">
        <v>-58.004750638616997</v>
      </c>
      <c r="J4629">
        <v>7.9937233612928198</v>
      </c>
      <c r="K4629">
        <v>14.4363867370927</v>
      </c>
      <c r="L4629">
        <v>15.889194404413301</v>
      </c>
      <c r="M4629">
        <v>78.697386153306994</v>
      </c>
      <c r="N4629">
        <v>1.2320332886663301</v>
      </c>
      <c r="O4629">
        <v>87.806587245970505</v>
      </c>
      <c r="P4629">
        <v>89.006622516556206</v>
      </c>
      <c r="Q4629">
        <v>3.3795926984843003E-2</v>
      </c>
    </row>
    <row r="4630" spans="1:17" hidden="1" x14ac:dyDescent="0.3">
      <c r="A4630" t="s">
        <v>9416</v>
      </c>
      <c r="B4630" t="s">
        <v>9417</v>
      </c>
      <c r="C4630" t="str">
        <f>IFERROR(VLOOKUP(Table1[[#This Row],[Ticker]],[1]!Table1[[Symbol]:[Industry]],2,FALSE),"-")</f>
        <v>-</v>
      </c>
      <c r="D4630" t="s">
        <v>1136</v>
      </c>
      <c r="E4630">
        <v>4.2711067099999998</v>
      </c>
      <c r="F4630">
        <v>4.9400000000000004</v>
      </c>
      <c r="G4630">
        <v>7.4414527930199803</v>
      </c>
      <c r="H4630">
        <v>-20.1759565712136</v>
      </c>
      <c r="I4630">
        <v>15.0899085881665</v>
      </c>
      <c r="J4630">
        <v>-13.0226109373307</v>
      </c>
      <c r="K4630">
        <v>5.44467647250098</v>
      </c>
      <c r="L4630">
        <v>5.2428393457265496</v>
      </c>
      <c r="M4630">
        <v>34.881640599531202</v>
      </c>
      <c r="N4630">
        <v>1.3327998249369</v>
      </c>
      <c r="O4630">
        <v>51.821862348178101</v>
      </c>
      <c r="P4630">
        <v>126.605504587155</v>
      </c>
      <c r="Q4630">
        <v>-9.6099760251215E-2</v>
      </c>
    </row>
    <row r="4631" spans="1:17" hidden="1" x14ac:dyDescent="0.3">
      <c r="A4631" t="s">
        <v>9418</v>
      </c>
      <c r="B4631" t="s">
        <v>9419</v>
      </c>
      <c r="C4631" t="str">
        <f>IFERROR(VLOOKUP(Table1[[#This Row],[Ticker]],[1]!Table1[[Symbol]:[Industry]],2,FALSE),"-")</f>
        <v>-</v>
      </c>
      <c r="D4631" t="s">
        <v>187</v>
      </c>
      <c r="E4631">
        <v>4.2491399999999997</v>
      </c>
      <c r="F4631">
        <v>42.28</v>
      </c>
      <c r="G4631">
        <v>88.363763346092398</v>
      </c>
      <c r="H4631">
        <v>1.6108647948108401</v>
      </c>
      <c r="I4631">
        <v>86.544596240918494</v>
      </c>
      <c r="J4631">
        <v>6.4483833388279104</v>
      </c>
      <c r="K4631">
        <v>36.263733685816398</v>
      </c>
      <c r="L4631">
        <v>30.1365317395334</v>
      </c>
      <c r="M4631">
        <v>82.395576990433497</v>
      </c>
      <c r="N4631">
        <v>2.8009375606278599</v>
      </c>
      <c r="O4631">
        <v>13.528855250709499</v>
      </c>
      <c r="P4631">
        <v>171.547848426461</v>
      </c>
      <c r="Q4631">
        <v>0.111028754760891</v>
      </c>
    </row>
    <row r="4632" spans="1:17" hidden="1" x14ac:dyDescent="0.3">
      <c r="A4632" t="s">
        <v>9420</v>
      </c>
      <c r="B4632" t="s">
        <v>9421</v>
      </c>
      <c r="C4632" t="str">
        <f>IFERROR(VLOOKUP(Table1[[#This Row],[Ticker]],[1]!Table1[[Symbol]:[Industry]],2,FALSE),"-")</f>
        <v>-</v>
      </c>
      <c r="D4632" t="s">
        <v>46</v>
      </c>
      <c r="E4632">
        <v>4.194939175</v>
      </c>
      <c r="F4632">
        <v>11.75</v>
      </c>
      <c r="G4632">
        <v>67.544392926372197</v>
      </c>
      <c r="H4632">
        <v>-5.5886318494844502</v>
      </c>
      <c r="I4632">
        <v>-15.621154102702601</v>
      </c>
      <c r="J4632">
        <v>13.1588308770874</v>
      </c>
      <c r="K4632">
        <v>11.0637421062274</v>
      </c>
      <c r="L4632">
        <v>10.9528163451883</v>
      </c>
      <c r="M4632">
        <v>60.592272188332501</v>
      </c>
      <c r="N4632">
        <v>0.51430563223206405</v>
      </c>
      <c r="O4632">
        <v>27.063829787233999</v>
      </c>
      <c r="P4632">
        <v>113.636363636363</v>
      </c>
      <c r="Q4632">
        <v>4.5490053503969997E-3</v>
      </c>
    </row>
    <row r="4633" spans="1:17" hidden="1" x14ac:dyDescent="0.3">
      <c r="A4633" t="s">
        <v>9422</v>
      </c>
      <c r="B4633" t="s">
        <v>9423</v>
      </c>
      <c r="C4633" t="str">
        <f>IFERROR(VLOOKUP(Table1[[#This Row],[Ticker]],[1]!Table1[[Symbol]:[Industry]],2,FALSE),"-")</f>
        <v>-</v>
      </c>
      <c r="D4633" t="s">
        <v>915</v>
      </c>
      <c r="E4633">
        <v>4.1738636700000002</v>
      </c>
      <c r="F4633">
        <v>4.2300000000000004</v>
      </c>
      <c r="G4633">
        <v>32.123634874526203</v>
      </c>
      <c r="H4633">
        <v>72.124326333272293</v>
      </c>
      <c r="I4633">
        <v>11.5223986826499</v>
      </c>
      <c r="J4633">
        <v>11.845862994933301</v>
      </c>
      <c r="K4633">
        <v>3.1880514717516202</v>
      </c>
      <c r="L4633">
        <v>3.0854869248977299</v>
      </c>
      <c r="M4633">
        <v>66.546034199189094</v>
      </c>
      <c r="N4633">
        <v>3.2885560586709999</v>
      </c>
      <c r="O4633">
        <v>15.839243498817901</v>
      </c>
      <c r="P4633">
        <v>83.116883116883102</v>
      </c>
      <c r="Q4633">
        <v>2.5328354373551999E-2</v>
      </c>
    </row>
    <row r="4634" spans="1:17" hidden="1" x14ac:dyDescent="0.3">
      <c r="A4634" t="s">
        <v>9424</v>
      </c>
      <c r="B4634" t="s">
        <v>9425</v>
      </c>
      <c r="C4634" t="str">
        <f>IFERROR(VLOOKUP(Table1[[#This Row],[Ticker]],[1]!Table1[[Symbol]:[Industry]],2,FALSE),"-")</f>
        <v>-</v>
      </c>
      <c r="D4634" t="s">
        <v>320</v>
      </c>
      <c r="E4634">
        <v>4.1454107999999996</v>
      </c>
      <c r="F4634">
        <v>5.22</v>
      </c>
      <c r="G4634">
        <v>-38.856944756437102</v>
      </c>
      <c r="H4634">
        <v>-0.56798135903529701</v>
      </c>
      <c r="I4634">
        <v>-28.0113172427446</v>
      </c>
      <c r="J4634">
        <v>-9.3022449665477094</v>
      </c>
      <c r="K4634">
        <v>5.4247485555451096</v>
      </c>
      <c r="L4634">
        <v>5.6993761812592298</v>
      </c>
      <c r="M4634">
        <v>39.862331582796003</v>
      </c>
      <c r="N4634">
        <v>0.77742664555450303</v>
      </c>
      <c r="O4634">
        <v>40.804597701149397</v>
      </c>
      <c r="P4634">
        <v>13.232104121475</v>
      </c>
      <c r="Q4634">
        <v>7.3407233669161007E-2</v>
      </c>
    </row>
    <row r="4635" spans="1:17" hidden="1" x14ac:dyDescent="0.3">
      <c r="A4635" t="s">
        <v>9426</v>
      </c>
      <c r="B4635" t="s">
        <v>9427</v>
      </c>
      <c r="C4635" t="str">
        <f>IFERROR(VLOOKUP(Table1[[#This Row],[Ticker]],[1]!Table1[[Symbol]:[Industry]],2,FALSE),"-")</f>
        <v>-</v>
      </c>
      <c r="E4635">
        <v>4.1328140360000001</v>
      </c>
      <c r="F4635">
        <v>4.42</v>
      </c>
      <c r="G4635">
        <v>-72.459173972803399</v>
      </c>
      <c r="H4635">
        <v>-19.739805703273401</v>
      </c>
      <c r="I4635">
        <v>-30.2725435933258</v>
      </c>
      <c r="J4635">
        <v>-1.7679983912052499</v>
      </c>
      <c r="K4635">
        <v>5.2058742914827896</v>
      </c>
      <c r="L4635">
        <v>6.3991162541301501</v>
      </c>
      <c r="M4635">
        <v>9.6645012404999995E-5</v>
      </c>
      <c r="N4635">
        <v>0.5</v>
      </c>
      <c r="O4635">
        <v>87.782805429864197</v>
      </c>
      <c r="P4635">
        <v>16.315789473684202</v>
      </c>
    </row>
    <row r="4636" spans="1:17" hidden="1" x14ac:dyDescent="0.3">
      <c r="A4636" t="s">
        <v>9428</v>
      </c>
      <c r="B4636" t="s">
        <v>9429</v>
      </c>
      <c r="C4636" t="str">
        <f>IFERROR(VLOOKUP(Table1[[#This Row],[Ticker]],[1]!Table1[[Symbol]:[Industry]],2,FALSE),"-")</f>
        <v>-</v>
      </c>
      <c r="D4636" t="s">
        <v>59</v>
      </c>
      <c r="E4636">
        <v>4.109888024</v>
      </c>
      <c r="F4636">
        <v>9.26</v>
      </c>
      <c r="G4636">
        <v>28.364353080501299</v>
      </c>
      <c r="H4636">
        <v>22.609184410723</v>
      </c>
      <c r="I4636">
        <v>26.989788055317401</v>
      </c>
      <c r="J4636">
        <v>3.2206637403140101</v>
      </c>
      <c r="K4636">
        <v>7.8083939693266098</v>
      </c>
      <c r="L4636">
        <v>6.9254138037533304</v>
      </c>
      <c r="M4636">
        <v>100</v>
      </c>
      <c r="N4636">
        <v>2.1454545454545402</v>
      </c>
      <c r="O4636">
        <v>0</v>
      </c>
      <c r="P4636">
        <v>54.076539101497502</v>
      </c>
    </row>
    <row r="4637" spans="1:17" hidden="1" x14ac:dyDescent="0.3">
      <c r="A4637" t="s">
        <v>9430</v>
      </c>
      <c r="B4637" t="s">
        <v>9431</v>
      </c>
      <c r="C4637" t="str">
        <f>IFERROR(VLOOKUP(Table1[[#This Row],[Ticker]],[1]!Table1[[Symbol]:[Industry]],2,FALSE),"-")</f>
        <v>-</v>
      </c>
      <c r="D4637" t="s">
        <v>390</v>
      </c>
      <c r="E4637">
        <v>4.0972463010000002</v>
      </c>
      <c r="F4637">
        <v>26.47</v>
      </c>
      <c r="G4637">
        <v>176.456763750693</v>
      </c>
      <c r="H4637">
        <v>5.8315957402502399</v>
      </c>
      <c r="I4637">
        <v>189.27958374845699</v>
      </c>
      <c r="J4637">
        <v>8.4777325542341302</v>
      </c>
      <c r="K4637">
        <v>21.0122815739842</v>
      </c>
      <c r="M4637">
        <v>100</v>
      </c>
      <c r="O4637">
        <v>0</v>
      </c>
      <c r="P4637">
        <v>202.168949771689</v>
      </c>
    </row>
    <row r="4638" spans="1:17" hidden="1" x14ac:dyDescent="0.3">
      <c r="A4638" t="s">
        <v>9432</v>
      </c>
      <c r="B4638" t="s">
        <v>9433</v>
      </c>
      <c r="C4638" t="str">
        <f>IFERROR(VLOOKUP(Table1[[#This Row],[Ticker]],[1]!Table1[[Symbol]:[Industry]],2,FALSE),"-")</f>
        <v>-</v>
      </c>
      <c r="D4638" t="s">
        <v>552</v>
      </c>
      <c r="E4638">
        <v>4.0949999999999998</v>
      </c>
      <c r="F4638">
        <v>21</v>
      </c>
      <c r="G4638">
        <v>-20.7121860209961</v>
      </c>
      <c r="H4638">
        <v>-4.6635117637926404</v>
      </c>
      <c r="I4638">
        <v>-4.1374240242681397</v>
      </c>
      <c r="J4638">
        <v>-11.9207387326248</v>
      </c>
      <c r="K4638">
        <v>21.050337185165901</v>
      </c>
      <c r="L4638">
        <v>20.817439573517898</v>
      </c>
      <c r="M4638">
        <v>44.624809539371697</v>
      </c>
      <c r="N4638">
        <v>0.88310472223325698</v>
      </c>
      <c r="O4638">
        <v>32.476190476190403</v>
      </c>
      <c r="P4638">
        <v>36.807817589576501</v>
      </c>
      <c r="Q4638">
        <v>0.13577765945748199</v>
      </c>
    </row>
    <row r="4639" spans="1:17" hidden="1" x14ac:dyDescent="0.3">
      <c r="A4639" t="s">
        <v>9434</v>
      </c>
      <c r="B4639" t="s">
        <v>9435</v>
      </c>
      <c r="C4639" t="str">
        <f>IFERROR(VLOOKUP(Table1[[#This Row],[Ticker]],[1]!Table1[[Symbol]:[Industry]],2,FALSE),"-")</f>
        <v>-</v>
      </c>
      <c r="D4639" t="s">
        <v>59</v>
      </c>
      <c r="E4639">
        <v>4.0897620000000003</v>
      </c>
      <c r="F4639">
        <v>11.8</v>
      </c>
      <c r="G4639">
        <v>62.485581124139301</v>
      </c>
      <c r="H4639">
        <v>-2.2211527490487901</v>
      </c>
      <c r="I4639">
        <v>44.654025165018503</v>
      </c>
      <c r="J4639">
        <v>4.2374611174389596</v>
      </c>
      <c r="K4639">
        <v>10.7677612300098</v>
      </c>
      <c r="L4639">
        <v>12.5582190359651</v>
      </c>
      <c r="M4639">
        <v>71.910390476448399</v>
      </c>
      <c r="N4639">
        <v>0.84751122909675802</v>
      </c>
      <c r="O4639">
        <v>6.77966101694913</v>
      </c>
      <c r="P4639">
        <v>101.02214650766599</v>
      </c>
      <c r="Q4639">
        <v>1.6977525700722002E-2</v>
      </c>
    </row>
    <row r="4640" spans="1:17" hidden="1" x14ac:dyDescent="0.3">
      <c r="A4640" t="s">
        <v>9436</v>
      </c>
      <c r="B4640" t="s">
        <v>9437</v>
      </c>
      <c r="C4640" t="str">
        <f>IFERROR(VLOOKUP(Table1[[#This Row],[Ticker]],[1]!Table1[[Symbol]:[Industry]],2,FALSE),"-")</f>
        <v>-</v>
      </c>
      <c r="D4640" t="s">
        <v>410</v>
      </c>
      <c r="E4640">
        <v>4.0333712999999998</v>
      </c>
      <c r="F4640">
        <v>9.31</v>
      </c>
      <c r="G4640">
        <v>8.6312483224381609</v>
      </c>
      <c r="H4640">
        <v>-4.4141352051891403</v>
      </c>
      <c r="I4640">
        <v>-2.7118512303329898</v>
      </c>
      <c r="J4640">
        <v>-1.7679983912052499</v>
      </c>
      <c r="K4640">
        <v>9.2997261114182699</v>
      </c>
      <c r="L4640">
        <v>8.8167681930610105</v>
      </c>
      <c r="M4640">
        <v>99.999999983441796</v>
      </c>
      <c r="O4640">
        <v>0</v>
      </c>
      <c r="P4640">
        <v>34.343434343434303</v>
      </c>
    </row>
    <row r="4641" spans="1:17" hidden="1" x14ac:dyDescent="0.3">
      <c r="A4641" t="s">
        <v>9438</v>
      </c>
      <c r="B4641" t="s">
        <v>9439</v>
      </c>
      <c r="C4641" t="str">
        <f>IFERROR(VLOOKUP(Table1[[#This Row],[Ticker]],[1]!Table1[[Symbol]:[Industry]],2,FALSE),"-")</f>
        <v>-</v>
      </c>
      <c r="D4641" t="s">
        <v>552</v>
      </c>
      <c r="E4641">
        <v>4.0289999999999999</v>
      </c>
      <c r="F4641">
        <v>40.29</v>
      </c>
      <c r="G4641">
        <v>8.18611906374956</v>
      </c>
      <c r="H4641">
        <v>-5.5429695610173697</v>
      </c>
      <c r="I4641">
        <v>11.0798647459983</v>
      </c>
      <c r="J4641">
        <v>-8.0703239726005993</v>
      </c>
      <c r="K4641">
        <v>39.431371017711797</v>
      </c>
      <c r="L4641">
        <v>36.719978094713497</v>
      </c>
      <c r="M4641">
        <v>38.628414225240498</v>
      </c>
      <c r="N4641">
        <v>0.73041047437031104</v>
      </c>
      <c r="O4641">
        <v>50.062050136510301</v>
      </c>
      <c r="P4641">
        <v>69.001677852348905</v>
      </c>
    </row>
    <row r="4642" spans="1:17" hidden="1" x14ac:dyDescent="0.3">
      <c r="A4642" t="s">
        <v>9440</v>
      </c>
      <c r="B4642" t="s">
        <v>9441</v>
      </c>
      <c r="C4642" t="str">
        <f>IFERROR(VLOOKUP(Table1[[#This Row],[Ticker]],[1]!Table1[[Symbol]:[Industry]],2,FALSE),"-")</f>
        <v>-</v>
      </c>
      <c r="D4642" t="s">
        <v>552</v>
      </c>
      <c r="E4642">
        <v>4.01</v>
      </c>
      <c r="F4642">
        <v>4.01</v>
      </c>
      <c r="G4642">
        <v>60.799441885980499</v>
      </c>
      <c r="H4642">
        <v>6.7590491523527501</v>
      </c>
      <c r="I4642">
        <v>44.365535937551897</v>
      </c>
      <c r="J4642">
        <v>5.2212489206226902</v>
      </c>
      <c r="K4642">
        <v>3.5280168650600698</v>
      </c>
      <c r="L4642">
        <v>2.9123250124204398</v>
      </c>
      <c r="M4642">
        <v>86.171864815201602</v>
      </c>
      <c r="N4642">
        <v>0.88945515480591197</v>
      </c>
      <c r="O4642">
        <v>0.99750623441396902</v>
      </c>
      <c r="P4642">
        <v>160.38961038961</v>
      </c>
      <c r="Q4642">
        <v>9.4780026429061998E-2</v>
      </c>
    </row>
    <row r="4643" spans="1:17" hidden="1" x14ac:dyDescent="0.3">
      <c r="A4643" t="s">
        <v>9442</v>
      </c>
      <c r="B4643" t="s">
        <v>9443</v>
      </c>
      <c r="C4643" t="str">
        <f>IFERROR(VLOOKUP(Table1[[#This Row],[Ticker]],[1]!Table1[[Symbol]:[Industry]],2,FALSE),"-")</f>
        <v>-</v>
      </c>
      <c r="D4643" t="s">
        <v>124</v>
      </c>
      <c r="E4643">
        <v>3.95881705799999</v>
      </c>
      <c r="F4643">
        <v>8.94</v>
      </c>
      <c r="G4643">
        <v>-30.1993655081756</v>
      </c>
      <c r="H4643">
        <v>-4.4141352051891403</v>
      </c>
      <c r="I4643">
        <v>-12.8893660232324</v>
      </c>
      <c r="J4643">
        <v>-1.7679983912052499</v>
      </c>
      <c r="K4643">
        <v>8.94005334389011</v>
      </c>
      <c r="L4643">
        <v>8.9785205953017098</v>
      </c>
      <c r="M4643" s="1">
        <v>1.6367834999999998E-8</v>
      </c>
      <c r="O4643">
        <v>4.6979865771812097</v>
      </c>
      <c r="P4643">
        <v>0</v>
      </c>
    </row>
    <row r="4644" spans="1:17" hidden="1" x14ac:dyDescent="0.3">
      <c r="A4644" t="s">
        <v>9444</v>
      </c>
      <c r="B4644" t="s">
        <v>9445</v>
      </c>
      <c r="C4644" t="str">
        <f>IFERROR(VLOOKUP(Table1[[#This Row],[Ticker]],[1]!Table1[[Symbol]:[Industry]],2,FALSE),"-")</f>
        <v>-</v>
      </c>
      <c r="D4644" t="s">
        <v>620</v>
      </c>
      <c r="E4644">
        <v>3.9481571</v>
      </c>
      <c r="F4644">
        <v>9.2899999999999991</v>
      </c>
      <c r="G4644">
        <v>17.431111359589298</v>
      </c>
      <c r="H4644">
        <v>6.1685045094362998</v>
      </c>
      <c r="I4644">
        <v>-24.665244465777501</v>
      </c>
      <c r="J4644">
        <v>1.56533494212808</v>
      </c>
      <c r="K4644">
        <v>9.0607203877412594</v>
      </c>
      <c r="L4644">
        <v>9.4841600929016803</v>
      </c>
      <c r="M4644">
        <v>58.089659909717803</v>
      </c>
      <c r="N4644">
        <v>0.60104141898011398</v>
      </c>
      <c r="O4644">
        <v>71.689989235737301</v>
      </c>
      <c r="P4644">
        <v>75.283018867924497</v>
      </c>
      <c r="Q4644">
        <v>8.1972533929964994E-2</v>
      </c>
    </row>
    <row r="4645" spans="1:17" hidden="1" x14ac:dyDescent="0.3">
      <c r="A4645" t="s">
        <v>9446</v>
      </c>
      <c r="B4645" t="s">
        <v>9447</v>
      </c>
      <c r="C4645" t="str">
        <f>IFERROR(VLOOKUP(Table1[[#This Row],[Ticker]],[1]!Table1[[Symbol]:[Industry]],2,FALSE),"-")</f>
        <v>-</v>
      </c>
      <c r="D4645" t="s">
        <v>124</v>
      </c>
      <c r="E4645">
        <v>3.9435142000000001</v>
      </c>
      <c r="F4645">
        <v>8.02</v>
      </c>
      <c r="G4645">
        <v>28.727968419158199</v>
      </c>
      <c r="H4645">
        <v>0.91746427465479696</v>
      </c>
      <c r="I4645">
        <v>2.5063174300049802</v>
      </c>
      <c r="J4645">
        <v>-0.51799839120525903</v>
      </c>
      <c r="K4645">
        <v>7.6910446597723698</v>
      </c>
      <c r="L4645">
        <v>7.6551567451003297</v>
      </c>
      <c r="M4645">
        <v>60.456752083988299</v>
      </c>
      <c r="N4645">
        <v>1.22988438088628</v>
      </c>
      <c r="O4645">
        <v>41.8952618453865</v>
      </c>
      <c r="P4645">
        <v>64.344262295081904</v>
      </c>
      <c r="Q4645">
        <v>4.2559966685409997E-2</v>
      </c>
    </row>
    <row r="4646" spans="1:17" hidden="1" x14ac:dyDescent="0.3">
      <c r="A4646" t="s">
        <v>9448</v>
      </c>
      <c r="B4646" t="s">
        <v>9449</v>
      </c>
      <c r="C4646" t="str">
        <f>IFERROR(VLOOKUP(Table1[[#This Row],[Ticker]],[1]!Table1[[Symbol]:[Industry]],2,FALSE),"-")</f>
        <v>-</v>
      </c>
      <c r="D4646" t="s">
        <v>306</v>
      </c>
      <c r="E4646">
        <v>3.901932</v>
      </c>
      <c r="F4646">
        <v>3</v>
      </c>
      <c r="K4646">
        <v>3.13914626791387</v>
      </c>
      <c r="L4646">
        <v>4.4077132628643598</v>
      </c>
      <c r="M4646">
        <v>99.841790054050605</v>
      </c>
      <c r="N4646">
        <v>1</v>
      </c>
    </row>
    <row r="4647" spans="1:17" hidden="1" x14ac:dyDescent="0.3">
      <c r="A4647" t="s">
        <v>9450</v>
      </c>
      <c r="B4647" t="s">
        <v>9451</v>
      </c>
      <c r="C4647" t="str">
        <f>IFERROR(VLOOKUP(Table1[[#This Row],[Ticker]],[1]!Table1[[Symbol]:[Industry]],2,FALSE),"-")</f>
        <v>-</v>
      </c>
      <c r="D4647" t="s">
        <v>716</v>
      </c>
      <c r="E4647">
        <v>3.8994098080000001</v>
      </c>
      <c r="F4647">
        <v>527.70000000000005</v>
      </c>
      <c r="G4647">
        <v>0.53453938981591098</v>
      </c>
      <c r="H4647">
        <v>4.1641160806301096</v>
      </c>
      <c r="I4647">
        <v>-3.31255635505681</v>
      </c>
      <c r="J4647">
        <v>3.5285991980115301</v>
      </c>
      <c r="K4647">
        <v>502.24638653138999</v>
      </c>
      <c r="L4647">
        <v>480.37257837444298</v>
      </c>
      <c r="M4647">
        <v>60.046073572563003</v>
      </c>
      <c r="N4647">
        <v>1.0951128804866299</v>
      </c>
      <c r="O4647">
        <v>1.5160128861095401</v>
      </c>
      <c r="P4647">
        <v>28.0203784570596</v>
      </c>
      <c r="Q4647">
        <v>2.4635765917062999E-2</v>
      </c>
    </row>
    <row r="4648" spans="1:17" hidden="1" x14ac:dyDescent="0.3">
      <c r="A4648" t="s">
        <v>9452</v>
      </c>
      <c r="B4648" t="s">
        <v>9453</v>
      </c>
      <c r="C4648" t="str">
        <f>IFERROR(VLOOKUP(Table1[[#This Row],[Ticker]],[1]!Table1[[Symbol]:[Industry]],2,FALSE),"-")</f>
        <v>-</v>
      </c>
      <c r="D4648" t="s">
        <v>1409</v>
      </c>
      <c r="E4648">
        <v>3.8577295500000002</v>
      </c>
      <c r="F4648">
        <v>8.34</v>
      </c>
      <c r="G4648">
        <v>45.892752250608702</v>
      </c>
      <c r="H4648">
        <v>-5.8992837200406303</v>
      </c>
      <c r="I4648">
        <v>-5.1374280387362896</v>
      </c>
      <c r="J4648">
        <v>-5.28314990635677</v>
      </c>
      <c r="K4648">
        <v>7.9562820624441901</v>
      </c>
      <c r="L4648">
        <v>6.7812845639908197</v>
      </c>
      <c r="M4648">
        <v>50.318458957036</v>
      </c>
      <c r="N4648">
        <v>0.70034233067532603</v>
      </c>
      <c r="O4648">
        <v>12.829736211031101</v>
      </c>
      <c r="P4648">
        <v>116.062176165803</v>
      </c>
      <c r="Q4648">
        <v>4.7901597226830003E-2</v>
      </c>
    </row>
    <row r="4649" spans="1:17" hidden="1" x14ac:dyDescent="0.3">
      <c r="A4649" t="s">
        <v>9454</v>
      </c>
      <c r="B4649" t="s">
        <v>9455</v>
      </c>
      <c r="C4649" t="str">
        <f>IFERROR(VLOOKUP(Table1[[#This Row],[Ticker]],[1]!Table1[[Symbol]:[Industry]],2,FALSE),"-")</f>
        <v>-</v>
      </c>
      <c r="E4649">
        <v>3.8147731999999999</v>
      </c>
      <c r="F4649">
        <v>45.49</v>
      </c>
      <c r="G4649">
        <v>33.622314854660502</v>
      </c>
      <c r="H4649">
        <v>0.57086364087594399</v>
      </c>
      <c r="I4649">
        <v>38.240202083079801</v>
      </c>
      <c r="J4649">
        <v>-1.7679983912052499</v>
      </c>
      <c r="K4649">
        <v>42.941236799897901</v>
      </c>
      <c r="L4649">
        <v>36.485935906180302</v>
      </c>
      <c r="M4649">
        <v>98.3180125246828</v>
      </c>
      <c r="N4649">
        <v>0</v>
      </c>
      <c r="O4649">
        <v>0</v>
      </c>
      <c r="P4649">
        <v>77.348927875243604</v>
      </c>
    </row>
    <row r="4650" spans="1:17" hidden="1" x14ac:dyDescent="0.3">
      <c r="A4650" t="s">
        <v>9456</v>
      </c>
      <c r="B4650" t="s">
        <v>9457</v>
      </c>
      <c r="C4650" t="str">
        <f>IFERROR(VLOOKUP(Table1[[#This Row],[Ticker]],[1]!Table1[[Symbol]:[Industry]],2,FALSE),"-")</f>
        <v>-</v>
      </c>
      <c r="D4650" t="s">
        <v>620</v>
      </c>
      <c r="E4650">
        <v>3.79381656499999</v>
      </c>
      <c r="F4650">
        <v>24.47</v>
      </c>
      <c r="G4650">
        <v>32.056995152440201</v>
      </c>
      <c r="H4650">
        <v>-4.4141352051891403</v>
      </c>
      <c r="I4650">
        <v>-39.295381060826401</v>
      </c>
      <c r="J4650">
        <v>-1.7679983912052499</v>
      </c>
      <c r="K4650">
        <v>24.786928477855898</v>
      </c>
      <c r="M4650">
        <v>3.4941471230000001E-6</v>
      </c>
      <c r="N4650">
        <v>0</v>
      </c>
      <c r="O4650">
        <v>44.748671843073097</v>
      </c>
      <c r="P4650">
        <v>57.769181173436401</v>
      </c>
    </row>
    <row r="4651" spans="1:17" hidden="1" x14ac:dyDescent="0.3">
      <c r="A4651" t="s">
        <v>9458</v>
      </c>
      <c r="B4651" t="s">
        <v>9459</v>
      </c>
      <c r="C4651" t="str">
        <f>IFERROR(VLOOKUP(Table1[[#This Row],[Ticker]],[1]!Table1[[Symbol]:[Industry]],2,FALSE),"-")</f>
        <v>-</v>
      </c>
      <c r="D4651" t="s">
        <v>46</v>
      </c>
      <c r="E4651">
        <v>3.7867500000000001</v>
      </c>
      <c r="F4651">
        <v>7.5</v>
      </c>
      <c r="G4651">
        <v>47.0988738868379</v>
      </c>
      <c r="H4651">
        <v>-2.4423042192736402</v>
      </c>
      <c r="I4651">
        <v>13.586182037475799</v>
      </c>
      <c r="J4651">
        <v>4.3903593800557399</v>
      </c>
      <c r="K4651">
        <v>6.8769650281059098</v>
      </c>
      <c r="L4651">
        <v>6.3463748232966397</v>
      </c>
      <c r="M4651">
        <v>69.165059497235802</v>
      </c>
      <c r="N4651">
        <v>0.778198181836526</v>
      </c>
      <c r="O4651">
        <v>33.066666666666599</v>
      </c>
      <c r="P4651">
        <v>78.571428571428498</v>
      </c>
      <c r="Q4651">
        <v>8.0743658698922E-2</v>
      </c>
    </row>
    <row r="4652" spans="1:17" hidden="1" x14ac:dyDescent="0.3">
      <c r="A4652" t="s">
        <v>9460</v>
      </c>
      <c r="B4652" t="s">
        <v>9461</v>
      </c>
      <c r="C4652" t="str">
        <f>IFERROR(VLOOKUP(Table1[[#This Row],[Ticker]],[1]!Table1[[Symbol]:[Industry]],2,FALSE),"-")</f>
        <v>-</v>
      </c>
      <c r="E4652">
        <v>3.7678191999999999</v>
      </c>
      <c r="F4652">
        <v>4.6399999999999997</v>
      </c>
      <c r="G4652">
        <v>-49.646612250504297</v>
      </c>
      <c r="H4652">
        <v>-12.223659014712901</v>
      </c>
      <c r="I4652">
        <v>-31.485857251302601</v>
      </c>
      <c r="J4652">
        <v>-7.7874158669334097</v>
      </c>
      <c r="K4652">
        <v>5.0437913690614096</v>
      </c>
      <c r="L4652">
        <v>5.4692260312408498</v>
      </c>
      <c r="M4652">
        <v>37.908794316733001</v>
      </c>
      <c r="N4652">
        <v>1.31264936933202</v>
      </c>
      <c r="O4652">
        <v>71.336206896551701</v>
      </c>
      <c r="P4652">
        <v>9.1764705882352899</v>
      </c>
      <c r="Q4652">
        <v>-1.3909775661039001E-2</v>
      </c>
    </row>
    <row r="4653" spans="1:17" hidden="1" x14ac:dyDescent="0.3">
      <c r="A4653" t="s">
        <v>9462</v>
      </c>
      <c r="B4653" t="s">
        <v>9463</v>
      </c>
      <c r="C4653" t="str">
        <f>IFERROR(VLOOKUP(Table1[[#This Row],[Ticker]],[1]!Table1[[Symbol]:[Industry]],2,FALSE),"-")</f>
        <v>-</v>
      </c>
      <c r="D4653" t="s">
        <v>46</v>
      </c>
      <c r="E4653">
        <v>3.7551427500000001</v>
      </c>
      <c r="F4653">
        <v>2.65</v>
      </c>
      <c r="G4653">
        <v>-81.5455193543295</v>
      </c>
      <c r="I4653">
        <v>-14.7412178750842</v>
      </c>
      <c r="K4653">
        <v>4.20551033348326</v>
      </c>
      <c r="L4653">
        <v>8.3203468668060196</v>
      </c>
      <c r="M4653">
        <v>7.8432681322368997E-2</v>
      </c>
      <c r="N4653">
        <v>1</v>
      </c>
      <c r="O4653">
        <v>145.283018867924</v>
      </c>
      <c r="P4653">
        <v>3.9215686274509798</v>
      </c>
      <c r="Q4653">
        <v>-3.2202925944115002E-2</v>
      </c>
    </row>
    <row r="4654" spans="1:17" hidden="1" x14ac:dyDescent="0.3">
      <c r="A4654" t="s">
        <v>9464</v>
      </c>
      <c r="B4654" t="s">
        <v>9465</v>
      </c>
      <c r="C4654" t="str">
        <f>IFERROR(VLOOKUP(Table1[[#This Row],[Ticker]],[1]!Table1[[Symbol]:[Industry]],2,FALSE),"-")</f>
        <v>-</v>
      </c>
      <c r="D4654" t="s">
        <v>797</v>
      </c>
      <c r="E4654">
        <v>3.7147710599999999</v>
      </c>
      <c r="F4654">
        <v>75.790000000000006</v>
      </c>
      <c r="G4654">
        <v>-25.7121860209961</v>
      </c>
      <c r="H4654">
        <v>-4.4141352051891403</v>
      </c>
      <c r="I4654">
        <v>104.960590860929</v>
      </c>
      <c r="J4654">
        <v>-1.7679983912052499</v>
      </c>
      <c r="K4654">
        <v>71.913824951422299</v>
      </c>
      <c r="M4654">
        <v>100</v>
      </c>
      <c r="N4654">
        <v>0</v>
      </c>
      <c r="O4654">
        <v>0</v>
      </c>
    </row>
    <row r="4655" spans="1:17" hidden="1" x14ac:dyDescent="0.3">
      <c r="A4655" t="s">
        <v>9466</v>
      </c>
      <c r="B4655" t="s">
        <v>9467</v>
      </c>
      <c r="C4655" t="str">
        <f>IFERROR(VLOOKUP(Table1[[#This Row],[Ticker]],[1]!Table1[[Symbol]:[Industry]],2,FALSE),"-")</f>
        <v>-</v>
      </c>
      <c r="D4655" t="s">
        <v>65</v>
      </c>
      <c r="E4655">
        <v>3.6711214799999898</v>
      </c>
      <c r="F4655">
        <v>8.44</v>
      </c>
      <c r="G4655">
        <v>107.436985249722</v>
      </c>
      <c r="H4655">
        <v>13.6928606795845</v>
      </c>
      <c r="I4655">
        <v>14.989421855555401</v>
      </c>
      <c r="J4655">
        <v>-7.4635077011724098</v>
      </c>
      <c r="K4655">
        <v>8.8085460638551698</v>
      </c>
      <c r="L4655">
        <v>7.4883968957343896</v>
      </c>
      <c r="M4655">
        <v>23.169867110144601</v>
      </c>
      <c r="N4655">
        <v>0.21483237869583999</v>
      </c>
      <c r="O4655">
        <v>49.052132701421797</v>
      </c>
      <c r="P4655">
        <v>163.74999999999901</v>
      </c>
      <c r="Q4655">
        <v>0.106223551611745</v>
      </c>
    </row>
    <row r="4656" spans="1:17" hidden="1" x14ac:dyDescent="0.3">
      <c r="A4656" t="s">
        <v>9468</v>
      </c>
      <c r="B4656" t="s">
        <v>9469</v>
      </c>
      <c r="C4656" t="str">
        <f>IFERROR(VLOOKUP(Table1[[#This Row],[Ticker]],[1]!Table1[[Symbol]:[Industry]],2,FALSE),"-")</f>
        <v>-</v>
      </c>
      <c r="D4656" t="s">
        <v>124</v>
      </c>
      <c r="E4656">
        <v>3.6591016000000001</v>
      </c>
      <c r="F4656">
        <v>6.22</v>
      </c>
      <c r="G4656">
        <v>-72.321628081081997</v>
      </c>
      <c r="H4656">
        <v>-23.644904435958299</v>
      </c>
      <c r="I4656">
        <v>-48.030137660354399</v>
      </c>
      <c r="J4656">
        <v>-11.120516376816701</v>
      </c>
      <c r="K4656">
        <v>7.1475924222374099</v>
      </c>
      <c r="L4656">
        <v>8.2521734254976895</v>
      </c>
      <c r="M4656">
        <v>42.2408734691506</v>
      </c>
      <c r="N4656">
        <v>0.95324530172251998</v>
      </c>
      <c r="O4656">
        <v>100.96463022508</v>
      </c>
      <c r="P4656">
        <v>6.1433447098975904</v>
      </c>
      <c r="Q4656">
        <v>0.109429118108173</v>
      </c>
    </row>
    <row r="4657" spans="1:17" hidden="1" x14ac:dyDescent="0.3">
      <c r="A4657" t="s">
        <v>9470</v>
      </c>
      <c r="B4657" t="s">
        <v>9471</v>
      </c>
      <c r="C4657" t="str">
        <f>IFERROR(VLOOKUP(Table1[[#This Row],[Ticker]],[1]!Table1[[Symbol]:[Industry]],2,FALSE),"-")</f>
        <v>-</v>
      </c>
      <c r="D4657" t="s">
        <v>1409</v>
      </c>
      <c r="E4657">
        <v>3.6425595000000301</v>
      </c>
      <c r="F4657">
        <v>39.130000000000003</v>
      </c>
      <c r="G4657">
        <v>47.506052137480999</v>
      </c>
      <c r="H4657">
        <v>-11.9477467026393</v>
      </c>
      <c r="I4657">
        <v>-13.549432029833</v>
      </c>
      <c r="J4657">
        <v>-1.4410366205814999</v>
      </c>
      <c r="K4657">
        <v>41.416182795793901</v>
      </c>
      <c r="L4657">
        <v>37.832990669135498</v>
      </c>
      <c r="M4657">
        <v>52.471646248896</v>
      </c>
      <c r="N4657">
        <v>0.413432982741821</v>
      </c>
      <c r="O4657">
        <v>60.950677229746901</v>
      </c>
      <c r="P4657">
        <v>82.850467289719603</v>
      </c>
      <c r="Q4657">
        <v>6.3054224138243006E-2</v>
      </c>
    </row>
    <row r="4658" spans="1:17" hidden="1" x14ac:dyDescent="0.3">
      <c r="A4658" t="s">
        <v>9472</v>
      </c>
      <c r="B4658" t="s">
        <v>9473</v>
      </c>
      <c r="C4658" t="str">
        <f>IFERROR(VLOOKUP(Table1[[#This Row],[Ticker]],[1]!Table1[[Symbol]:[Industry]],2,FALSE),"-")</f>
        <v>-</v>
      </c>
      <c r="E4658">
        <v>3.6324800000000002</v>
      </c>
      <c r="F4658">
        <v>146</v>
      </c>
      <c r="G4658">
        <v>-25.264989598567499</v>
      </c>
      <c r="H4658">
        <v>-4.4141352051891403</v>
      </c>
      <c r="I4658">
        <v>-12.8893660232324</v>
      </c>
      <c r="J4658">
        <v>-1.7679983912052499</v>
      </c>
      <c r="K4658">
        <v>146.03845585493801</v>
      </c>
      <c r="L4658">
        <v>146.236176894327</v>
      </c>
      <c r="M4658">
        <v>2.0094425707E-5</v>
      </c>
      <c r="O4658">
        <v>4.5205479452054602</v>
      </c>
      <c r="P4658">
        <v>7.4319352465047803</v>
      </c>
    </row>
    <row r="4659" spans="1:17" hidden="1" x14ac:dyDescent="0.3">
      <c r="A4659" t="s">
        <v>9474</v>
      </c>
      <c r="B4659" t="s">
        <v>9475</v>
      </c>
      <c r="C4659" t="str">
        <f>IFERROR(VLOOKUP(Table1[[#This Row],[Ticker]],[1]!Table1[[Symbol]:[Industry]],2,FALSE),"-")</f>
        <v>-</v>
      </c>
      <c r="D4659" t="s">
        <v>49</v>
      </c>
      <c r="E4659">
        <v>3.6217199999999998</v>
      </c>
      <c r="F4659">
        <v>12</v>
      </c>
      <c r="G4659">
        <v>62.670859504906403</v>
      </c>
      <c r="H4659">
        <v>-9.2515658158156295</v>
      </c>
      <c r="I4659">
        <v>-1.9836358938423999</v>
      </c>
      <c r="J4659">
        <v>-1.7679983912052499</v>
      </c>
      <c r="K4659">
        <v>12.246534085315499</v>
      </c>
      <c r="L4659">
        <v>10.2843879877263</v>
      </c>
      <c r="M4659">
        <v>0.208805843141221</v>
      </c>
      <c r="N4659">
        <v>1.7878787878787801</v>
      </c>
      <c r="O4659">
        <v>22.499999999999901</v>
      </c>
      <c r="P4659">
        <v>88.383045525902602</v>
      </c>
    </row>
    <row r="4660" spans="1:17" hidden="1" x14ac:dyDescent="0.3">
      <c r="A4660" t="s">
        <v>9476</v>
      </c>
      <c r="B4660" t="s">
        <v>9477</v>
      </c>
      <c r="C4660" t="str">
        <f>IFERROR(VLOOKUP(Table1[[#This Row],[Ticker]],[1]!Table1[[Symbol]:[Industry]],2,FALSE),"-")</f>
        <v>-</v>
      </c>
      <c r="D4660" t="s">
        <v>390</v>
      </c>
      <c r="E4660">
        <v>3.5750000000000002</v>
      </c>
      <c r="F4660">
        <v>7.15</v>
      </c>
      <c r="G4660">
        <v>-23.569328878139</v>
      </c>
      <c r="H4660">
        <v>7.5213486657785902</v>
      </c>
      <c r="I4660">
        <v>-27.567170319175101</v>
      </c>
      <c r="J4660">
        <v>-2.6251412483481</v>
      </c>
      <c r="K4660">
        <v>6.8953300632921097</v>
      </c>
      <c r="L4660">
        <v>7.1288879376191101</v>
      </c>
      <c r="M4660">
        <v>59.041571420543598</v>
      </c>
      <c r="N4660">
        <v>0.777718210002042</v>
      </c>
      <c r="O4660">
        <v>79.300699300699193</v>
      </c>
      <c r="P4660">
        <v>48.648648648648603</v>
      </c>
      <c r="Q4660">
        <v>6.5333532088522994E-2</v>
      </c>
    </row>
    <row r="4661" spans="1:17" hidden="1" x14ac:dyDescent="0.3">
      <c r="A4661" t="s">
        <v>9478</v>
      </c>
      <c r="B4661" t="s">
        <v>9479</v>
      </c>
      <c r="C4661" t="str">
        <f>IFERROR(VLOOKUP(Table1[[#This Row],[Ticker]],[1]!Table1[[Symbol]:[Industry]],2,FALSE),"-")</f>
        <v>-</v>
      </c>
      <c r="D4661" t="s">
        <v>496</v>
      </c>
      <c r="E4661">
        <v>3.5424000000000002</v>
      </c>
      <c r="F4661">
        <v>2.46</v>
      </c>
      <c r="G4661">
        <v>-1.4697617785719499</v>
      </c>
      <c r="H4661">
        <v>12.5669968702825</v>
      </c>
      <c r="I4661">
        <v>-4.5193219703689804</v>
      </c>
      <c r="J4661">
        <v>5.1285533329326798</v>
      </c>
      <c r="K4661">
        <v>2.1970470245789402</v>
      </c>
      <c r="L4661">
        <v>2.1270786101411399</v>
      </c>
      <c r="M4661">
        <v>66.810983221169593</v>
      </c>
      <c r="N4661">
        <v>1.3138536841011399</v>
      </c>
      <c r="O4661">
        <v>7.3170731707317103</v>
      </c>
      <c r="P4661">
        <v>75.714285714285694</v>
      </c>
      <c r="Q4661">
        <v>7.8954544061963006E-2</v>
      </c>
    </row>
    <row r="4662" spans="1:17" hidden="1" x14ac:dyDescent="0.3">
      <c r="A4662" t="s">
        <v>9480</v>
      </c>
      <c r="B4662" t="s">
        <v>9481</v>
      </c>
      <c r="C4662" t="str">
        <f>IFERROR(VLOOKUP(Table1[[#This Row],[Ticker]],[1]!Table1[[Symbol]:[Industry]],2,FALSE),"-")</f>
        <v>-</v>
      </c>
      <c r="D4662" t="s">
        <v>620</v>
      </c>
      <c r="E4662">
        <v>3.5356044999999998</v>
      </c>
      <c r="F4662">
        <v>5.9</v>
      </c>
      <c r="G4662">
        <v>-48.588003014460199</v>
      </c>
      <c r="H4662">
        <v>14.77778398673</v>
      </c>
      <c r="I4662">
        <v>-4.6324852892874597</v>
      </c>
      <c r="J4662">
        <v>16.2320016087947</v>
      </c>
      <c r="K4662">
        <v>5.7778393700703097</v>
      </c>
      <c r="L4662">
        <v>7.2885372800933004</v>
      </c>
      <c r="M4662">
        <v>83.552423487404397</v>
      </c>
      <c r="N4662">
        <v>1.25435540069686</v>
      </c>
      <c r="O4662">
        <v>38.135593220338897</v>
      </c>
      <c r="P4662">
        <v>43.902439024390198</v>
      </c>
    </row>
    <row r="4663" spans="1:17" hidden="1" x14ac:dyDescent="0.3">
      <c r="A4663" t="s">
        <v>9482</v>
      </c>
      <c r="B4663" t="s">
        <v>9483</v>
      </c>
      <c r="C4663" t="str">
        <f>IFERROR(VLOOKUP(Table1[[#This Row],[Ticker]],[1]!Table1[[Symbol]:[Industry]],2,FALSE),"-")</f>
        <v>-</v>
      </c>
      <c r="D4663" t="s">
        <v>187</v>
      </c>
      <c r="E4663">
        <v>3.525093</v>
      </c>
      <c r="F4663">
        <v>4.9800000000000004</v>
      </c>
      <c r="G4663">
        <v>-9.3570458340802993</v>
      </c>
      <c r="H4663">
        <v>10.0983364501396</v>
      </c>
      <c r="I4663">
        <v>-21.176658840911902</v>
      </c>
      <c r="J4663">
        <v>-0.15834044351913701</v>
      </c>
      <c r="K4663">
        <v>4.7745524714165199</v>
      </c>
      <c r="L4663">
        <v>4.9479288539517796</v>
      </c>
      <c r="M4663">
        <v>56.761558846433402</v>
      </c>
      <c r="N4663">
        <v>2.0391302601991601</v>
      </c>
      <c r="O4663">
        <v>31.526104417670599</v>
      </c>
      <c r="P4663">
        <v>30.708661417322801</v>
      </c>
      <c r="Q4663">
        <v>3.2363846568045002E-2</v>
      </c>
    </row>
    <row r="4664" spans="1:17" hidden="1" x14ac:dyDescent="0.3">
      <c r="A4664" t="s">
        <v>9484</v>
      </c>
      <c r="B4664" t="s">
        <v>9485</v>
      </c>
      <c r="C4664" t="str">
        <f>IFERROR(VLOOKUP(Table1[[#This Row],[Ticker]],[1]!Table1[[Symbol]:[Industry]],2,FALSE),"-")</f>
        <v>-</v>
      </c>
      <c r="D4664" t="s">
        <v>716</v>
      </c>
      <c r="E4664">
        <v>3.52154549999999</v>
      </c>
      <c r="F4664">
        <v>20100</v>
      </c>
      <c r="G4664">
        <v>-5.5931859894901201</v>
      </c>
      <c r="H4664">
        <v>-1.87035303188851</v>
      </c>
      <c r="I4664">
        <v>-12.2495918825592</v>
      </c>
      <c r="J4664">
        <v>1.0670674632677399</v>
      </c>
      <c r="K4664">
        <v>19208.7545485521</v>
      </c>
      <c r="L4664">
        <v>17019.334615027899</v>
      </c>
      <c r="M4664">
        <v>52.023657374319697</v>
      </c>
      <c r="N4664">
        <v>1</v>
      </c>
      <c r="Q4664">
        <v>0.111248485696195</v>
      </c>
    </row>
    <row r="4665" spans="1:17" hidden="1" x14ac:dyDescent="0.3">
      <c r="A4665" t="s">
        <v>9486</v>
      </c>
      <c r="B4665" t="s">
        <v>9487</v>
      </c>
      <c r="C4665" t="str">
        <f>IFERROR(VLOOKUP(Table1[[#This Row],[Ticker]],[1]!Table1[[Symbol]:[Industry]],2,FALSE),"-")</f>
        <v>-</v>
      </c>
      <c r="D4665" t="s">
        <v>448</v>
      </c>
      <c r="E4665">
        <v>3.5070000000000001</v>
      </c>
      <c r="F4665">
        <v>3.34</v>
      </c>
      <c r="G4665">
        <v>65.144956836146605</v>
      </c>
      <c r="H4665">
        <v>-17.1007023693682</v>
      </c>
      <c r="I4665">
        <v>-33.929555148527903</v>
      </c>
      <c r="J4665">
        <v>-9.3995773385736694</v>
      </c>
      <c r="K4665">
        <v>3.8200647597594801</v>
      </c>
      <c r="L4665">
        <v>3.0299238145527299</v>
      </c>
      <c r="M4665">
        <v>17.3439998208205</v>
      </c>
      <c r="N4665">
        <v>4.8</v>
      </c>
      <c r="O4665">
        <v>26.646706586826301</v>
      </c>
      <c r="P4665">
        <v>128.76712328767101</v>
      </c>
    </row>
    <row r="4666" spans="1:17" hidden="1" x14ac:dyDescent="0.3">
      <c r="A4666" t="s">
        <v>9488</v>
      </c>
      <c r="B4666" t="s">
        <v>9489</v>
      </c>
      <c r="C4666" t="str">
        <f>IFERROR(VLOOKUP(Table1[[#This Row],[Ticker]],[1]!Table1[[Symbol]:[Industry]],2,FALSE),"-")</f>
        <v>-</v>
      </c>
      <c r="D4666" t="s">
        <v>552</v>
      </c>
      <c r="E4666">
        <v>3.4913688</v>
      </c>
      <c r="F4666">
        <v>5.62</v>
      </c>
      <c r="G4666">
        <v>-25.7121860209961</v>
      </c>
      <c r="H4666">
        <v>-4.4141352051891403</v>
      </c>
      <c r="I4666">
        <v>-12.8893660232324</v>
      </c>
      <c r="J4666">
        <v>-1.7679983912052499</v>
      </c>
      <c r="K4666">
        <v>5.6199993019718102</v>
      </c>
      <c r="L4666">
        <v>5.6052949716876403</v>
      </c>
      <c r="M4666">
        <v>100</v>
      </c>
      <c r="O4666">
        <v>0</v>
      </c>
      <c r="P4666">
        <v>0</v>
      </c>
    </row>
    <row r="4667" spans="1:17" hidden="1" x14ac:dyDescent="0.3">
      <c r="A4667" t="s">
        <v>9490</v>
      </c>
      <c r="B4667" t="s">
        <v>9491</v>
      </c>
      <c r="C4667" t="str">
        <f>IFERROR(VLOOKUP(Table1[[#This Row],[Ticker]],[1]!Table1[[Symbol]:[Industry]],2,FALSE),"-")</f>
        <v>-</v>
      </c>
      <c r="D4667" t="s">
        <v>46</v>
      </c>
      <c r="E4667">
        <v>3.4910700000000001</v>
      </c>
      <c r="F4667">
        <v>1.49</v>
      </c>
      <c r="G4667">
        <v>-27.6858702315225</v>
      </c>
      <c r="H4667">
        <v>6.3550955640416102</v>
      </c>
      <c r="I4667">
        <v>-19.178674199332999</v>
      </c>
      <c r="J4667">
        <v>1.82912391095302</v>
      </c>
      <c r="K4667">
        <v>1.4291976506031501</v>
      </c>
      <c r="L4667">
        <v>1.5658292165893799</v>
      </c>
      <c r="M4667">
        <v>69.140024030878294</v>
      </c>
      <c r="N4667">
        <v>0.920289614032753</v>
      </c>
      <c r="O4667">
        <v>52.348993288590499</v>
      </c>
      <c r="P4667">
        <v>30.7017543859649</v>
      </c>
      <c r="Q4667">
        <v>1.0638517259899E-2</v>
      </c>
    </row>
    <row r="4668" spans="1:17" hidden="1" x14ac:dyDescent="0.3">
      <c r="A4668" t="s">
        <v>9492</v>
      </c>
      <c r="B4668" t="s">
        <v>9493</v>
      </c>
      <c r="C4668" t="str">
        <f>IFERROR(VLOOKUP(Table1[[#This Row],[Ticker]],[1]!Table1[[Symbol]:[Industry]],2,FALSE),"-")</f>
        <v>-</v>
      </c>
      <c r="D4668" t="s">
        <v>390</v>
      </c>
      <c r="E4668">
        <v>3.4561248</v>
      </c>
      <c r="F4668">
        <v>6.92</v>
      </c>
      <c r="G4668">
        <v>-18.2587698719278</v>
      </c>
      <c r="H4668">
        <v>7.4320186409646896</v>
      </c>
      <c r="I4668">
        <v>9.3721180757074993</v>
      </c>
      <c r="J4668">
        <v>4.3633884701086103</v>
      </c>
      <c r="K4668">
        <v>6.8024325600210496</v>
      </c>
      <c r="L4668">
        <v>6.3660122953763603</v>
      </c>
      <c r="M4668">
        <v>47.395394317523603</v>
      </c>
      <c r="N4668">
        <v>2.2938978548156301</v>
      </c>
      <c r="O4668">
        <v>10.6936416184971</v>
      </c>
      <c r="P4668">
        <v>50.762527233115399</v>
      </c>
      <c r="Q4668">
        <v>5.1112815846789998E-2</v>
      </c>
    </row>
    <row r="4669" spans="1:17" hidden="1" x14ac:dyDescent="0.3">
      <c r="A4669" t="s">
        <v>9494</v>
      </c>
      <c r="B4669" t="s">
        <v>9495</v>
      </c>
      <c r="C4669" t="str">
        <f>IFERROR(VLOOKUP(Table1[[#This Row],[Ticker]],[1]!Table1[[Symbol]:[Industry]],2,FALSE),"-")</f>
        <v>-</v>
      </c>
      <c r="D4669" t="s">
        <v>65</v>
      </c>
      <c r="E4669">
        <v>3.4157122497302499</v>
      </c>
      <c r="F4669">
        <v>9.2899999999999991</v>
      </c>
      <c r="G4669">
        <v>28.863521133745799</v>
      </c>
      <c r="H4669">
        <v>-4.4141352051891403</v>
      </c>
      <c r="I4669">
        <v>41.6863411315096</v>
      </c>
      <c r="J4669">
        <v>-1.7679983912052499</v>
      </c>
      <c r="K4669">
        <v>8.9598482538140001</v>
      </c>
      <c r="L4669">
        <v>7.4572384747087499</v>
      </c>
      <c r="M4669">
        <v>100</v>
      </c>
      <c r="N4669">
        <v>0</v>
      </c>
      <c r="O4669">
        <v>0</v>
      </c>
      <c r="P4669">
        <v>54.575707154741998</v>
      </c>
    </row>
    <row r="4670" spans="1:17" hidden="1" x14ac:dyDescent="0.3">
      <c r="A4670" t="s">
        <v>9496</v>
      </c>
      <c r="B4670" t="s">
        <v>9497</v>
      </c>
      <c r="C4670" t="str">
        <f>IFERROR(VLOOKUP(Table1[[#This Row],[Ticker]],[1]!Table1[[Symbol]:[Industry]],2,FALSE),"-")</f>
        <v>-</v>
      </c>
      <c r="D4670" t="s">
        <v>620</v>
      </c>
      <c r="E4670">
        <v>3.4125000000000001</v>
      </c>
      <c r="F4670">
        <v>3.9</v>
      </c>
      <c r="G4670">
        <v>-31.962186020996199</v>
      </c>
      <c r="H4670">
        <v>9.4747536836997295</v>
      </c>
      <c r="I4670">
        <v>-4.2542685301962004</v>
      </c>
      <c r="J4670">
        <v>-4.1489507721576402</v>
      </c>
      <c r="K4670">
        <v>3.6189253128182899</v>
      </c>
      <c r="L4670">
        <v>4.3208218018340698</v>
      </c>
      <c r="M4670">
        <v>51.345945468337099</v>
      </c>
      <c r="N4670">
        <v>1.8455052039675299</v>
      </c>
      <c r="O4670">
        <v>44.615384615384599</v>
      </c>
      <c r="P4670">
        <v>43.911439114391101</v>
      </c>
      <c r="Q4670">
        <v>7.1499443721027997E-2</v>
      </c>
    </row>
    <row r="4671" spans="1:17" hidden="1" x14ac:dyDescent="0.3">
      <c r="A4671" t="s">
        <v>9498</v>
      </c>
      <c r="B4671" t="s">
        <v>9499</v>
      </c>
      <c r="C4671" t="str">
        <f>IFERROR(VLOOKUP(Table1[[#This Row],[Ticker]],[1]!Table1[[Symbol]:[Industry]],2,FALSE),"-")</f>
        <v>-</v>
      </c>
      <c r="D4671" t="s">
        <v>716</v>
      </c>
      <c r="E4671">
        <v>3.3721852499999998</v>
      </c>
      <c r="F4671">
        <v>2710.39</v>
      </c>
      <c r="G4671">
        <v>0.70879590946826798</v>
      </c>
      <c r="H4671">
        <v>-2.9135659850207798</v>
      </c>
      <c r="I4671">
        <v>-0.50712235056185195</v>
      </c>
      <c r="J4671">
        <v>-0.46129255326518398</v>
      </c>
      <c r="K4671">
        <v>2574.9617869242802</v>
      </c>
      <c r="L4671">
        <v>2383.7851486556101</v>
      </c>
      <c r="M4671">
        <v>62.239883768519803</v>
      </c>
      <c r="N4671">
        <v>0.72129791341115901</v>
      </c>
      <c r="O4671">
        <v>5.0771291216393299</v>
      </c>
      <c r="P4671">
        <v>30.709394290123399</v>
      </c>
      <c r="Q4671">
        <v>1.8760771011537999E-2</v>
      </c>
    </row>
    <row r="4672" spans="1:17" hidden="1" x14ac:dyDescent="0.3">
      <c r="A4672" t="s">
        <v>9500</v>
      </c>
      <c r="B4672" t="s">
        <v>9501</v>
      </c>
      <c r="C4672" t="str">
        <f>IFERROR(VLOOKUP(Table1[[#This Row],[Ticker]],[1]!Table1[[Symbol]:[Industry]],2,FALSE),"-")</f>
        <v>-</v>
      </c>
      <c r="D4672" t="s">
        <v>46</v>
      </c>
      <c r="E4672">
        <v>3.3697509000000001</v>
      </c>
      <c r="F4672">
        <v>2.15</v>
      </c>
      <c r="G4672">
        <v>-92.118436020996199</v>
      </c>
      <c r="H4672">
        <v>-12.924773503061401</v>
      </c>
      <c r="I4672">
        <v>-69.889366023232398</v>
      </c>
      <c r="J4672">
        <v>3.11005038928255</v>
      </c>
      <c r="K4672">
        <v>2.2251053416189599</v>
      </c>
      <c r="L4672">
        <v>3.7895445803471999</v>
      </c>
      <c r="M4672">
        <v>60.314279539893498</v>
      </c>
      <c r="N4672">
        <v>2.0397975387058298</v>
      </c>
      <c r="O4672">
        <v>197.67441860465101</v>
      </c>
      <c r="P4672">
        <v>34.374999999999901</v>
      </c>
      <c r="Q4672">
        <v>-0.15641705356396399</v>
      </c>
    </row>
    <row r="4673" spans="1:17" hidden="1" x14ac:dyDescent="0.3">
      <c r="A4673" t="s">
        <v>9502</v>
      </c>
      <c r="B4673" t="s">
        <v>9503</v>
      </c>
      <c r="C4673" t="str">
        <f>IFERROR(VLOOKUP(Table1[[#This Row],[Ticker]],[1]!Table1[[Symbol]:[Industry]],2,FALSE),"-")</f>
        <v>-</v>
      </c>
      <c r="D4673" t="s">
        <v>552</v>
      </c>
      <c r="E4673">
        <v>3.3359999999999999</v>
      </c>
      <c r="F4673">
        <v>5.56</v>
      </c>
      <c r="G4673">
        <v>1.5189352604683199</v>
      </c>
      <c r="H4673">
        <v>-7.6399416568020397</v>
      </c>
      <c r="I4673">
        <v>-29.6558330891006</v>
      </c>
      <c r="J4673">
        <v>-8.9844932365660792</v>
      </c>
      <c r="K4673">
        <v>5.5396841145542997</v>
      </c>
      <c r="L4673">
        <v>5.6738956654172696</v>
      </c>
      <c r="M4673">
        <v>51.586183362456403</v>
      </c>
      <c r="N4673">
        <v>2.1168044226177098</v>
      </c>
      <c r="O4673">
        <v>30.755395683453202</v>
      </c>
      <c r="P4673">
        <v>40.759493670886002</v>
      </c>
      <c r="Q4673">
        <v>3.8019866061483998E-2</v>
      </c>
    </row>
    <row r="4674" spans="1:17" hidden="1" x14ac:dyDescent="0.3">
      <c r="A4674" t="s">
        <v>9504</v>
      </c>
      <c r="B4674" t="s">
        <v>9505</v>
      </c>
      <c r="C4674" t="str">
        <f>IFERROR(VLOOKUP(Table1[[#This Row],[Ticker]],[1]!Table1[[Symbol]:[Industry]],2,FALSE),"-")</f>
        <v>-</v>
      </c>
      <c r="D4674" t="s">
        <v>371</v>
      </c>
      <c r="E4674">
        <v>3.3270043199999999</v>
      </c>
      <c r="F4674">
        <v>3.1</v>
      </c>
      <c r="G4674">
        <v>-6.4814167902269597</v>
      </c>
      <c r="H4674">
        <v>-19.1898607988566</v>
      </c>
      <c r="I4674">
        <v>-11.250021760937299</v>
      </c>
      <c r="J4674">
        <v>-6.7679983912052499</v>
      </c>
      <c r="K4674">
        <v>3.37952592294315</v>
      </c>
      <c r="L4674">
        <v>3.2659103660789399</v>
      </c>
      <c r="M4674">
        <v>40.700734247004398</v>
      </c>
      <c r="N4674">
        <v>3.1729136573693499</v>
      </c>
      <c r="O4674">
        <v>73.225806451612897</v>
      </c>
      <c r="P4674">
        <v>98.717948717948701</v>
      </c>
    </row>
    <row r="4675" spans="1:17" hidden="1" x14ac:dyDescent="0.3">
      <c r="A4675" t="s">
        <v>9506</v>
      </c>
      <c r="B4675" t="s">
        <v>9507</v>
      </c>
      <c r="C4675" t="str">
        <f>IFERROR(VLOOKUP(Table1[[#This Row],[Ticker]],[1]!Table1[[Symbol]:[Industry]],2,FALSE),"-")</f>
        <v>-</v>
      </c>
      <c r="D4675" t="s">
        <v>83</v>
      </c>
      <c r="E4675">
        <v>3.2582057999999998</v>
      </c>
      <c r="F4675">
        <v>7.86</v>
      </c>
      <c r="G4675">
        <v>40.1105987891303</v>
      </c>
      <c r="H4675">
        <v>0.385864794810856</v>
      </c>
      <c r="I4675">
        <v>-5.2181331465200804</v>
      </c>
      <c r="J4675">
        <v>1.6530542403737001</v>
      </c>
      <c r="K4675">
        <v>7.6331212050652297</v>
      </c>
      <c r="L4675">
        <v>7.3592725106241001</v>
      </c>
      <c r="M4675">
        <v>52.937348394357002</v>
      </c>
      <c r="N4675">
        <v>0.78465279115415598</v>
      </c>
      <c r="O4675">
        <v>27.480916030534299</v>
      </c>
      <c r="P4675">
        <v>123.93162393162299</v>
      </c>
      <c r="Q4675">
        <v>0.151707894600529</v>
      </c>
    </row>
    <row r="4676" spans="1:17" hidden="1" x14ac:dyDescent="0.3">
      <c r="A4676" t="s">
        <v>9508</v>
      </c>
      <c r="B4676" t="s">
        <v>9509</v>
      </c>
      <c r="C4676" t="str">
        <f>IFERROR(VLOOKUP(Table1[[#This Row],[Ticker]],[1]!Table1[[Symbol]:[Industry]],2,FALSE),"-")</f>
        <v>-</v>
      </c>
      <c r="D4676" t="s">
        <v>1136</v>
      </c>
      <c r="E4676">
        <v>3.2493398</v>
      </c>
      <c r="F4676">
        <v>3.26</v>
      </c>
      <c r="G4676">
        <v>11.2626038949701</v>
      </c>
      <c r="H4676">
        <v>48.036845186967703</v>
      </c>
      <c r="I4676">
        <v>48.4967725906289</v>
      </c>
      <c r="J4676">
        <v>18.774637267709402</v>
      </c>
      <c r="K4676">
        <v>2.2792707936091001</v>
      </c>
      <c r="L4676">
        <v>1.70704519356045</v>
      </c>
      <c r="M4676">
        <v>99.998553241577596</v>
      </c>
      <c r="N4676">
        <v>0.31252915026265499</v>
      </c>
      <c r="O4676">
        <v>0</v>
      </c>
      <c r="P4676">
        <v>68.041237113402005</v>
      </c>
    </row>
    <row r="4677" spans="1:17" hidden="1" x14ac:dyDescent="0.3">
      <c r="A4677" t="s">
        <v>9510</v>
      </c>
      <c r="B4677" t="s">
        <v>9511</v>
      </c>
      <c r="C4677" t="str">
        <f>IFERROR(VLOOKUP(Table1[[#This Row],[Ticker]],[1]!Table1[[Symbol]:[Industry]],2,FALSE),"-")</f>
        <v>-</v>
      </c>
      <c r="E4677">
        <v>3.2230000799999998</v>
      </c>
      <c r="F4677">
        <v>15.84</v>
      </c>
      <c r="G4677">
        <v>-50.103594135554602</v>
      </c>
      <c r="H4677">
        <v>-1.3838321748861</v>
      </c>
      <c r="I4677">
        <v>-16.597572710162499</v>
      </c>
      <c r="J4677">
        <v>-1.7679983912052499</v>
      </c>
      <c r="K4677">
        <v>14.6429163659636</v>
      </c>
      <c r="L4677">
        <v>15.338989567351099</v>
      </c>
      <c r="M4677">
        <v>47.338399436983899</v>
      </c>
      <c r="N4677">
        <v>0.466403162055336</v>
      </c>
      <c r="O4677">
        <v>79.924242424242394</v>
      </c>
      <c r="P4677">
        <v>47.623485554520002</v>
      </c>
    </row>
    <row r="4678" spans="1:17" hidden="1" x14ac:dyDescent="0.3">
      <c r="A4678" t="s">
        <v>9512</v>
      </c>
      <c r="B4678" t="s">
        <v>9513</v>
      </c>
      <c r="C4678" t="str">
        <f>IFERROR(VLOOKUP(Table1[[#This Row],[Ticker]],[1]!Table1[[Symbol]:[Industry]],2,FALSE),"-")</f>
        <v>-</v>
      </c>
      <c r="D4678" t="s">
        <v>390</v>
      </c>
      <c r="E4678">
        <v>3.2032943999999999</v>
      </c>
      <c r="F4678">
        <v>8.4600000000000009</v>
      </c>
      <c r="G4678">
        <v>-3.1034903688222699</v>
      </c>
      <c r="H4678">
        <v>-5.4667667841365102</v>
      </c>
      <c r="I4678">
        <v>-15.4239282352139</v>
      </c>
      <c r="J4678">
        <v>-1.7679983912052499</v>
      </c>
      <c r="K4678">
        <v>8.5532601800010006</v>
      </c>
      <c r="L4678">
        <v>7.8653261701344999</v>
      </c>
      <c r="M4678">
        <v>20.171589802924402</v>
      </c>
      <c r="N4678">
        <v>4.6081946222791199</v>
      </c>
      <c r="O4678">
        <v>7.56501182033095</v>
      </c>
      <c r="P4678">
        <v>96.287703016241295</v>
      </c>
    </row>
    <row r="4679" spans="1:17" hidden="1" x14ac:dyDescent="0.3">
      <c r="A4679" t="s">
        <v>9514</v>
      </c>
      <c r="B4679" t="s">
        <v>9515</v>
      </c>
      <c r="C4679" t="str">
        <f>IFERROR(VLOOKUP(Table1[[#This Row],[Ticker]],[1]!Table1[[Symbol]:[Industry]],2,FALSE),"-")</f>
        <v>-</v>
      </c>
      <c r="D4679" t="s">
        <v>620</v>
      </c>
      <c r="E4679">
        <v>3.1951800000000001</v>
      </c>
      <c r="F4679">
        <v>3.88</v>
      </c>
      <c r="G4679">
        <v>-0.14584297892499601</v>
      </c>
      <c r="H4679">
        <v>-37.417435535222097</v>
      </c>
      <c r="I4679">
        <v>-37.841010123812602</v>
      </c>
      <c r="J4679">
        <v>3.1415623323089399</v>
      </c>
      <c r="K4679">
        <v>4.89340035673934</v>
      </c>
      <c r="L4679">
        <v>4.7290584552838997</v>
      </c>
      <c r="M4679">
        <v>20.888428824955302</v>
      </c>
      <c r="N4679">
        <v>0.241122835588261</v>
      </c>
      <c r="O4679">
        <v>68.814432989690701</v>
      </c>
      <c r="P4679">
        <v>64.406779661016898</v>
      </c>
      <c r="Q4679">
        <v>4.5860065521187002E-2</v>
      </c>
    </row>
    <row r="4680" spans="1:17" hidden="1" x14ac:dyDescent="0.3">
      <c r="A4680" t="s">
        <v>9516</v>
      </c>
      <c r="B4680" t="s">
        <v>9517</v>
      </c>
      <c r="C4680" t="str">
        <f>IFERROR(VLOOKUP(Table1[[#This Row],[Ticker]],[1]!Table1[[Symbol]:[Industry]],2,FALSE),"-")</f>
        <v>-</v>
      </c>
      <c r="D4680" t="s">
        <v>287</v>
      </c>
      <c r="E4680">
        <v>3.1536583999999999</v>
      </c>
      <c r="F4680">
        <v>2.92</v>
      </c>
      <c r="G4680">
        <v>75.667124323831302</v>
      </c>
      <c r="H4680">
        <v>35.085864794810803</v>
      </c>
      <c r="I4680">
        <v>54.926725930790496</v>
      </c>
      <c r="J4680">
        <v>19.011222388015501</v>
      </c>
      <c r="K4680">
        <v>1.80717353666158</v>
      </c>
      <c r="L4680">
        <v>1.19395972907024</v>
      </c>
      <c r="M4680">
        <v>100</v>
      </c>
      <c r="N4680">
        <v>0.67224715920579003</v>
      </c>
      <c r="O4680">
        <v>0</v>
      </c>
      <c r="P4680">
        <v>101.379310344827</v>
      </c>
      <c r="Q4680">
        <v>0.19313413833934001</v>
      </c>
    </row>
    <row r="4681" spans="1:17" hidden="1" x14ac:dyDescent="0.3">
      <c r="A4681" t="s">
        <v>9518</v>
      </c>
      <c r="B4681" t="s">
        <v>9519</v>
      </c>
      <c r="C4681" t="str">
        <f>IFERROR(VLOOKUP(Table1[[#This Row],[Ticker]],[1]!Table1[[Symbol]:[Industry]],2,FALSE),"-")</f>
        <v>-</v>
      </c>
      <c r="D4681" t="s">
        <v>716</v>
      </c>
      <c r="E4681">
        <v>3.13730683</v>
      </c>
      <c r="F4681">
        <v>80.86</v>
      </c>
      <c r="G4681">
        <v>23.917854674527199</v>
      </c>
      <c r="H4681">
        <v>-0.825710767890103</v>
      </c>
      <c r="I4681">
        <v>6.2150676194248202</v>
      </c>
      <c r="J4681">
        <v>-0.242724220021582</v>
      </c>
      <c r="K4681">
        <v>77.329206829803695</v>
      </c>
      <c r="L4681">
        <v>69.922314289911697</v>
      </c>
      <c r="M4681">
        <v>50.818864179380903</v>
      </c>
      <c r="N4681">
        <v>1.15768590236933</v>
      </c>
      <c r="O4681">
        <v>1.7190205293099201</v>
      </c>
      <c r="P4681">
        <v>52.422243166823698</v>
      </c>
      <c r="Q4681">
        <v>1.4865976829215E-2</v>
      </c>
    </row>
    <row r="4682" spans="1:17" hidden="1" x14ac:dyDescent="0.3">
      <c r="A4682" t="s">
        <v>9520</v>
      </c>
      <c r="B4682" t="s">
        <v>9521</v>
      </c>
      <c r="C4682" t="str">
        <f>IFERROR(VLOOKUP(Table1[[#This Row],[Ticker]],[1]!Table1[[Symbol]:[Industry]],2,FALSE),"-")</f>
        <v>-</v>
      </c>
      <c r="D4682" t="s">
        <v>320</v>
      </c>
      <c r="E4682">
        <v>3.13465397</v>
      </c>
      <c r="F4682">
        <v>6.1</v>
      </c>
      <c r="G4682">
        <v>-25.7121860209961</v>
      </c>
      <c r="H4682">
        <v>2.4159873867548001</v>
      </c>
      <c r="I4682">
        <v>-13.7023741533137</v>
      </c>
      <c r="J4682">
        <v>-2.9025202712700899</v>
      </c>
      <c r="K4682">
        <v>6.0775977939235899</v>
      </c>
      <c r="L4682">
        <v>6.2990557034986301</v>
      </c>
      <c r="M4682">
        <v>49.945137097733401</v>
      </c>
      <c r="N4682">
        <v>0.44304892022998499</v>
      </c>
      <c r="O4682">
        <v>25.4098360655737</v>
      </c>
      <c r="P4682">
        <v>18.908382066276801</v>
      </c>
      <c r="Q4682">
        <v>-3.2050418396155002E-2</v>
      </c>
    </row>
    <row r="4683" spans="1:17" hidden="1" x14ac:dyDescent="0.3">
      <c r="A4683" t="s">
        <v>9522</v>
      </c>
      <c r="B4683" t="s">
        <v>9523</v>
      </c>
      <c r="C4683" t="str">
        <f>IFERROR(VLOOKUP(Table1[[#This Row],[Ticker]],[1]!Table1[[Symbol]:[Industry]],2,FALSE),"-")</f>
        <v>-</v>
      </c>
      <c r="D4683" t="s">
        <v>552</v>
      </c>
      <c r="E4683">
        <v>3.1238001118785701</v>
      </c>
      <c r="F4683">
        <v>3.13</v>
      </c>
      <c r="G4683">
        <v>-25.7121860209961</v>
      </c>
      <c r="H4683">
        <v>-4.4141352051891403</v>
      </c>
      <c r="I4683">
        <v>-12.8893660232324</v>
      </c>
      <c r="J4683">
        <v>-1.7679983912052499</v>
      </c>
      <c r="K4683">
        <v>3.1299999925419901</v>
      </c>
      <c r="L4683">
        <v>3.12988705333251</v>
      </c>
      <c r="M4683">
        <v>100</v>
      </c>
      <c r="O4683">
        <v>0</v>
      </c>
      <c r="P4683">
        <v>0</v>
      </c>
    </row>
    <row r="4684" spans="1:17" hidden="1" x14ac:dyDescent="0.3">
      <c r="A4684" t="s">
        <v>9524</v>
      </c>
      <c r="B4684" t="s">
        <v>9525</v>
      </c>
      <c r="C4684" t="str">
        <f>IFERROR(VLOOKUP(Table1[[#This Row],[Ticker]],[1]!Table1[[Symbol]:[Industry]],2,FALSE),"-")</f>
        <v>-</v>
      </c>
      <c r="E4684">
        <v>3.1145200000000002</v>
      </c>
      <c r="F4684">
        <v>4</v>
      </c>
      <c r="G4684">
        <v>1.67634901085093</v>
      </c>
      <c r="H4684">
        <v>54.695176535701499</v>
      </c>
      <c r="I4684">
        <v>-39.896665293305396</v>
      </c>
      <c r="J4684">
        <v>5.9032344855070802</v>
      </c>
      <c r="K4684">
        <v>3.51942621600362</v>
      </c>
      <c r="L4684">
        <v>3.94713412078708</v>
      </c>
      <c r="M4684">
        <v>93.223382396545205</v>
      </c>
      <c r="N4684">
        <v>0.14358436350966899</v>
      </c>
      <c r="O4684">
        <v>47</v>
      </c>
      <c r="P4684">
        <v>74.672489082969406</v>
      </c>
      <c r="Q4684">
        <v>4.2069929464031999E-2</v>
      </c>
    </row>
    <row r="4685" spans="1:17" hidden="1" x14ac:dyDescent="0.3">
      <c r="A4685" t="s">
        <v>9526</v>
      </c>
      <c r="B4685" t="s">
        <v>9527</v>
      </c>
      <c r="C4685" t="str">
        <f>IFERROR(VLOOKUP(Table1[[#This Row],[Ticker]],[1]!Table1[[Symbol]:[Industry]],2,FALSE),"-")</f>
        <v>-</v>
      </c>
      <c r="D4685" t="s">
        <v>140</v>
      </c>
      <c r="E4685">
        <v>3.10155</v>
      </c>
      <c r="F4685">
        <v>8.99</v>
      </c>
      <c r="G4685">
        <v>-74.9499048239324</v>
      </c>
      <c r="H4685">
        <v>-5.4253711602453203</v>
      </c>
      <c r="I4685">
        <v>-39.977768294116402</v>
      </c>
      <c r="J4685">
        <v>-5.4838453857407696</v>
      </c>
      <c r="K4685">
        <v>9.3945405135782192</v>
      </c>
      <c r="L4685">
        <v>11.7392547606406</v>
      </c>
      <c r="M4685">
        <v>51.688975933871198</v>
      </c>
      <c r="N4685">
        <v>0.81097247952146001</v>
      </c>
      <c r="O4685">
        <v>109.01001112346999</v>
      </c>
      <c r="P4685">
        <v>13.797468354430301</v>
      </c>
      <c r="Q4685">
        <v>-6.0747847637607003E-2</v>
      </c>
    </row>
    <row r="4686" spans="1:17" hidden="1" x14ac:dyDescent="0.3">
      <c r="A4686" t="s">
        <v>9528</v>
      </c>
      <c r="B4686" t="s">
        <v>9529</v>
      </c>
      <c r="C4686" t="str">
        <f>IFERROR(VLOOKUP(Table1[[#This Row],[Ticker]],[1]!Table1[[Symbol]:[Industry]],2,FALSE),"-")</f>
        <v>-</v>
      </c>
      <c r="D4686" t="s">
        <v>46</v>
      </c>
      <c r="E4686">
        <v>3.0696495000000001</v>
      </c>
      <c r="F4686">
        <v>5.55</v>
      </c>
      <c r="G4686">
        <v>-38.721590409710899</v>
      </c>
      <c r="H4686">
        <v>29.085864794810799</v>
      </c>
      <c r="I4686">
        <v>20.524095515229099</v>
      </c>
      <c r="J4686">
        <v>5.0320016087947401</v>
      </c>
      <c r="K4686">
        <v>4.7486866065958004</v>
      </c>
      <c r="L4686">
        <v>4.9564007199773403</v>
      </c>
      <c r="M4686">
        <v>60.698110343973397</v>
      </c>
      <c r="N4686">
        <v>1.8791168558284601</v>
      </c>
      <c r="O4686">
        <v>24.324324324324301</v>
      </c>
      <c r="P4686">
        <v>58.571428571428498</v>
      </c>
      <c r="Q4686">
        <v>7.4650085303389997E-3</v>
      </c>
    </row>
    <row r="4687" spans="1:17" hidden="1" x14ac:dyDescent="0.3">
      <c r="A4687" t="s">
        <v>9530</v>
      </c>
      <c r="B4687" t="s">
        <v>9531</v>
      </c>
      <c r="C4687" t="str">
        <f>IFERROR(VLOOKUP(Table1[[#This Row],[Ticker]],[1]!Table1[[Symbol]:[Industry]],2,FALSE),"-")</f>
        <v>-</v>
      </c>
      <c r="E4687">
        <v>3.0359539500000001</v>
      </c>
      <c r="F4687">
        <v>1.59</v>
      </c>
      <c r="G4687">
        <v>-21.790617393545201</v>
      </c>
      <c r="H4687">
        <v>-20.4362346527029</v>
      </c>
      <c r="I4687">
        <v>-19.9069098828815</v>
      </c>
      <c r="J4687">
        <v>9.9967074911476796</v>
      </c>
      <c r="K4687">
        <v>1.60026603776997</v>
      </c>
      <c r="L4687">
        <v>1.5187988077309</v>
      </c>
      <c r="M4687">
        <v>69.368371839309006</v>
      </c>
      <c r="N4687">
        <v>1.4825896753043799</v>
      </c>
      <c r="O4687">
        <v>45.283018867924497</v>
      </c>
      <c r="P4687">
        <v>65.625</v>
      </c>
      <c r="Q4687">
        <v>-2.6556188506965998E-2</v>
      </c>
    </row>
    <row r="4688" spans="1:17" hidden="1" x14ac:dyDescent="0.3">
      <c r="A4688" t="s">
        <v>9532</v>
      </c>
      <c r="B4688" t="s">
        <v>9533</v>
      </c>
      <c r="C4688" t="str">
        <f>IFERROR(VLOOKUP(Table1[[#This Row],[Ticker]],[1]!Table1[[Symbol]:[Industry]],2,FALSE),"-")</f>
        <v>-</v>
      </c>
      <c r="D4688" t="s">
        <v>127</v>
      </c>
      <c r="E4688">
        <v>3.0079349999999998</v>
      </c>
      <c r="F4688">
        <v>280.10000000000002</v>
      </c>
      <c r="G4688">
        <v>1148.62812335116</v>
      </c>
      <c r="H4688">
        <v>63.1064503391841</v>
      </c>
      <c r="I4688">
        <v>-14.5569103448051</v>
      </c>
      <c r="J4688">
        <v>19.758550281361099</v>
      </c>
      <c r="K4688">
        <v>229.26615113053299</v>
      </c>
      <c r="L4688">
        <v>246.505924064212</v>
      </c>
      <c r="M4688">
        <v>4.3324220454509996E-3</v>
      </c>
      <c r="N4688">
        <v>0.648233325093308</v>
      </c>
      <c r="O4688">
        <v>142.41342377722199</v>
      </c>
      <c r="P4688">
        <v>1240.8329344183801</v>
      </c>
    </row>
    <row r="4689" spans="1:17" hidden="1" x14ac:dyDescent="0.3">
      <c r="A4689" t="s">
        <v>9534</v>
      </c>
      <c r="B4689" t="s">
        <v>9535</v>
      </c>
      <c r="C4689" t="str">
        <f>IFERROR(VLOOKUP(Table1[[#This Row],[Ticker]],[1]!Table1[[Symbol]:[Industry]],2,FALSE),"-")</f>
        <v>-</v>
      </c>
      <c r="D4689" t="s">
        <v>320</v>
      </c>
      <c r="E4689">
        <v>3.0056400000000001</v>
      </c>
      <c r="F4689">
        <v>19.8</v>
      </c>
      <c r="G4689">
        <v>104.52037211853801</v>
      </c>
      <c r="H4689">
        <v>20.114166681603301</v>
      </c>
      <c r="I4689">
        <v>14.852569460638501</v>
      </c>
      <c r="J4689">
        <v>-1.7679983912052499</v>
      </c>
      <c r="K4689">
        <v>16.5068657815081</v>
      </c>
      <c r="M4689">
        <v>99.330376260639198</v>
      </c>
      <c r="N4689">
        <v>0.64516129032257996</v>
      </c>
      <c r="O4689">
        <v>0</v>
      </c>
      <c r="P4689">
        <v>130.23255813953401</v>
      </c>
    </row>
    <row r="4690" spans="1:17" hidden="1" x14ac:dyDescent="0.3">
      <c r="A4690" t="s">
        <v>9536</v>
      </c>
      <c r="B4690" t="s">
        <v>9537</v>
      </c>
      <c r="C4690" t="str">
        <f>IFERROR(VLOOKUP(Table1[[#This Row],[Ticker]],[1]!Table1[[Symbol]:[Industry]],2,FALSE),"-")</f>
        <v>-</v>
      </c>
      <c r="D4690" t="s">
        <v>552</v>
      </c>
      <c r="E4690">
        <v>2.9933882440000001</v>
      </c>
      <c r="F4690">
        <v>13.46</v>
      </c>
      <c r="G4690">
        <v>-25.7121860209961</v>
      </c>
      <c r="H4690">
        <v>-4.4141352051891403</v>
      </c>
      <c r="I4690">
        <v>-12.8893660232324</v>
      </c>
      <c r="J4690">
        <v>-1.7679983912052499</v>
      </c>
      <c r="K4690">
        <v>13.459996145951299</v>
      </c>
      <c r="L4690">
        <v>13.3164175780405</v>
      </c>
      <c r="M4690">
        <v>100</v>
      </c>
      <c r="O4690">
        <v>0</v>
      </c>
      <c r="P4690">
        <v>0</v>
      </c>
    </row>
    <row r="4691" spans="1:17" hidden="1" x14ac:dyDescent="0.3">
      <c r="A4691" t="s">
        <v>9538</v>
      </c>
      <c r="B4691" t="s">
        <v>9539</v>
      </c>
      <c r="C4691" t="str">
        <f>IFERROR(VLOOKUP(Table1[[#This Row],[Ticker]],[1]!Table1[[Symbol]:[Industry]],2,FALSE),"-")</f>
        <v>-</v>
      </c>
      <c r="D4691" t="s">
        <v>552</v>
      </c>
      <c r="E4691">
        <v>2.9452799999999999</v>
      </c>
      <c r="F4691">
        <v>4.72</v>
      </c>
      <c r="G4691">
        <v>-7.1192211968755998</v>
      </c>
      <c r="H4691">
        <v>-17.0067277977817</v>
      </c>
      <c r="I4691">
        <v>-1.5686113062512901</v>
      </c>
      <c r="J4691">
        <v>-3.43466505787192</v>
      </c>
      <c r="K4691">
        <v>4.9459374045934004</v>
      </c>
      <c r="L4691">
        <v>4.8662419610283703</v>
      </c>
      <c r="M4691">
        <v>37.366484909066898</v>
      </c>
      <c r="N4691">
        <v>0.63087523779565302</v>
      </c>
      <c r="O4691">
        <v>73.093220338983002</v>
      </c>
      <c r="P4691">
        <v>24.210526315789402</v>
      </c>
      <c r="Q4691">
        <v>0.13008125959922601</v>
      </c>
    </row>
    <row r="4692" spans="1:17" hidden="1" x14ac:dyDescent="0.3">
      <c r="A4692" t="s">
        <v>9540</v>
      </c>
      <c r="B4692" t="s">
        <v>9541</v>
      </c>
      <c r="C4692" t="str">
        <f>IFERROR(VLOOKUP(Table1[[#This Row],[Ticker]],[1]!Table1[[Symbol]:[Industry]],2,FALSE),"-")</f>
        <v>-</v>
      </c>
      <c r="E4692">
        <v>2.9286846999999998</v>
      </c>
      <c r="F4692">
        <v>36.1</v>
      </c>
      <c r="G4692">
        <v>-73.619833928644098</v>
      </c>
      <c r="H4692">
        <v>-2.6092846693741398</v>
      </c>
      <c r="I4692">
        <v>12.894606102203101</v>
      </c>
      <c r="J4692">
        <v>-6.5173387605983804</v>
      </c>
      <c r="K4692">
        <v>35.395914169020401</v>
      </c>
      <c r="L4692">
        <v>40.387669856660402</v>
      </c>
      <c r="M4692">
        <v>42.226172048170902</v>
      </c>
      <c r="N4692">
        <v>0.85714285714285698</v>
      </c>
      <c r="O4692">
        <v>168.698060941828</v>
      </c>
      <c r="P4692">
        <v>39.382239382239298</v>
      </c>
      <c r="Q4692">
        <v>-3.7691138637924997E-2</v>
      </c>
    </row>
    <row r="4693" spans="1:17" hidden="1" x14ac:dyDescent="0.3">
      <c r="A4693" t="s">
        <v>9542</v>
      </c>
      <c r="B4693" t="s">
        <v>9543</v>
      </c>
      <c r="C4693" t="str">
        <f>IFERROR(VLOOKUP(Table1[[#This Row],[Ticker]],[1]!Table1[[Symbol]:[Industry]],2,FALSE),"-")</f>
        <v>-</v>
      </c>
      <c r="E4693">
        <v>2.9075199999999999</v>
      </c>
      <c r="F4693">
        <v>4.4800000000000004</v>
      </c>
      <c r="G4693">
        <v>23.621147312337101</v>
      </c>
      <c r="H4693">
        <v>3.3661851609435698</v>
      </c>
      <c r="I4693">
        <v>-29.926403060269401</v>
      </c>
      <c r="J4693">
        <v>-11.3649273739307</v>
      </c>
      <c r="K4693">
        <v>4.4214244551889097</v>
      </c>
      <c r="L4693">
        <v>4.1011630025961496</v>
      </c>
      <c r="M4693">
        <v>32.654420613457603</v>
      </c>
      <c r="N4693">
        <v>1.3409090909090899</v>
      </c>
      <c r="O4693">
        <v>34.598214285714199</v>
      </c>
      <c r="P4693">
        <v>106.451612903225</v>
      </c>
    </row>
    <row r="4694" spans="1:17" hidden="1" x14ac:dyDescent="0.3">
      <c r="A4694" t="s">
        <v>9544</v>
      </c>
      <c r="B4694" t="s">
        <v>9545</v>
      </c>
      <c r="C4694" t="str">
        <f>IFERROR(VLOOKUP(Table1[[#This Row],[Ticker]],[1]!Table1[[Symbol]:[Industry]],2,FALSE),"-")</f>
        <v>-</v>
      </c>
      <c r="D4694" t="s">
        <v>620</v>
      </c>
      <c r="E4694">
        <v>2.8849868299999999</v>
      </c>
      <c r="F4694">
        <v>2.5299999999999998</v>
      </c>
      <c r="G4694">
        <v>-32.008482317292497</v>
      </c>
      <c r="H4694">
        <v>-5.9705554386521804</v>
      </c>
      <c r="I4694">
        <v>-37.140863029220398</v>
      </c>
      <c r="J4694">
        <v>-1.7679983912052499</v>
      </c>
      <c r="K4694">
        <v>2.7244479434513398</v>
      </c>
      <c r="L4694">
        <v>2.5236281179088902</v>
      </c>
      <c r="M4694">
        <v>29.453574770138498</v>
      </c>
      <c r="N4694">
        <v>7.0513306543331503E-2</v>
      </c>
      <c r="O4694">
        <v>34.782608695652101</v>
      </c>
      <c r="P4694">
        <v>1.2</v>
      </c>
    </row>
    <row r="4695" spans="1:17" hidden="1" x14ac:dyDescent="0.3">
      <c r="A4695" t="s">
        <v>9546</v>
      </c>
      <c r="B4695" t="s">
        <v>9547</v>
      </c>
      <c r="C4695" t="str">
        <f>IFERROR(VLOOKUP(Table1[[#This Row],[Ticker]],[1]!Table1[[Symbol]:[Industry]],2,FALSE),"-")</f>
        <v>-</v>
      </c>
      <c r="E4695">
        <v>2.8783485</v>
      </c>
      <c r="F4695">
        <v>18.18</v>
      </c>
      <c r="G4695">
        <v>-20.746828053328699</v>
      </c>
      <c r="H4695">
        <v>-4.4141352051891403</v>
      </c>
      <c r="I4695">
        <v>-12.8893660232324</v>
      </c>
      <c r="J4695">
        <v>-1.7679983912052499</v>
      </c>
      <c r="K4695">
        <v>18.176530616010499</v>
      </c>
      <c r="M4695">
        <v>100</v>
      </c>
      <c r="O4695">
        <v>0</v>
      </c>
      <c r="P4695">
        <v>4.9653579676674298</v>
      </c>
    </row>
    <row r="4696" spans="1:17" hidden="1" x14ac:dyDescent="0.3">
      <c r="A4696" t="s">
        <v>9548</v>
      </c>
      <c r="B4696" t="s">
        <v>9549</v>
      </c>
      <c r="C4696" t="str">
        <f>IFERROR(VLOOKUP(Table1[[#This Row],[Ticker]],[1]!Table1[[Symbol]:[Industry]],2,FALSE),"-")</f>
        <v>-</v>
      </c>
      <c r="D4696" t="s">
        <v>552</v>
      </c>
      <c r="E4696">
        <v>2.823</v>
      </c>
      <c r="F4696">
        <v>9.41</v>
      </c>
      <c r="G4696">
        <v>39.956828063510798</v>
      </c>
      <c r="H4696">
        <v>-4.4141352051891403</v>
      </c>
      <c r="I4696">
        <v>41.372929058734798</v>
      </c>
      <c r="J4696">
        <v>-1.7679983912052499</v>
      </c>
      <c r="K4696">
        <v>9.1038120133421199</v>
      </c>
      <c r="L4696">
        <v>7.5252861893966898</v>
      </c>
      <c r="M4696">
        <v>99.992037052364694</v>
      </c>
      <c r="O4696">
        <v>0</v>
      </c>
      <c r="P4696">
        <v>65.669014084506998</v>
      </c>
    </row>
    <row r="4697" spans="1:17" hidden="1" x14ac:dyDescent="0.3">
      <c r="A4697" t="s">
        <v>9550</v>
      </c>
      <c r="B4697" t="s">
        <v>9551</v>
      </c>
      <c r="C4697" t="str">
        <f>IFERROR(VLOOKUP(Table1[[#This Row],[Ticker]],[1]!Table1[[Symbol]:[Industry]],2,FALSE),"-")</f>
        <v>-</v>
      </c>
      <c r="D4697" t="s">
        <v>716</v>
      </c>
      <c r="E4697">
        <v>2.7862319549999999</v>
      </c>
      <c r="F4697">
        <v>264.85000000000002</v>
      </c>
      <c r="G4697">
        <v>8.3977303469846696</v>
      </c>
      <c r="H4697">
        <v>5.5817848274506003</v>
      </c>
      <c r="I4697">
        <v>1.2651962801165899</v>
      </c>
      <c r="J4697">
        <v>2.4051082548534799</v>
      </c>
      <c r="K4697">
        <v>249.63408973856301</v>
      </c>
      <c r="L4697">
        <v>233.24645987719899</v>
      </c>
      <c r="M4697">
        <v>60.128846353450299</v>
      </c>
      <c r="N4697">
        <v>0.69635540459866396</v>
      </c>
      <c r="O4697">
        <v>1.9067396639607099</v>
      </c>
      <c r="P4697">
        <v>50.482954545454497</v>
      </c>
      <c r="Q4697">
        <v>3.1679578910440001E-2</v>
      </c>
    </row>
    <row r="4698" spans="1:17" hidden="1" x14ac:dyDescent="0.3">
      <c r="A4698" t="s">
        <v>9552</v>
      </c>
      <c r="B4698" t="s">
        <v>9553</v>
      </c>
      <c r="C4698" t="str">
        <f>IFERROR(VLOOKUP(Table1[[#This Row],[Ticker]],[1]!Table1[[Symbol]:[Industry]],2,FALSE),"-")</f>
        <v>-</v>
      </c>
      <c r="D4698" t="s">
        <v>620</v>
      </c>
      <c r="E4698">
        <v>2.7644431200000001</v>
      </c>
      <c r="F4698">
        <v>6.92</v>
      </c>
      <c r="G4698">
        <v>39.049718740908503</v>
      </c>
      <c r="H4698">
        <v>0.43434964329570602</v>
      </c>
      <c r="I4698">
        <v>18.920157786291298</v>
      </c>
      <c r="K4698">
        <v>6.3383896074242996</v>
      </c>
      <c r="M4698">
        <v>99.598262172721206</v>
      </c>
      <c r="N4698">
        <v>3.0896851698425798</v>
      </c>
      <c r="O4698">
        <v>0</v>
      </c>
      <c r="P4698">
        <v>73</v>
      </c>
    </row>
    <row r="4699" spans="1:17" hidden="1" x14ac:dyDescent="0.3">
      <c r="A4699" t="s">
        <v>9554</v>
      </c>
      <c r="B4699" t="s">
        <v>9555</v>
      </c>
      <c r="C4699" t="str">
        <f>IFERROR(VLOOKUP(Table1[[#This Row],[Ticker]],[1]!Table1[[Symbol]:[Industry]],2,FALSE),"-")</f>
        <v>-</v>
      </c>
      <c r="D4699" t="s">
        <v>410</v>
      </c>
      <c r="E4699">
        <v>2.7618659999999999</v>
      </c>
      <c r="F4699">
        <v>1.5</v>
      </c>
      <c r="G4699">
        <v>-28.9379924726091</v>
      </c>
      <c r="H4699">
        <v>5.5858647948108597</v>
      </c>
      <c r="I4699">
        <v>-33.524286658153002</v>
      </c>
      <c r="J4699">
        <v>-8.9969140538558499</v>
      </c>
      <c r="K4699">
        <v>1.47505137750726</v>
      </c>
      <c r="L4699">
        <v>1.5466081802237599</v>
      </c>
      <c r="M4699">
        <v>46.066847860243399</v>
      </c>
      <c r="N4699">
        <v>1.1589100489166799</v>
      </c>
      <c r="O4699">
        <v>32</v>
      </c>
      <c r="P4699">
        <v>31.578947368421002</v>
      </c>
      <c r="Q4699">
        <v>-2.7170209167972002E-2</v>
      </c>
    </row>
    <row r="4700" spans="1:17" hidden="1" x14ac:dyDescent="0.3">
      <c r="A4700" t="s">
        <v>9556</v>
      </c>
      <c r="B4700" t="s">
        <v>9557</v>
      </c>
      <c r="C4700" t="str">
        <f>IFERROR(VLOOKUP(Table1[[#This Row],[Ticker]],[1]!Table1[[Symbol]:[Industry]],2,FALSE),"-")</f>
        <v>-</v>
      </c>
      <c r="D4700" t="s">
        <v>563</v>
      </c>
      <c r="E4700">
        <v>2.7542900000000001</v>
      </c>
      <c r="F4700">
        <v>1.4</v>
      </c>
      <c r="G4700">
        <v>-47.499895518202898</v>
      </c>
      <c r="H4700">
        <v>-18.050498841552699</v>
      </c>
      <c r="I4700">
        <v>-33.793320825492302</v>
      </c>
      <c r="J4700">
        <v>-3.9738807441464301</v>
      </c>
      <c r="K4700">
        <v>1.4372773101016401</v>
      </c>
      <c r="L4700">
        <v>1.58809018235255</v>
      </c>
      <c r="M4700">
        <v>53.071354845960798</v>
      </c>
      <c r="N4700">
        <v>0.97836420632658805</v>
      </c>
      <c r="O4700">
        <v>73.571428571428598</v>
      </c>
      <c r="P4700">
        <v>20.689655172413701</v>
      </c>
      <c r="Q4700">
        <v>-2.7442818925994001E-2</v>
      </c>
    </row>
    <row r="4701" spans="1:17" hidden="1" x14ac:dyDescent="0.3">
      <c r="A4701" t="s">
        <v>9558</v>
      </c>
      <c r="B4701" t="s">
        <v>9559</v>
      </c>
      <c r="C4701" t="str">
        <f>IFERROR(VLOOKUP(Table1[[#This Row],[Ticker]],[1]!Table1[[Symbol]:[Industry]],2,FALSE),"-")</f>
        <v>-</v>
      </c>
      <c r="D4701" t="s">
        <v>496</v>
      </c>
      <c r="E4701">
        <v>2.7516568000000001</v>
      </c>
      <c r="F4701">
        <v>8.3800000000000008</v>
      </c>
      <c r="G4701">
        <v>-45.597463267650099</v>
      </c>
      <c r="H4701">
        <v>-21.665890470986501</v>
      </c>
      <c r="I4701">
        <v>-51.7214828115535</v>
      </c>
      <c r="J4701">
        <v>-14.4664110896179</v>
      </c>
      <c r="K4701">
        <v>9.8367956457726695</v>
      </c>
      <c r="L4701">
        <v>10.0956838938556</v>
      </c>
      <c r="M4701">
        <v>29.296683777697201</v>
      </c>
      <c r="N4701">
        <v>0.56797049104741404</v>
      </c>
      <c r="O4701">
        <v>63.484486873508303</v>
      </c>
      <c r="P4701">
        <v>15.2682255845942</v>
      </c>
      <c r="Q4701">
        <v>0.13489065627727501</v>
      </c>
    </row>
    <row r="4702" spans="1:17" hidden="1" x14ac:dyDescent="0.3">
      <c r="A4702" t="s">
        <v>9560</v>
      </c>
      <c r="B4702" t="s">
        <v>9561</v>
      </c>
      <c r="C4702" t="str">
        <f>IFERROR(VLOOKUP(Table1[[#This Row],[Ticker]],[1]!Table1[[Symbol]:[Industry]],2,FALSE),"-")</f>
        <v>-</v>
      </c>
      <c r="D4702" t="s">
        <v>390</v>
      </c>
      <c r="E4702">
        <v>2.7289205999999999</v>
      </c>
      <c r="F4702">
        <v>7.98</v>
      </c>
      <c r="G4702">
        <v>-10.0600121079527</v>
      </c>
      <c r="H4702">
        <v>-30.346801265243698</v>
      </c>
      <c r="I4702">
        <v>-17.889366023232402</v>
      </c>
      <c r="J4702">
        <v>-9.2679983912052499</v>
      </c>
      <c r="K4702">
        <v>9.4865931689890406</v>
      </c>
      <c r="L4702">
        <v>8.9362754567690601</v>
      </c>
      <c r="M4702">
        <v>6.510213692272</v>
      </c>
      <c r="N4702">
        <v>1.24797328093128</v>
      </c>
      <c r="O4702">
        <v>60.902255639097703</v>
      </c>
      <c r="P4702">
        <v>40.246045694200298</v>
      </c>
      <c r="Q4702">
        <v>5.159171251538E-2</v>
      </c>
    </row>
    <row r="4703" spans="1:17" hidden="1" x14ac:dyDescent="0.3">
      <c r="A4703" t="s">
        <v>9562</v>
      </c>
      <c r="B4703" t="s">
        <v>9563</v>
      </c>
      <c r="C4703" t="str">
        <f>IFERROR(VLOOKUP(Table1[[#This Row],[Ticker]],[1]!Table1[[Symbol]:[Industry]],2,FALSE),"-")</f>
        <v>-</v>
      </c>
      <c r="D4703" t="s">
        <v>59</v>
      </c>
      <c r="E4703">
        <v>2.7212889750000002</v>
      </c>
      <c r="F4703">
        <v>2.65</v>
      </c>
      <c r="G4703">
        <v>-37.083423479190103</v>
      </c>
      <c r="H4703">
        <v>-8.4141352051891491</v>
      </c>
      <c r="I4703">
        <v>-24.849498913597799</v>
      </c>
      <c r="J4703">
        <v>2.9592743360674598</v>
      </c>
      <c r="K4703">
        <v>2.8452849999024998</v>
      </c>
      <c r="L4703">
        <v>3.06860735826023</v>
      </c>
      <c r="M4703">
        <v>35.414486763881499</v>
      </c>
      <c r="N4703">
        <v>1.00378472938912</v>
      </c>
      <c r="O4703">
        <v>69.433962264150907</v>
      </c>
      <c r="P4703">
        <v>3.515625</v>
      </c>
      <c r="Q4703">
        <v>-0.175619527624302</v>
      </c>
    </row>
    <row r="4704" spans="1:17" hidden="1" x14ac:dyDescent="0.3">
      <c r="A4704" t="s">
        <v>9564</v>
      </c>
      <c r="B4704" t="s">
        <v>9565</v>
      </c>
      <c r="C4704" t="str">
        <f>IFERROR(VLOOKUP(Table1[[#This Row],[Ticker]],[1]!Table1[[Symbol]:[Industry]],2,FALSE),"-")</f>
        <v>-</v>
      </c>
      <c r="D4704" t="s">
        <v>65</v>
      </c>
      <c r="E4704">
        <v>2.7148780000000001</v>
      </c>
      <c r="F4704">
        <v>2.84</v>
      </c>
      <c r="G4704">
        <v>-20.915138050516401</v>
      </c>
      <c r="H4704">
        <v>52.4919421428771</v>
      </c>
      <c r="I4704">
        <v>-8.0923180527527094</v>
      </c>
      <c r="J4704">
        <v>3.0290495792744401</v>
      </c>
      <c r="M4704">
        <v>100</v>
      </c>
      <c r="O4704">
        <v>0</v>
      </c>
      <c r="P4704">
        <v>4.7970479704797002</v>
      </c>
    </row>
    <row r="4705" spans="1:17" hidden="1" x14ac:dyDescent="0.3">
      <c r="A4705" t="s">
        <v>9566</v>
      </c>
      <c r="B4705" t="s">
        <v>9567</v>
      </c>
      <c r="C4705" t="str">
        <f>IFERROR(VLOOKUP(Table1[[#This Row],[Ticker]],[1]!Table1[[Symbol]:[Industry]],2,FALSE),"-")</f>
        <v>-</v>
      </c>
      <c r="D4705" t="s">
        <v>552</v>
      </c>
      <c r="E4705">
        <v>2.6956533333333299</v>
      </c>
      <c r="F4705">
        <v>13.77</v>
      </c>
      <c r="G4705">
        <v>-25.7121860209961</v>
      </c>
      <c r="H4705">
        <v>-4.4141352051891403</v>
      </c>
      <c r="I4705">
        <v>-12.8893660232324</v>
      </c>
      <c r="J4705">
        <v>-1.7679983912052499</v>
      </c>
      <c r="K4705">
        <v>13.7699962560117</v>
      </c>
      <c r="L4705">
        <v>13.727701473018399</v>
      </c>
      <c r="M4705">
        <v>100</v>
      </c>
      <c r="O4705">
        <v>0</v>
      </c>
      <c r="P4705">
        <v>0</v>
      </c>
    </row>
    <row r="4706" spans="1:17" hidden="1" x14ac:dyDescent="0.3">
      <c r="A4706" t="s">
        <v>9568</v>
      </c>
      <c r="B4706" t="s">
        <v>9569</v>
      </c>
      <c r="C4706" t="str">
        <f>IFERROR(VLOOKUP(Table1[[#This Row],[Ticker]],[1]!Table1[[Symbol]:[Industry]],2,FALSE),"-")</f>
        <v>-</v>
      </c>
      <c r="D4706" t="s">
        <v>65</v>
      </c>
      <c r="E4706">
        <v>2.6850138000000001</v>
      </c>
      <c r="F4706">
        <v>8.1300000000000008</v>
      </c>
      <c r="G4706">
        <v>-25.7121860209961</v>
      </c>
      <c r="H4706">
        <v>-4.4141352051891403</v>
      </c>
      <c r="I4706">
        <v>-12.8893660232324</v>
      </c>
      <c r="J4706">
        <v>-1.7679983912052499</v>
      </c>
      <c r="K4706">
        <v>8.1299999546182704</v>
      </c>
      <c r="L4706">
        <v>8.1292917888062703</v>
      </c>
      <c r="M4706">
        <v>100</v>
      </c>
      <c r="O4706">
        <v>0</v>
      </c>
      <c r="P4706">
        <v>0</v>
      </c>
    </row>
    <row r="4707" spans="1:17" hidden="1" x14ac:dyDescent="0.3">
      <c r="A4707" t="s">
        <v>9570</v>
      </c>
      <c r="B4707" t="s">
        <v>9571</v>
      </c>
      <c r="C4707" t="str">
        <f>IFERROR(VLOOKUP(Table1[[#This Row],[Ticker]],[1]!Table1[[Symbol]:[Industry]],2,FALSE),"-")</f>
        <v>-</v>
      </c>
      <c r="D4707" t="s">
        <v>390</v>
      </c>
      <c r="E4707">
        <v>2.5950000000000002</v>
      </c>
      <c r="F4707">
        <v>129.75</v>
      </c>
      <c r="G4707">
        <v>846.197926338554</v>
      </c>
      <c r="H4707">
        <v>24.865555945882601</v>
      </c>
      <c r="I4707">
        <v>859.02074633631798</v>
      </c>
      <c r="J4707">
        <v>2.2624136428038999</v>
      </c>
      <c r="K4707">
        <v>96.013768982916105</v>
      </c>
      <c r="L4707">
        <v>52.602266396708501</v>
      </c>
      <c r="M4707">
        <v>100</v>
      </c>
      <c r="N4707">
        <v>0.15877080665813001</v>
      </c>
      <c r="O4707">
        <v>0</v>
      </c>
      <c r="P4707">
        <v>871.91011235955</v>
      </c>
    </row>
    <row r="4708" spans="1:17" hidden="1" x14ac:dyDescent="0.3">
      <c r="A4708" t="s">
        <v>9572</v>
      </c>
      <c r="B4708" t="s">
        <v>9573</v>
      </c>
      <c r="C4708" t="str">
        <f>IFERROR(VLOOKUP(Table1[[#This Row],[Ticker]],[1]!Table1[[Symbol]:[Industry]],2,FALSE),"-")</f>
        <v>-</v>
      </c>
      <c r="D4708" t="s">
        <v>65</v>
      </c>
      <c r="E4708">
        <v>2.5524376000000002</v>
      </c>
      <c r="F4708">
        <v>16.27</v>
      </c>
      <c r="G4708">
        <v>-18.883558312525999</v>
      </c>
      <c r="H4708">
        <v>9.5214390245027296</v>
      </c>
      <c r="I4708">
        <v>-27.031846234314202</v>
      </c>
      <c r="J4708">
        <v>-1.7679983912052499</v>
      </c>
      <c r="K4708">
        <v>15.5368649117279</v>
      </c>
      <c r="L4708">
        <v>15.7982666554104</v>
      </c>
      <c r="M4708">
        <v>97.890498070148993</v>
      </c>
      <c r="N4708">
        <v>0.17825311942958999</v>
      </c>
      <c r="O4708">
        <v>16.779348494160999</v>
      </c>
      <c r="P4708">
        <v>25.1538461538461</v>
      </c>
    </row>
    <row r="4709" spans="1:17" hidden="1" x14ac:dyDescent="0.3">
      <c r="A4709" t="s">
        <v>9574</v>
      </c>
      <c r="B4709" t="s">
        <v>9575</v>
      </c>
      <c r="C4709" t="str">
        <f>IFERROR(VLOOKUP(Table1[[#This Row],[Ticker]],[1]!Table1[[Symbol]:[Industry]],2,FALSE),"-")</f>
        <v>-</v>
      </c>
      <c r="D4709" t="s">
        <v>390</v>
      </c>
      <c r="E4709">
        <v>2.50595422912424</v>
      </c>
      <c r="F4709">
        <v>8.33</v>
      </c>
      <c r="G4709">
        <v>-25.7121860209961</v>
      </c>
      <c r="H4709">
        <v>-4.4141352051891403</v>
      </c>
      <c r="I4709">
        <v>-12.8893660232324</v>
      </c>
      <c r="J4709">
        <v>-1.7679983912052499</v>
      </c>
      <c r="K4709">
        <v>8.3299999999999894</v>
      </c>
      <c r="M4709">
        <v>50</v>
      </c>
      <c r="O4709">
        <v>0</v>
      </c>
      <c r="P4709">
        <v>0</v>
      </c>
    </row>
    <row r="4710" spans="1:17" hidden="1" x14ac:dyDescent="0.3">
      <c r="A4710" t="s">
        <v>9576</v>
      </c>
      <c r="B4710" t="s">
        <v>9577</v>
      </c>
      <c r="C4710" t="str">
        <f>IFERROR(VLOOKUP(Table1[[#This Row],[Ticker]],[1]!Table1[[Symbol]:[Industry]],2,FALSE),"-")</f>
        <v>-</v>
      </c>
      <c r="D4710" t="s">
        <v>620</v>
      </c>
      <c r="E4710">
        <v>2.5025556276588099</v>
      </c>
      <c r="F4710">
        <v>12.52</v>
      </c>
      <c r="G4710">
        <v>-25.951229845697402</v>
      </c>
      <c r="H4710">
        <v>-4.4141352051891403</v>
      </c>
      <c r="I4710">
        <v>-12.8893660232324</v>
      </c>
      <c r="J4710">
        <v>-1.7679983912052499</v>
      </c>
      <c r="K4710">
        <v>12.5199936807998</v>
      </c>
      <c r="L4710">
        <v>12.5699314331354</v>
      </c>
      <c r="M4710">
        <v>55.887715274265297</v>
      </c>
      <c r="O4710">
        <v>0.23961661341853599</v>
      </c>
      <c r="P4710">
        <v>4.94551550712489</v>
      </c>
    </row>
    <row r="4711" spans="1:17" hidden="1" x14ac:dyDescent="0.3">
      <c r="A4711" t="s">
        <v>9578</v>
      </c>
      <c r="B4711" t="s">
        <v>9579</v>
      </c>
      <c r="C4711" t="str">
        <f>IFERROR(VLOOKUP(Table1[[#This Row],[Ticker]],[1]!Table1[[Symbol]:[Industry]],2,FALSE),"-")</f>
        <v>-</v>
      </c>
      <c r="D4711" t="s">
        <v>237</v>
      </c>
      <c r="E4711">
        <v>2.4054000000000002</v>
      </c>
      <c r="F4711">
        <v>3.99</v>
      </c>
      <c r="G4711">
        <v>-71.054651774420805</v>
      </c>
      <c r="H4711">
        <v>0.58586479481086395</v>
      </c>
      <c r="I4711">
        <v>-6.4893660232324102</v>
      </c>
      <c r="J4711">
        <v>-1.7679983912052499</v>
      </c>
      <c r="K4711">
        <v>3.82298413062898</v>
      </c>
      <c r="L4711">
        <v>4.4592304409311199</v>
      </c>
      <c r="M4711">
        <v>12.9715163768309</v>
      </c>
      <c r="N4711">
        <v>0</v>
      </c>
      <c r="O4711">
        <v>82.957393483709197</v>
      </c>
      <c r="P4711">
        <v>19.461077844311301</v>
      </c>
    </row>
    <row r="4712" spans="1:17" hidden="1" x14ac:dyDescent="0.3">
      <c r="A4712" t="s">
        <v>9580</v>
      </c>
      <c r="B4712" t="s">
        <v>9581</v>
      </c>
      <c r="C4712" t="str">
        <f>IFERROR(VLOOKUP(Table1[[#This Row],[Ticker]],[1]!Table1[[Symbol]:[Industry]],2,FALSE),"-")</f>
        <v>-</v>
      </c>
      <c r="D4712" t="s">
        <v>620</v>
      </c>
      <c r="E4712">
        <v>2.3546</v>
      </c>
      <c r="F4712">
        <v>7.72</v>
      </c>
      <c r="G4712">
        <v>42.846765944069197</v>
      </c>
      <c r="H4712">
        <v>41.617610826556799</v>
      </c>
      <c r="I4712">
        <v>34.720576615390797</v>
      </c>
      <c r="J4712">
        <v>19.4840609168672</v>
      </c>
      <c r="K4712">
        <v>5.1135961601148896</v>
      </c>
      <c r="L4712">
        <v>4.8671055571281396</v>
      </c>
      <c r="M4712">
        <v>97.855324545887498</v>
      </c>
      <c r="N4712">
        <v>1.04840681874601</v>
      </c>
      <c r="O4712">
        <v>0</v>
      </c>
      <c r="P4712">
        <v>129.76190476190399</v>
      </c>
      <c r="Q4712">
        <v>3.4917564091492999E-2</v>
      </c>
    </row>
    <row r="4713" spans="1:17" hidden="1" x14ac:dyDescent="0.3">
      <c r="A4713" t="s">
        <v>9582</v>
      </c>
      <c r="B4713" t="s">
        <v>9583</v>
      </c>
      <c r="C4713" t="str">
        <f>IFERROR(VLOOKUP(Table1[[#This Row],[Ticker]],[1]!Table1[[Symbol]:[Industry]],2,FALSE),"-")</f>
        <v>-</v>
      </c>
      <c r="D4713" t="s">
        <v>46</v>
      </c>
      <c r="E4713">
        <v>2.34178631999999</v>
      </c>
      <c r="F4713">
        <v>2.4</v>
      </c>
      <c r="G4713">
        <v>-5.5931859894901201</v>
      </c>
      <c r="H4713">
        <v>-1.87035303188851</v>
      </c>
      <c r="I4713">
        <v>-12.2495918825592</v>
      </c>
      <c r="J4713">
        <v>1.0670674632677399</v>
      </c>
      <c r="K4713">
        <v>1.7400020759405499</v>
      </c>
      <c r="L4713">
        <v>1.26157303085244</v>
      </c>
      <c r="M4713">
        <v>79.607056726233907</v>
      </c>
      <c r="N4713">
        <v>1</v>
      </c>
      <c r="Q4713">
        <v>-3.5149089750809E-2</v>
      </c>
    </row>
    <row r="4714" spans="1:17" hidden="1" x14ac:dyDescent="0.3">
      <c r="A4714" t="s">
        <v>9584</v>
      </c>
      <c r="B4714" t="s">
        <v>9585</v>
      </c>
      <c r="C4714" t="str">
        <f>IFERROR(VLOOKUP(Table1[[#This Row],[Ticker]],[1]!Table1[[Symbol]:[Industry]],2,FALSE),"-")</f>
        <v>-</v>
      </c>
      <c r="D4714" t="s">
        <v>46</v>
      </c>
      <c r="E4714">
        <v>2.2983612181383499</v>
      </c>
      <c r="F4714">
        <v>24.48</v>
      </c>
      <c r="G4714">
        <v>1.7878139790038099</v>
      </c>
      <c r="H4714">
        <v>-4.4141352051891403</v>
      </c>
      <c r="I4714">
        <v>-7.9150950112255503</v>
      </c>
      <c r="J4714">
        <v>-1.7679983912052499</v>
      </c>
      <c r="K4714">
        <v>24.400081007802498</v>
      </c>
      <c r="L4714">
        <v>23.169712576944899</v>
      </c>
      <c r="M4714">
        <v>100</v>
      </c>
      <c r="O4714">
        <v>0</v>
      </c>
      <c r="P4714">
        <v>27.5</v>
      </c>
    </row>
    <row r="4715" spans="1:17" hidden="1" x14ac:dyDescent="0.3">
      <c r="A4715" t="s">
        <v>9586</v>
      </c>
      <c r="B4715" t="s">
        <v>9587</v>
      </c>
      <c r="C4715" t="str">
        <f>IFERROR(VLOOKUP(Table1[[#This Row],[Ticker]],[1]!Table1[[Symbol]:[Industry]],2,FALSE),"-")</f>
        <v>-</v>
      </c>
      <c r="D4715" t="s">
        <v>234</v>
      </c>
      <c r="E4715">
        <v>2.2678451000000002</v>
      </c>
      <c r="F4715">
        <v>3.31</v>
      </c>
      <c r="G4715">
        <v>-20.965350577958201</v>
      </c>
      <c r="H4715">
        <v>0.33270023784882502</v>
      </c>
      <c r="I4715">
        <v>-8.1425305801944408</v>
      </c>
      <c r="J4715">
        <v>-1.7679983912052499</v>
      </c>
      <c r="K4715">
        <v>3.22082810208807</v>
      </c>
      <c r="L4715">
        <v>3.1782858280544799</v>
      </c>
      <c r="M4715">
        <v>50</v>
      </c>
      <c r="O4715">
        <v>0</v>
      </c>
      <c r="P4715">
        <v>4.7468354430379698</v>
      </c>
    </row>
    <row r="4716" spans="1:17" hidden="1" x14ac:dyDescent="0.3">
      <c r="A4716" t="s">
        <v>9588</v>
      </c>
      <c r="B4716" t="s">
        <v>9589</v>
      </c>
      <c r="C4716" t="str">
        <f>IFERROR(VLOOKUP(Table1[[#This Row],[Ticker]],[1]!Table1[[Symbol]:[Industry]],2,FALSE),"-")</f>
        <v>-</v>
      </c>
      <c r="E4716">
        <v>2.2430983119999999</v>
      </c>
      <c r="F4716">
        <v>3.76</v>
      </c>
      <c r="G4716">
        <v>286.67491075319703</v>
      </c>
      <c r="H4716">
        <v>24.352988082482</v>
      </c>
      <c r="I4716">
        <v>212.12758312930899</v>
      </c>
      <c r="J4716">
        <v>2.0994049237118602</v>
      </c>
      <c r="K4716">
        <v>3.2242866032236002</v>
      </c>
      <c r="L4716">
        <v>2.0882631366251099</v>
      </c>
      <c r="M4716">
        <v>99.999999987781294</v>
      </c>
      <c r="N4716">
        <v>2.0797773654916498</v>
      </c>
      <c r="O4716">
        <v>0</v>
      </c>
      <c r="P4716">
        <v>362.07228915662603</v>
      </c>
    </row>
    <row r="4717" spans="1:17" hidden="1" x14ac:dyDescent="0.3">
      <c r="A4717" t="s">
        <v>9590</v>
      </c>
      <c r="B4717" t="s">
        <v>9591</v>
      </c>
      <c r="C4717" t="str">
        <f>IFERROR(VLOOKUP(Table1[[#This Row],[Ticker]],[1]!Table1[[Symbol]:[Industry]],2,FALSE),"-")</f>
        <v>-</v>
      </c>
      <c r="D4717" t="s">
        <v>716</v>
      </c>
      <c r="E4717">
        <v>2.2099980540000002</v>
      </c>
      <c r="F4717">
        <v>72.45</v>
      </c>
      <c r="G4717">
        <v>43.561687432190801</v>
      </c>
      <c r="H4717">
        <v>-5.63297177028611</v>
      </c>
      <c r="I4717">
        <v>17.745325646439401</v>
      </c>
      <c r="J4717">
        <v>-2.43652206808548</v>
      </c>
      <c r="K4717">
        <v>69.118709186930303</v>
      </c>
      <c r="L4717">
        <v>59.746023380756803</v>
      </c>
      <c r="M4717">
        <v>42.618677459081702</v>
      </c>
      <c r="N4717">
        <v>0.73179876005975197</v>
      </c>
      <c r="O4717">
        <v>3.5196687370600399</v>
      </c>
      <c r="P4717">
        <v>70.953279848985304</v>
      </c>
    </row>
    <row r="4718" spans="1:17" hidden="1" x14ac:dyDescent="0.3">
      <c r="A4718" t="s">
        <v>9592</v>
      </c>
      <c r="B4718" t="s">
        <v>9593</v>
      </c>
      <c r="C4718" t="str">
        <f>IFERROR(VLOOKUP(Table1[[#This Row],[Ticker]],[1]!Table1[[Symbol]:[Industry]],2,FALSE),"-")</f>
        <v>-</v>
      </c>
      <c r="D4718" t="s">
        <v>552</v>
      </c>
      <c r="E4718">
        <v>2.1650564000000001</v>
      </c>
      <c r="F4718">
        <v>6.98</v>
      </c>
      <c r="G4718">
        <v>-25.7121860209961</v>
      </c>
      <c r="H4718">
        <v>-4.4141352051891403</v>
      </c>
      <c r="I4718">
        <v>-12.8893660232324</v>
      </c>
      <c r="J4718">
        <v>-1.7679983912052499</v>
      </c>
      <c r="K4718">
        <v>6.9799936587777998</v>
      </c>
      <c r="L4718">
        <v>6.9475027260457498</v>
      </c>
      <c r="M4718">
        <v>99.999996303717197</v>
      </c>
      <c r="O4718">
        <v>0</v>
      </c>
      <c r="P4718">
        <v>0</v>
      </c>
    </row>
    <row r="4719" spans="1:17" hidden="1" x14ac:dyDescent="0.3">
      <c r="A4719" t="s">
        <v>9594</v>
      </c>
      <c r="B4719" t="s">
        <v>9595</v>
      </c>
      <c r="C4719" t="str">
        <f>IFERROR(VLOOKUP(Table1[[#This Row],[Ticker]],[1]!Table1[[Symbol]:[Industry]],2,FALSE),"-")</f>
        <v>-</v>
      </c>
      <c r="E4719">
        <v>2.1533820000000001</v>
      </c>
      <c r="F4719">
        <v>3.3</v>
      </c>
      <c r="G4719">
        <v>32.941660132849897</v>
      </c>
      <c r="H4719">
        <v>22.601993827068899</v>
      </c>
      <c r="I4719">
        <v>25.766096161641499</v>
      </c>
      <c r="J4719">
        <v>19.3858477626408</v>
      </c>
      <c r="K4719">
        <v>2.27932607857421</v>
      </c>
      <c r="L4719">
        <v>1.45177773762843</v>
      </c>
      <c r="M4719">
        <v>99.698445959543307</v>
      </c>
      <c r="N4719">
        <v>0.33983645217604302</v>
      </c>
      <c r="O4719">
        <v>0</v>
      </c>
      <c r="P4719">
        <v>66.6666666666666</v>
      </c>
    </row>
    <row r="4720" spans="1:17" hidden="1" x14ac:dyDescent="0.3">
      <c r="A4720" t="s">
        <v>9596</v>
      </c>
      <c r="B4720" t="s">
        <v>9597</v>
      </c>
      <c r="C4720" t="str">
        <f>IFERROR(VLOOKUP(Table1[[#This Row],[Ticker]],[1]!Table1[[Symbol]:[Industry]],2,FALSE),"-")</f>
        <v>-</v>
      </c>
      <c r="D4720" t="s">
        <v>410</v>
      </c>
      <c r="E4720">
        <v>2.1246372</v>
      </c>
      <c r="F4720">
        <v>7.08</v>
      </c>
      <c r="G4720">
        <v>-11.518637633899401</v>
      </c>
      <c r="H4720">
        <v>1.25962366005908</v>
      </c>
      <c r="I4720">
        <v>-15.7700244594464</v>
      </c>
      <c r="J4720">
        <v>-5.6389661331407304</v>
      </c>
      <c r="K4720">
        <v>7.4375306750824297</v>
      </c>
      <c r="L4720">
        <v>7.3279680346373501</v>
      </c>
      <c r="M4720">
        <v>45.055471682443802</v>
      </c>
      <c r="N4720">
        <v>1.6890929194931099</v>
      </c>
      <c r="O4720">
        <v>32.062146892655299</v>
      </c>
      <c r="P4720">
        <v>34.600760456273697</v>
      </c>
      <c r="Q4720">
        <v>4.8735620766960003E-2</v>
      </c>
    </row>
    <row r="4721" spans="1:17" hidden="1" x14ac:dyDescent="0.3">
      <c r="A4721" t="s">
        <v>9598</v>
      </c>
      <c r="B4721" t="s">
        <v>9599</v>
      </c>
      <c r="C4721" t="str">
        <f>IFERROR(VLOOKUP(Table1[[#This Row],[Ticker]],[1]!Table1[[Symbol]:[Industry]],2,FALSE),"-")</f>
        <v>-</v>
      </c>
      <c r="D4721" t="s">
        <v>390</v>
      </c>
      <c r="E4721">
        <v>2.0541</v>
      </c>
      <c r="F4721">
        <v>4.0999999999999996</v>
      </c>
      <c r="G4721">
        <v>-20.852850982633001</v>
      </c>
      <c r="H4721">
        <v>-4.4141352051891403</v>
      </c>
      <c r="I4721">
        <v>-12.8893660232324</v>
      </c>
      <c r="J4721">
        <v>-1.7679983912052499</v>
      </c>
      <c r="K4721">
        <v>4.0999836819647504</v>
      </c>
      <c r="L4721">
        <v>4.08729607322757</v>
      </c>
      <c r="M4721">
        <v>99.806682354411805</v>
      </c>
      <c r="O4721">
        <v>0</v>
      </c>
      <c r="P4721">
        <v>4.8593350383631497</v>
      </c>
    </row>
    <row r="4722" spans="1:17" hidden="1" x14ac:dyDescent="0.3">
      <c r="A4722" t="s">
        <v>9600</v>
      </c>
      <c r="B4722" t="s">
        <v>9601</v>
      </c>
      <c r="C4722" t="str">
        <f>IFERROR(VLOOKUP(Table1[[#This Row],[Ticker]],[1]!Table1[[Symbol]:[Industry]],2,FALSE),"-")</f>
        <v>-</v>
      </c>
      <c r="D4722" t="s">
        <v>119</v>
      </c>
      <c r="E4722">
        <v>2.0509887249999998</v>
      </c>
      <c r="F4722">
        <v>141.55000000000001</v>
      </c>
      <c r="G4722">
        <v>83.063625188443297</v>
      </c>
      <c r="H4722">
        <v>-8.8706917938393399</v>
      </c>
      <c r="I4722">
        <v>11.495519741266699</v>
      </c>
      <c r="J4722">
        <v>-20.3472333638828</v>
      </c>
      <c r="K4722">
        <v>149.44655985026901</v>
      </c>
      <c r="L4722">
        <v>128.88737077209899</v>
      </c>
      <c r="M4722">
        <v>29.960626942602602</v>
      </c>
      <c r="N4722">
        <v>1.23929332798615</v>
      </c>
      <c r="O4722">
        <v>29.9894030377958</v>
      </c>
      <c r="P4722">
        <v>135.87735377437099</v>
      </c>
      <c r="Q4722">
        <v>2.5959731298863E-2</v>
      </c>
    </row>
    <row r="4723" spans="1:17" hidden="1" x14ac:dyDescent="0.3">
      <c r="A4723" t="s">
        <v>9602</v>
      </c>
      <c r="B4723" t="s">
        <v>9603</v>
      </c>
      <c r="C4723" t="str">
        <f>IFERROR(VLOOKUP(Table1[[#This Row],[Ticker]],[1]!Table1[[Symbol]:[Industry]],2,FALSE),"-")</f>
        <v>-</v>
      </c>
      <c r="D4723" t="s">
        <v>21</v>
      </c>
      <c r="E4723">
        <v>1.98125</v>
      </c>
      <c r="F4723">
        <v>16.64</v>
      </c>
      <c r="G4723">
        <v>-20.727958891658599</v>
      </c>
      <c r="H4723">
        <v>-4.4141352051891403</v>
      </c>
      <c r="I4723">
        <v>-7.9051388938948701</v>
      </c>
      <c r="J4723">
        <v>-1.7679983912052499</v>
      </c>
      <c r="K4723">
        <v>15.880980101276799</v>
      </c>
      <c r="L4723">
        <v>15.852586561358001</v>
      </c>
      <c r="M4723">
        <v>0</v>
      </c>
      <c r="N4723">
        <v>5.3636363636363598</v>
      </c>
      <c r="O4723">
        <v>0</v>
      </c>
      <c r="P4723">
        <v>4.9842271293375404</v>
      </c>
    </row>
    <row r="4724" spans="1:17" hidden="1" x14ac:dyDescent="0.3">
      <c r="A4724" t="s">
        <v>9604</v>
      </c>
      <c r="B4724" t="s">
        <v>9605</v>
      </c>
      <c r="C4724" t="str">
        <f>IFERROR(VLOOKUP(Table1[[#This Row],[Ticker]],[1]!Table1[[Symbol]:[Industry]],2,FALSE),"-")</f>
        <v>-</v>
      </c>
      <c r="D4724" t="s">
        <v>287</v>
      </c>
      <c r="E4724">
        <v>1.976</v>
      </c>
      <c r="F4724">
        <v>61.75</v>
      </c>
      <c r="G4724">
        <v>-25.7121860209961</v>
      </c>
      <c r="H4724">
        <v>-4.4141352051891403</v>
      </c>
      <c r="I4724">
        <v>-12.8893660232324</v>
      </c>
      <c r="J4724">
        <v>-1.7679983912052499</v>
      </c>
      <c r="K4724">
        <v>61.75</v>
      </c>
      <c r="L4724">
        <v>61.75</v>
      </c>
      <c r="M4724">
        <v>50</v>
      </c>
      <c r="O4724">
        <v>0</v>
      </c>
      <c r="P4724">
        <v>0</v>
      </c>
    </row>
    <row r="4725" spans="1:17" hidden="1" x14ac:dyDescent="0.3">
      <c r="A4725" t="s">
        <v>9606</v>
      </c>
      <c r="B4725" t="s">
        <v>9607</v>
      </c>
      <c r="C4725" t="str">
        <f>IFERROR(VLOOKUP(Table1[[#This Row],[Ticker]],[1]!Table1[[Symbol]:[Industry]],2,FALSE),"-")</f>
        <v>-</v>
      </c>
      <c r="D4725" t="s">
        <v>89</v>
      </c>
      <c r="E4725">
        <v>1.95423462</v>
      </c>
      <c r="F4725">
        <v>7.9</v>
      </c>
      <c r="K4725">
        <v>7.7408079907778697</v>
      </c>
      <c r="M4725">
        <v>57.238046106161903</v>
      </c>
      <c r="N4725">
        <v>1</v>
      </c>
    </row>
    <row r="4726" spans="1:17" hidden="1" x14ac:dyDescent="0.3">
      <c r="A4726" t="s">
        <v>9608</v>
      </c>
      <c r="B4726" t="s">
        <v>9609</v>
      </c>
      <c r="C4726" t="str">
        <f>IFERROR(VLOOKUP(Table1[[#This Row],[Ticker]],[1]!Table1[[Symbol]:[Industry]],2,FALSE),"-")</f>
        <v>-</v>
      </c>
      <c r="D4726" t="s">
        <v>931</v>
      </c>
      <c r="E4726">
        <v>1.7739321328166799</v>
      </c>
      <c r="F4726">
        <v>3.93</v>
      </c>
      <c r="G4726">
        <v>22.032174881259401</v>
      </c>
      <c r="H4726">
        <v>5.36240110766001</v>
      </c>
      <c r="I4726">
        <v>15.5420065257871</v>
      </c>
      <c r="J4726">
        <v>3.0320016087947401</v>
      </c>
      <c r="K4726">
        <v>3.6573024015749001</v>
      </c>
      <c r="L4726">
        <v>3.3022267745045299</v>
      </c>
      <c r="M4726">
        <v>11.2907110889106</v>
      </c>
      <c r="N4726">
        <v>4.0404040404040398</v>
      </c>
      <c r="O4726">
        <v>0</v>
      </c>
      <c r="P4726">
        <v>47.7443609022556</v>
      </c>
    </row>
    <row r="4727" spans="1:17" hidden="1" x14ac:dyDescent="0.3">
      <c r="A4727" t="s">
        <v>9610</v>
      </c>
      <c r="B4727" t="s">
        <v>9611</v>
      </c>
      <c r="C4727" t="str">
        <f>IFERROR(VLOOKUP(Table1[[#This Row],[Ticker]],[1]!Table1[[Symbol]:[Industry]],2,FALSE),"-")</f>
        <v>-</v>
      </c>
      <c r="D4727" t="s">
        <v>716</v>
      </c>
      <c r="E4727">
        <v>1.7649299939999901</v>
      </c>
      <c r="F4727">
        <v>4531.74</v>
      </c>
      <c r="G4727">
        <v>-22.7183291888526</v>
      </c>
      <c r="K4727">
        <v>4523.2196314963803</v>
      </c>
      <c r="L4727">
        <v>4345.2923176734603</v>
      </c>
      <c r="M4727">
        <v>66.2688689774686</v>
      </c>
      <c r="N4727">
        <v>1</v>
      </c>
      <c r="O4727">
        <v>4.3749200086500899</v>
      </c>
      <c r="P4727">
        <v>2.9938568321435399</v>
      </c>
      <c r="Q4727">
        <v>7.1969087878504007E-2</v>
      </c>
    </row>
    <row r="4728" spans="1:17" hidden="1" x14ac:dyDescent="0.3">
      <c r="A4728" t="s">
        <v>9612</v>
      </c>
      <c r="B4728" t="s">
        <v>9613</v>
      </c>
      <c r="C4728" t="str">
        <f>IFERROR(VLOOKUP(Table1[[#This Row],[Ticker]],[1]!Table1[[Symbol]:[Industry]],2,FALSE),"-")</f>
        <v>-</v>
      </c>
      <c r="D4728" t="s">
        <v>390</v>
      </c>
      <c r="E4728">
        <v>1.6873</v>
      </c>
      <c r="F4728">
        <v>3.59</v>
      </c>
      <c r="G4728">
        <v>256.20270759602499</v>
      </c>
      <c r="H4728">
        <v>259.415652028853</v>
      </c>
      <c r="I4728">
        <v>269.02552759378801</v>
      </c>
      <c r="J4728">
        <v>24.898668275461301</v>
      </c>
      <c r="M4728">
        <v>100</v>
      </c>
      <c r="O4728">
        <v>0</v>
      </c>
      <c r="P4728">
        <v>281.91489361702099</v>
      </c>
    </row>
    <row r="4729" spans="1:17" hidden="1" x14ac:dyDescent="0.3">
      <c r="A4729" t="s">
        <v>9614</v>
      </c>
      <c r="B4729" t="s">
        <v>9615</v>
      </c>
      <c r="C4729" t="str">
        <f>IFERROR(VLOOKUP(Table1[[#This Row],[Ticker]],[1]!Table1[[Symbol]:[Industry]],2,FALSE),"-")</f>
        <v>-</v>
      </c>
      <c r="D4729" t="s">
        <v>21</v>
      </c>
      <c r="E4729">
        <v>1.6015999999999999</v>
      </c>
      <c r="F4729">
        <v>0.44</v>
      </c>
      <c r="G4729">
        <v>-25.7121860209961</v>
      </c>
      <c r="H4729">
        <v>-4.4141352051891403</v>
      </c>
      <c r="I4729">
        <v>-12.8893660232324</v>
      </c>
      <c r="J4729">
        <v>-1.7679983912052499</v>
      </c>
      <c r="K4729">
        <v>0.43999995957520199</v>
      </c>
      <c r="L4729">
        <v>0.43914838998879202</v>
      </c>
      <c r="M4729">
        <v>100</v>
      </c>
      <c r="O4729">
        <v>0</v>
      </c>
      <c r="P4729">
        <v>0</v>
      </c>
    </row>
    <row r="4730" spans="1:17" hidden="1" x14ac:dyDescent="0.3">
      <c r="A4730" t="s">
        <v>9616</v>
      </c>
      <c r="B4730" t="s">
        <v>9617</v>
      </c>
      <c r="C4730" t="str">
        <f>IFERROR(VLOOKUP(Table1[[#This Row],[Ticker]],[1]!Table1[[Symbol]:[Industry]],2,FALSE),"-")</f>
        <v>-</v>
      </c>
      <c r="D4730" t="s">
        <v>620</v>
      </c>
      <c r="E4730">
        <v>1.5193308000000001</v>
      </c>
      <c r="F4730">
        <v>4.42</v>
      </c>
      <c r="G4730">
        <v>60.002099693289502</v>
      </c>
      <c r="H4730">
        <v>-4.4141352051891403</v>
      </c>
      <c r="I4730">
        <v>48.424502589906197</v>
      </c>
      <c r="J4730">
        <v>-1.7679983912052499</v>
      </c>
      <c r="K4730">
        <v>4.2520036510013499</v>
      </c>
      <c r="L4730">
        <v>3.4019371029204302</v>
      </c>
      <c r="M4730">
        <v>100</v>
      </c>
      <c r="N4730">
        <v>0</v>
      </c>
      <c r="O4730">
        <v>0</v>
      </c>
      <c r="P4730">
        <v>85.714285714285694</v>
      </c>
    </row>
    <row r="4731" spans="1:17" hidden="1" x14ac:dyDescent="0.3">
      <c r="A4731" t="s">
        <v>9618</v>
      </c>
      <c r="B4731" t="s">
        <v>9619</v>
      </c>
      <c r="C4731" t="str">
        <f>IFERROR(VLOOKUP(Table1[[#This Row],[Ticker]],[1]!Table1[[Symbol]:[Industry]],2,FALSE),"-")</f>
        <v>-</v>
      </c>
      <c r="D4731" t="s">
        <v>140</v>
      </c>
      <c r="E4731">
        <v>1.3824000000000001</v>
      </c>
      <c r="F4731">
        <v>11.52</v>
      </c>
      <c r="G4731">
        <v>-25.7121860209961</v>
      </c>
      <c r="H4731">
        <v>-4.4141352051891403</v>
      </c>
      <c r="I4731">
        <v>-12.8893660232324</v>
      </c>
      <c r="J4731">
        <v>-1.7679983912052499</v>
      </c>
      <c r="K4731">
        <v>11.5199999999999</v>
      </c>
      <c r="L4731">
        <v>11.52</v>
      </c>
      <c r="M4731">
        <v>50</v>
      </c>
      <c r="O4731">
        <v>0</v>
      </c>
      <c r="P4731">
        <v>0</v>
      </c>
    </row>
    <row r="4732" spans="1:17" hidden="1" x14ac:dyDescent="0.3">
      <c r="A4732" t="s">
        <v>9620</v>
      </c>
      <c r="B4732" t="s">
        <v>9621</v>
      </c>
      <c r="C4732" t="str">
        <f>IFERROR(VLOOKUP(Table1[[#This Row],[Ticker]],[1]!Table1[[Symbol]:[Industry]],2,FALSE),"-")</f>
        <v>-</v>
      </c>
      <c r="D4732" t="s">
        <v>109</v>
      </c>
      <c r="E4732">
        <v>1.37832452449136</v>
      </c>
      <c r="F4732">
        <v>13.12</v>
      </c>
      <c r="G4732">
        <v>-25.7121860209961</v>
      </c>
      <c r="H4732">
        <v>-4.4141352051891403</v>
      </c>
      <c r="I4732">
        <v>-12.8893660232324</v>
      </c>
      <c r="J4732">
        <v>-1.7679983912052499</v>
      </c>
      <c r="K4732">
        <v>13.12</v>
      </c>
      <c r="L4732">
        <v>13.1199999999999</v>
      </c>
      <c r="M4732">
        <v>50</v>
      </c>
      <c r="O4732">
        <v>0</v>
      </c>
      <c r="P4732">
        <v>0</v>
      </c>
    </row>
    <row r="4733" spans="1:17" hidden="1" x14ac:dyDescent="0.3">
      <c r="A4733" t="s">
        <v>9622</v>
      </c>
      <c r="B4733" t="s">
        <v>9623</v>
      </c>
      <c r="C4733" t="str">
        <f>IFERROR(VLOOKUP(Table1[[#This Row],[Ticker]],[1]!Table1[[Symbol]:[Industry]],2,FALSE),"-")</f>
        <v>-</v>
      </c>
      <c r="D4733" t="s">
        <v>552</v>
      </c>
      <c r="E4733">
        <v>1.3595212800000001</v>
      </c>
      <c r="F4733">
        <v>18.36</v>
      </c>
      <c r="G4733">
        <v>21.757693497076001</v>
      </c>
      <c r="H4733">
        <v>11.275845891219101</v>
      </c>
      <c r="I4733">
        <v>14.610633976767501</v>
      </c>
      <c r="J4733">
        <v>8.4360832414478004</v>
      </c>
      <c r="K4733">
        <v>13.0164731982116</v>
      </c>
      <c r="M4733">
        <v>100</v>
      </c>
      <c r="N4733">
        <v>0.18167456556082101</v>
      </c>
      <c r="O4733">
        <v>0</v>
      </c>
      <c r="P4733">
        <v>47.469879518072197</v>
      </c>
    </row>
    <row r="4734" spans="1:17" hidden="1" x14ac:dyDescent="0.3">
      <c r="A4734" t="s">
        <v>9624</v>
      </c>
      <c r="B4734" t="s">
        <v>9625</v>
      </c>
      <c r="C4734" t="str">
        <f>IFERROR(VLOOKUP(Table1[[#This Row],[Ticker]],[1]!Table1[[Symbol]:[Industry]],2,FALSE),"-")</f>
        <v>-</v>
      </c>
      <c r="D4734" t="s">
        <v>659</v>
      </c>
      <c r="E4734">
        <v>1.3188</v>
      </c>
      <c r="F4734">
        <v>18.84</v>
      </c>
      <c r="G4734">
        <v>-25.7121860209961</v>
      </c>
      <c r="H4734">
        <v>-4.4141352051891403</v>
      </c>
      <c r="I4734">
        <v>-12.8893660232324</v>
      </c>
      <c r="J4734">
        <v>-1.7679983912052499</v>
      </c>
      <c r="K4734">
        <v>18.839953670622702</v>
      </c>
      <c r="L4734">
        <v>18.726667571859501</v>
      </c>
      <c r="M4734">
        <v>100</v>
      </c>
      <c r="O4734">
        <v>0</v>
      </c>
      <c r="P4734">
        <v>0</v>
      </c>
    </row>
    <row r="4735" spans="1:17" hidden="1" x14ac:dyDescent="0.3">
      <c r="A4735" t="s">
        <v>9626</v>
      </c>
      <c r="B4735" t="s">
        <v>9627</v>
      </c>
      <c r="C4735" t="str">
        <f>IFERROR(VLOOKUP(Table1[[#This Row],[Ticker]],[1]!Table1[[Symbol]:[Industry]],2,FALSE),"-")</f>
        <v>-</v>
      </c>
      <c r="D4735" t="s">
        <v>1136</v>
      </c>
      <c r="E4735">
        <v>1.2757499999999999</v>
      </c>
      <c r="F4735">
        <v>85.05</v>
      </c>
      <c r="G4735">
        <v>-46.706147934605099</v>
      </c>
      <c r="H4735">
        <v>-4.4141352051891403</v>
      </c>
      <c r="I4735">
        <v>-26.544188358257799</v>
      </c>
      <c r="J4735">
        <v>-1.7679983912052499</v>
      </c>
      <c r="K4735">
        <v>85.455962556824801</v>
      </c>
      <c r="L4735">
        <v>90.773438150533394</v>
      </c>
      <c r="M4735">
        <v>3.8134211653962402</v>
      </c>
      <c r="O4735">
        <v>26.5726043503821</v>
      </c>
      <c r="P4735">
        <v>0</v>
      </c>
    </row>
    <row r="4736" spans="1:17" hidden="1" x14ac:dyDescent="0.3">
      <c r="A4736" t="s">
        <v>9628</v>
      </c>
      <c r="B4736" t="s">
        <v>9629</v>
      </c>
      <c r="C4736" t="str">
        <f>IFERROR(VLOOKUP(Table1[[#This Row],[Ticker]],[1]!Table1[[Symbol]:[Industry]],2,FALSE),"-")</f>
        <v>-</v>
      </c>
      <c r="E4736">
        <v>1.2705</v>
      </c>
      <c r="F4736">
        <v>10.5</v>
      </c>
      <c r="G4736">
        <v>-25.7121860209961</v>
      </c>
      <c r="H4736">
        <v>-4.4141352051891403</v>
      </c>
      <c r="I4736">
        <v>-12.8893660232324</v>
      </c>
      <c r="J4736">
        <v>-1.7679983912052499</v>
      </c>
      <c r="K4736">
        <v>10.499999967656599</v>
      </c>
      <c r="L4736">
        <v>10.499524659125401</v>
      </c>
      <c r="M4736">
        <v>100</v>
      </c>
      <c r="O4736">
        <v>0</v>
      </c>
      <c r="P4736">
        <v>0</v>
      </c>
    </row>
    <row r="4737" spans="1:16" hidden="1" x14ac:dyDescent="0.3">
      <c r="A4737" t="s">
        <v>9630</v>
      </c>
      <c r="B4737" t="s">
        <v>9631</v>
      </c>
      <c r="C4737" t="str">
        <f>IFERROR(VLOOKUP(Table1[[#This Row],[Ticker]],[1]!Table1[[Symbol]:[Industry]],2,FALSE),"-")</f>
        <v>-</v>
      </c>
      <c r="D4737" t="s">
        <v>65</v>
      </c>
      <c r="E4737">
        <v>1.2510239999999999</v>
      </c>
      <c r="F4737">
        <v>10.050000000000001</v>
      </c>
      <c r="G4737">
        <v>-25.7121860209961</v>
      </c>
      <c r="H4737">
        <v>-4.4141352051891403</v>
      </c>
      <c r="I4737">
        <v>-12.8893660232324</v>
      </c>
      <c r="J4737">
        <v>-1.7679983912052499</v>
      </c>
      <c r="K4737">
        <v>10.050000000000001</v>
      </c>
      <c r="L4737">
        <v>10.049999999999899</v>
      </c>
      <c r="M4737">
        <v>50</v>
      </c>
      <c r="O4737">
        <v>0</v>
      </c>
      <c r="P4737">
        <v>0</v>
      </c>
    </row>
    <row r="4738" spans="1:16" hidden="1" x14ac:dyDescent="0.3">
      <c r="A4738" t="s">
        <v>9632</v>
      </c>
      <c r="B4738" t="s">
        <v>9633</v>
      </c>
      <c r="C4738" t="str">
        <f>IFERROR(VLOOKUP(Table1[[#This Row],[Ticker]],[1]!Table1[[Symbol]:[Industry]],2,FALSE),"-")</f>
        <v>-</v>
      </c>
      <c r="D4738" t="s">
        <v>65</v>
      </c>
      <c r="E4738">
        <v>1.143</v>
      </c>
      <c r="F4738">
        <v>3.81</v>
      </c>
      <c r="G4738">
        <v>-25.7121860209961</v>
      </c>
      <c r="H4738">
        <v>-4.4141352051891403</v>
      </c>
      <c r="I4738">
        <v>-12.8893660232324</v>
      </c>
      <c r="J4738">
        <v>-1.7679983912052499</v>
      </c>
      <c r="K4738">
        <v>3.8099999403340301</v>
      </c>
      <c r="L4738">
        <v>3.8090405119883299</v>
      </c>
      <c r="M4738">
        <v>100</v>
      </c>
      <c r="O4738">
        <v>0</v>
      </c>
      <c r="P4738">
        <v>0</v>
      </c>
    </row>
    <row r="4739" spans="1:16" hidden="1" x14ac:dyDescent="0.3">
      <c r="A4739" t="s">
        <v>9634</v>
      </c>
      <c r="B4739" t="s">
        <v>9635</v>
      </c>
      <c r="C4739" t="str">
        <f>IFERROR(VLOOKUP(Table1[[#This Row],[Ticker]],[1]!Table1[[Symbol]:[Industry]],2,FALSE),"-")</f>
        <v>-</v>
      </c>
      <c r="E4739">
        <v>1.129</v>
      </c>
      <c r="F4739">
        <v>11.29</v>
      </c>
      <c r="G4739">
        <v>52.644843994801498</v>
      </c>
      <c r="H4739">
        <v>0.51151535243166502</v>
      </c>
      <c r="I4739">
        <v>57.140754458695199</v>
      </c>
      <c r="J4739">
        <v>3.1576521664155499</v>
      </c>
      <c r="K4739">
        <v>10.376272694440299</v>
      </c>
      <c r="L4739">
        <v>8.0691859418283194</v>
      </c>
      <c r="M4739">
        <v>100</v>
      </c>
      <c r="N4739">
        <v>3.28723645431874</v>
      </c>
      <c r="O4739">
        <v>0</v>
      </c>
      <c r="P4739">
        <v>78.357030015797704</v>
      </c>
    </row>
    <row r="4740" spans="1:16" hidden="1" x14ac:dyDescent="0.3">
      <c r="A4740" t="s">
        <v>9636</v>
      </c>
      <c r="B4740" t="s">
        <v>9637</v>
      </c>
      <c r="C4740" t="str">
        <f>IFERROR(VLOOKUP(Table1[[#This Row],[Ticker]],[1]!Table1[[Symbol]:[Industry]],2,FALSE),"-")</f>
        <v>-</v>
      </c>
      <c r="D4740" t="s">
        <v>620</v>
      </c>
      <c r="E4740">
        <v>1.0733211024003799</v>
      </c>
      <c r="F4740">
        <v>1.95</v>
      </c>
      <c r="K4740">
        <v>2.2159995707425302</v>
      </c>
      <c r="M4740" s="1">
        <v>2.4459774300000002E-7</v>
      </c>
      <c r="N4740">
        <v>1</v>
      </c>
    </row>
    <row r="4741" spans="1:16" hidden="1" x14ac:dyDescent="0.3">
      <c r="A4741" t="s">
        <v>9638</v>
      </c>
      <c r="B4741" t="s">
        <v>9639</v>
      </c>
      <c r="C4741" t="str">
        <f>IFERROR(VLOOKUP(Table1[[#This Row],[Ticker]],[1]!Table1[[Symbol]:[Industry]],2,FALSE),"-")</f>
        <v>-</v>
      </c>
      <c r="D4741" t="s">
        <v>46</v>
      </c>
      <c r="E4741">
        <v>0.93283125</v>
      </c>
      <c r="F4741">
        <v>57.85</v>
      </c>
      <c r="G4741">
        <v>-25.7121860209961</v>
      </c>
      <c r="H4741">
        <v>-4.4141352051891403</v>
      </c>
      <c r="I4741">
        <v>-12.8893660232324</v>
      </c>
      <c r="J4741">
        <v>-1.7679983912052499</v>
      </c>
      <c r="K4741">
        <v>57.849875316588502</v>
      </c>
      <c r="L4741">
        <v>57.5459404392804</v>
      </c>
      <c r="M4741">
        <v>100</v>
      </c>
      <c r="O4741">
        <v>0</v>
      </c>
      <c r="P4741">
        <v>0</v>
      </c>
    </row>
    <row r="4742" spans="1:16" hidden="1" x14ac:dyDescent="0.3">
      <c r="A4742" t="s">
        <v>9640</v>
      </c>
      <c r="B4742" t="s">
        <v>9641</v>
      </c>
      <c r="C4742" t="str">
        <f>IFERROR(VLOOKUP(Table1[[#This Row],[Ticker]],[1]!Table1[[Symbol]:[Industry]],2,FALSE),"-")</f>
        <v>-</v>
      </c>
      <c r="D4742" t="s">
        <v>166</v>
      </c>
      <c r="E4742">
        <v>0.92903103284561495</v>
      </c>
      <c r="F4742">
        <v>9.5</v>
      </c>
      <c r="G4742">
        <v>-25.7121860209961</v>
      </c>
      <c r="H4742">
        <v>-4.4141352051891403</v>
      </c>
      <c r="I4742">
        <v>-12.8893660232324</v>
      </c>
      <c r="K4742">
        <v>9.5</v>
      </c>
      <c r="L4742">
        <v>9.5</v>
      </c>
      <c r="M4742">
        <v>50</v>
      </c>
      <c r="O4742">
        <v>0</v>
      </c>
      <c r="P4742">
        <v>0</v>
      </c>
    </row>
    <row r="4743" spans="1:16" hidden="1" x14ac:dyDescent="0.3">
      <c r="A4743" t="s">
        <v>9642</v>
      </c>
      <c r="B4743" t="s">
        <v>9643</v>
      </c>
      <c r="C4743" t="str">
        <f>IFERROR(VLOOKUP(Table1[[#This Row],[Ticker]],[1]!Table1[[Symbol]:[Industry]],2,FALSE),"-")</f>
        <v>-</v>
      </c>
      <c r="D4743" t="s">
        <v>552</v>
      </c>
      <c r="E4743">
        <v>0.86460657346542202</v>
      </c>
      <c r="F4743">
        <v>11.02</v>
      </c>
      <c r="G4743">
        <v>-25.7121860209961</v>
      </c>
      <c r="H4743">
        <v>-4.4141352051891403</v>
      </c>
      <c r="I4743">
        <v>-12.8893660232324</v>
      </c>
      <c r="J4743">
        <v>-1.7679983912052499</v>
      </c>
      <c r="K4743">
        <v>11.0199999080422</v>
      </c>
      <c r="L4743">
        <v>11.0185649404758</v>
      </c>
      <c r="M4743">
        <v>100</v>
      </c>
      <c r="O4743">
        <v>0</v>
      </c>
      <c r="P4743">
        <v>0</v>
      </c>
    </row>
    <row r="4744" spans="1:16" hidden="1" x14ac:dyDescent="0.3">
      <c r="A4744" t="s">
        <v>9644</v>
      </c>
      <c r="B4744" t="s">
        <v>9645</v>
      </c>
      <c r="C4744" t="str">
        <f>IFERROR(VLOOKUP(Table1[[#This Row],[Ticker]],[1]!Table1[[Symbol]:[Industry]],2,FALSE),"-")</f>
        <v>-</v>
      </c>
      <c r="D4744" t="s">
        <v>659</v>
      </c>
      <c r="E4744">
        <v>0.73349999999999704</v>
      </c>
      <c r="F4744">
        <v>4.8899999999999997</v>
      </c>
      <c r="G4744">
        <v>-25.7121860209961</v>
      </c>
      <c r="H4744">
        <v>-4.4141352051891403</v>
      </c>
      <c r="I4744">
        <v>-12.8893660232324</v>
      </c>
      <c r="K4744">
        <v>4.8899999999999899</v>
      </c>
      <c r="L4744">
        <v>4.8899999999999801</v>
      </c>
      <c r="M4744">
        <v>50</v>
      </c>
      <c r="O4744">
        <v>0</v>
      </c>
      <c r="P4744">
        <v>0</v>
      </c>
    </row>
    <row r="4745" spans="1:16" hidden="1" x14ac:dyDescent="0.3">
      <c r="A4745" t="s">
        <v>9646</v>
      </c>
      <c r="B4745" t="s">
        <v>9647</v>
      </c>
      <c r="C4745" t="str">
        <f>IFERROR(VLOOKUP(Table1[[#This Row],[Ticker]],[1]!Table1[[Symbol]:[Industry]],2,FALSE),"-")</f>
        <v>-</v>
      </c>
      <c r="D4745" t="s">
        <v>187</v>
      </c>
      <c r="E4745">
        <v>0.69120000000000004</v>
      </c>
      <c r="F4745">
        <v>7.68</v>
      </c>
      <c r="G4745">
        <v>46.872083641925101</v>
      </c>
      <c r="H4745">
        <v>-4.4141352051891403</v>
      </c>
      <c r="I4745">
        <v>36.526976389218902</v>
      </c>
      <c r="J4745">
        <v>-1.7679983912052499</v>
      </c>
      <c r="K4745">
        <v>6.9133419494833399</v>
      </c>
      <c r="L4745">
        <v>5.5961914686071799</v>
      </c>
      <c r="M4745">
        <v>100</v>
      </c>
      <c r="N4745">
        <v>0</v>
      </c>
      <c r="O4745">
        <v>0</v>
      </c>
      <c r="P4745">
        <v>72.584269662921301</v>
      </c>
    </row>
    <row r="4746" spans="1:16" hidden="1" x14ac:dyDescent="0.3">
      <c r="A4746" t="s">
        <v>9648</v>
      </c>
      <c r="B4746" t="s">
        <v>9649</v>
      </c>
      <c r="C4746" t="str">
        <f>IFERROR(VLOOKUP(Table1[[#This Row],[Ticker]],[1]!Table1[[Symbol]:[Industry]],2,FALSE),"-")</f>
        <v>-</v>
      </c>
      <c r="E4746">
        <v>0.66086999999999996</v>
      </c>
      <c r="F4746">
        <v>10.5</v>
      </c>
      <c r="G4746">
        <v>-25.7121860209961</v>
      </c>
      <c r="H4746">
        <v>-4.4141352051891403</v>
      </c>
      <c r="I4746">
        <v>-12.8893660232324</v>
      </c>
      <c r="J4746">
        <v>-1.7679983912052499</v>
      </c>
      <c r="K4746">
        <v>9.6290581065152097</v>
      </c>
      <c r="M4746">
        <v>50</v>
      </c>
      <c r="O4746">
        <v>0</v>
      </c>
    </row>
    <row r="4747" spans="1:16" hidden="1" x14ac:dyDescent="0.3">
      <c r="A4747" t="s">
        <v>9650</v>
      </c>
      <c r="B4747" t="s">
        <v>9651</v>
      </c>
      <c r="C4747" t="str">
        <f>IFERROR(VLOOKUP(Table1[[#This Row],[Ticker]],[1]!Table1[[Symbol]:[Industry]],2,FALSE),"-")</f>
        <v>-</v>
      </c>
      <c r="D4747" t="s">
        <v>716</v>
      </c>
      <c r="E4747">
        <v>0.62861604399999904</v>
      </c>
      <c r="F4747">
        <v>36.450000000000003</v>
      </c>
      <c r="G4747">
        <v>43.3795656008759</v>
      </c>
      <c r="H4747">
        <v>-3.2153618569872999</v>
      </c>
      <c r="I4747">
        <v>18.131482287335501</v>
      </c>
      <c r="J4747">
        <v>-0.79442398230401901</v>
      </c>
      <c r="K4747">
        <v>34.774680742755699</v>
      </c>
      <c r="L4747">
        <v>30.168256920526801</v>
      </c>
      <c r="M4747">
        <v>21.949362773198501</v>
      </c>
      <c r="N4747">
        <v>0.97781874748490405</v>
      </c>
      <c r="O4747">
        <v>6.9684499314129003</v>
      </c>
      <c r="P4747">
        <v>73.488814850071293</v>
      </c>
    </row>
    <row r="4748" spans="1:16" hidden="1" x14ac:dyDescent="0.3">
      <c r="A4748" t="s">
        <v>9652</v>
      </c>
      <c r="B4748" t="s">
        <v>9653</v>
      </c>
      <c r="C4748" t="str">
        <f>IFERROR(VLOOKUP(Table1[[#This Row],[Ticker]],[1]!Table1[[Symbol]:[Industry]],2,FALSE),"-")</f>
        <v>-</v>
      </c>
      <c r="D4748" t="s">
        <v>140</v>
      </c>
      <c r="E4748">
        <v>0.49402200000000002</v>
      </c>
      <c r="F4748">
        <v>4.1100000000000003</v>
      </c>
      <c r="G4748">
        <v>-25.7121860209961</v>
      </c>
      <c r="H4748">
        <v>-4.4141352051891403</v>
      </c>
      <c r="I4748">
        <v>-12.8893660232324</v>
      </c>
      <c r="J4748">
        <v>-1.7679983912052499</v>
      </c>
      <c r="K4748">
        <v>4.1099999343159199</v>
      </c>
      <c r="L4748">
        <v>4.1089749574827197</v>
      </c>
      <c r="M4748">
        <v>100</v>
      </c>
      <c r="O4748">
        <v>0</v>
      </c>
      <c r="P4748">
        <v>0</v>
      </c>
    </row>
    <row r="4749" spans="1:16" hidden="1" x14ac:dyDescent="0.3">
      <c r="A4749" t="s">
        <v>9654</v>
      </c>
      <c r="B4749" t="s">
        <v>9655</v>
      </c>
      <c r="C4749" t="str">
        <f>IFERROR(VLOOKUP(Table1[[#This Row],[Ticker]],[1]!Table1[[Symbol]:[Industry]],2,FALSE),"-")</f>
        <v>-</v>
      </c>
      <c r="D4749" t="s">
        <v>127</v>
      </c>
      <c r="E4749">
        <v>0.4753</v>
      </c>
      <c r="F4749">
        <v>20.37</v>
      </c>
      <c r="G4749">
        <v>-15.4849132937234</v>
      </c>
      <c r="H4749">
        <v>0.58586479481086595</v>
      </c>
      <c r="I4749">
        <v>-7.8893660232323999</v>
      </c>
      <c r="J4749">
        <v>3.2320016087947501</v>
      </c>
      <c r="K4749">
        <v>19.507286071317601</v>
      </c>
      <c r="L4749">
        <v>19.122644160516298</v>
      </c>
      <c r="M4749">
        <v>99.999999999998707</v>
      </c>
      <c r="N4749">
        <v>5.3636363636363598</v>
      </c>
      <c r="O4749">
        <v>0</v>
      </c>
      <c r="P4749">
        <v>10.2272727272727</v>
      </c>
    </row>
    <row r="4750" spans="1:16" hidden="1" x14ac:dyDescent="0.3">
      <c r="A4750" t="s">
        <v>9656</v>
      </c>
      <c r="B4750" t="s">
        <v>9657</v>
      </c>
      <c r="C4750" t="str">
        <f>IFERROR(VLOOKUP(Table1[[#This Row],[Ticker]],[1]!Table1[[Symbol]:[Industry]],2,FALSE),"-")</f>
        <v>-</v>
      </c>
      <c r="E4750">
        <v>0.38200000000000001</v>
      </c>
      <c r="F4750">
        <v>9.5500000000000007</v>
      </c>
      <c r="G4750">
        <v>-25.7121860209961</v>
      </c>
      <c r="H4750">
        <v>-4.4141352051891403</v>
      </c>
      <c r="I4750">
        <v>-12.8893660232324</v>
      </c>
      <c r="J4750">
        <v>-1.7679983912052499</v>
      </c>
      <c r="K4750">
        <v>9.5499979307471694</v>
      </c>
      <c r="L4750">
        <v>9.5227837535149398</v>
      </c>
      <c r="M4750">
        <v>100</v>
      </c>
      <c r="O4750">
        <v>0</v>
      </c>
      <c r="P4750">
        <v>0</v>
      </c>
    </row>
    <row r="4751" spans="1:16" hidden="1" x14ac:dyDescent="0.3">
      <c r="A4751" t="s">
        <v>9658</v>
      </c>
      <c r="B4751" t="s">
        <v>9659</v>
      </c>
      <c r="C4751" t="str">
        <f>IFERROR(VLOOKUP(Table1[[#This Row],[Ticker]],[1]!Table1[[Symbol]:[Industry]],2,FALSE),"-")</f>
        <v>-</v>
      </c>
      <c r="D4751" t="s">
        <v>46</v>
      </c>
      <c r="E4751">
        <v>0.36780000000000002</v>
      </c>
      <c r="F4751">
        <v>12.26</v>
      </c>
      <c r="G4751">
        <v>166.19257588376499</v>
      </c>
      <c r="H4751">
        <v>11.246242153301401</v>
      </c>
      <c r="I4751">
        <v>179.015395881529</v>
      </c>
      <c r="J4751">
        <v>3.19775503345228</v>
      </c>
      <c r="K4751">
        <v>10.625402852233201</v>
      </c>
      <c r="M4751">
        <v>100</v>
      </c>
      <c r="N4751">
        <v>0.16761363636363599</v>
      </c>
      <c r="O4751">
        <v>0</v>
      </c>
      <c r="P4751">
        <v>191.90476190476099</v>
      </c>
    </row>
    <row r="4752" spans="1:16" hidden="1" x14ac:dyDescent="0.3">
      <c r="A4752" t="s">
        <v>9660</v>
      </c>
      <c r="B4752" t="s">
        <v>9661</v>
      </c>
      <c r="C4752" t="str">
        <f>IFERROR(VLOOKUP(Table1[[#This Row],[Ticker]],[1]!Table1[[Symbol]:[Industry]],2,FALSE),"-")</f>
        <v>-</v>
      </c>
      <c r="D4752" t="s">
        <v>552</v>
      </c>
      <c r="E4752">
        <v>0.36536371200000001</v>
      </c>
      <c r="F4752">
        <v>3.84</v>
      </c>
      <c r="G4752">
        <v>-25.7121860209961</v>
      </c>
      <c r="H4752">
        <v>-4.4141352051891403</v>
      </c>
      <c r="I4752">
        <v>-12.8893660232324</v>
      </c>
      <c r="J4752">
        <v>-1.7679983912052499</v>
      </c>
      <c r="K4752">
        <v>3.8399872350961699</v>
      </c>
      <c r="L4752">
        <v>3.8169261584884402</v>
      </c>
      <c r="M4752">
        <v>100</v>
      </c>
      <c r="O4752">
        <v>0</v>
      </c>
      <c r="P4752">
        <v>0</v>
      </c>
    </row>
    <row r="4753" spans="1:16" hidden="1" x14ac:dyDescent="0.3">
      <c r="A4753" t="s">
        <v>9662</v>
      </c>
      <c r="B4753" t="s">
        <v>9663</v>
      </c>
      <c r="C4753" t="str">
        <f>IFERROR(VLOOKUP(Table1[[#This Row],[Ticker]],[1]!Table1[[Symbol]:[Industry]],2,FALSE),"-")</f>
        <v>-</v>
      </c>
      <c r="D4753" t="s">
        <v>390</v>
      </c>
      <c r="E4753">
        <v>0.35678500000000002</v>
      </c>
      <c r="F4753">
        <v>7.15</v>
      </c>
      <c r="G4753">
        <v>-25.7121860209961</v>
      </c>
      <c r="H4753">
        <v>-4.4141352051891403</v>
      </c>
      <c r="I4753">
        <v>-12.8893660232324</v>
      </c>
      <c r="J4753">
        <v>-1.7679983912052499</v>
      </c>
      <c r="K4753">
        <v>7.1499998781858798</v>
      </c>
      <c r="L4753">
        <v>7.1481552044307497</v>
      </c>
      <c r="M4753">
        <v>100</v>
      </c>
      <c r="O4753">
        <v>0</v>
      </c>
      <c r="P4753">
        <v>0</v>
      </c>
    </row>
    <row r="4754" spans="1:16" hidden="1" x14ac:dyDescent="0.3">
      <c r="A4754" t="s">
        <v>9664</v>
      </c>
      <c r="B4754" t="s">
        <v>9665</v>
      </c>
      <c r="C4754" t="str">
        <f>IFERROR(VLOOKUP(Table1[[#This Row],[Ticker]],[1]!Table1[[Symbol]:[Industry]],2,FALSE),"-")</f>
        <v>-</v>
      </c>
      <c r="D4754" t="s">
        <v>127</v>
      </c>
      <c r="E4754">
        <v>0.34499999999999997</v>
      </c>
      <c r="F4754">
        <v>3.45</v>
      </c>
      <c r="G4754">
        <v>-15.839574556027999</v>
      </c>
      <c r="H4754">
        <v>-4.4141352051891403</v>
      </c>
      <c r="I4754">
        <v>-12.8893660232324</v>
      </c>
      <c r="J4754">
        <v>-1.7679983912052499</v>
      </c>
      <c r="K4754">
        <v>3.44970190010224</v>
      </c>
      <c r="L4754">
        <v>3.4012236982901198</v>
      </c>
      <c r="M4754">
        <v>100</v>
      </c>
      <c r="O4754">
        <v>0</v>
      </c>
      <c r="P4754">
        <v>9.8726114649681591</v>
      </c>
    </row>
    <row r="4755" spans="1:16" hidden="1" x14ac:dyDescent="0.3">
      <c r="A4755" t="s">
        <v>9666</v>
      </c>
      <c r="B4755" t="s">
        <v>9667</v>
      </c>
      <c r="C4755" t="str">
        <f>IFERROR(VLOOKUP(Table1[[#This Row],[Ticker]],[1]!Table1[[Symbol]:[Industry]],2,FALSE),"-")</f>
        <v>-</v>
      </c>
      <c r="E4755">
        <v>0.33499999999999802</v>
      </c>
      <c r="F4755">
        <v>1</v>
      </c>
      <c r="G4755">
        <v>-14.8449732899431</v>
      </c>
      <c r="H4755">
        <v>-4.2627840798750798</v>
      </c>
      <c r="I4755">
        <v>-17.738252227332602</v>
      </c>
      <c r="J4755">
        <v>-0.68487498968562099</v>
      </c>
      <c r="M4755">
        <v>50</v>
      </c>
      <c r="N4755">
        <v>1</v>
      </c>
    </row>
    <row r="4756" spans="1:16" hidden="1" x14ac:dyDescent="0.3">
      <c r="A4756" t="s">
        <v>9668</v>
      </c>
      <c r="B4756" t="s">
        <v>9669</v>
      </c>
      <c r="C4756" t="str">
        <f>IFERROR(VLOOKUP(Table1[[#This Row],[Ticker]],[1]!Table1[[Symbol]:[Industry]],2,FALSE),"-")</f>
        <v>-</v>
      </c>
      <c r="D4756" t="s">
        <v>390</v>
      </c>
      <c r="E4756">
        <v>0.28151999999999999</v>
      </c>
      <c r="F4756">
        <v>11.73</v>
      </c>
      <c r="G4756">
        <v>105.193325790027</v>
      </c>
      <c r="H4756">
        <v>-4.4141352051891403</v>
      </c>
      <c r="I4756">
        <v>-4.7787669448913901</v>
      </c>
      <c r="J4756">
        <v>-1.7679983912052499</v>
      </c>
      <c r="K4756">
        <v>11.704505794068</v>
      </c>
      <c r="L4756">
        <v>10.152432851433399</v>
      </c>
      <c r="M4756">
        <v>99.999262565895194</v>
      </c>
      <c r="O4756">
        <v>0</v>
      </c>
      <c r="P4756">
        <v>263.15789473684202</v>
      </c>
    </row>
    <row r="4757" spans="1:16" hidden="1" x14ac:dyDescent="0.3">
      <c r="A4757" t="s">
        <v>9670</v>
      </c>
      <c r="B4757" t="s">
        <v>9671</v>
      </c>
      <c r="C4757" t="str">
        <f>IFERROR(VLOOKUP(Table1[[#This Row],[Ticker]],[1]!Table1[[Symbol]:[Industry]],2,FALSE),"-")</f>
        <v>-</v>
      </c>
      <c r="D4757" t="s">
        <v>320</v>
      </c>
      <c r="E4757">
        <v>0.22970760000000001</v>
      </c>
      <c r="F4757">
        <v>2.14</v>
      </c>
      <c r="G4757">
        <v>-20.810225236682399</v>
      </c>
      <c r="H4757">
        <v>0.48782557912458202</v>
      </c>
      <c r="I4757">
        <v>-7.9874052389186803</v>
      </c>
      <c r="J4757">
        <v>-1.7679983912052499</v>
      </c>
      <c r="K4757">
        <v>2.0729715651401199</v>
      </c>
      <c r="L4757">
        <v>2.0494299123300599</v>
      </c>
      <c r="M4757">
        <v>100</v>
      </c>
      <c r="N4757">
        <v>5.3636363636363598</v>
      </c>
      <c r="O4757">
        <v>0</v>
      </c>
      <c r="P4757">
        <v>4.9019607843137303</v>
      </c>
    </row>
    <row r="4758" spans="1:16" hidden="1" x14ac:dyDescent="0.3">
      <c r="A4758" t="s">
        <v>9672</v>
      </c>
      <c r="B4758" t="s">
        <v>9673</v>
      </c>
      <c r="C4758" t="str">
        <f>IFERROR(VLOOKUP(Table1[[#This Row],[Ticker]],[1]!Table1[[Symbol]:[Industry]],2,FALSE),"-")</f>
        <v>-</v>
      </c>
      <c r="D4758" t="s">
        <v>65</v>
      </c>
      <c r="E4758">
        <v>0.205176</v>
      </c>
      <c r="F4758">
        <v>1.03</v>
      </c>
      <c r="G4758">
        <v>-25.7121860209961</v>
      </c>
      <c r="H4758">
        <v>-4.4141352051891403</v>
      </c>
      <c r="I4758">
        <v>-12.8893660232324</v>
      </c>
      <c r="J4758">
        <v>-1.7679983912052499</v>
      </c>
      <c r="K4758">
        <v>1.02999999254199</v>
      </c>
      <c r="L4758">
        <v>1.0298870533325</v>
      </c>
      <c r="M4758">
        <v>100</v>
      </c>
      <c r="O4758">
        <v>0</v>
      </c>
      <c r="P4758">
        <v>0</v>
      </c>
    </row>
    <row r="4759" spans="1:16" hidden="1" x14ac:dyDescent="0.3">
      <c r="A4759" t="s">
        <v>9674</v>
      </c>
      <c r="B4759" t="s">
        <v>9675</v>
      </c>
      <c r="C4759" t="str">
        <f>IFERROR(VLOOKUP(Table1[[#This Row],[Ticker]],[1]!Table1[[Symbol]:[Industry]],2,FALSE),"-")</f>
        <v>-</v>
      </c>
      <c r="D4759" t="s">
        <v>931</v>
      </c>
      <c r="E4759">
        <v>0.20382</v>
      </c>
      <c r="F4759">
        <v>2.58</v>
      </c>
      <c r="G4759">
        <v>-25.7121860209961</v>
      </c>
      <c r="H4759">
        <v>-4.4141352051891403</v>
      </c>
      <c r="I4759">
        <v>-12.8893660232324</v>
      </c>
      <c r="K4759">
        <v>2.5799999999999899</v>
      </c>
      <c r="L4759">
        <v>2.5799999999999899</v>
      </c>
      <c r="M4759">
        <v>50</v>
      </c>
      <c r="O4759">
        <v>0</v>
      </c>
      <c r="P4759">
        <v>0</v>
      </c>
    </row>
    <row r="4760" spans="1:16" hidden="1" x14ac:dyDescent="0.3">
      <c r="A4760" t="s">
        <v>9676</v>
      </c>
      <c r="B4760" t="s">
        <v>9677</v>
      </c>
      <c r="C4760" t="str">
        <f>IFERROR(VLOOKUP(Table1[[#This Row],[Ticker]],[1]!Table1[[Symbol]:[Industry]],2,FALSE),"-")</f>
        <v>-</v>
      </c>
      <c r="E4760">
        <v>0.20069999999999999</v>
      </c>
      <c r="F4760">
        <v>21.07</v>
      </c>
      <c r="G4760">
        <v>-25.7121860209961</v>
      </c>
      <c r="H4760">
        <v>0.56842583118354895</v>
      </c>
      <c r="I4760">
        <v>27.577300643434199</v>
      </c>
      <c r="J4760">
        <v>-1.7679983912052499</v>
      </c>
      <c r="K4760">
        <v>18.374074572274498</v>
      </c>
      <c r="M4760">
        <v>100</v>
      </c>
      <c r="N4760">
        <v>0</v>
      </c>
      <c r="O4760">
        <v>0</v>
      </c>
    </row>
    <row r="4761" spans="1:16" hidden="1" x14ac:dyDescent="0.3">
      <c r="A4761" t="s">
        <v>9678</v>
      </c>
      <c r="B4761" t="s">
        <v>9679</v>
      </c>
      <c r="C4761" t="str">
        <f>IFERROR(VLOOKUP(Table1[[#This Row],[Ticker]],[1]!Table1[[Symbol]:[Industry]],2,FALSE),"-")</f>
        <v>-</v>
      </c>
      <c r="D4761" t="s">
        <v>95</v>
      </c>
      <c r="E4761">
        <v>0.17280000000000001</v>
      </c>
      <c r="F4761">
        <v>1.44</v>
      </c>
      <c r="G4761">
        <v>-91.262425255445905</v>
      </c>
      <c r="H4761">
        <v>-4.4141352051891403</v>
      </c>
      <c r="I4761">
        <v>-78.439605257682103</v>
      </c>
      <c r="J4761">
        <v>-1.7679983912052499</v>
      </c>
      <c r="K4761">
        <v>1.52918358667978</v>
      </c>
      <c r="L4761">
        <v>2.61338349811375</v>
      </c>
      <c r="M4761">
        <v>100</v>
      </c>
      <c r="N4761">
        <v>0</v>
      </c>
      <c r="O4761">
        <v>190.277777777777</v>
      </c>
      <c r="P4761">
        <v>71.428571428571402</v>
      </c>
    </row>
    <row r="4762" spans="1:16" hidden="1" x14ac:dyDescent="0.3">
      <c r="A4762" t="s">
        <v>9680</v>
      </c>
      <c r="B4762" t="s">
        <v>9681</v>
      </c>
      <c r="C4762" t="str">
        <f>IFERROR(VLOOKUP(Table1[[#This Row],[Ticker]],[1]!Table1[[Symbol]:[Industry]],2,FALSE),"-")</f>
        <v>-</v>
      </c>
      <c r="D4762" t="s">
        <v>218</v>
      </c>
      <c r="E4762">
        <v>0.124319999999998</v>
      </c>
      <c r="F4762">
        <v>5.18</v>
      </c>
      <c r="G4762">
        <v>-25.7121860209961</v>
      </c>
      <c r="H4762">
        <v>-4.4141352051891403</v>
      </c>
      <c r="I4762">
        <v>-12.8893660232324</v>
      </c>
      <c r="J4762">
        <v>-1.7679983912052499</v>
      </c>
      <c r="K4762">
        <v>5.18</v>
      </c>
      <c r="L4762">
        <v>5.1799999999999899</v>
      </c>
      <c r="M4762">
        <v>100</v>
      </c>
      <c r="O4762">
        <v>0</v>
      </c>
      <c r="P4762">
        <v>0</v>
      </c>
    </row>
    <row r="4763" spans="1:16" hidden="1" x14ac:dyDescent="0.3">
      <c r="A4763" t="s">
        <v>9682</v>
      </c>
      <c r="B4763" t="s">
        <v>9683</v>
      </c>
      <c r="C4763" t="str">
        <f>IFERROR(VLOOKUP(Table1[[#This Row],[Ticker]],[1]!Table1[[Symbol]:[Industry]],2,FALSE),"-")</f>
        <v>-</v>
      </c>
      <c r="D4763" t="s">
        <v>218</v>
      </c>
      <c r="E4763">
        <v>0.114264</v>
      </c>
      <c r="F4763">
        <v>12</v>
      </c>
      <c r="G4763">
        <v>-25.7121860209961</v>
      </c>
      <c r="H4763">
        <v>-4.4141352051891403</v>
      </c>
      <c r="I4763">
        <v>-12.8893660232324</v>
      </c>
      <c r="J4763">
        <v>-1.7679983912052499</v>
      </c>
      <c r="K4763">
        <v>12</v>
      </c>
      <c r="L4763">
        <v>12</v>
      </c>
      <c r="M4763">
        <v>50</v>
      </c>
      <c r="O4763">
        <v>0</v>
      </c>
      <c r="P4763">
        <v>0</v>
      </c>
    </row>
    <row r="4764" spans="1:16" hidden="1" x14ac:dyDescent="0.3">
      <c r="A4764" t="s">
        <v>9684</v>
      </c>
      <c r="B4764" t="s">
        <v>9685</v>
      </c>
      <c r="C4764" t="str">
        <f>IFERROR(VLOOKUP(Table1[[#This Row],[Ticker]],[1]!Table1[[Symbol]:[Industry]],2,FALSE),"-")</f>
        <v>-</v>
      </c>
      <c r="D4764" t="s">
        <v>124</v>
      </c>
      <c r="E4764">
        <v>0.105825</v>
      </c>
      <c r="F4764">
        <v>4.25</v>
      </c>
      <c r="G4764">
        <v>-25.7121860209961</v>
      </c>
      <c r="H4764">
        <v>-4.4141352051891403</v>
      </c>
      <c r="I4764">
        <v>-12.8893660232324</v>
      </c>
      <c r="J4764">
        <v>-1.7679983912052499</v>
      </c>
      <c r="K4764">
        <v>4.2499999820861696</v>
      </c>
      <c r="L4764">
        <v>4.2497204429498296</v>
      </c>
      <c r="M4764">
        <v>100</v>
      </c>
      <c r="O4764">
        <v>0</v>
      </c>
      <c r="P4764">
        <v>0</v>
      </c>
    </row>
    <row r="4765" spans="1:16" hidden="1" x14ac:dyDescent="0.3">
      <c r="A4765" t="s">
        <v>9686</v>
      </c>
      <c r="B4765" t="s">
        <v>9687</v>
      </c>
      <c r="C4765" t="str">
        <f>IFERROR(VLOOKUP(Table1[[#This Row],[Ticker]],[1]!Table1[[Symbol]:[Industry]],2,FALSE),"-")</f>
        <v>-</v>
      </c>
      <c r="D4765" t="s">
        <v>166</v>
      </c>
      <c r="E4765">
        <v>9.7919999999999993E-2</v>
      </c>
      <c r="F4765">
        <v>2.04</v>
      </c>
      <c r="G4765">
        <v>-5.7121860209961897</v>
      </c>
      <c r="H4765">
        <v>5.2632841496495502</v>
      </c>
      <c r="I4765">
        <v>7.1106339767675797</v>
      </c>
      <c r="J4765">
        <v>-1.7679983912052499</v>
      </c>
      <c r="K4765">
        <v>1.9041263306796301</v>
      </c>
      <c r="L4765">
        <v>1.77618906327235</v>
      </c>
      <c r="M4765">
        <v>100</v>
      </c>
      <c r="N4765">
        <v>2.4380165289256199</v>
      </c>
      <c r="O4765">
        <v>0</v>
      </c>
      <c r="P4765">
        <v>19.999999999999901</v>
      </c>
    </row>
    <row r="4766" spans="1:16" hidden="1" x14ac:dyDescent="0.3">
      <c r="A4766" t="s">
        <v>9688</v>
      </c>
      <c r="B4766" t="s">
        <v>9689</v>
      </c>
      <c r="C4766" t="str">
        <f>IFERROR(VLOOKUP(Table1[[#This Row],[Ticker]],[1]!Table1[[Symbol]:[Industry]],2,FALSE),"-")</f>
        <v>-</v>
      </c>
      <c r="D4766" t="s">
        <v>390</v>
      </c>
      <c r="E4766">
        <v>9.7884604062407093E-2</v>
      </c>
      <c r="F4766">
        <v>4.63</v>
      </c>
      <c r="G4766">
        <v>-9.9621860209961994</v>
      </c>
      <c r="H4766">
        <v>11.335864794810799</v>
      </c>
      <c r="I4766">
        <v>2.8606339767675699</v>
      </c>
      <c r="J4766">
        <v>-1.7679983912052499</v>
      </c>
      <c r="K4766">
        <v>4.2548024300235596</v>
      </c>
      <c r="L4766">
        <v>4.0766064140972498</v>
      </c>
      <c r="M4766">
        <v>50</v>
      </c>
      <c r="N4766">
        <v>0</v>
      </c>
      <c r="O4766">
        <v>0</v>
      </c>
      <c r="P4766">
        <v>15.749999999999901</v>
      </c>
    </row>
    <row r="4767" spans="1:16" hidden="1" x14ac:dyDescent="0.3">
      <c r="A4767" t="s">
        <v>9690</v>
      </c>
      <c r="B4767" t="s">
        <v>9691</v>
      </c>
      <c r="C4767" t="str">
        <f>IFERROR(VLOOKUP(Table1[[#This Row],[Ticker]],[1]!Table1[[Symbol]:[Industry]],2,FALSE),"-")</f>
        <v>-</v>
      </c>
      <c r="D4767" t="s">
        <v>552</v>
      </c>
      <c r="E4767">
        <v>9.1329431639917899E-2</v>
      </c>
      <c r="F4767">
        <v>4.55</v>
      </c>
      <c r="G4767">
        <v>-25.7121860209961</v>
      </c>
      <c r="H4767">
        <v>-4.4141352051891403</v>
      </c>
      <c r="I4767">
        <v>-12.8893660232324</v>
      </c>
      <c r="J4767">
        <v>-1.7679983912052499</v>
      </c>
      <c r="K4767">
        <v>4.55</v>
      </c>
      <c r="L4767">
        <v>4.5499999999999803</v>
      </c>
      <c r="M4767">
        <v>50</v>
      </c>
      <c r="O4767">
        <v>0</v>
      </c>
      <c r="P4767">
        <v>0</v>
      </c>
    </row>
    <row r="4768" spans="1:16" hidden="1" x14ac:dyDescent="0.3">
      <c r="A4768" t="s">
        <v>9692</v>
      </c>
      <c r="B4768" t="s">
        <v>9693</v>
      </c>
      <c r="C4768" t="str">
        <f>IFERROR(VLOOKUP(Table1[[#This Row],[Ticker]],[1]!Table1[[Symbol]:[Industry]],2,FALSE),"-")</f>
        <v>-</v>
      </c>
      <c r="D4768" t="s">
        <v>124</v>
      </c>
      <c r="E4768">
        <v>9.0601812000000004E-2</v>
      </c>
      <c r="F4768">
        <v>0.44</v>
      </c>
      <c r="G4768">
        <v>-15.712186020996199</v>
      </c>
      <c r="H4768">
        <v>-4.4141352051891403</v>
      </c>
      <c r="I4768">
        <v>-12.8893660232324</v>
      </c>
      <c r="J4768">
        <v>-1.7679983912052499</v>
      </c>
      <c r="K4768">
        <v>0.43998058292765402</v>
      </c>
      <c r="L4768">
        <v>0.43340226866109499</v>
      </c>
      <c r="M4768">
        <v>50</v>
      </c>
      <c r="O4768">
        <v>0</v>
      </c>
      <c r="P4768">
        <v>9.9999999999999805</v>
      </c>
    </row>
    <row r="4769" spans="1:17" hidden="1" x14ac:dyDescent="0.3">
      <c r="A4769" t="s">
        <v>9694</v>
      </c>
      <c r="B4769" t="s">
        <v>9695</v>
      </c>
      <c r="C4769" t="str">
        <f>IFERROR(VLOOKUP(Table1[[#This Row],[Ticker]],[1]!Table1[[Symbol]:[Industry]],2,FALSE),"-")</f>
        <v>-</v>
      </c>
      <c r="D4769" t="s">
        <v>659</v>
      </c>
      <c r="E4769">
        <v>8.9298000000000002E-2</v>
      </c>
      <c r="F4769">
        <v>38.74</v>
      </c>
      <c r="G4769">
        <v>-20.725736156497501</v>
      </c>
      <c r="H4769">
        <v>-4.4141352051891403</v>
      </c>
      <c r="I4769">
        <v>-12.8893660232324</v>
      </c>
      <c r="J4769">
        <v>-1.7679983912052499</v>
      </c>
      <c r="K4769">
        <v>38.738920053849803</v>
      </c>
      <c r="L4769">
        <v>38.4227046952157</v>
      </c>
      <c r="M4769">
        <v>50</v>
      </c>
      <c r="O4769">
        <v>0</v>
      </c>
      <c r="P4769">
        <v>4.9864498644986499</v>
      </c>
    </row>
    <row r="4770" spans="1:17" hidden="1" x14ac:dyDescent="0.3">
      <c r="A4770" t="s">
        <v>9696</v>
      </c>
      <c r="B4770" t="s">
        <v>9697</v>
      </c>
      <c r="C4770" t="str">
        <f>IFERROR(VLOOKUP(Table1[[#This Row],[Ticker]],[1]!Table1[[Symbol]:[Industry]],2,FALSE),"-")</f>
        <v>-</v>
      </c>
      <c r="E4770">
        <v>8.1900000000000001E-2</v>
      </c>
      <c r="F4770">
        <v>0.13</v>
      </c>
      <c r="G4770">
        <v>-25.7121860209961</v>
      </c>
      <c r="H4770">
        <v>-4.4141352051891403</v>
      </c>
      <c r="I4770">
        <v>-12.8893660232324</v>
      </c>
      <c r="J4770">
        <v>-1.7679983912052499</v>
      </c>
      <c r="K4770">
        <v>0.12999999999999901</v>
      </c>
      <c r="L4770">
        <v>0.12999999999999901</v>
      </c>
      <c r="M4770">
        <v>50</v>
      </c>
      <c r="O4770">
        <v>0</v>
      </c>
      <c r="P4770">
        <v>0</v>
      </c>
    </row>
    <row r="4771" spans="1:17" hidden="1" x14ac:dyDescent="0.3">
      <c r="A4771" t="s">
        <v>9698</v>
      </c>
      <c r="B4771" t="s">
        <v>9699</v>
      </c>
      <c r="C4771" t="str">
        <f>IFERROR(VLOOKUP(Table1[[#This Row],[Ticker]],[1]!Table1[[Symbol]:[Industry]],2,FALSE),"-")</f>
        <v>-</v>
      </c>
      <c r="D4771" t="s">
        <v>552</v>
      </c>
      <c r="E4771">
        <v>7.0599999999999996E-2</v>
      </c>
      <c r="F4771">
        <v>3.53</v>
      </c>
      <c r="G4771">
        <v>-10.3527088968132</v>
      </c>
      <c r="H4771">
        <v>0.33363927552300998</v>
      </c>
      <c r="I4771">
        <v>-8.1415915425202598</v>
      </c>
      <c r="J4771">
        <v>-1.7679983912052499</v>
      </c>
      <c r="K4771">
        <v>3.4180166212987602</v>
      </c>
      <c r="L4771">
        <v>3.4454777955962599</v>
      </c>
      <c r="M4771">
        <v>100</v>
      </c>
      <c r="N4771">
        <v>5.3636363636363598</v>
      </c>
      <c r="O4771">
        <v>0</v>
      </c>
      <c r="P4771">
        <v>15.3594771241829</v>
      </c>
    </row>
    <row r="4772" spans="1:17" hidden="1" x14ac:dyDescent="0.3">
      <c r="A4772" t="s">
        <v>9700</v>
      </c>
      <c r="B4772" t="s">
        <v>9701</v>
      </c>
      <c r="C4772" t="str">
        <f>IFERROR(VLOOKUP(Table1[[#This Row],[Ticker]],[1]!Table1[[Symbol]:[Industry]],2,FALSE),"-")</f>
        <v>-</v>
      </c>
      <c r="D4772" t="s">
        <v>179</v>
      </c>
      <c r="E4772">
        <v>5.1029999999999999E-2</v>
      </c>
      <c r="F4772">
        <v>22.68</v>
      </c>
      <c r="G4772">
        <v>-94.036208367364907</v>
      </c>
      <c r="H4772">
        <v>-4.4141352051891403</v>
      </c>
      <c r="I4772">
        <v>-12.8893660232324</v>
      </c>
      <c r="J4772">
        <v>-1.7679983912052499</v>
      </c>
      <c r="K4772">
        <v>22.959542535540699</v>
      </c>
      <c r="L4772">
        <v>36.132548345104503</v>
      </c>
      <c r="M4772">
        <v>0</v>
      </c>
      <c r="O4772">
        <v>215.69664902998201</v>
      </c>
      <c r="P4772">
        <v>4.9999999999999796</v>
      </c>
    </row>
    <row r="4773" spans="1:17" hidden="1" x14ac:dyDescent="0.3">
      <c r="A4773" t="s">
        <v>9702</v>
      </c>
      <c r="B4773" t="s">
        <v>9703</v>
      </c>
      <c r="C4773" t="str">
        <f>IFERROR(VLOOKUP(Table1[[#This Row],[Ticker]],[1]!Table1[[Symbol]:[Industry]],2,FALSE),"-")</f>
        <v>-</v>
      </c>
      <c r="D4773" t="s">
        <v>410</v>
      </c>
      <c r="E4773">
        <v>4.5350519999999998E-2</v>
      </c>
      <c r="F4773">
        <v>1.78</v>
      </c>
      <c r="G4773">
        <v>166.09109266752799</v>
      </c>
      <c r="H4773">
        <v>0.52413639974911497</v>
      </c>
      <c r="I4773">
        <v>25.095130100798499</v>
      </c>
      <c r="J4773">
        <v>-1.7679983912052499</v>
      </c>
      <c r="K4773">
        <v>1.6103844672470899</v>
      </c>
      <c r="L4773">
        <v>1.29674627913769</v>
      </c>
      <c r="M4773">
        <v>100</v>
      </c>
      <c r="N4773">
        <v>2.2527272727272698</v>
      </c>
      <c r="O4773">
        <v>0</v>
      </c>
      <c r="P4773">
        <v>191.80327868852399</v>
      </c>
    </row>
    <row r="4774" spans="1:17" hidden="1" x14ac:dyDescent="0.3">
      <c r="A4774" t="s">
        <v>9704</v>
      </c>
      <c r="B4774" t="s">
        <v>9705</v>
      </c>
      <c r="C4774" t="str">
        <f>IFERROR(VLOOKUP(Table1[[#This Row],[Ticker]],[1]!Table1[[Symbol]:[Industry]],2,FALSE),"-")</f>
        <v>-</v>
      </c>
      <c r="D4774" t="s">
        <v>140</v>
      </c>
      <c r="E4774">
        <v>2.6800000000000001E-2</v>
      </c>
      <c r="F4774">
        <v>1.34</v>
      </c>
      <c r="G4774">
        <v>-25.7121860209961</v>
      </c>
      <c r="H4774">
        <v>-4.4141352051891403</v>
      </c>
      <c r="I4774">
        <v>-12.8893660232324</v>
      </c>
      <c r="J4774">
        <v>-1.7679983912052499</v>
      </c>
      <c r="K4774">
        <v>1.3399999892516901</v>
      </c>
      <c r="L4774">
        <v>1.3398322657699</v>
      </c>
      <c r="M4774">
        <v>100</v>
      </c>
      <c r="O4774">
        <v>0</v>
      </c>
      <c r="P4774">
        <v>0</v>
      </c>
    </row>
    <row r="4775" spans="1:17" hidden="1" x14ac:dyDescent="0.3">
      <c r="A4775" t="s">
        <v>9706</v>
      </c>
      <c r="B4775" t="s">
        <v>9707</v>
      </c>
      <c r="C4775" t="str">
        <f>IFERROR(VLOOKUP(Table1[[#This Row],[Ticker]],[1]!Table1[[Symbol]:[Industry]],2,FALSE),"-")</f>
        <v>-</v>
      </c>
      <c r="D4775" t="s">
        <v>124</v>
      </c>
      <c r="E4775">
        <v>2.4500000000000001E-2</v>
      </c>
      <c r="F4775">
        <v>0.05</v>
      </c>
      <c r="G4775">
        <v>-25.7121860209961</v>
      </c>
      <c r="H4775">
        <v>-4.4141352051891403</v>
      </c>
      <c r="I4775">
        <v>137.11063397676699</v>
      </c>
      <c r="J4775">
        <v>-1.7679983912052499</v>
      </c>
      <c r="K4775">
        <v>3.8922722029988401E-2</v>
      </c>
      <c r="M4775">
        <v>100</v>
      </c>
      <c r="N4775">
        <v>0</v>
      </c>
      <c r="O4775">
        <v>0</v>
      </c>
    </row>
    <row r="4776" spans="1:17" hidden="1" x14ac:dyDescent="0.3">
      <c r="A4776" t="s">
        <v>9708</v>
      </c>
      <c r="B4776" t="s">
        <v>9709</v>
      </c>
      <c r="C4776" t="str">
        <f>IFERROR(VLOOKUP(Table1[[#This Row],[Ticker]],[1]!Table1[[Symbol]:[Industry]],2,FALSE),"-")</f>
        <v>-</v>
      </c>
      <c r="E4776">
        <v>4.9799999999999996E-4</v>
      </c>
      <c r="F4776">
        <v>0.02</v>
      </c>
      <c r="G4776">
        <v>-25.7121860209961</v>
      </c>
      <c r="H4776">
        <v>-4.4141352051891403</v>
      </c>
      <c r="I4776">
        <v>-12.8893660232324</v>
      </c>
      <c r="J4776">
        <v>-1.7679983912052499</v>
      </c>
      <c r="K4776">
        <v>0.02</v>
      </c>
      <c r="L4776">
        <v>0.02</v>
      </c>
      <c r="M4776">
        <v>50</v>
      </c>
      <c r="O4776">
        <v>0</v>
      </c>
      <c r="P4776">
        <v>0</v>
      </c>
    </row>
    <row r="4777" spans="1:17" hidden="1" x14ac:dyDescent="0.3">
      <c r="A4777" t="s">
        <v>9710</v>
      </c>
      <c r="B4777" t="s">
        <v>9711</v>
      </c>
      <c r="C4777" t="str">
        <f>IFERROR(VLOOKUP(Table1[[#This Row],[Ticker]],[1]!Table1[[Symbol]:[Industry]],2,FALSE),"-")</f>
        <v>-</v>
      </c>
      <c r="D4777" t="s">
        <v>1300</v>
      </c>
      <c r="E4777">
        <v>0</v>
      </c>
      <c r="F4777">
        <v>1233.6500000000001</v>
      </c>
      <c r="G4777">
        <v>-18.716408509657999</v>
      </c>
      <c r="H4777">
        <v>-4.2183766407519396</v>
      </c>
      <c r="I4777">
        <v>-8.4011983881808305</v>
      </c>
      <c r="J4777">
        <v>-1.8980796920182501</v>
      </c>
      <c r="K4777">
        <v>1221.4463626821</v>
      </c>
      <c r="L4777">
        <v>1193.86641480206</v>
      </c>
      <c r="M4777">
        <v>36.382996971611497</v>
      </c>
      <c r="N4777">
        <v>1.0066644825439499</v>
      </c>
      <c r="O4777">
        <v>2.37911887488346</v>
      </c>
      <c r="P4777">
        <v>7.6483420593368203</v>
      </c>
      <c r="Q4777">
        <v>-0.13193077695746</v>
      </c>
    </row>
    <row r="4778" spans="1:17" hidden="1" x14ac:dyDescent="0.3">
      <c r="A4778" t="s">
        <v>9712</v>
      </c>
      <c r="B4778" t="s">
        <v>9713</v>
      </c>
      <c r="C4778" t="str">
        <f>IFERROR(VLOOKUP(Table1[[#This Row],[Ticker]],[1]!Table1[[Symbol]:[Industry]],2,FALSE),"-")</f>
        <v>-</v>
      </c>
      <c r="D4778" t="s">
        <v>1300</v>
      </c>
      <c r="E4778">
        <v>0</v>
      </c>
      <c r="F4778">
        <v>1220.1500000000001</v>
      </c>
      <c r="G4778">
        <v>-18.4476041517059</v>
      </c>
      <c r="H4778">
        <v>-5.3953289909618301</v>
      </c>
      <c r="I4778">
        <v>-8.9433090984647592</v>
      </c>
      <c r="J4778">
        <v>-5.2239716044232498</v>
      </c>
      <c r="K4778">
        <v>1210.7425959600801</v>
      </c>
      <c r="L4778">
        <v>1185.14985875455</v>
      </c>
      <c r="M4778">
        <v>36.058663394519002</v>
      </c>
      <c r="N4778">
        <v>0.95046483106664004</v>
      </c>
      <c r="O4778">
        <v>3.0692947588410999</v>
      </c>
      <c r="P4778">
        <v>8.7962550156040997</v>
      </c>
      <c r="Q4778">
        <v>-0.13333261542483699</v>
      </c>
    </row>
    <row r="4779" spans="1:17" hidden="1" x14ac:dyDescent="0.3">
      <c r="A4779" t="s">
        <v>9714</v>
      </c>
      <c r="B4779" t="s">
        <v>9715</v>
      </c>
      <c r="C4779" t="str">
        <f>IFERROR(VLOOKUP(Table1[[#This Row],[Ticker]],[1]!Table1[[Symbol]:[Industry]],2,FALSE),"-")</f>
        <v>-</v>
      </c>
      <c r="D4779" t="s">
        <v>716</v>
      </c>
      <c r="E4779">
        <v>0</v>
      </c>
      <c r="F4779">
        <v>54.02</v>
      </c>
      <c r="G4779">
        <v>-7.2438360297635001</v>
      </c>
      <c r="H4779">
        <v>0.39279938897950001</v>
      </c>
      <c r="I4779">
        <v>-0.96561174994947896</v>
      </c>
      <c r="J4779">
        <v>-2.2357252387263</v>
      </c>
      <c r="K4779">
        <v>50.773294588963502</v>
      </c>
      <c r="L4779">
        <v>47.887347205289402</v>
      </c>
      <c r="M4779">
        <v>37.853305265548997</v>
      </c>
      <c r="N4779">
        <v>0.257370261161602</v>
      </c>
      <c r="O4779">
        <v>2.7397260273972401</v>
      </c>
      <c r="P4779">
        <v>26.6350977542313</v>
      </c>
      <c r="Q4779">
        <v>7.2054511565187995E-2</v>
      </c>
    </row>
    <row r="4780" spans="1:17" hidden="1" x14ac:dyDescent="0.3">
      <c r="A4780" t="s">
        <v>9716</v>
      </c>
      <c r="B4780" t="s">
        <v>9717</v>
      </c>
      <c r="C4780" t="str">
        <f>IFERROR(VLOOKUP(Table1[[#This Row],[Ticker]],[1]!Table1[[Symbol]:[Industry]],2,FALSE),"-")</f>
        <v>-</v>
      </c>
      <c r="D4780" t="s">
        <v>716</v>
      </c>
      <c r="E4780">
        <v>0</v>
      </c>
      <c r="F4780">
        <v>26.49</v>
      </c>
      <c r="G4780">
        <v>-10.1110513930232</v>
      </c>
      <c r="H4780">
        <v>1.3116712464237399</v>
      </c>
      <c r="I4780">
        <v>-4.9871256973668396</v>
      </c>
      <c r="J4780">
        <v>-1.7679983912052499</v>
      </c>
      <c r="K4780">
        <v>24.8765876331614</v>
      </c>
      <c r="L4780">
        <v>23.785120762958002</v>
      </c>
      <c r="M4780">
        <v>42.1652590342811</v>
      </c>
      <c r="N4780">
        <v>2.0046875391441601</v>
      </c>
      <c r="O4780">
        <v>1.4722536806341899</v>
      </c>
      <c r="P4780">
        <v>21.2356979405034</v>
      </c>
      <c r="Q4780">
        <v>-2.5629607369169999E-2</v>
      </c>
    </row>
    <row r="4781" spans="1:17" hidden="1" x14ac:dyDescent="0.3">
      <c r="A4781" t="s">
        <v>9718</v>
      </c>
      <c r="B4781" t="s">
        <v>9719</v>
      </c>
      <c r="C4781" t="str">
        <f>IFERROR(VLOOKUP(Table1[[#This Row],[Ticker]],[1]!Table1[[Symbol]:[Industry]],2,FALSE),"-")</f>
        <v>-</v>
      </c>
      <c r="D4781" t="s">
        <v>716</v>
      </c>
      <c r="E4781">
        <v>0</v>
      </c>
      <c r="F4781">
        <v>21.59</v>
      </c>
      <c r="G4781">
        <v>32.965861691851202</v>
      </c>
      <c r="H4781">
        <v>1.26272069000736</v>
      </c>
      <c r="I4781">
        <v>9.5237427821199603</v>
      </c>
      <c r="J4781">
        <v>0.53355163227995805</v>
      </c>
      <c r="K4781">
        <v>20.241988001628901</v>
      </c>
      <c r="L4781">
        <v>17.9924711476475</v>
      </c>
      <c r="M4781">
        <v>39.917065374287702</v>
      </c>
      <c r="N4781">
        <v>1.3861851450079199</v>
      </c>
      <c r="O4781">
        <v>5.9286706808707699</v>
      </c>
      <c r="P4781">
        <v>58.610049955921198</v>
      </c>
      <c r="Q4781">
        <v>8.1438948753974005E-2</v>
      </c>
    </row>
    <row r="4782" spans="1:17" hidden="1" x14ac:dyDescent="0.3">
      <c r="A4782" t="s">
        <v>9720</v>
      </c>
      <c r="B4782" t="s">
        <v>9721</v>
      </c>
      <c r="C4782" t="str">
        <f>IFERROR(VLOOKUP(Table1[[#This Row],[Ticker]],[1]!Table1[[Symbol]:[Industry]],2,FALSE),"-")</f>
        <v>-</v>
      </c>
      <c r="D4782" t="s">
        <v>716</v>
      </c>
      <c r="E4782">
        <v>0</v>
      </c>
      <c r="F4782">
        <v>28.93</v>
      </c>
      <c r="G4782">
        <v>22.886520477309901</v>
      </c>
      <c r="H4782">
        <v>3.82884931950489E-2</v>
      </c>
      <c r="I4782">
        <v>7.2318762953193003</v>
      </c>
      <c r="J4782">
        <v>0.23059908425056599</v>
      </c>
      <c r="K4782">
        <v>27.910064725858899</v>
      </c>
      <c r="L4782">
        <v>25.084643418938501</v>
      </c>
      <c r="M4782">
        <v>46.770192321881197</v>
      </c>
      <c r="N4782">
        <v>2.1003950465822201</v>
      </c>
      <c r="O4782">
        <v>12.167300380228101</v>
      </c>
      <c r="P4782">
        <v>51.307531380753097</v>
      </c>
      <c r="Q4782">
        <v>-1.7638996257211999E-2</v>
      </c>
    </row>
    <row r="4783" spans="1:17" hidden="1" x14ac:dyDescent="0.3">
      <c r="A4783" t="s">
        <v>9722</v>
      </c>
      <c r="B4783" t="s">
        <v>9723</v>
      </c>
      <c r="C4783" t="str">
        <f>IFERROR(VLOOKUP(Table1[[#This Row],[Ticker]],[1]!Table1[[Symbol]:[Industry]],2,FALSE),"-")</f>
        <v>-</v>
      </c>
      <c r="D4783" t="s">
        <v>716</v>
      </c>
      <c r="E4783">
        <v>0</v>
      </c>
      <c r="F4783">
        <v>39.83</v>
      </c>
      <c r="G4783">
        <v>3.6652458856185799</v>
      </c>
      <c r="H4783">
        <v>8.3524272059566993</v>
      </c>
      <c r="I4783">
        <v>-3.2554546552170001</v>
      </c>
      <c r="J4783">
        <v>3.1526365294296599</v>
      </c>
      <c r="K4783">
        <v>37.012347768981797</v>
      </c>
      <c r="L4783">
        <v>36.0051510669877</v>
      </c>
      <c r="M4783">
        <v>42.372329352446798</v>
      </c>
      <c r="N4783">
        <v>0.98096482528662798</v>
      </c>
      <c r="O4783">
        <v>3.8162189304544198</v>
      </c>
      <c r="P4783">
        <v>41.241134751772996</v>
      </c>
      <c r="Q4783">
        <v>2.6969867049001998E-2</v>
      </c>
    </row>
    <row r="4784" spans="1:17" hidden="1" x14ac:dyDescent="0.3">
      <c r="A4784" t="s">
        <v>9724</v>
      </c>
      <c r="B4784" t="s">
        <v>9725</v>
      </c>
      <c r="C4784" t="str">
        <f>IFERROR(VLOOKUP(Table1[[#This Row],[Ticker]],[1]!Table1[[Symbol]:[Industry]],2,FALSE),"-")</f>
        <v>-</v>
      </c>
      <c r="D4784" t="s">
        <v>716</v>
      </c>
      <c r="E4784">
        <v>0</v>
      </c>
      <c r="F4784">
        <v>38.39</v>
      </c>
      <c r="G4784">
        <v>12.9776438740454</v>
      </c>
      <c r="H4784">
        <v>0.59270474009130603</v>
      </c>
      <c r="I4784">
        <v>5.2337108998444997</v>
      </c>
      <c r="J4784">
        <v>-7.2184930685911197E-2</v>
      </c>
      <c r="K4784">
        <v>36.279721760542799</v>
      </c>
      <c r="L4784">
        <v>33.171616138718399</v>
      </c>
      <c r="M4784">
        <v>37.855201331873801</v>
      </c>
      <c r="N4784">
        <v>0.74507593046169596</v>
      </c>
      <c r="O4784">
        <v>0.20838760093773101</v>
      </c>
      <c r="P4784">
        <v>58.636363636363598</v>
      </c>
      <c r="Q4784">
        <v>5.8879591037521002E-2</v>
      </c>
    </row>
    <row r="4785" spans="1:17" hidden="1" x14ac:dyDescent="0.3">
      <c r="A4785" t="s">
        <v>9726</v>
      </c>
      <c r="B4785" t="s">
        <v>9727</v>
      </c>
      <c r="C4785" t="str">
        <f>IFERROR(VLOOKUP(Table1[[#This Row],[Ticker]],[1]!Table1[[Symbol]:[Industry]],2,FALSE),"-")</f>
        <v>-</v>
      </c>
      <c r="D4785" t="s">
        <v>716</v>
      </c>
      <c r="E4785">
        <v>0</v>
      </c>
      <c r="F4785">
        <v>53.82</v>
      </c>
      <c r="G4785">
        <v>-7.5903474461116502</v>
      </c>
      <c r="H4785">
        <v>2.0688148344619299</v>
      </c>
      <c r="I4785">
        <v>-1.0904462060325799</v>
      </c>
      <c r="J4785">
        <v>-1.09320926280788</v>
      </c>
      <c r="K4785">
        <v>50.625886462237403</v>
      </c>
      <c r="L4785">
        <v>47.739358275346802</v>
      </c>
      <c r="M4785">
        <v>38.548106434567202</v>
      </c>
      <c r="N4785">
        <v>0.63951153553606499</v>
      </c>
      <c r="O4785">
        <v>1.0776662950575799</v>
      </c>
      <c r="P4785">
        <v>27.384615384615302</v>
      </c>
      <c r="Q4785">
        <v>-3.9160773297699998E-4</v>
      </c>
    </row>
    <row r="4786" spans="1:17" hidden="1" x14ac:dyDescent="0.3">
      <c r="A4786" t="s">
        <v>9728</v>
      </c>
      <c r="B4786" t="s">
        <v>9729</v>
      </c>
      <c r="C4786" t="str">
        <f>IFERROR(VLOOKUP(Table1[[#This Row],[Ticker]],[1]!Table1[[Symbol]:[Industry]],2,FALSE),"-")</f>
        <v>-</v>
      </c>
      <c r="D4786" t="s">
        <v>716</v>
      </c>
      <c r="E4786">
        <v>0</v>
      </c>
      <c r="F4786">
        <v>149.88</v>
      </c>
      <c r="G4786">
        <v>9.7909330459959296</v>
      </c>
      <c r="H4786">
        <v>-1.07942389197431</v>
      </c>
      <c r="I4786">
        <v>2.4295537274792798</v>
      </c>
      <c r="J4786">
        <v>0.78944143374002596</v>
      </c>
      <c r="K4786">
        <v>143.51575005698899</v>
      </c>
      <c r="L4786">
        <v>133.15295239563201</v>
      </c>
      <c r="M4786">
        <v>34.574083232051997</v>
      </c>
      <c r="N4786">
        <v>0.53273702902401299</v>
      </c>
      <c r="O4786">
        <v>0.333600213504126</v>
      </c>
      <c r="P4786">
        <v>37.177375068643499</v>
      </c>
      <c r="Q4786">
        <v>3.8010026247456002E-2</v>
      </c>
    </row>
    <row r="4787" spans="1:17" hidden="1" x14ac:dyDescent="0.3">
      <c r="A4787" t="s">
        <v>9730</v>
      </c>
      <c r="B4787" t="s">
        <v>9731</v>
      </c>
      <c r="C4787" t="str">
        <f>IFERROR(VLOOKUP(Table1[[#This Row],[Ticker]],[1]!Table1[[Symbol]:[Industry]],2,FALSE),"-")</f>
        <v>-</v>
      </c>
      <c r="D4787" t="s">
        <v>541</v>
      </c>
      <c r="E4787">
        <v>0</v>
      </c>
      <c r="F4787">
        <v>91.13</v>
      </c>
      <c r="G4787">
        <v>-36.587491644468003</v>
      </c>
      <c r="H4787">
        <v>-1.42562945806271</v>
      </c>
      <c r="I4787">
        <v>-20.745786650128199</v>
      </c>
      <c r="J4787">
        <v>-2.9807878068612701</v>
      </c>
      <c r="K4787">
        <v>94.598981289141093</v>
      </c>
      <c r="L4787">
        <v>98.615370914740396</v>
      </c>
      <c r="M4787">
        <v>70.236447926634199</v>
      </c>
      <c r="N4787">
        <v>0.91753442900225701</v>
      </c>
      <c r="O4787">
        <v>45.177219356962503</v>
      </c>
      <c r="P4787">
        <v>37.992125984251899</v>
      </c>
      <c r="Q4787">
        <v>0.14567341613641299</v>
      </c>
    </row>
    <row r="4788" spans="1:17" hidden="1" x14ac:dyDescent="0.3">
      <c r="A4788" t="s">
        <v>9732</v>
      </c>
      <c r="B4788" t="s">
        <v>9733</v>
      </c>
      <c r="C4788" t="str">
        <f>IFERROR(VLOOKUP(Table1[[#This Row],[Ticker]],[1]!Table1[[Symbol]:[Industry]],2,FALSE),"-")</f>
        <v>-</v>
      </c>
      <c r="D4788" t="s">
        <v>716</v>
      </c>
      <c r="E4788">
        <v>0</v>
      </c>
      <c r="F4788">
        <v>271.88</v>
      </c>
      <c r="G4788">
        <v>7.2104696942673199</v>
      </c>
      <c r="H4788">
        <v>2.25693480802089</v>
      </c>
      <c r="I4788">
        <v>3.0064522128390201</v>
      </c>
      <c r="J4788">
        <v>1.8123230454505901</v>
      </c>
      <c r="K4788">
        <v>257.433452366393</v>
      </c>
      <c r="L4788">
        <v>237.754217563852</v>
      </c>
      <c r="M4788">
        <v>38.8935273072047</v>
      </c>
      <c r="N4788">
        <v>0.87082615691181997</v>
      </c>
      <c r="O4788">
        <v>2.2178902456966498</v>
      </c>
      <c r="P4788">
        <v>35.432129514321197</v>
      </c>
      <c r="Q4788">
        <v>1.8802390589823002E-2</v>
      </c>
    </row>
    <row r="4789" spans="1:17" hidden="1" x14ac:dyDescent="0.3">
      <c r="A4789" t="s">
        <v>9734</v>
      </c>
      <c r="B4789" t="s">
        <v>9735</v>
      </c>
      <c r="C4789" t="str">
        <f>IFERROR(VLOOKUP(Table1[[#This Row],[Ticker]],[1]!Table1[[Symbol]:[Industry]],2,FALSE),"-")</f>
        <v>-</v>
      </c>
      <c r="D4789" t="s">
        <v>218</v>
      </c>
      <c r="E4789">
        <v>0</v>
      </c>
      <c r="F4789">
        <v>1535.8</v>
      </c>
      <c r="G4789">
        <v>0.29183416196315498</v>
      </c>
      <c r="H4789">
        <v>-4.1872183973653101</v>
      </c>
      <c r="I4789">
        <v>-7.5785695751918203</v>
      </c>
      <c r="J4789">
        <v>0.79945868156661704</v>
      </c>
      <c r="K4789">
        <v>1558.0260350936701</v>
      </c>
      <c r="L4789">
        <v>1507.00258574756</v>
      </c>
      <c r="M4789">
        <v>62.226032105996701</v>
      </c>
      <c r="N4789">
        <v>0.78572921644363902</v>
      </c>
      <c r="O4789">
        <v>41.6200026045058</v>
      </c>
      <c r="P4789">
        <v>33.547826086956498</v>
      </c>
      <c r="Q4789">
        <v>6.3467078324692006E-2</v>
      </c>
    </row>
    <row r="4790" spans="1:17" hidden="1" x14ac:dyDescent="0.3">
      <c r="A4790" t="s">
        <v>9736</v>
      </c>
      <c r="B4790" t="s">
        <v>9737</v>
      </c>
      <c r="C4790" t="str">
        <f>IFERROR(VLOOKUP(Table1[[#This Row],[Ticker]],[1]!Table1[[Symbol]:[Industry]],2,FALSE),"-")</f>
        <v>-</v>
      </c>
      <c r="D4790" t="s">
        <v>716</v>
      </c>
      <c r="E4790">
        <v>0</v>
      </c>
      <c r="F4790">
        <v>263.13</v>
      </c>
      <c r="G4790">
        <v>-2.9152012589633999E-2</v>
      </c>
      <c r="H4790">
        <v>0.13744140707515701</v>
      </c>
      <c r="I4790">
        <v>-0.40219092063323397</v>
      </c>
      <c r="J4790">
        <v>0.26942525373403903</v>
      </c>
      <c r="K4790">
        <v>251.57739614808099</v>
      </c>
      <c r="L4790">
        <v>235.78848856462599</v>
      </c>
      <c r="M4790">
        <v>30.520322535784199</v>
      </c>
      <c r="N4790">
        <v>2.3939417787372599</v>
      </c>
      <c r="O4790">
        <v>10.9717630068787</v>
      </c>
      <c r="P4790">
        <v>29.302211302211202</v>
      </c>
      <c r="Q4790">
        <v>1.6721317295981999E-2</v>
      </c>
    </row>
    <row r="4791" spans="1:17" hidden="1" x14ac:dyDescent="0.3">
      <c r="A4791" t="s">
        <v>9738</v>
      </c>
      <c r="B4791" t="s">
        <v>9739</v>
      </c>
      <c r="C4791" t="str">
        <f>IFERROR(VLOOKUP(Table1[[#This Row],[Ticker]],[1]!Table1[[Symbol]:[Industry]],2,FALSE),"-")</f>
        <v>-</v>
      </c>
      <c r="D4791" t="s">
        <v>716</v>
      </c>
      <c r="E4791">
        <v>0</v>
      </c>
      <c r="F4791">
        <v>735.08</v>
      </c>
      <c r="G4791">
        <v>40.253185657822698</v>
      </c>
      <c r="H4791">
        <v>-2.08663229931157</v>
      </c>
      <c r="I4791">
        <v>22.2331501069857</v>
      </c>
      <c r="J4791">
        <v>-0.57841246127864798</v>
      </c>
      <c r="K4791">
        <v>690.95262457638796</v>
      </c>
      <c r="L4791">
        <v>593.996604274986</v>
      </c>
      <c r="M4791">
        <v>33.773001793398997</v>
      </c>
      <c r="N4791">
        <v>0.58985489129669399</v>
      </c>
      <c r="O4791">
        <v>0.12515644555694999</v>
      </c>
      <c r="P4791">
        <v>84.660989273243402</v>
      </c>
      <c r="Q4791">
        <v>3.7138248543373997E-2</v>
      </c>
    </row>
    <row r="4792" spans="1:17" hidden="1" x14ac:dyDescent="0.3">
      <c r="A4792" t="s">
        <v>9740</v>
      </c>
      <c r="B4792" t="s">
        <v>9741</v>
      </c>
      <c r="C4792" t="str">
        <f>IFERROR(VLOOKUP(Table1[[#This Row],[Ticker]],[1]!Table1[[Symbol]:[Industry]],2,FALSE),"-")</f>
        <v>-</v>
      </c>
      <c r="D4792" t="s">
        <v>716</v>
      </c>
      <c r="E4792">
        <v>0</v>
      </c>
      <c r="F4792">
        <v>258.02</v>
      </c>
      <c r="G4792">
        <v>2.5279569922126601</v>
      </c>
      <c r="H4792">
        <v>-0.54448143736837196</v>
      </c>
      <c r="I4792">
        <v>-1.63068808782644</v>
      </c>
      <c r="J4792">
        <v>-1.1604074498338299</v>
      </c>
      <c r="K4792">
        <v>245.492476630466</v>
      </c>
      <c r="L4792">
        <v>229.85178671425999</v>
      </c>
      <c r="M4792">
        <v>38.590708796903002</v>
      </c>
      <c r="N4792">
        <v>0.35889708789214497</v>
      </c>
      <c r="O4792">
        <v>6.57700953414464</v>
      </c>
      <c r="P4792">
        <v>30.207912797739201</v>
      </c>
      <c r="Q4792">
        <v>1.5258138167479E-2</v>
      </c>
    </row>
    <row r="4793" spans="1:17" hidden="1" x14ac:dyDescent="0.3">
      <c r="A4793" t="s">
        <v>9742</v>
      </c>
      <c r="B4793" t="s">
        <v>9743</v>
      </c>
      <c r="C4793" t="str">
        <f>IFERROR(VLOOKUP(Table1[[#This Row],[Ticker]],[1]!Table1[[Symbol]:[Industry]],2,FALSE),"-")</f>
        <v>-</v>
      </c>
      <c r="D4793" t="s">
        <v>716</v>
      </c>
      <c r="E4793">
        <v>0</v>
      </c>
      <c r="F4793">
        <v>271.79000000000002</v>
      </c>
      <c r="G4793">
        <v>-9.4582829455866193</v>
      </c>
      <c r="H4793">
        <v>1.9631933719015999</v>
      </c>
      <c r="I4793">
        <v>-5.2582872967948999</v>
      </c>
      <c r="J4793">
        <v>-2.8442580204116998</v>
      </c>
      <c r="K4793">
        <v>254.754625910231</v>
      </c>
      <c r="L4793">
        <v>243.642646164046</v>
      </c>
      <c r="M4793">
        <v>43.6990592984979</v>
      </c>
      <c r="N4793">
        <v>1.23096046904617</v>
      </c>
      <c r="O4793">
        <v>1.01181058905772</v>
      </c>
      <c r="P4793">
        <v>21.1455315355471</v>
      </c>
      <c r="Q4793">
        <v>-2.6504851824225999E-2</v>
      </c>
    </row>
    <row r="4794" spans="1:17" hidden="1" x14ac:dyDescent="0.3">
      <c r="A4794" t="s">
        <v>9744</v>
      </c>
      <c r="B4794" t="s">
        <v>9745</v>
      </c>
      <c r="C4794" t="str">
        <f>IFERROR(VLOOKUP(Table1[[#This Row],[Ticker]],[1]!Table1[[Symbol]:[Industry]],2,FALSE),"-")</f>
        <v>-</v>
      </c>
      <c r="D4794" t="s">
        <v>716</v>
      </c>
      <c r="E4794">
        <v>0</v>
      </c>
      <c r="F4794">
        <v>262.62</v>
      </c>
      <c r="G4794">
        <v>1.1976158182062999</v>
      </c>
      <c r="H4794">
        <v>0.99539779055073696</v>
      </c>
      <c r="I4794">
        <v>0.45058477733725599</v>
      </c>
      <c r="J4794">
        <v>0.167485479762471</v>
      </c>
      <c r="K4794">
        <v>249.092254860059</v>
      </c>
      <c r="L4794">
        <v>232.46043833487801</v>
      </c>
      <c r="M4794">
        <v>39.772223044646402</v>
      </c>
      <c r="N4794">
        <v>0.72834046822573595</v>
      </c>
      <c r="O4794">
        <v>0.56355190008376899</v>
      </c>
      <c r="P4794">
        <v>1144.4676112401</v>
      </c>
      <c r="Q4794">
        <v>-4.0451341168239998E-3</v>
      </c>
    </row>
    <row r="4795" spans="1:17" hidden="1" x14ac:dyDescent="0.3">
      <c r="A4795" t="s">
        <v>9746</v>
      </c>
      <c r="B4795" t="s">
        <v>9747</v>
      </c>
      <c r="C4795" t="str">
        <f>IFERROR(VLOOKUP(Table1[[#This Row],[Ticker]],[1]!Table1[[Symbol]:[Industry]],2,FALSE),"-")</f>
        <v>-</v>
      </c>
      <c r="D4795" t="s">
        <v>248</v>
      </c>
      <c r="E4795">
        <v>0</v>
      </c>
      <c r="F4795">
        <v>148</v>
      </c>
      <c r="G4795">
        <v>-2.3788526876628602</v>
      </c>
      <c r="H4795">
        <v>-13.056110513831101</v>
      </c>
      <c r="I4795">
        <v>-15.1995970463347</v>
      </c>
      <c r="J4795">
        <v>-1.7679983912052499</v>
      </c>
      <c r="K4795">
        <v>141.930880223164</v>
      </c>
      <c r="M4795">
        <v>50</v>
      </c>
      <c r="N4795">
        <v>0</v>
      </c>
      <c r="O4795">
        <v>9.4594594594594508</v>
      </c>
      <c r="P4795">
        <v>48</v>
      </c>
    </row>
    <row r="4796" spans="1:17" hidden="1" x14ac:dyDescent="0.3">
      <c r="A4796" t="s">
        <v>9748</v>
      </c>
      <c r="B4796" t="s">
        <v>9749</v>
      </c>
      <c r="C4796" t="str">
        <f>IFERROR(VLOOKUP(Table1[[#This Row],[Ticker]],[1]!Table1[[Symbol]:[Industry]],2,FALSE),"-")</f>
        <v>-</v>
      </c>
      <c r="D4796" t="s">
        <v>716</v>
      </c>
      <c r="E4796">
        <v>0</v>
      </c>
      <c r="F4796">
        <v>876.9</v>
      </c>
      <c r="G4796">
        <v>29.3130062356996</v>
      </c>
      <c r="H4796">
        <v>4.3402245357176898</v>
      </c>
      <c r="I4796">
        <v>13.7296506542637</v>
      </c>
      <c r="J4796">
        <v>-1.0667296484140101</v>
      </c>
      <c r="K4796">
        <v>828.81372583595601</v>
      </c>
      <c r="L4796">
        <v>730.85918937676195</v>
      </c>
      <c r="M4796">
        <v>37.3388535311583</v>
      </c>
      <c r="N4796">
        <v>0.53444221639168199</v>
      </c>
      <c r="O4796">
        <v>1.39810696772721</v>
      </c>
      <c r="P4796">
        <v>87.556144928776106</v>
      </c>
      <c r="Q4796">
        <v>2.6632969630870001E-2</v>
      </c>
    </row>
    <row r="4797" spans="1:17" hidden="1" x14ac:dyDescent="0.3">
      <c r="A4797" t="s">
        <v>9750</v>
      </c>
      <c r="B4797" t="s">
        <v>9751</v>
      </c>
      <c r="C4797" t="str">
        <f>IFERROR(VLOOKUP(Table1[[#This Row],[Ticker]],[1]!Table1[[Symbol]:[Industry]],2,FALSE),"-")</f>
        <v>-</v>
      </c>
      <c r="D4797" t="s">
        <v>716</v>
      </c>
      <c r="E4797">
        <v>0</v>
      </c>
      <c r="F4797">
        <v>851.7</v>
      </c>
      <c r="G4797">
        <v>-2.0982527844214398</v>
      </c>
      <c r="H4797">
        <v>3.31717024474748</v>
      </c>
      <c r="I4797">
        <v>-2.2789764128428001</v>
      </c>
      <c r="J4797">
        <v>1.2373336495121401</v>
      </c>
      <c r="K4797">
        <v>810.54779897030903</v>
      </c>
      <c r="L4797">
        <v>763.87555935237503</v>
      </c>
      <c r="M4797">
        <v>43.617668529781398</v>
      </c>
      <c r="N4797">
        <v>0.47837837837837799</v>
      </c>
      <c r="O4797">
        <v>8.0192556064341893</v>
      </c>
      <c r="P4797">
        <v>38.487804878048699</v>
      </c>
      <c r="Q4797">
        <v>3.5665262196414999E-2</v>
      </c>
    </row>
    <row r="4798" spans="1:17" hidden="1" x14ac:dyDescent="0.3">
      <c r="A4798" t="s">
        <v>9752</v>
      </c>
      <c r="B4798" t="s">
        <v>9753</v>
      </c>
      <c r="C4798" t="str">
        <f>IFERROR(VLOOKUP(Table1[[#This Row],[Ticker]],[1]!Table1[[Symbol]:[Industry]],2,FALSE),"-")</f>
        <v>-</v>
      </c>
      <c r="D4798" t="s">
        <v>716</v>
      </c>
      <c r="E4798">
        <v>0</v>
      </c>
      <c r="F4798">
        <v>279.8</v>
      </c>
      <c r="G4798">
        <v>6.9636165300968003</v>
      </c>
      <c r="H4798">
        <v>2.81780425193275</v>
      </c>
      <c r="I4798">
        <v>4.0008040064287798</v>
      </c>
      <c r="J4798">
        <v>-3.5334191051397103E-2</v>
      </c>
      <c r="K4798">
        <v>265.09424140530899</v>
      </c>
      <c r="L4798">
        <v>244.81780140367101</v>
      </c>
      <c r="M4798">
        <v>36.174903309900898</v>
      </c>
      <c r="N4798">
        <v>0.65467244139894099</v>
      </c>
      <c r="O4798">
        <v>4.3959971408148597</v>
      </c>
      <c r="P4798">
        <v>59.421115605948401</v>
      </c>
      <c r="Q4798">
        <v>1.2902501101542001E-2</v>
      </c>
    </row>
    <row r="4799" spans="1:17" hidden="1" x14ac:dyDescent="0.3">
      <c r="A4799" t="s">
        <v>9754</v>
      </c>
      <c r="B4799" t="s">
        <v>9755</v>
      </c>
      <c r="C4799" t="str">
        <f>IFERROR(VLOOKUP(Table1[[#This Row],[Ticker]],[1]!Table1[[Symbol]:[Industry]],2,FALSE),"-")</f>
        <v>-</v>
      </c>
      <c r="D4799" t="s">
        <v>716</v>
      </c>
      <c r="E4799">
        <v>0</v>
      </c>
      <c r="F4799">
        <v>899.17</v>
      </c>
      <c r="G4799">
        <v>-1.37703371043462</v>
      </c>
      <c r="H4799">
        <v>0.73388356620212203</v>
      </c>
      <c r="I4799">
        <v>-0.23259724543376001</v>
      </c>
      <c r="J4799">
        <v>-2.1000155275132801E-2</v>
      </c>
      <c r="K4799">
        <v>853.16172312914398</v>
      </c>
      <c r="L4799">
        <v>801.962101126991</v>
      </c>
      <c r="M4799">
        <v>36.216852662223999</v>
      </c>
      <c r="N4799">
        <v>0.78392734298385502</v>
      </c>
      <c r="O4799">
        <v>1.5269637554633699</v>
      </c>
      <c r="P4799">
        <v>27.541843971631099</v>
      </c>
      <c r="Q4799">
        <v>1.1367808071405999E-2</v>
      </c>
    </row>
    <row r="4800" spans="1:17" hidden="1" x14ac:dyDescent="0.3">
      <c r="A4800" t="s">
        <v>9756</v>
      </c>
      <c r="B4800" t="s">
        <v>9757</v>
      </c>
      <c r="C4800" t="str">
        <f>IFERROR(VLOOKUP(Table1[[#This Row],[Ticker]],[1]!Table1[[Symbol]:[Industry]],2,FALSE),"-")</f>
        <v>-</v>
      </c>
      <c r="D4800" t="s">
        <v>716</v>
      </c>
      <c r="E4800">
        <v>0</v>
      </c>
      <c r="F4800">
        <v>871.32</v>
      </c>
      <c r="G4800">
        <v>-1.3166882250219301</v>
      </c>
      <c r="H4800">
        <v>-0.55550266720741304</v>
      </c>
      <c r="I4800">
        <v>-0.46823190285307498</v>
      </c>
      <c r="J4800">
        <v>0.29082513820650902</v>
      </c>
      <c r="K4800">
        <v>827.43777862277398</v>
      </c>
      <c r="L4800">
        <v>777.77041857551899</v>
      </c>
      <c r="M4800">
        <v>37.423081017166801</v>
      </c>
      <c r="N4800">
        <v>0.76404595630454997</v>
      </c>
      <c r="O4800">
        <v>0.76435752651149402</v>
      </c>
      <c r="P4800">
        <v>27.7333098777377</v>
      </c>
      <c r="Q4800">
        <v>2.5475784075280001E-3</v>
      </c>
    </row>
    <row r="4801" spans="1:16" hidden="1" x14ac:dyDescent="0.3">
      <c r="A4801" t="s">
        <v>9758</v>
      </c>
      <c r="B4801" t="s">
        <v>9759</v>
      </c>
      <c r="C4801" t="str">
        <f>IFERROR(VLOOKUP(Table1[[#This Row],[Ticker]],[1]!Table1[[Symbol]:[Industry]],2,FALSE),"-")</f>
        <v>-</v>
      </c>
      <c r="D4801" t="s">
        <v>716</v>
      </c>
      <c r="E4801">
        <v>0</v>
      </c>
      <c r="F4801">
        <v>267.85000000000002</v>
      </c>
      <c r="G4801">
        <v>-10.189888082585</v>
      </c>
      <c r="H4801">
        <v>2.4320868736754502</v>
      </c>
      <c r="I4801">
        <v>-4.9114574527252701</v>
      </c>
      <c r="J4801">
        <v>-1.7529017728477501</v>
      </c>
      <c r="K4801">
        <v>251.73053988094301</v>
      </c>
      <c r="L4801">
        <v>240.68401322666799</v>
      </c>
      <c r="M4801">
        <v>45.289626408737497</v>
      </c>
      <c r="N4801">
        <v>0.84270812093200798</v>
      </c>
      <c r="O4801">
        <v>0.61228299421316401</v>
      </c>
      <c r="P4801">
        <v>21.199095022624402</v>
      </c>
    </row>
    <row r="4802" spans="1:16" hidden="1" x14ac:dyDescent="0.3">
      <c r="A4802" t="s">
        <v>9760</v>
      </c>
      <c r="B4802" t="s">
        <v>9761</v>
      </c>
      <c r="C4802" t="str">
        <f>IFERROR(VLOOKUP(Table1[[#This Row],[Ticker]],[1]!Table1[[Symbol]:[Industry]],2,FALSE),"-")</f>
        <v>-</v>
      </c>
      <c r="D4802" t="s">
        <v>716</v>
      </c>
      <c r="E4802">
        <v>0</v>
      </c>
      <c r="F4802">
        <v>397.13</v>
      </c>
      <c r="G4802">
        <v>3.1415817469015099</v>
      </c>
      <c r="H4802">
        <v>7.9171514024337197</v>
      </c>
      <c r="I4802">
        <v>-3.65267230847516</v>
      </c>
      <c r="J4802">
        <v>4.6037494183389702</v>
      </c>
      <c r="K4802">
        <v>370.26845555486398</v>
      </c>
      <c r="L4802">
        <v>360.30016094103098</v>
      </c>
      <c r="M4802">
        <v>43.691570787736502</v>
      </c>
      <c r="N4802">
        <v>1.34197786578621</v>
      </c>
      <c r="O4802">
        <v>3.9458111953264599</v>
      </c>
      <c r="P4802">
        <v>30.888896213045001</v>
      </c>
    </row>
    <row r="4803" spans="1:16" hidden="1" x14ac:dyDescent="0.3">
      <c r="A4803" t="s">
        <v>9762</v>
      </c>
      <c r="B4803" t="s">
        <v>9763</v>
      </c>
      <c r="C4803" t="str">
        <f>IFERROR(VLOOKUP(Table1[[#This Row],[Ticker]],[1]!Table1[[Symbol]:[Industry]],2,FALSE),"-")</f>
        <v>-</v>
      </c>
      <c r="D4803" t="s">
        <v>716</v>
      </c>
      <c r="E4803">
        <v>0</v>
      </c>
      <c r="F4803">
        <v>542.47</v>
      </c>
      <c r="G4803">
        <v>-7.4582351149654604</v>
      </c>
      <c r="H4803">
        <v>1.51330475393196</v>
      </c>
      <c r="I4803">
        <v>-0.96603516575944104</v>
      </c>
      <c r="J4803">
        <v>-1.0316048505353801</v>
      </c>
      <c r="K4803">
        <v>508.46751713462203</v>
      </c>
      <c r="L4803">
        <v>479.67499110965798</v>
      </c>
      <c r="M4803">
        <v>38.951823625668403</v>
      </c>
      <c r="N4803">
        <v>3.4853382961252701</v>
      </c>
      <c r="O4803">
        <v>0.162220952310732</v>
      </c>
      <c r="P4803">
        <v>26.863891487371301</v>
      </c>
    </row>
    <row r="4804" spans="1:16" hidden="1" x14ac:dyDescent="0.3">
      <c r="A4804" t="s">
        <v>9764</v>
      </c>
      <c r="B4804" t="s">
        <v>9765</v>
      </c>
      <c r="C4804" t="str">
        <f>IFERROR(VLOOKUP(Table1[[#This Row],[Ticker]],[1]!Table1[[Symbol]:[Industry]],2,FALSE),"-")</f>
        <v>-</v>
      </c>
      <c r="D4804" t="s">
        <v>1300</v>
      </c>
      <c r="E4804">
        <v>0</v>
      </c>
      <c r="F4804">
        <v>122.19</v>
      </c>
      <c r="G4804">
        <v>-18.734423807723498</v>
      </c>
      <c r="H4804">
        <v>-4.2416222667187604</v>
      </c>
      <c r="I4804">
        <v>-9.5574421331689905</v>
      </c>
      <c r="J4804">
        <v>-1.6119408963387201</v>
      </c>
      <c r="K4804">
        <v>121.49677407652</v>
      </c>
      <c r="L4804">
        <v>119.02162919280801</v>
      </c>
      <c r="M4804">
        <v>42.831285615245399</v>
      </c>
      <c r="N4804">
        <v>1.3017327398773599</v>
      </c>
      <c r="O4804">
        <v>3.1180947704394701</v>
      </c>
      <c r="P4804">
        <v>6.9871289729445696</v>
      </c>
    </row>
    <row r="4805" spans="1:16" hidden="1" x14ac:dyDescent="0.3">
      <c r="A4805" t="s">
        <v>9766</v>
      </c>
      <c r="B4805" t="s">
        <v>9767</v>
      </c>
      <c r="C4805" t="str">
        <f>IFERROR(VLOOKUP(Table1[[#This Row],[Ticker]],[1]!Table1[[Symbol]:[Industry]],2,FALSE),"-")</f>
        <v>-</v>
      </c>
      <c r="D4805" t="s">
        <v>716</v>
      </c>
      <c r="E4805">
        <v>0</v>
      </c>
      <c r="F4805">
        <v>40.86</v>
      </c>
      <c r="G4805">
        <v>6.0415212646259704</v>
      </c>
      <c r="H4805">
        <v>0.56779561566784698</v>
      </c>
      <c r="I4805">
        <v>2.4040877013725499</v>
      </c>
      <c r="J4805">
        <v>0.264114002171569</v>
      </c>
      <c r="K4805">
        <v>38.775190594967</v>
      </c>
      <c r="L4805">
        <v>36.076632861588003</v>
      </c>
      <c r="M4805">
        <v>40.246772189485696</v>
      </c>
      <c r="N4805">
        <v>0.91072184329469696</v>
      </c>
      <c r="O4805">
        <v>0.34263338228095402</v>
      </c>
      <c r="P4805">
        <v>32.147477360931397</v>
      </c>
    </row>
    <row r="4806" spans="1:16" hidden="1" x14ac:dyDescent="0.3">
      <c r="A4806" t="s">
        <v>9768</v>
      </c>
      <c r="B4806" t="s">
        <v>9769</v>
      </c>
      <c r="C4806" t="str">
        <f>IFERROR(VLOOKUP(Table1[[#This Row],[Ticker]],[1]!Table1[[Symbol]:[Industry]],2,FALSE),"-")</f>
        <v>-</v>
      </c>
      <c r="D4806" t="s">
        <v>1300</v>
      </c>
      <c r="E4806">
        <v>0</v>
      </c>
      <c r="F4806">
        <v>55.85</v>
      </c>
      <c r="G4806">
        <v>-18.822233867886101</v>
      </c>
      <c r="H4806">
        <v>-5.0939205361372597</v>
      </c>
      <c r="I4806">
        <v>-9.5591162544997506</v>
      </c>
      <c r="J4806">
        <v>-1.91188328329158</v>
      </c>
      <c r="K4806">
        <v>55.486657493425298</v>
      </c>
      <c r="L4806">
        <v>54.3610223418316</v>
      </c>
      <c r="M4806">
        <v>51.453169897924603</v>
      </c>
      <c r="N4806">
        <v>1.9166578972813599</v>
      </c>
      <c r="O4806">
        <v>2.5962399283795801</v>
      </c>
      <c r="P4806">
        <v>7.0743865030674797</v>
      </c>
    </row>
    <row r="4807" spans="1:16" hidden="1" x14ac:dyDescent="0.3">
      <c r="A4807" t="s">
        <v>9770</v>
      </c>
      <c r="B4807" t="s">
        <v>9771</v>
      </c>
      <c r="C4807" t="str">
        <f>IFERROR(VLOOKUP(Table1[[#This Row],[Ticker]],[1]!Table1[[Symbol]:[Industry]],2,FALSE),"-")</f>
        <v>-</v>
      </c>
      <c r="D4807" t="s">
        <v>620</v>
      </c>
      <c r="M4807">
        <v>50</v>
      </c>
    </row>
    <row r="4808" spans="1:16" hidden="1" x14ac:dyDescent="0.3">
      <c r="A4808" t="s">
        <v>9772</v>
      </c>
      <c r="B4808" t="s">
        <v>9773</v>
      </c>
      <c r="C4808" t="str">
        <f>IFERROR(VLOOKUP(Table1[[#This Row],[Ticker]],[1]!Table1[[Symbol]:[Industry]],2,FALSE),"-")</f>
        <v>-</v>
      </c>
    </row>
    <row r="4809" spans="1:16" hidden="1" x14ac:dyDescent="0.3">
      <c r="A4809" t="s">
        <v>9774</v>
      </c>
      <c r="B4809" t="s">
        <v>9775</v>
      </c>
      <c r="C4809" t="str">
        <f>IFERROR(VLOOKUP(Table1[[#This Row],[Ticker]],[1]!Table1[[Symbol]:[Industry]],2,FALSE),"-")</f>
        <v>-</v>
      </c>
      <c r="D4809" t="s">
        <v>659</v>
      </c>
      <c r="F4809">
        <v>250</v>
      </c>
      <c r="G4809">
        <v>-5.5931859894901201</v>
      </c>
      <c r="H4809">
        <v>-1.87035303188851</v>
      </c>
      <c r="I4809">
        <v>-12.2495918825592</v>
      </c>
      <c r="J4809">
        <v>1.0670674632677399</v>
      </c>
      <c r="N4809">
        <v>1</v>
      </c>
    </row>
    <row r="4810" spans="1:16" hidden="1" x14ac:dyDescent="0.3">
      <c r="A4810" t="s">
        <v>9776</v>
      </c>
      <c r="B4810" t="s">
        <v>9777</v>
      </c>
      <c r="C4810" t="str">
        <f>IFERROR(VLOOKUP(Table1[[#This Row],[Ticker]],[1]!Table1[[Symbol]:[Industry]],2,FALSE),"-")</f>
        <v>-</v>
      </c>
      <c r="F4810">
        <v>10.28</v>
      </c>
      <c r="G4810">
        <v>-5.5931859894901201</v>
      </c>
      <c r="H4810">
        <v>-1.87035303188851</v>
      </c>
      <c r="I4810">
        <v>-12.2495918825592</v>
      </c>
      <c r="J4810">
        <v>1.0670674632677399</v>
      </c>
    </row>
    <row r="4811" spans="1:16" hidden="1" x14ac:dyDescent="0.3">
      <c r="A4811" t="s">
        <v>9778</v>
      </c>
      <c r="B4811" t="s">
        <v>9779</v>
      </c>
      <c r="C4811" t="str">
        <f>IFERROR(VLOOKUP(Table1[[#This Row],[Ticker]],[1]!Table1[[Symbol]:[Industry]],2,FALSE),"-")</f>
        <v>-</v>
      </c>
      <c r="F4811">
        <v>1.1499999999999999</v>
      </c>
      <c r="G4811">
        <v>-5.5931859894901201</v>
      </c>
      <c r="H4811">
        <v>-1.87035303188851</v>
      </c>
      <c r="I4811">
        <v>-12.2495918825592</v>
      </c>
      <c r="J4811">
        <v>1.0670674632677399</v>
      </c>
    </row>
    <row r="4812" spans="1:16" hidden="1" x14ac:dyDescent="0.3">
      <c r="A4812" t="s">
        <v>9780</v>
      </c>
      <c r="B4812" t="s">
        <v>9781</v>
      </c>
      <c r="C4812" t="str">
        <f>IFERROR(VLOOKUP(Table1[[#This Row],[Ticker]],[1]!Table1[[Symbol]:[Industry]],2,FALSE),"-")</f>
        <v>-</v>
      </c>
      <c r="D4812" t="s">
        <v>124</v>
      </c>
      <c r="F4812">
        <v>76.38</v>
      </c>
      <c r="G4812">
        <v>-26.077435173096301</v>
      </c>
      <c r="H4812">
        <v>-13.5762810761957</v>
      </c>
      <c r="I4812">
        <v>-41.506188453138897</v>
      </c>
      <c r="J4812">
        <v>-5.84183671074695</v>
      </c>
      <c r="K4812">
        <v>86.275357300948102</v>
      </c>
      <c r="L4812">
        <v>86.554780923773805</v>
      </c>
      <c r="N4812">
        <v>0.91879416236811995</v>
      </c>
      <c r="O4812">
        <v>64.637339617700903</v>
      </c>
      <c r="P4812">
        <v>34.542892372731998</v>
      </c>
    </row>
    <row r="4813" spans="1:16" hidden="1" x14ac:dyDescent="0.3">
      <c r="A4813" t="s">
        <v>9782</v>
      </c>
      <c r="B4813" t="s">
        <v>9783</v>
      </c>
      <c r="C4813" t="str">
        <f>IFERROR(VLOOKUP(Table1[[#This Row],[Ticker]],[1]!Table1[[Symbol]:[Industry]],2,FALSE),"-")</f>
        <v>-</v>
      </c>
    </row>
    <row r="4814" spans="1:16" hidden="1" x14ac:dyDescent="0.3">
      <c r="A4814" t="s">
        <v>9784</v>
      </c>
      <c r="B4814" t="s">
        <v>9785</v>
      </c>
      <c r="C4814" t="str">
        <f>IFERROR(VLOOKUP(Table1[[#This Row],[Ticker]],[1]!Table1[[Symbol]:[Industry]],2,FALSE),"-")</f>
        <v>-</v>
      </c>
    </row>
    <row r="4815" spans="1:16" hidden="1" x14ac:dyDescent="0.3">
      <c r="A4815" t="s">
        <v>9786</v>
      </c>
      <c r="B4815" t="s">
        <v>9787</v>
      </c>
      <c r="C4815" t="str">
        <f>IFERROR(VLOOKUP(Table1[[#This Row],[Ticker]],[1]!Table1[[Symbol]:[Industry]],2,FALSE),"-")</f>
        <v>-</v>
      </c>
    </row>
    <row r="4816" spans="1:16" hidden="1" x14ac:dyDescent="0.3">
      <c r="A4816" t="s">
        <v>9788</v>
      </c>
      <c r="B4816" t="s">
        <v>9789</v>
      </c>
      <c r="C4816" t="str">
        <f>IFERROR(VLOOKUP(Table1[[#This Row],[Ticker]],[1]!Table1[[Symbol]:[Industry]],2,FALSE),"-")</f>
        <v>-</v>
      </c>
    </row>
    <row r="4817" spans="1:16" hidden="1" x14ac:dyDescent="0.3">
      <c r="A4817" t="s">
        <v>9790</v>
      </c>
      <c r="B4817" t="s">
        <v>9791</v>
      </c>
      <c r="C4817" t="str">
        <f>IFERROR(VLOOKUP(Table1[[#This Row],[Ticker]],[1]!Table1[[Symbol]:[Industry]],2,FALSE),"-")</f>
        <v>-</v>
      </c>
    </row>
    <row r="4818" spans="1:16" hidden="1" x14ac:dyDescent="0.3">
      <c r="A4818" t="s">
        <v>9792</v>
      </c>
      <c r="B4818" t="s">
        <v>9793</v>
      </c>
      <c r="C4818" t="str">
        <f>IFERROR(VLOOKUP(Table1[[#This Row],[Ticker]],[1]!Table1[[Symbol]:[Industry]],2,FALSE),"-")</f>
        <v>-</v>
      </c>
    </row>
    <row r="4819" spans="1:16" hidden="1" x14ac:dyDescent="0.3">
      <c r="A4819" t="s">
        <v>9794</v>
      </c>
      <c r="B4819" t="s">
        <v>9795</v>
      </c>
      <c r="C4819" t="str">
        <f>IFERROR(VLOOKUP(Table1[[#This Row],[Ticker]],[1]!Table1[[Symbol]:[Industry]],2,FALSE),"-")</f>
        <v>-</v>
      </c>
    </row>
    <row r="4820" spans="1:16" hidden="1" x14ac:dyDescent="0.3">
      <c r="A4820" t="s">
        <v>9796</v>
      </c>
      <c r="B4820" t="s">
        <v>9797</v>
      </c>
      <c r="C4820" t="str">
        <f>IFERROR(VLOOKUP(Table1[[#This Row],[Ticker]],[1]!Table1[[Symbol]:[Industry]],2,FALSE),"-")</f>
        <v>-</v>
      </c>
    </row>
    <row r="4821" spans="1:16" hidden="1" x14ac:dyDescent="0.3">
      <c r="A4821" t="s">
        <v>9798</v>
      </c>
      <c r="B4821" t="s">
        <v>9799</v>
      </c>
      <c r="C4821" t="str">
        <f>IFERROR(VLOOKUP(Table1[[#This Row],[Ticker]],[1]!Table1[[Symbol]:[Industry]],2,FALSE),"-")</f>
        <v>-</v>
      </c>
      <c r="D4821" t="s">
        <v>552</v>
      </c>
      <c r="F4821">
        <v>0</v>
      </c>
      <c r="G4821">
        <v>-25.7121860209961</v>
      </c>
      <c r="M4821">
        <v>50</v>
      </c>
    </row>
    <row r="4822" spans="1:16" hidden="1" x14ac:dyDescent="0.3">
      <c r="A4822" t="s">
        <v>9800</v>
      </c>
      <c r="B4822" t="s">
        <v>9801</v>
      </c>
      <c r="C4822" t="str">
        <f>IFERROR(VLOOKUP(Table1[[#This Row],[Ticker]],[1]!Table1[[Symbol]:[Industry]],2,FALSE),"-")</f>
        <v>-</v>
      </c>
    </row>
    <row r="4823" spans="1:16" hidden="1" x14ac:dyDescent="0.3">
      <c r="A4823" t="s">
        <v>9802</v>
      </c>
      <c r="B4823" t="s">
        <v>9803</v>
      </c>
      <c r="C4823" t="str">
        <f>IFERROR(VLOOKUP(Table1[[#This Row],[Ticker]],[1]!Table1[[Symbol]:[Industry]],2,FALSE),"-")</f>
        <v>-</v>
      </c>
      <c r="F4823">
        <v>0.9</v>
      </c>
      <c r="G4823">
        <v>-2.7392130480232102</v>
      </c>
      <c r="H4823">
        <v>7.9146319180985198</v>
      </c>
      <c r="I4823">
        <v>-1.77825491212131</v>
      </c>
      <c r="J4823">
        <v>-0.53343048997069997</v>
      </c>
      <c r="K4823">
        <v>0.77366729688145197</v>
      </c>
      <c r="L4823">
        <v>0.82548644086726597</v>
      </c>
      <c r="N4823">
        <v>1.73553806674216</v>
      </c>
      <c r="O4823">
        <v>7.7777777777777697</v>
      </c>
      <c r="P4823">
        <v>83.673469387755105</v>
      </c>
    </row>
    <row r="4824" spans="1:16" hidden="1" x14ac:dyDescent="0.3">
      <c r="A4824" t="s">
        <v>9804</v>
      </c>
      <c r="B4824" t="s">
        <v>9805</v>
      </c>
      <c r="C4824" t="str">
        <f>IFERROR(VLOOKUP(Table1[[#This Row],[Ticker]],[1]!Table1[[Symbol]:[Industry]],2,FALSE),"-")</f>
        <v>-</v>
      </c>
      <c r="D4824" t="s">
        <v>124</v>
      </c>
      <c r="F4824">
        <v>0</v>
      </c>
      <c r="G4824">
        <v>-25.7121860209961</v>
      </c>
      <c r="M4824">
        <v>50</v>
      </c>
    </row>
    <row r="4825" spans="1:16" hidden="1" x14ac:dyDescent="0.3">
      <c r="A4825" t="s">
        <v>9806</v>
      </c>
      <c r="B4825" t="s">
        <v>9807</v>
      </c>
      <c r="C4825" t="str">
        <f>IFERROR(VLOOKUP(Table1[[#This Row],[Ticker]],[1]!Table1[[Symbol]:[Industry]],2,FALSE),"-")</f>
        <v>-</v>
      </c>
      <c r="F4825">
        <v>0</v>
      </c>
      <c r="G4825">
        <v>-25.7121860209961</v>
      </c>
      <c r="M4825">
        <v>50</v>
      </c>
    </row>
    <row r="4826" spans="1:16" hidden="1" x14ac:dyDescent="0.3">
      <c r="A4826" t="s">
        <v>9808</v>
      </c>
      <c r="B4826" t="s">
        <v>9809</v>
      </c>
      <c r="C4826" t="str">
        <f>IFERROR(VLOOKUP(Table1[[#This Row],[Ticker]],[1]!Table1[[Symbol]:[Industry]],2,FALSE),"-")</f>
        <v>-</v>
      </c>
      <c r="D4826" t="s">
        <v>390</v>
      </c>
      <c r="F4826">
        <v>0</v>
      </c>
      <c r="G4826">
        <v>-25.7121860209961</v>
      </c>
      <c r="M4826">
        <v>50</v>
      </c>
    </row>
    <row r="4827" spans="1:16" hidden="1" x14ac:dyDescent="0.3">
      <c r="A4827" t="s">
        <v>9810</v>
      </c>
      <c r="B4827" t="s">
        <v>9811</v>
      </c>
      <c r="C4827" t="str">
        <f>IFERROR(VLOOKUP(Table1[[#This Row],[Ticker]],[1]!Table1[[Symbol]:[Industry]],2,FALSE),"-")</f>
        <v>-</v>
      </c>
      <c r="D4827" t="s">
        <v>552</v>
      </c>
    </row>
    <row r="4828" spans="1:16" hidden="1" x14ac:dyDescent="0.3">
      <c r="A4828" t="s">
        <v>9812</v>
      </c>
      <c r="B4828" t="s">
        <v>9813</v>
      </c>
      <c r="C4828" t="str">
        <f>IFERROR(VLOOKUP(Table1[[#This Row],[Ticker]],[1]!Table1[[Symbol]:[Industry]],2,FALSE),"-")</f>
        <v>-</v>
      </c>
      <c r="D4828" t="s">
        <v>234</v>
      </c>
    </row>
    <row r="4829" spans="1:16" hidden="1" x14ac:dyDescent="0.3">
      <c r="A4829" t="s">
        <v>9814</v>
      </c>
      <c r="B4829" t="s">
        <v>9815</v>
      </c>
      <c r="C4829" t="str">
        <f>IFERROR(VLOOKUP(Table1[[#This Row],[Ticker]],[1]!Table1[[Symbol]:[Industry]],2,FALSE),"-")</f>
        <v>-</v>
      </c>
      <c r="D4829" t="s">
        <v>140</v>
      </c>
      <c r="F4829">
        <v>0</v>
      </c>
      <c r="G4829">
        <v>-25.7121860209961</v>
      </c>
    </row>
    <row r="4830" spans="1:16" hidden="1" x14ac:dyDescent="0.3">
      <c r="A4830" t="s">
        <v>9816</v>
      </c>
      <c r="B4830" t="s">
        <v>9817</v>
      </c>
      <c r="C4830" t="str">
        <f>IFERROR(VLOOKUP(Table1[[#This Row],[Ticker]],[1]!Table1[[Symbol]:[Industry]],2,FALSE),"-")</f>
        <v>-</v>
      </c>
      <c r="D4830" t="s">
        <v>620</v>
      </c>
      <c r="F4830">
        <v>0</v>
      </c>
      <c r="G4830">
        <v>-25.7121860209961</v>
      </c>
      <c r="M4830">
        <v>50</v>
      </c>
    </row>
    <row r="4831" spans="1:16" hidden="1" x14ac:dyDescent="0.3">
      <c r="A4831" t="s">
        <v>9818</v>
      </c>
      <c r="B4831" t="s">
        <v>9819</v>
      </c>
      <c r="C4831" t="str">
        <f>IFERROR(VLOOKUP(Table1[[#This Row],[Ticker]],[1]!Table1[[Symbol]:[Industry]],2,FALSE),"-")</f>
        <v>-</v>
      </c>
      <c r="F4831">
        <v>0</v>
      </c>
      <c r="G4831">
        <v>-25.7121860209961</v>
      </c>
      <c r="M4831">
        <v>50</v>
      </c>
    </row>
    <row r="4832" spans="1:16" hidden="1" x14ac:dyDescent="0.3">
      <c r="A4832" t="s">
        <v>9820</v>
      </c>
      <c r="B4832" t="s">
        <v>9821</v>
      </c>
      <c r="C4832" t="str">
        <f>IFERROR(VLOOKUP(Table1[[#This Row],[Ticker]],[1]!Table1[[Symbol]:[Industry]],2,FALSE),"-")</f>
        <v>-</v>
      </c>
      <c r="D4832" t="s">
        <v>620</v>
      </c>
      <c r="F4832">
        <v>0</v>
      </c>
      <c r="G4832">
        <v>-25.7121860209961</v>
      </c>
      <c r="M4832">
        <v>50</v>
      </c>
    </row>
    <row r="4833" spans="1:16" hidden="1" x14ac:dyDescent="0.3">
      <c r="A4833" t="s">
        <v>9822</v>
      </c>
      <c r="B4833" t="s">
        <v>9823</v>
      </c>
      <c r="C4833" t="str">
        <f>IFERROR(VLOOKUP(Table1[[#This Row],[Ticker]],[1]!Table1[[Symbol]:[Industry]],2,FALSE),"-")</f>
        <v>-</v>
      </c>
      <c r="D4833" t="s">
        <v>127</v>
      </c>
      <c r="F4833">
        <v>0</v>
      </c>
      <c r="G4833">
        <v>-25.7121860209961</v>
      </c>
      <c r="M4833">
        <v>50</v>
      </c>
    </row>
    <row r="4834" spans="1:16" hidden="1" x14ac:dyDescent="0.3">
      <c r="A4834" t="s">
        <v>9824</v>
      </c>
      <c r="B4834" t="s">
        <v>9825</v>
      </c>
      <c r="C4834" t="str">
        <f>IFERROR(VLOOKUP(Table1[[#This Row],[Ticker]],[1]!Table1[[Symbol]:[Industry]],2,FALSE),"-")</f>
        <v>-</v>
      </c>
      <c r="D4834" t="s">
        <v>620</v>
      </c>
      <c r="F4834">
        <v>0</v>
      </c>
      <c r="G4834">
        <v>-25.7121860209961</v>
      </c>
      <c r="M4834">
        <v>50</v>
      </c>
    </row>
    <row r="4835" spans="1:16" hidden="1" x14ac:dyDescent="0.3">
      <c r="A4835" t="s">
        <v>9826</v>
      </c>
      <c r="B4835" t="s">
        <v>9827</v>
      </c>
      <c r="C4835" t="str">
        <f>IFERROR(VLOOKUP(Table1[[#This Row],[Ticker]],[1]!Table1[[Symbol]:[Industry]],2,FALSE),"-")</f>
        <v>-</v>
      </c>
      <c r="F4835">
        <v>0</v>
      </c>
      <c r="G4835">
        <v>-25.7121860209961</v>
      </c>
      <c r="M4835">
        <v>50</v>
      </c>
    </row>
    <row r="4836" spans="1:16" hidden="1" x14ac:dyDescent="0.3">
      <c r="A4836" t="s">
        <v>9828</v>
      </c>
      <c r="B4836" t="s">
        <v>9829</v>
      </c>
      <c r="C4836" t="str">
        <f>IFERROR(VLOOKUP(Table1[[#This Row],[Ticker]],[1]!Table1[[Symbol]:[Industry]],2,FALSE),"-")</f>
        <v>-</v>
      </c>
      <c r="F4836">
        <v>0</v>
      </c>
      <c r="G4836">
        <v>-25.7121860209961</v>
      </c>
      <c r="M4836">
        <v>50</v>
      </c>
    </row>
    <row r="4837" spans="1:16" hidden="1" x14ac:dyDescent="0.3">
      <c r="A4837" t="s">
        <v>9830</v>
      </c>
      <c r="B4837" t="s">
        <v>9831</v>
      </c>
      <c r="C4837" t="str">
        <f>IFERROR(VLOOKUP(Table1[[#This Row],[Ticker]],[1]!Table1[[Symbol]:[Industry]],2,FALSE),"-")</f>
        <v>-</v>
      </c>
      <c r="D4837" t="s">
        <v>46</v>
      </c>
      <c r="F4837">
        <v>0</v>
      </c>
      <c r="G4837">
        <v>-25.7121860209961</v>
      </c>
      <c r="M4837">
        <v>50</v>
      </c>
    </row>
    <row r="4838" spans="1:16" hidden="1" x14ac:dyDescent="0.3">
      <c r="A4838" t="s">
        <v>9832</v>
      </c>
      <c r="B4838" t="s">
        <v>9833</v>
      </c>
      <c r="C4838" t="str">
        <f>IFERROR(VLOOKUP(Table1[[#This Row],[Ticker]],[1]!Table1[[Symbol]:[Industry]],2,FALSE),"-")</f>
        <v>-</v>
      </c>
      <c r="D4838" t="s">
        <v>668</v>
      </c>
    </row>
    <row r="4839" spans="1:16" hidden="1" x14ac:dyDescent="0.3">
      <c r="A4839" t="s">
        <v>9834</v>
      </c>
      <c r="B4839" t="s">
        <v>9835</v>
      </c>
      <c r="C4839" t="str">
        <f>IFERROR(VLOOKUP(Table1[[#This Row],[Ticker]],[1]!Table1[[Symbol]:[Industry]],2,FALSE),"-")</f>
        <v>-</v>
      </c>
      <c r="F4839">
        <v>0</v>
      </c>
      <c r="G4839">
        <v>-25.7121860209961</v>
      </c>
      <c r="M4839">
        <v>50</v>
      </c>
    </row>
    <row r="4840" spans="1:16" hidden="1" x14ac:dyDescent="0.3">
      <c r="A4840" t="s">
        <v>9836</v>
      </c>
      <c r="B4840" t="s">
        <v>9837</v>
      </c>
      <c r="C4840" t="str">
        <f>IFERROR(VLOOKUP(Table1[[#This Row],[Ticker]],[1]!Table1[[Symbol]:[Industry]],2,FALSE),"-")</f>
        <v>-</v>
      </c>
      <c r="D4840" t="s">
        <v>65</v>
      </c>
      <c r="F4840">
        <v>0</v>
      </c>
      <c r="G4840">
        <v>-25.7121860209961</v>
      </c>
      <c r="M4840">
        <v>50</v>
      </c>
    </row>
    <row r="4841" spans="1:16" hidden="1" x14ac:dyDescent="0.3">
      <c r="A4841" t="s">
        <v>9838</v>
      </c>
      <c r="B4841" t="s">
        <v>9839</v>
      </c>
      <c r="C4841" t="str">
        <f>IFERROR(VLOOKUP(Table1[[#This Row],[Ticker]],[1]!Table1[[Symbol]:[Industry]],2,FALSE),"-")</f>
        <v>-</v>
      </c>
      <c r="D4841" t="s">
        <v>237</v>
      </c>
      <c r="F4841">
        <v>0</v>
      </c>
      <c r="G4841">
        <v>-25.7121860209961</v>
      </c>
      <c r="M4841">
        <v>50</v>
      </c>
    </row>
    <row r="4842" spans="1:16" hidden="1" x14ac:dyDescent="0.3">
      <c r="A4842" t="s">
        <v>9840</v>
      </c>
      <c r="B4842" t="s">
        <v>9841</v>
      </c>
      <c r="C4842" t="str">
        <f>IFERROR(VLOOKUP(Table1[[#This Row],[Ticker]],[1]!Table1[[Symbol]:[Industry]],2,FALSE),"-")</f>
        <v>-</v>
      </c>
      <c r="D4842" t="s">
        <v>390</v>
      </c>
      <c r="F4842">
        <v>0</v>
      </c>
      <c r="G4842">
        <v>-25.7121860209961</v>
      </c>
      <c r="M4842">
        <v>50</v>
      </c>
    </row>
    <row r="4843" spans="1:16" hidden="1" x14ac:dyDescent="0.3">
      <c r="A4843" t="s">
        <v>9842</v>
      </c>
      <c r="B4843" t="s">
        <v>9843</v>
      </c>
      <c r="C4843" t="str">
        <f>IFERROR(VLOOKUP(Table1[[#This Row],[Ticker]],[1]!Table1[[Symbol]:[Industry]],2,FALSE),"-")</f>
        <v>-</v>
      </c>
      <c r="D4843" t="s">
        <v>127</v>
      </c>
      <c r="F4843">
        <v>0</v>
      </c>
      <c r="G4843">
        <v>-25.7121860209961</v>
      </c>
      <c r="M4843">
        <v>50</v>
      </c>
    </row>
    <row r="4844" spans="1:16" hidden="1" x14ac:dyDescent="0.3">
      <c r="A4844" t="s">
        <v>9844</v>
      </c>
      <c r="B4844" t="s">
        <v>9845</v>
      </c>
      <c r="C4844" t="str">
        <f>IFERROR(VLOOKUP(Table1[[#This Row],[Ticker]],[1]!Table1[[Symbol]:[Industry]],2,FALSE),"-")</f>
        <v>-</v>
      </c>
      <c r="D4844" t="s">
        <v>1512</v>
      </c>
      <c r="F4844">
        <v>1.1299999999999999</v>
      </c>
      <c r="G4844">
        <v>-25.7121860209961</v>
      </c>
      <c r="H4844">
        <v>-4.4141352051891403</v>
      </c>
      <c r="I4844">
        <v>-12.8893660232324</v>
      </c>
      <c r="J4844">
        <v>-1.7679983912052499</v>
      </c>
      <c r="O4844">
        <v>0</v>
      </c>
      <c r="P4844">
        <v>0</v>
      </c>
    </row>
    <row r="4845" spans="1:16" hidden="1" x14ac:dyDescent="0.3">
      <c r="A4845" t="s">
        <v>9846</v>
      </c>
      <c r="B4845" t="s">
        <v>9847</v>
      </c>
      <c r="C4845" t="str">
        <f>IFERROR(VLOOKUP(Table1[[#This Row],[Ticker]],[1]!Table1[[Symbol]:[Industry]],2,FALSE),"-")</f>
        <v>-</v>
      </c>
    </row>
    <row r="4846" spans="1:16" hidden="1" x14ac:dyDescent="0.3">
      <c r="A4846" t="s">
        <v>9848</v>
      </c>
      <c r="B4846" t="s">
        <v>9849</v>
      </c>
      <c r="C4846" t="str">
        <f>IFERROR(VLOOKUP(Table1[[#This Row],[Ticker]],[1]!Table1[[Symbol]:[Industry]],2,FALSE),"-")</f>
        <v>-</v>
      </c>
      <c r="F4846">
        <v>20.64</v>
      </c>
      <c r="G4846">
        <v>-30.245025983993401</v>
      </c>
      <c r="H4846">
        <v>3.4694626784087399</v>
      </c>
      <c r="I4846">
        <v>-14.603651737518099</v>
      </c>
      <c r="J4846">
        <v>-3.2655829322680501</v>
      </c>
      <c r="K4846">
        <v>19.444025692467001</v>
      </c>
      <c r="L4846">
        <v>20.318700415775002</v>
      </c>
      <c r="N4846">
        <v>1.4842569914215</v>
      </c>
      <c r="O4846">
        <v>38.032945736434101</v>
      </c>
      <c r="P4846">
        <v>29.811320754716899</v>
      </c>
    </row>
    <row r="4847" spans="1:16" hidden="1" x14ac:dyDescent="0.3">
      <c r="A4847" t="s">
        <v>9850</v>
      </c>
      <c r="B4847" t="s">
        <v>9851</v>
      </c>
      <c r="C4847" t="str">
        <f>IFERROR(VLOOKUP(Table1[[#This Row],[Ticker]],[1]!Table1[[Symbol]:[Industry]],2,FALSE),"-")</f>
        <v>-</v>
      </c>
      <c r="D4847" t="s">
        <v>1136</v>
      </c>
    </row>
    <row r="4848" spans="1:16" hidden="1" x14ac:dyDescent="0.3">
      <c r="A4848" t="s">
        <v>9852</v>
      </c>
      <c r="B4848" t="s">
        <v>9853</v>
      </c>
      <c r="C4848" t="str">
        <f>IFERROR(VLOOKUP(Table1[[#This Row],[Ticker]],[1]!Table1[[Symbol]:[Industry]],2,FALSE),"-")</f>
        <v>-</v>
      </c>
      <c r="F4848">
        <v>0</v>
      </c>
      <c r="G4848">
        <v>-25.7121860209961</v>
      </c>
      <c r="M4848">
        <v>50</v>
      </c>
    </row>
    <row r="4849" spans="1:13" hidden="1" x14ac:dyDescent="0.3">
      <c r="A4849" t="s">
        <v>9854</v>
      </c>
      <c r="B4849" t="s">
        <v>9855</v>
      </c>
      <c r="C4849" t="str">
        <f>IFERROR(VLOOKUP(Table1[[#This Row],[Ticker]],[1]!Table1[[Symbol]:[Industry]],2,FALSE),"-")</f>
        <v>-</v>
      </c>
      <c r="D4849" t="s">
        <v>552</v>
      </c>
      <c r="F4849">
        <v>0</v>
      </c>
      <c r="G4849">
        <v>-25.7121860209961</v>
      </c>
      <c r="M4849">
        <v>50</v>
      </c>
    </row>
    <row r="4850" spans="1:13" hidden="1" x14ac:dyDescent="0.3">
      <c r="A4850" t="s">
        <v>9856</v>
      </c>
      <c r="B4850" t="s">
        <v>9857</v>
      </c>
      <c r="C4850" t="str">
        <f>IFERROR(VLOOKUP(Table1[[#This Row],[Ticker]],[1]!Table1[[Symbol]:[Industry]],2,FALSE),"-")</f>
        <v>-</v>
      </c>
      <c r="D4850" t="s">
        <v>552</v>
      </c>
      <c r="F4850">
        <v>0</v>
      </c>
      <c r="G4850">
        <v>-25.7121860209961</v>
      </c>
      <c r="M4850">
        <v>50</v>
      </c>
    </row>
    <row r="4851" spans="1:13" hidden="1" x14ac:dyDescent="0.3">
      <c r="A4851" t="s">
        <v>9858</v>
      </c>
      <c r="B4851" t="s">
        <v>9859</v>
      </c>
      <c r="C4851" t="str">
        <f>IFERROR(VLOOKUP(Table1[[#This Row],[Ticker]],[1]!Table1[[Symbol]:[Industry]],2,FALSE),"-")</f>
        <v>-</v>
      </c>
      <c r="F4851">
        <v>0</v>
      </c>
      <c r="G4851">
        <v>-25.7121860209961</v>
      </c>
      <c r="M4851">
        <v>50</v>
      </c>
    </row>
    <row r="4852" spans="1:13" hidden="1" x14ac:dyDescent="0.3">
      <c r="A4852" t="s">
        <v>9860</v>
      </c>
      <c r="B4852" t="s">
        <v>9861</v>
      </c>
      <c r="C4852" t="str">
        <f>IFERROR(VLOOKUP(Table1[[#This Row],[Ticker]],[1]!Table1[[Symbol]:[Industry]],2,FALSE),"-")</f>
        <v>-</v>
      </c>
      <c r="F4852">
        <v>0</v>
      </c>
      <c r="G4852">
        <v>-25.7121860209961</v>
      </c>
      <c r="M4852">
        <v>50</v>
      </c>
    </row>
    <row r="4853" spans="1:13" hidden="1" x14ac:dyDescent="0.3">
      <c r="A4853" t="s">
        <v>9862</v>
      </c>
      <c r="B4853" t="s">
        <v>9863</v>
      </c>
      <c r="C4853" t="str">
        <f>IFERROR(VLOOKUP(Table1[[#This Row],[Ticker]],[1]!Table1[[Symbol]:[Industry]],2,FALSE),"-")</f>
        <v>-</v>
      </c>
      <c r="D4853" t="s">
        <v>65</v>
      </c>
      <c r="F4853">
        <v>0</v>
      </c>
      <c r="G4853">
        <v>-25.7121860209961</v>
      </c>
      <c r="M4853">
        <v>50</v>
      </c>
    </row>
    <row r="4854" spans="1:13" hidden="1" x14ac:dyDescent="0.3">
      <c r="A4854" t="s">
        <v>9864</v>
      </c>
      <c r="B4854" t="s">
        <v>9865</v>
      </c>
      <c r="C4854" t="str">
        <f>IFERROR(VLOOKUP(Table1[[#This Row],[Ticker]],[1]!Table1[[Symbol]:[Industry]],2,FALSE),"-")</f>
        <v>-</v>
      </c>
      <c r="D4854" t="s">
        <v>49</v>
      </c>
      <c r="F4854">
        <v>0</v>
      </c>
      <c r="G4854">
        <v>-25.7121860209961</v>
      </c>
      <c r="M4854">
        <v>50</v>
      </c>
    </row>
    <row r="4855" spans="1:13" hidden="1" x14ac:dyDescent="0.3">
      <c r="A4855" t="s">
        <v>9866</v>
      </c>
      <c r="B4855" t="s">
        <v>9867</v>
      </c>
      <c r="C4855" t="str">
        <f>IFERROR(VLOOKUP(Table1[[#This Row],[Ticker]],[1]!Table1[[Symbol]:[Industry]],2,FALSE),"-")</f>
        <v>-</v>
      </c>
      <c r="F4855">
        <v>0</v>
      </c>
      <c r="G4855">
        <v>-25.7121860209961</v>
      </c>
      <c r="M4855">
        <v>50</v>
      </c>
    </row>
    <row r="4856" spans="1:13" hidden="1" x14ac:dyDescent="0.3">
      <c r="A4856" t="s">
        <v>9868</v>
      </c>
      <c r="B4856" t="s">
        <v>9869</v>
      </c>
      <c r="C4856" t="str">
        <f>IFERROR(VLOOKUP(Table1[[#This Row],[Ticker]],[1]!Table1[[Symbol]:[Industry]],2,FALSE),"-")</f>
        <v>-</v>
      </c>
      <c r="D4856" t="s">
        <v>552</v>
      </c>
      <c r="F4856">
        <v>0</v>
      </c>
      <c r="G4856">
        <v>-25.7121860209961</v>
      </c>
      <c r="M4856">
        <v>50</v>
      </c>
    </row>
    <row r="4857" spans="1:13" hidden="1" x14ac:dyDescent="0.3">
      <c r="A4857" t="s">
        <v>9870</v>
      </c>
      <c r="B4857" t="s">
        <v>9871</v>
      </c>
      <c r="C4857" t="str">
        <f>IFERROR(VLOOKUP(Table1[[#This Row],[Ticker]],[1]!Table1[[Symbol]:[Industry]],2,FALSE),"-")</f>
        <v>-</v>
      </c>
      <c r="D4857" t="s">
        <v>127</v>
      </c>
      <c r="F4857">
        <v>0</v>
      </c>
      <c r="G4857">
        <v>-25.7121860209961</v>
      </c>
    </row>
    <row r="4858" spans="1:13" hidden="1" x14ac:dyDescent="0.3">
      <c r="A4858" t="s">
        <v>9872</v>
      </c>
      <c r="B4858" t="s">
        <v>9873</v>
      </c>
      <c r="C4858" t="str">
        <f>IFERROR(VLOOKUP(Table1[[#This Row],[Ticker]],[1]!Table1[[Symbol]:[Industry]],2,FALSE),"-")</f>
        <v>-</v>
      </c>
      <c r="D4858" t="s">
        <v>552</v>
      </c>
      <c r="F4858">
        <v>0</v>
      </c>
      <c r="G4858">
        <v>-25.7121860209961</v>
      </c>
      <c r="M4858">
        <v>50</v>
      </c>
    </row>
    <row r="4859" spans="1:13" hidden="1" x14ac:dyDescent="0.3">
      <c r="A4859" t="s">
        <v>9874</v>
      </c>
      <c r="B4859" t="s">
        <v>9875</v>
      </c>
      <c r="C4859" t="str">
        <f>IFERROR(VLOOKUP(Table1[[#This Row],[Ticker]],[1]!Table1[[Symbol]:[Industry]],2,FALSE),"-")</f>
        <v>-</v>
      </c>
      <c r="D4859" t="s">
        <v>140</v>
      </c>
      <c r="F4859">
        <v>0</v>
      </c>
      <c r="G4859">
        <v>-25.7121860209961</v>
      </c>
      <c r="M4859">
        <v>50</v>
      </c>
    </row>
    <row r="4860" spans="1:13" hidden="1" x14ac:dyDescent="0.3">
      <c r="A4860" t="s">
        <v>9876</v>
      </c>
      <c r="B4860" t="s">
        <v>9877</v>
      </c>
      <c r="C4860" t="str">
        <f>IFERROR(VLOOKUP(Table1[[#This Row],[Ticker]],[1]!Table1[[Symbol]:[Industry]],2,FALSE),"-")</f>
        <v>-</v>
      </c>
      <c r="D4860" t="s">
        <v>140</v>
      </c>
      <c r="F4860">
        <v>0</v>
      </c>
      <c r="G4860">
        <v>-25.7121860209961</v>
      </c>
      <c r="M4860">
        <v>50</v>
      </c>
    </row>
    <row r="4861" spans="1:13" hidden="1" x14ac:dyDescent="0.3">
      <c r="A4861" t="s">
        <v>9878</v>
      </c>
      <c r="B4861" t="s">
        <v>9879</v>
      </c>
      <c r="C4861" t="str">
        <f>IFERROR(VLOOKUP(Table1[[#This Row],[Ticker]],[1]!Table1[[Symbol]:[Industry]],2,FALSE),"-")</f>
        <v>-</v>
      </c>
      <c r="D4861" t="s">
        <v>552</v>
      </c>
      <c r="F4861">
        <v>0</v>
      </c>
      <c r="G4861">
        <v>-25.7121860209961</v>
      </c>
      <c r="M4861">
        <v>50</v>
      </c>
    </row>
    <row r="4862" spans="1:13" hidden="1" x14ac:dyDescent="0.3">
      <c r="A4862" t="s">
        <v>9880</v>
      </c>
      <c r="B4862" t="s">
        <v>9881</v>
      </c>
      <c r="C4862" t="str">
        <f>IFERROR(VLOOKUP(Table1[[#This Row],[Ticker]],[1]!Table1[[Symbol]:[Industry]],2,FALSE),"-")</f>
        <v>-</v>
      </c>
      <c r="F4862">
        <v>0</v>
      </c>
      <c r="G4862">
        <v>-25.7121860209961</v>
      </c>
      <c r="M4862">
        <v>50</v>
      </c>
    </row>
    <row r="4863" spans="1:13" hidden="1" x14ac:dyDescent="0.3">
      <c r="A4863" t="s">
        <v>9882</v>
      </c>
      <c r="B4863" t="s">
        <v>9883</v>
      </c>
      <c r="C4863" t="str">
        <f>IFERROR(VLOOKUP(Table1[[#This Row],[Ticker]],[1]!Table1[[Symbol]:[Industry]],2,FALSE),"-")</f>
        <v>-</v>
      </c>
      <c r="D4863" t="s">
        <v>390</v>
      </c>
      <c r="F4863">
        <v>0</v>
      </c>
      <c r="G4863">
        <v>-25.7121860209961</v>
      </c>
      <c r="M4863">
        <v>50</v>
      </c>
    </row>
    <row r="4864" spans="1:13" hidden="1" x14ac:dyDescent="0.3">
      <c r="A4864" t="s">
        <v>9884</v>
      </c>
      <c r="B4864" t="s">
        <v>9885</v>
      </c>
      <c r="C4864" t="str">
        <f>IFERROR(VLOOKUP(Table1[[#This Row],[Ticker]],[1]!Table1[[Symbol]:[Industry]],2,FALSE),"-")</f>
        <v>-</v>
      </c>
      <c r="D4864" t="s">
        <v>552</v>
      </c>
      <c r="F4864">
        <v>0</v>
      </c>
      <c r="G4864">
        <v>-25.7121860209961</v>
      </c>
    </row>
    <row r="4865" spans="1:16" hidden="1" x14ac:dyDescent="0.3">
      <c r="A4865" t="s">
        <v>9886</v>
      </c>
      <c r="B4865" t="s">
        <v>9887</v>
      </c>
      <c r="C4865" t="str">
        <f>IFERROR(VLOOKUP(Table1[[#This Row],[Ticker]],[1]!Table1[[Symbol]:[Industry]],2,FALSE),"-")</f>
        <v>-</v>
      </c>
      <c r="F4865">
        <v>0</v>
      </c>
      <c r="G4865">
        <v>-25.7121860209961</v>
      </c>
      <c r="M4865">
        <v>50</v>
      </c>
    </row>
    <row r="4866" spans="1:16" hidden="1" x14ac:dyDescent="0.3">
      <c r="A4866" t="s">
        <v>9888</v>
      </c>
      <c r="B4866" t="s">
        <v>9889</v>
      </c>
      <c r="C4866" t="str">
        <f>IFERROR(VLOOKUP(Table1[[#This Row],[Ticker]],[1]!Table1[[Symbol]:[Industry]],2,FALSE),"-")</f>
        <v>-</v>
      </c>
      <c r="D4866" t="s">
        <v>552</v>
      </c>
      <c r="F4866">
        <v>0</v>
      </c>
      <c r="G4866">
        <v>-25.7121860209961</v>
      </c>
      <c r="M4866">
        <v>50</v>
      </c>
    </row>
    <row r="4867" spans="1:16" hidden="1" x14ac:dyDescent="0.3">
      <c r="A4867" t="s">
        <v>9890</v>
      </c>
      <c r="B4867" t="s">
        <v>9891</v>
      </c>
      <c r="C4867" t="str">
        <f>IFERROR(VLOOKUP(Table1[[#This Row],[Ticker]],[1]!Table1[[Symbol]:[Industry]],2,FALSE),"-")</f>
        <v>-</v>
      </c>
      <c r="D4867" t="s">
        <v>127</v>
      </c>
      <c r="F4867">
        <v>0</v>
      </c>
      <c r="G4867">
        <v>-25.7121860209961</v>
      </c>
      <c r="M4867">
        <v>50</v>
      </c>
    </row>
    <row r="4868" spans="1:16" hidden="1" x14ac:dyDescent="0.3">
      <c r="A4868" t="s">
        <v>9892</v>
      </c>
      <c r="B4868" t="s">
        <v>9893</v>
      </c>
      <c r="C4868" t="str">
        <f>IFERROR(VLOOKUP(Table1[[#This Row],[Ticker]],[1]!Table1[[Symbol]:[Industry]],2,FALSE),"-")</f>
        <v>-</v>
      </c>
      <c r="D4868" t="s">
        <v>59</v>
      </c>
      <c r="F4868">
        <v>0</v>
      </c>
      <c r="G4868">
        <v>-25.7121860209961</v>
      </c>
      <c r="M4868">
        <v>50</v>
      </c>
    </row>
    <row r="4869" spans="1:16" hidden="1" x14ac:dyDescent="0.3">
      <c r="A4869" t="s">
        <v>9894</v>
      </c>
      <c r="B4869" t="s">
        <v>9895</v>
      </c>
      <c r="C4869" t="str">
        <f>IFERROR(VLOOKUP(Table1[[#This Row],[Ticker]],[1]!Table1[[Symbol]:[Industry]],2,FALSE),"-")</f>
        <v>-</v>
      </c>
      <c r="D4869" t="s">
        <v>659</v>
      </c>
      <c r="F4869">
        <v>0</v>
      </c>
      <c r="G4869">
        <v>-25.7121860209961</v>
      </c>
      <c r="M4869">
        <v>50</v>
      </c>
    </row>
    <row r="4870" spans="1:16" hidden="1" x14ac:dyDescent="0.3">
      <c r="A4870" t="s">
        <v>9896</v>
      </c>
      <c r="B4870" t="s">
        <v>9897</v>
      </c>
      <c r="C4870" t="str">
        <f>IFERROR(VLOOKUP(Table1[[#This Row],[Ticker]],[1]!Table1[[Symbol]:[Industry]],2,FALSE),"-")</f>
        <v>-</v>
      </c>
      <c r="D4870" t="s">
        <v>218</v>
      </c>
      <c r="F4870">
        <v>0</v>
      </c>
      <c r="G4870">
        <v>-25.7121860209961</v>
      </c>
      <c r="M4870">
        <v>50</v>
      </c>
    </row>
    <row r="4871" spans="1:16" hidden="1" x14ac:dyDescent="0.3">
      <c r="A4871" t="s">
        <v>9898</v>
      </c>
      <c r="B4871" t="s">
        <v>9899</v>
      </c>
      <c r="C4871" t="str">
        <f>IFERROR(VLOOKUP(Table1[[#This Row],[Ticker]],[1]!Table1[[Symbol]:[Industry]],2,FALSE),"-")</f>
        <v>-</v>
      </c>
      <c r="D4871" t="s">
        <v>218</v>
      </c>
      <c r="F4871">
        <v>0</v>
      </c>
      <c r="G4871">
        <v>-25.7121860209961</v>
      </c>
      <c r="M4871">
        <v>50</v>
      </c>
    </row>
    <row r="4872" spans="1:16" hidden="1" x14ac:dyDescent="0.3">
      <c r="A4872" t="s">
        <v>9900</v>
      </c>
      <c r="B4872" t="s">
        <v>9901</v>
      </c>
      <c r="C4872" t="str">
        <f>IFERROR(VLOOKUP(Table1[[#This Row],[Ticker]],[1]!Table1[[Symbol]:[Industry]],2,FALSE),"-")</f>
        <v>-</v>
      </c>
      <c r="F4872">
        <v>0</v>
      </c>
      <c r="G4872">
        <v>-25.7121860209961</v>
      </c>
      <c r="M4872">
        <v>50</v>
      </c>
    </row>
    <row r="4873" spans="1:16" hidden="1" x14ac:dyDescent="0.3">
      <c r="A4873" t="s">
        <v>9902</v>
      </c>
      <c r="B4873" t="s">
        <v>9903</v>
      </c>
      <c r="C4873" t="str">
        <f>IFERROR(VLOOKUP(Table1[[#This Row],[Ticker]],[1]!Table1[[Symbol]:[Industry]],2,FALSE),"-")</f>
        <v>-</v>
      </c>
      <c r="F4873">
        <v>0</v>
      </c>
      <c r="G4873">
        <v>-25.7121860209961</v>
      </c>
      <c r="M4873">
        <v>50</v>
      </c>
    </row>
    <row r="4874" spans="1:16" hidden="1" x14ac:dyDescent="0.3">
      <c r="A4874" t="s">
        <v>9904</v>
      </c>
      <c r="B4874" t="s">
        <v>9905</v>
      </c>
      <c r="C4874" t="str">
        <f>IFERROR(VLOOKUP(Table1[[#This Row],[Ticker]],[1]!Table1[[Symbol]:[Industry]],2,FALSE),"-")</f>
        <v>-</v>
      </c>
      <c r="D4874" t="s">
        <v>320</v>
      </c>
      <c r="F4874">
        <v>0</v>
      </c>
      <c r="G4874">
        <v>-25.7121860209961</v>
      </c>
      <c r="M4874">
        <v>50</v>
      </c>
    </row>
    <row r="4875" spans="1:16" hidden="1" x14ac:dyDescent="0.3">
      <c r="A4875" t="s">
        <v>9906</v>
      </c>
      <c r="B4875" t="s">
        <v>9907</v>
      </c>
      <c r="C4875" t="str">
        <f>IFERROR(VLOOKUP(Table1[[#This Row],[Ticker]],[1]!Table1[[Symbol]:[Industry]],2,FALSE),"-")</f>
        <v>-</v>
      </c>
      <c r="D4875" t="s">
        <v>257</v>
      </c>
      <c r="F4875">
        <v>0</v>
      </c>
      <c r="G4875">
        <v>-25.7121860209961</v>
      </c>
      <c r="M4875">
        <v>50</v>
      </c>
    </row>
    <row r="4876" spans="1:16" hidden="1" x14ac:dyDescent="0.3">
      <c r="A4876" t="s">
        <v>9908</v>
      </c>
      <c r="B4876" t="s">
        <v>9909</v>
      </c>
      <c r="C4876" t="str">
        <f>IFERROR(VLOOKUP(Table1[[#This Row],[Ticker]],[1]!Table1[[Symbol]:[Industry]],2,FALSE),"-")</f>
        <v>-</v>
      </c>
      <c r="D4876" t="s">
        <v>46</v>
      </c>
    </row>
    <row r="4877" spans="1:16" hidden="1" x14ac:dyDescent="0.3">
      <c r="A4877" t="s">
        <v>25</v>
      </c>
      <c r="B4877" t="s">
        <v>9910</v>
      </c>
      <c r="C4877" t="str">
        <f>IFERROR(VLOOKUP(Table1[[#This Row],[Ticker]],[1]!Table1[[Symbol]:[Industry]],2,FALSE),"-")</f>
        <v>-</v>
      </c>
      <c r="D4877" t="s">
        <v>27</v>
      </c>
      <c r="F4877">
        <v>1016.85</v>
      </c>
      <c r="G4877">
        <v>84.140132475337495</v>
      </c>
      <c r="H4877">
        <v>-6.1675915373824104</v>
      </c>
      <c r="I4877">
        <v>45.0679155301656</v>
      </c>
      <c r="J4877">
        <v>-2.7487237395569402</v>
      </c>
      <c r="K4877">
        <v>977.97752174314905</v>
      </c>
      <c r="L4877">
        <v>781.212026726163</v>
      </c>
      <c r="N4877">
        <v>1.3681523444636501</v>
      </c>
      <c r="O4877">
        <v>15.7201160446476</v>
      </c>
      <c r="P4877">
        <v>122.50547045951799</v>
      </c>
    </row>
    <row r="4878" spans="1:16" hidden="1" x14ac:dyDescent="0.3">
      <c r="A4878" t="s">
        <v>9911</v>
      </c>
      <c r="B4878" t="s">
        <v>9912</v>
      </c>
      <c r="C4878" t="str">
        <f>IFERROR(VLOOKUP(Table1[[#This Row],[Ticker]],[1]!Table1[[Symbol]:[Industry]],2,FALSE),"-")</f>
        <v>-</v>
      </c>
      <c r="F4878">
        <v>124.3</v>
      </c>
      <c r="G4878">
        <v>63.050152627447197</v>
      </c>
      <c r="H4878">
        <v>-5.99878908342101</v>
      </c>
      <c r="I4878">
        <v>74.309429157490399</v>
      </c>
      <c r="J4878">
        <v>-0.43695502495364702</v>
      </c>
      <c r="K4878">
        <v>109.68594938247</v>
      </c>
      <c r="L4878">
        <v>88.423529741861202</v>
      </c>
      <c r="N4878">
        <v>1.00900535072032</v>
      </c>
      <c r="O4878">
        <v>6.8785197103781099</v>
      </c>
      <c r="P4878">
        <v>103.436988543371</v>
      </c>
    </row>
    <row r="4879" spans="1:16" hidden="1" x14ac:dyDescent="0.3">
      <c r="A4879" t="s">
        <v>9913</v>
      </c>
      <c r="B4879" t="s">
        <v>9914</v>
      </c>
      <c r="C4879" t="str">
        <f>IFERROR(VLOOKUP(Table1[[#This Row],[Ticker]],[1]!Table1[[Symbol]:[Industry]],2,FALSE),"-")</f>
        <v>-</v>
      </c>
      <c r="F4879">
        <v>0</v>
      </c>
      <c r="G4879">
        <v>-25.7121860209961</v>
      </c>
      <c r="M4879">
        <v>50</v>
      </c>
    </row>
    <row r="4880" spans="1:16" hidden="1" x14ac:dyDescent="0.3">
      <c r="A4880" t="s">
        <v>9915</v>
      </c>
      <c r="B4880" t="s">
        <v>9916</v>
      </c>
      <c r="C4880" t="str">
        <f>IFERROR(VLOOKUP(Table1[[#This Row],[Ticker]],[1]!Table1[[Symbol]:[Industry]],2,FALSE),"-")</f>
        <v>-</v>
      </c>
      <c r="D4880" t="s">
        <v>46</v>
      </c>
    </row>
    <row r="4881" spans="1:16" hidden="1" x14ac:dyDescent="0.3">
      <c r="A4881" t="s">
        <v>9917</v>
      </c>
      <c r="B4881" t="s">
        <v>9918</v>
      </c>
      <c r="C4881" t="str">
        <f>IFERROR(VLOOKUP(Table1[[#This Row],[Ticker]],[1]!Table1[[Symbol]:[Industry]],2,FALSE),"-")</f>
        <v>-</v>
      </c>
      <c r="D4881" t="s">
        <v>89</v>
      </c>
      <c r="F4881">
        <v>100.9</v>
      </c>
      <c r="G4881">
        <v>-25.7121860209961</v>
      </c>
      <c r="H4881">
        <v>-5.3276911973305898</v>
      </c>
      <c r="I4881">
        <v>-13.773452467240199</v>
      </c>
      <c r="J4881">
        <v>-2.6815543833466999</v>
      </c>
      <c r="K4881">
        <v>85.353279788740195</v>
      </c>
      <c r="N4881">
        <v>2.96969696969696</v>
      </c>
      <c r="O4881">
        <v>0.89197224975221501</v>
      </c>
    </row>
    <row r="4882" spans="1:16" hidden="1" x14ac:dyDescent="0.3">
      <c r="A4882" t="s">
        <v>9919</v>
      </c>
      <c r="B4882" t="s">
        <v>9920</v>
      </c>
      <c r="C4882" t="str">
        <f>IFERROR(VLOOKUP(Table1[[#This Row],[Ticker]],[1]!Table1[[Symbol]:[Industry]],2,FALSE),"-")</f>
        <v>-</v>
      </c>
      <c r="D4882" t="s">
        <v>716</v>
      </c>
      <c r="F4882">
        <v>25.21</v>
      </c>
      <c r="G4882">
        <v>3.98976670253924</v>
      </c>
      <c r="H4882">
        <v>2.01413214261843</v>
      </c>
      <c r="I4882">
        <v>-0.69532953013049303</v>
      </c>
      <c r="J4882">
        <v>-0.83945579936028003</v>
      </c>
      <c r="K4882">
        <v>23.982403311684902</v>
      </c>
      <c r="L4882">
        <v>22.331287757943699</v>
      </c>
      <c r="N4882">
        <v>0.63914510545044501</v>
      </c>
      <c r="O4882">
        <v>0.27766759222531601</v>
      </c>
      <c r="P4882">
        <v>52.787878787878697</v>
      </c>
    </row>
    <row r="4883" spans="1:16" hidden="1" x14ac:dyDescent="0.3">
      <c r="A4883" t="s">
        <v>9921</v>
      </c>
      <c r="B4883" t="s">
        <v>9922</v>
      </c>
      <c r="C4883" t="str">
        <f>IFERROR(VLOOKUP(Table1[[#This Row],[Ticker]],[1]!Table1[[Symbol]:[Industry]],2,FALSE),"-")</f>
        <v>-</v>
      </c>
      <c r="D4883" t="s">
        <v>716</v>
      </c>
      <c r="F4883">
        <v>88.45</v>
      </c>
      <c r="G4883">
        <v>1.9934416846315099</v>
      </c>
      <c r="H4883">
        <v>-7.6593007975429996</v>
      </c>
      <c r="I4883">
        <v>9.1106339767675806</v>
      </c>
      <c r="J4883">
        <v>-1.69903287396387</v>
      </c>
      <c r="K4883">
        <v>85.784721207589996</v>
      </c>
      <c r="L4883">
        <v>78.033312464018806</v>
      </c>
      <c r="N4883">
        <v>0.74901860594935499</v>
      </c>
      <c r="O4883">
        <v>6.33126059920858</v>
      </c>
      <c r="P4883">
        <v>31.250927437305201</v>
      </c>
    </row>
    <row r="4884" spans="1:16" hidden="1" x14ac:dyDescent="0.3">
      <c r="A4884" t="s">
        <v>9923</v>
      </c>
      <c r="B4884" t="s">
        <v>9924</v>
      </c>
      <c r="C4884" t="str">
        <f>IFERROR(VLOOKUP(Table1[[#This Row],[Ticker]],[1]!Table1[[Symbol]:[Industry]],2,FALSE),"-")</f>
        <v>-</v>
      </c>
      <c r="D4884" t="s">
        <v>1300</v>
      </c>
      <c r="F4884">
        <v>232.35</v>
      </c>
      <c r="G4884">
        <v>-18.1925192000799</v>
      </c>
      <c r="H4884">
        <v>-3.9855823286902798</v>
      </c>
      <c r="I4884">
        <v>-8.4154451599230704</v>
      </c>
      <c r="J4884">
        <v>-1.9186332093675</v>
      </c>
      <c r="K4884">
        <v>230.17555387786101</v>
      </c>
      <c r="L4884">
        <v>223.52165506047101</v>
      </c>
      <c r="N4884">
        <v>0.201268595041322</v>
      </c>
      <c r="O4884">
        <v>0.46481601032926001</v>
      </c>
      <c r="P4884">
        <v>7.56446460811999</v>
      </c>
    </row>
    <row r="4885" spans="1:16" hidden="1" x14ac:dyDescent="0.3">
      <c r="A4885" t="s">
        <v>9925</v>
      </c>
      <c r="B4885" t="s">
        <v>9926</v>
      </c>
      <c r="C4885" t="str">
        <f>IFERROR(VLOOKUP(Table1[[#This Row],[Ticker]],[1]!Table1[[Symbol]:[Industry]],2,FALSE),"-")</f>
        <v>-</v>
      </c>
      <c r="D4885" t="s">
        <v>716</v>
      </c>
      <c r="F4885">
        <v>1127.8</v>
      </c>
      <c r="G4885">
        <v>-18.3791765249441</v>
      </c>
      <c r="H4885">
        <v>-3.7456860073281799</v>
      </c>
      <c r="I4885">
        <v>-8.2114376772142297</v>
      </c>
      <c r="J4885">
        <v>-1.28314451459833</v>
      </c>
      <c r="K4885">
        <v>1118.1586436986199</v>
      </c>
      <c r="L4885">
        <v>1091.3934244475099</v>
      </c>
      <c r="N4885">
        <v>0.27886410863269101</v>
      </c>
      <c r="O4885">
        <v>11.9524738428799</v>
      </c>
      <c r="P4885">
        <v>31.339598691029298</v>
      </c>
    </row>
    <row r="4886" spans="1:16" hidden="1" x14ac:dyDescent="0.3">
      <c r="A4886" t="s">
        <v>9927</v>
      </c>
      <c r="B4886" t="s">
        <v>9928</v>
      </c>
      <c r="C4886" t="str">
        <f>IFERROR(VLOOKUP(Table1[[#This Row],[Ticker]],[1]!Table1[[Symbol]:[Industry]],2,FALSE),"-")</f>
        <v>-</v>
      </c>
      <c r="D4886" t="s">
        <v>716</v>
      </c>
      <c r="F4886">
        <v>93.59</v>
      </c>
      <c r="G4886">
        <v>27.728180951480802</v>
      </c>
      <c r="H4886">
        <v>-3.175711772064</v>
      </c>
      <c r="I4886">
        <v>8.5614515215378901</v>
      </c>
      <c r="J4886">
        <v>1.71026247835997</v>
      </c>
      <c r="K4886">
        <v>89.868661492253906</v>
      </c>
      <c r="L4886">
        <v>80.103398341295204</v>
      </c>
      <c r="N4886">
        <v>1.09541553474237</v>
      </c>
      <c r="O4886">
        <v>1.5065712148733801</v>
      </c>
      <c r="P4886">
        <v>54.7965597088984</v>
      </c>
    </row>
    <row r="4887" spans="1:16" hidden="1" x14ac:dyDescent="0.3">
      <c r="A4887" t="s">
        <v>9929</v>
      </c>
      <c r="B4887" t="s">
        <v>9930</v>
      </c>
      <c r="C4887" t="str">
        <f>IFERROR(VLOOKUP(Table1[[#This Row],[Ticker]],[1]!Table1[[Symbol]:[Industry]],2,FALSE),"-")</f>
        <v>-</v>
      </c>
      <c r="D4887" t="s">
        <v>716</v>
      </c>
      <c r="F4887">
        <v>53.87</v>
      </c>
      <c r="G4887">
        <v>-5.4262164052678497</v>
      </c>
      <c r="H4887">
        <v>1.4705409401504901</v>
      </c>
      <c r="I4887">
        <v>-0.94007259014846001</v>
      </c>
      <c r="J4887">
        <v>-1.3560133724786601</v>
      </c>
      <c r="K4887">
        <v>50.583559041674299</v>
      </c>
      <c r="L4887">
        <v>47.659614773041604</v>
      </c>
      <c r="N4887">
        <v>0.193159393871084</v>
      </c>
      <c r="O4887">
        <v>9.3744198997586903</v>
      </c>
      <c r="P4887">
        <v>49.059214167127799</v>
      </c>
    </row>
    <row r="4888" spans="1:16" hidden="1" x14ac:dyDescent="0.3">
      <c r="A4888" t="s">
        <v>9931</v>
      </c>
      <c r="B4888" t="s">
        <v>9932</v>
      </c>
      <c r="C4888" t="str">
        <f>IFERROR(VLOOKUP(Table1[[#This Row],[Ticker]],[1]!Table1[[Symbol]:[Industry]],2,FALSE),"-")</f>
        <v>-</v>
      </c>
      <c r="D4888" t="s">
        <v>1300</v>
      </c>
      <c r="F4888">
        <v>999.99</v>
      </c>
      <c r="G4888">
        <v>-25.7121860209961</v>
      </c>
      <c r="H4888">
        <v>-4.4141352051891403</v>
      </c>
      <c r="I4888">
        <v>-12.8893660232324</v>
      </c>
      <c r="J4888">
        <v>-1.96859719360046</v>
      </c>
      <c r="K4888">
        <v>999.99835769681704</v>
      </c>
      <c r="L4888">
        <v>999.99887869815302</v>
      </c>
      <c r="N4888">
        <v>1.1516015557135999</v>
      </c>
      <c r="O4888">
        <v>4.5000450004500001</v>
      </c>
      <c r="P4888">
        <v>9.9099099099109106E-2</v>
      </c>
    </row>
    <row r="4889" spans="1:16" hidden="1" x14ac:dyDescent="0.3">
      <c r="A4889" t="s">
        <v>9933</v>
      </c>
      <c r="B4889" t="s">
        <v>9934</v>
      </c>
      <c r="C4889" t="str">
        <f>IFERROR(VLOOKUP(Table1[[#This Row],[Ticker]],[1]!Table1[[Symbol]:[Industry]],2,FALSE),"-")</f>
        <v>-</v>
      </c>
      <c r="D4889" t="s">
        <v>716</v>
      </c>
      <c r="F4889">
        <v>175.4</v>
      </c>
      <c r="G4889">
        <v>38.952854324284303</v>
      </c>
      <c r="H4889">
        <v>3.3008344136655698</v>
      </c>
      <c r="I4889">
        <v>10.6056702367126</v>
      </c>
      <c r="J4889">
        <v>0.43921143932295498</v>
      </c>
      <c r="K4889">
        <v>162.86074895395299</v>
      </c>
      <c r="L4889">
        <v>143.86986260673899</v>
      </c>
      <c r="N4889">
        <v>0.89122256975507097</v>
      </c>
      <c r="O4889">
        <v>0.39908779931583299</v>
      </c>
      <c r="P4889">
        <v>65.471698113207495</v>
      </c>
    </row>
    <row r="4890" spans="1:16" hidden="1" x14ac:dyDescent="0.3">
      <c r="A4890" t="s">
        <v>9935</v>
      </c>
      <c r="B4890" t="s">
        <v>9936</v>
      </c>
      <c r="C4890" t="str">
        <f>IFERROR(VLOOKUP(Table1[[#This Row],[Ticker]],[1]!Table1[[Symbol]:[Industry]],2,FALSE),"-")</f>
        <v>-</v>
      </c>
      <c r="D4890" t="s">
        <v>716</v>
      </c>
      <c r="F4890">
        <v>21.14</v>
      </c>
      <c r="G4890">
        <v>31.929748090480398</v>
      </c>
      <c r="H4890">
        <v>3.17311820907489</v>
      </c>
      <c r="I4890">
        <v>9.59035587711519</v>
      </c>
      <c r="J4890">
        <v>-4.6334115738974002E-2</v>
      </c>
      <c r="K4890">
        <v>19.845287132430101</v>
      </c>
      <c r="L4890">
        <v>17.537056529246499</v>
      </c>
      <c r="N4890">
        <v>0.74262143559543403</v>
      </c>
      <c r="O4890">
        <v>0.70955534531693598</v>
      </c>
      <c r="P4890">
        <v>59.255421166980199</v>
      </c>
    </row>
    <row r="4891" spans="1:16" hidden="1" x14ac:dyDescent="0.3">
      <c r="A4891" t="s">
        <v>9937</v>
      </c>
      <c r="B4891" t="s">
        <v>9938</v>
      </c>
      <c r="C4891" t="str">
        <f>IFERROR(VLOOKUP(Table1[[#This Row],[Ticker]],[1]!Table1[[Symbol]:[Industry]],2,FALSE),"-")</f>
        <v>-</v>
      </c>
      <c r="D4891" t="s">
        <v>716</v>
      </c>
      <c r="F4891">
        <v>36.67</v>
      </c>
      <c r="G4891">
        <v>14.678319338881201</v>
      </c>
      <c r="H4891">
        <v>1.13339441052885</v>
      </c>
      <c r="I4891">
        <v>6.6347539246163496</v>
      </c>
      <c r="J4891">
        <v>0.32814470549681202</v>
      </c>
      <c r="K4891">
        <v>34.544586688345603</v>
      </c>
      <c r="L4891">
        <v>31.623153712958999</v>
      </c>
      <c r="N4891">
        <v>0.47328905587985498</v>
      </c>
      <c r="O4891">
        <v>0.627215707662931</v>
      </c>
      <c r="P4891">
        <v>44.940711462450601</v>
      </c>
    </row>
    <row r="4892" spans="1:16" hidden="1" x14ac:dyDescent="0.3">
      <c r="A4892" t="s">
        <v>9939</v>
      </c>
      <c r="B4892" t="s">
        <v>9940</v>
      </c>
      <c r="C4892" t="str">
        <f>IFERROR(VLOOKUP(Table1[[#This Row],[Ticker]],[1]!Table1[[Symbol]:[Industry]],2,FALSE),"-")</f>
        <v>-</v>
      </c>
      <c r="D4892" t="s">
        <v>1635</v>
      </c>
      <c r="F4892">
        <v>71.52</v>
      </c>
      <c r="G4892">
        <v>-1.5802415765517499</v>
      </c>
      <c r="H4892">
        <v>-4.5543679916146198</v>
      </c>
      <c r="I4892">
        <v>-8.1795045314439804E-2</v>
      </c>
      <c r="J4892">
        <v>-1.34492689212191</v>
      </c>
      <c r="K4892">
        <v>70.736422319918603</v>
      </c>
      <c r="L4892">
        <v>66.105468518732906</v>
      </c>
      <c r="N4892">
        <v>0.32895553840344899</v>
      </c>
      <c r="O4892">
        <v>14.6532438478747</v>
      </c>
      <c r="P4892">
        <v>48.2279792746114</v>
      </c>
    </row>
    <row r="4893" spans="1:16" hidden="1" x14ac:dyDescent="0.3">
      <c r="A4893" t="s">
        <v>9941</v>
      </c>
      <c r="B4893" t="s">
        <v>9942</v>
      </c>
      <c r="C4893" t="str">
        <f>IFERROR(VLOOKUP(Table1[[#This Row],[Ticker]],[1]!Table1[[Symbol]:[Industry]],2,FALSE),"-")</f>
        <v>-</v>
      </c>
      <c r="D4893" t="s">
        <v>716</v>
      </c>
      <c r="F4893">
        <v>999.99</v>
      </c>
      <c r="G4893">
        <v>-25.7141860009963</v>
      </c>
      <c r="H4893">
        <v>-4.4131351951890396</v>
      </c>
      <c r="I4893">
        <v>-12.8913660032326</v>
      </c>
      <c r="J4893">
        <v>-1.76699838120515</v>
      </c>
      <c r="K4893">
        <v>999.99819096398801</v>
      </c>
      <c r="L4893">
        <v>999.99851563687298</v>
      </c>
      <c r="N4893">
        <v>0.38738970206072498</v>
      </c>
      <c r="O4893">
        <v>3.0010300103000902</v>
      </c>
      <c r="P4893">
        <v>0.59856746207396205</v>
      </c>
    </row>
    <row r="4894" spans="1:16" hidden="1" x14ac:dyDescent="0.3">
      <c r="A4894" t="s">
        <v>9943</v>
      </c>
      <c r="B4894" t="s">
        <v>9944</v>
      </c>
      <c r="C4894" t="str">
        <f>IFERROR(VLOOKUP(Table1[[#This Row],[Ticker]],[1]!Table1[[Symbol]:[Industry]],2,FALSE),"-")</f>
        <v>-</v>
      </c>
      <c r="D4894" t="s">
        <v>716</v>
      </c>
      <c r="F4894">
        <v>73.31</v>
      </c>
      <c r="G4894">
        <v>45.423276790848</v>
      </c>
      <c r="H4894">
        <v>-10.401314692368601</v>
      </c>
      <c r="I4894">
        <v>12.7705585568155</v>
      </c>
      <c r="J4894">
        <v>-2.9538224041415102</v>
      </c>
      <c r="K4894">
        <v>73.329507370037902</v>
      </c>
      <c r="L4894">
        <v>63.895591255783202</v>
      </c>
      <c r="N4894">
        <v>1.00828610731283</v>
      </c>
      <c r="O4894">
        <v>18.2649024689673</v>
      </c>
      <c r="P4894">
        <v>82.817955112219394</v>
      </c>
    </row>
    <row r="4895" spans="1:16" hidden="1" x14ac:dyDescent="0.3">
      <c r="A4895" t="s">
        <v>9945</v>
      </c>
      <c r="B4895" t="s">
        <v>9946</v>
      </c>
      <c r="C4895" t="str">
        <f>IFERROR(VLOOKUP(Table1[[#This Row],[Ticker]],[1]!Table1[[Symbol]:[Industry]],2,FALSE),"-")</f>
        <v>-</v>
      </c>
      <c r="D4895" t="s">
        <v>716</v>
      </c>
      <c r="F4895">
        <v>80.760000000000005</v>
      </c>
      <c r="G4895">
        <v>-1.99895072687854</v>
      </c>
      <c r="H4895">
        <v>1.3465351273586399</v>
      </c>
      <c r="I4895">
        <v>-0.72269935656574402</v>
      </c>
      <c r="J4895">
        <v>0.11117931090093</v>
      </c>
      <c r="K4895">
        <v>76.903368182613406</v>
      </c>
      <c r="L4895">
        <v>72.200470102575594</v>
      </c>
      <c r="N4895">
        <v>1.0761780270732999</v>
      </c>
      <c r="O4895">
        <v>5.2501238236750902</v>
      </c>
      <c r="P4895">
        <v>28.292295472597299</v>
      </c>
    </row>
    <row r="4896" spans="1:16" hidden="1" x14ac:dyDescent="0.3">
      <c r="A4896" t="s">
        <v>9947</v>
      </c>
      <c r="B4896" t="s">
        <v>9948</v>
      </c>
      <c r="C4896" t="str">
        <f>IFERROR(VLOOKUP(Table1[[#This Row],[Ticker]],[1]!Table1[[Symbol]:[Industry]],2,FALSE),"-")</f>
        <v>-</v>
      </c>
      <c r="D4896" t="s">
        <v>716</v>
      </c>
      <c r="F4896">
        <v>194</v>
      </c>
      <c r="G4896">
        <v>8.0716909530056</v>
      </c>
      <c r="H4896">
        <v>1.6524009983333501</v>
      </c>
      <c r="I4896">
        <v>-1.0995769256180199</v>
      </c>
      <c r="J4896">
        <v>-0.121822104478855</v>
      </c>
      <c r="K4896">
        <v>186.54328708873101</v>
      </c>
      <c r="L4896">
        <v>171.98611769068501</v>
      </c>
      <c r="N4896">
        <v>2.3135983651845198</v>
      </c>
      <c r="O4896">
        <v>1.9742268041237101</v>
      </c>
      <c r="P4896">
        <v>37.510632265381297</v>
      </c>
    </row>
    <row r="4897" spans="1:16" hidden="1" x14ac:dyDescent="0.3">
      <c r="A4897" t="s">
        <v>9949</v>
      </c>
      <c r="B4897" t="s">
        <v>9950</v>
      </c>
      <c r="C4897" t="str">
        <f>IFERROR(VLOOKUP(Table1[[#This Row],[Ticker]],[1]!Table1[[Symbol]:[Industry]],2,FALSE),"-")</f>
        <v>-</v>
      </c>
      <c r="F4897">
        <v>0</v>
      </c>
      <c r="G4897">
        <v>-25.7121860209961</v>
      </c>
    </row>
    <row r="4898" spans="1:16" hidden="1" x14ac:dyDescent="0.3">
      <c r="A4898" t="s">
        <v>9951</v>
      </c>
      <c r="B4898" t="s">
        <v>9952</v>
      </c>
      <c r="C4898" t="str">
        <f>IFERROR(VLOOKUP(Table1[[#This Row],[Ticker]],[1]!Table1[[Symbol]:[Industry]],2,FALSE),"-")</f>
        <v>-</v>
      </c>
      <c r="D4898" t="s">
        <v>1300</v>
      </c>
      <c r="F4898">
        <v>26.35</v>
      </c>
      <c r="G4898">
        <v>-17.587442483860301</v>
      </c>
      <c r="H4898">
        <v>-2.9089248616924199</v>
      </c>
      <c r="I4898">
        <v>-8.1596362935026807</v>
      </c>
      <c r="J4898">
        <v>-2.03345155768231</v>
      </c>
      <c r="K4898">
        <v>26.116432598755299</v>
      </c>
      <c r="L4898">
        <v>25.522153775930999</v>
      </c>
      <c r="N4898">
        <v>3.78803734215915</v>
      </c>
      <c r="O4898">
        <v>13.092979127134701</v>
      </c>
      <c r="P4898">
        <v>11.228366399324599</v>
      </c>
    </row>
    <row r="4899" spans="1:16" hidden="1" x14ac:dyDescent="0.3">
      <c r="A4899" t="s">
        <v>9953</v>
      </c>
      <c r="B4899" t="s">
        <v>9954</v>
      </c>
      <c r="C4899" t="str">
        <f>IFERROR(VLOOKUP(Table1[[#This Row],[Ticker]],[1]!Table1[[Symbol]:[Industry]],2,FALSE),"-")</f>
        <v>-</v>
      </c>
      <c r="D4899" t="s">
        <v>716</v>
      </c>
      <c r="F4899">
        <v>90.28</v>
      </c>
      <c r="G4899">
        <v>3.5890049676678899</v>
      </c>
      <c r="H4899">
        <v>-7.8054395530152298</v>
      </c>
      <c r="I4899">
        <v>10.9854967649124</v>
      </c>
      <c r="J4899">
        <v>-1.90282985187941</v>
      </c>
      <c r="K4899">
        <v>87.3879615903504</v>
      </c>
      <c r="L4899">
        <v>79.314266233401298</v>
      </c>
      <c r="N4899">
        <v>0.67364890804761501</v>
      </c>
      <c r="O4899">
        <v>6.3358440407620602</v>
      </c>
      <c r="P4899">
        <v>32.764705882352899</v>
      </c>
    </row>
    <row r="4900" spans="1:16" hidden="1" x14ac:dyDescent="0.3">
      <c r="A4900" t="s">
        <v>9955</v>
      </c>
      <c r="B4900" t="s">
        <v>9956</v>
      </c>
      <c r="C4900" t="str">
        <f>IFERROR(VLOOKUP(Table1[[#This Row],[Ticker]],[1]!Table1[[Symbol]:[Industry]],2,FALSE),"-")</f>
        <v>-</v>
      </c>
      <c r="D4900" t="s">
        <v>1635</v>
      </c>
      <c r="F4900">
        <v>71.650000000000006</v>
      </c>
      <c r="G4900">
        <v>-2.1777032623754899</v>
      </c>
      <c r="H4900">
        <v>-5.1114852749241502</v>
      </c>
      <c r="I4900">
        <v>0.82274316578521201</v>
      </c>
      <c r="J4900">
        <v>-0.41568522394546398</v>
      </c>
      <c r="K4900">
        <v>70.745137212434798</v>
      </c>
      <c r="L4900">
        <v>65.943181095657593</v>
      </c>
      <c r="N4900">
        <v>0.88845880234479302</v>
      </c>
      <c r="O4900">
        <v>5.59665038381016</v>
      </c>
      <c r="P4900">
        <v>30.272727272727199</v>
      </c>
    </row>
    <row r="4901" spans="1:16" hidden="1" x14ac:dyDescent="0.3">
      <c r="A4901" t="s">
        <v>9957</v>
      </c>
      <c r="B4901" t="s">
        <v>9958</v>
      </c>
      <c r="C4901" t="str">
        <f>IFERROR(VLOOKUP(Table1[[#This Row],[Ticker]],[1]!Table1[[Symbol]:[Industry]],2,FALSE),"-")</f>
        <v>-</v>
      </c>
      <c r="F4901">
        <v>408.8</v>
      </c>
      <c r="G4901">
        <v>102.79536009415099</v>
      </c>
      <c r="H4901">
        <v>68.325813667690198</v>
      </c>
      <c r="I4901">
        <v>73.777300643434202</v>
      </c>
      <c r="J4901">
        <v>50.547575379286499</v>
      </c>
      <c r="K4901">
        <v>247.46543681281599</v>
      </c>
      <c r="L4901">
        <v>228.180858849966</v>
      </c>
      <c r="N4901">
        <v>3.5290766282085002</v>
      </c>
      <c r="O4901">
        <v>0</v>
      </c>
      <c r="P4901">
        <v>176.216216216216</v>
      </c>
    </row>
    <row r="4902" spans="1:16" hidden="1" x14ac:dyDescent="0.3">
      <c r="A4902" t="s">
        <v>9959</v>
      </c>
      <c r="B4902" t="s">
        <v>9960</v>
      </c>
      <c r="C4902" t="str">
        <f>IFERROR(VLOOKUP(Table1[[#This Row],[Ticker]],[1]!Table1[[Symbol]:[Industry]],2,FALSE),"-")</f>
        <v>-</v>
      </c>
      <c r="D4902" t="s">
        <v>716</v>
      </c>
      <c r="F4902">
        <v>88.84</v>
      </c>
      <c r="G4902">
        <v>2.65076730944739</v>
      </c>
      <c r="H4902">
        <v>-8.0122866136398407</v>
      </c>
      <c r="I4902">
        <v>8.9093726661012802</v>
      </c>
      <c r="J4902">
        <v>-1.8706209681721899</v>
      </c>
      <c r="K4902">
        <v>86.162703024411201</v>
      </c>
      <c r="L4902">
        <v>78.599192623843507</v>
      </c>
      <c r="N4902">
        <v>0.20449850323336899</v>
      </c>
      <c r="O4902">
        <v>6.5398469158036896</v>
      </c>
      <c r="P4902">
        <v>31.420118343195199</v>
      </c>
    </row>
    <row r="4903" spans="1:16" hidden="1" x14ac:dyDescent="0.3">
      <c r="A4903" t="s">
        <v>9961</v>
      </c>
      <c r="B4903" t="s">
        <v>9962</v>
      </c>
      <c r="C4903" t="str">
        <f>IFERROR(VLOOKUP(Table1[[#This Row],[Ticker]],[1]!Table1[[Symbol]:[Industry]],2,FALSE),"-")</f>
        <v>-</v>
      </c>
      <c r="F4903">
        <v>0</v>
      </c>
      <c r="G4903">
        <v>-25.7121860209961</v>
      </c>
    </row>
    <row r="4904" spans="1:16" hidden="1" x14ac:dyDescent="0.3">
      <c r="A4904" t="s">
        <v>9963</v>
      </c>
      <c r="B4904" t="s">
        <v>9964</v>
      </c>
      <c r="C4904" t="str">
        <f>IFERROR(VLOOKUP(Table1[[#This Row],[Ticker]],[1]!Table1[[Symbol]:[Industry]],2,FALSE),"-")</f>
        <v>-</v>
      </c>
    </row>
    <row r="4905" spans="1:16" hidden="1" x14ac:dyDescent="0.3">
      <c r="A4905" t="s">
        <v>9965</v>
      </c>
      <c r="B4905" t="s">
        <v>9966</v>
      </c>
      <c r="C4905" t="str">
        <f>IFERROR(VLOOKUP(Table1[[#This Row],[Ticker]],[1]!Table1[[Symbol]:[Industry]],2,FALSE),"-")</f>
        <v>-</v>
      </c>
      <c r="D4905" t="s">
        <v>716</v>
      </c>
      <c r="F4905">
        <v>37.85</v>
      </c>
      <c r="G4905">
        <v>1.81476815690138</v>
      </c>
      <c r="H4905">
        <v>8.1530289739153297</v>
      </c>
      <c r="I4905">
        <v>-3.9998378299067401</v>
      </c>
      <c r="J4905">
        <v>3.1568764001136098</v>
      </c>
      <c r="K4905">
        <v>35.286737590883398</v>
      </c>
      <c r="L4905">
        <v>34.223647684367499</v>
      </c>
      <c r="N4905">
        <v>0.79580004086108702</v>
      </c>
      <c r="O4905">
        <v>4.0951122853368496</v>
      </c>
      <c r="P4905">
        <v>30.517241379310299</v>
      </c>
    </row>
    <row r="4906" spans="1:16" hidden="1" x14ac:dyDescent="0.3">
      <c r="A4906" t="s">
        <v>9967</v>
      </c>
      <c r="B4906" t="s">
        <v>9968</v>
      </c>
      <c r="C4906" t="str">
        <f>IFERROR(VLOOKUP(Table1[[#This Row],[Ticker]],[1]!Table1[[Symbol]:[Industry]],2,FALSE),"-")</f>
        <v>-</v>
      </c>
      <c r="D4906" t="s">
        <v>716</v>
      </c>
      <c r="F4906">
        <v>534.41999999999996</v>
      </c>
      <c r="G4906">
        <v>-18.577633859982601</v>
      </c>
      <c r="H4906">
        <v>-1.5138648245165001</v>
      </c>
      <c r="I4906">
        <v>-1.1981772588117601</v>
      </c>
      <c r="J4906">
        <v>-1.38087223362214</v>
      </c>
      <c r="K4906">
        <v>502.08934180656399</v>
      </c>
      <c r="L4906">
        <v>473.10324718299597</v>
      </c>
      <c r="N4906">
        <v>0.92681780767800304</v>
      </c>
      <c r="O4906">
        <v>3.5234459788181698</v>
      </c>
      <c r="P4906">
        <v>26.940617577197099</v>
      </c>
    </row>
    <row r="4907" spans="1:16" hidden="1" x14ac:dyDescent="0.3">
      <c r="A4907" t="s">
        <v>9969</v>
      </c>
      <c r="B4907" t="s">
        <v>9970</v>
      </c>
      <c r="C4907" t="str">
        <f>IFERROR(VLOOKUP(Table1[[#This Row],[Ticker]],[1]!Table1[[Symbol]:[Industry]],2,FALSE),"-")</f>
        <v>-</v>
      </c>
      <c r="D4907" t="s">
        <v>1300</v>
      </c>
      <c r="F4907">
        <v>999.99</v>
      </c>
      <c r="G4907">
        <v>-25.7121860209961</v>
      </c>
      <c r="H4907">
        <v>-4.4121351851889399</v>
      </c>
      <c r="I4907">
        <v>-12.8893660232324</v>
      </c>
      <c r="J4907">
        <v>-1.76599837120505</v>
      </c>
      <c r="K4907">
        <v>999.99042331564601</v>
      </c>
      <c r="L4907">
        <v>999.99056072318297</v>
      </c>
      <c r="N4907">
        <v>0.940126854513466</v>
      </c>
      <c r="O4907">
        <v>1.8010180101801101</v>
      </c>
      <c r="P4907">
        <v>0.23957497995188401</v>
      </c>
    </row>
    <row r="4908" spans="1:16" hidden="1" x14ac:dyDescent="0.3">
      <c r="A4908" t="s">
        <v>9971</v>
      </c>
      <c r="B4908" t="s">
        <v>9972</v>
      </c>
      <c r="C4908" t="str">
        <f>IFERROR(VLOOKUP(Table1[[#This Row],[Ticker]],[1]!Table1[[Symbol]:[Industry]],2,FALSE),"-")</f>
        <v>-</v>
      </c>
      <c r="D4908" t="s">
        <v>716</v>
      </c>
      <c r="F4908">
        <v>72.94</v>
      </c>
      <c r="G4908">
        <v>36.6653740858604</v>
      </c>
      <c r="H4908">
        <v>-9.2073065774806793</v>
      </c>
      <c r="I4908">
        <v>11.666644905729299</v>
      </c>
      <c r="J4908">
        <v>-3.3026989208806499</v>
      </c>
      <c r="K4908">
        <v>72.817040557885306</v>
      </c>
      <c r="L4908">
        <v>62.610418378476503</v>
      </c>
      <c r="N4908">
        <v>0.99288540011499105</v>
      </c>
      <c r="O4908">
        <v>13.655058952563699</v>
      </c>
      <c r="P4908">
        <v>66.074681238615597</v>
      </c>
    </row>
    <row r="4909" spans="1:16" hidden="1" x14ac:dyDescent="0.3">
      <c r="A4909" t="s">
        <v>9973</v>
      </c>
      <c r="B4909" t="s">
        <v>9974</v>
      </c>
      <c r="C4909" t="str">
        <f>IFERROR(VLOOKUP(Table1[[#This Row],[Ticker]],[1]!Table1[[Symbol]:[Industry]],2,FALSE),"-")</f>
        <v>-</v>
      </c>
      <c r="D4909" t="s">
        <v>716</v>
      </c>
      <c r="F4909">
        <v>26.67</v>
      </c>
      <c r="G4909">
        <v>-30.849538857243001</v>
      </c>
      <c r="H4909">
        <v>1.35509556404161</v>
      </c>
      <c r="I4909">
        <v>-5.1317902656566501</v>
      </c>
      <c r="J4909">
        <v>-1.5021419536815099</v>
      </c>
      <c r="K4909">
        <v>25.027256053629799</v>
      </c>
      <c r="L4909">
        <v>24.046204381134</v>
      </c>
      <c r="N4909">
        <v>3.0008539294754599</v>
      </c>
      <c r="O4909">
        <v>16.235470566179199</v>
      </c>
      <c r="P4909">
        <v>22.620689655172399</v>
      </c>
    </row>
    <row r="4910" spans="1:16" hidden="1" x14ac:dyDescent="0.3">
      <c r="A4910" t="s">
        <v>9975</v>
      </c>
      <c r="B4910" t="s">
        <v>9976</v>
      </c>
      <c r="C4910" t="str">
        <f>IFERROR(VLOOKUP(Table1[[#This Row],[Ticker]],[1]!Table1[[Symbol]:[Industry]],2,FALSE),"-")</f>
        <v>-</v>
      </c>
      <c r="D4910" t="s">
        <v>716</v>
      </c>
      <c r="F4910">
        <v>80.64</v>
      </c>
      <c r="G4910">
        <v>-24.290981141106801</v>
      </c>
      <c r="H4910">
        <v>0.99799950847878005</v>
      </c>
      <c r="I4910">
        <v>-9.6899803052902609</v>
      </c>
      <c r="J4910">
        <v>0.63811236627405798</v>
      </c>
      <c r="K4910">
        <v>76.559307345627403</v>
      </c>
      <c r="L4910">
        <v>71.779040961486302</v>
      </c>
      <c r="N4910">
        <v>1.1505659007056499</v>
      </c>
      <c r="O4910">
        <v>2.9265873015873001</v>
      </c>
      <c r="P4910">
        <v>27.939076630176</v>
      </c>
    </row>
    <row r="4911" spans="1:16" hidden="1" x14ac:dyDescent="0.3">
      <c r="A4911" t="s">
        <v>9977</v>
      </c>
      <c r="B4911" t="s">
        <v>9978</v>
      </c>
      <c r="C4911" t="str">
        <f>IFERROR(VLOOKUP(Table1[[#This Row],[Ticker]],[1]!Table1[[Symbol]:[Industry]],2,FALSE),"-")</f>
        <v>-</v>
      </c>
      <c r="D4911" t="s">
        <v>716</v>
      </c>
      <c r="F4911">
        <v>21.24</v>
      </c>
      <c r="G4911">
        <v>7.46230767766827</v>
      </c>
      <c r="H4911">
        <v>1.7235893457090501</v>
      </c>
      <c r="I4911">
        <v>2.2263458623022299</v>
      </c>
      <c r="J4911">
        <v>0.59003818242322503</v>
      </c>
      <c r="K4911">
        <v>20.1169624143824</v>
      </c>
      <c r="L4911">
        <v>18.403356850528599</v>
      </c>
      <c r="N4911">
        <v>1.5120787572147001</v>
      </c>
      <c r="O4911">
        <v>6.8738229755178804</v>
      </c>
      <c r="P4911">
        <v>35.459183673469298</v>
      </c>
    </row>
    <row r="4912" spans="1:16" hidden="1" x14ac:dyDescent="0.3">
      <c r="A4912" t="s">
        <v>9979</v>
      </c>
      <c r="B4912" t="s">
        <v>9980</v>
      </c>
      <c r="C4912" t="str">
        <f>IFERROR(VLOOKUP(Table1[[#This Row],[Ticker]],[1]!Table1[[Symbol]:[Industry]],2,FALSE),"-")</f>
        <v>-</v>
      </c>
      <c r="D4912" t="s">
        <v>1300</v>
      </c>
      <c r="F4912">
        <v>1000</v>
      </c>
      <c r="G4912">
        <v>-25.7131860109962</v>
      </c>
      <c r="H4912">
        <v>-4.4151351951892401</v>
      </c>
      <c r="I4912">
        <v>-12.8893660232324</v>
      </c>
      <c r="J4912">
        <v>-1.76699838120515</v>
      </c>
      <c r="K4912">
        <v>1000.0010967117501</v>
      </c>
      <c r="L4912">
        <v>1000.0367540705701</v>
      </c>
      <c r="N4912">
        <v>0.67365587134778604</v>
      </c>
      <c r="O4912">
        <v>2</v>
      </c>
      <c r="P4912">
        <v>2.0408163265306101</v>
      </c>
    </row>
    <row r="4913" spans="1:16" hidden="1" x14ac:dyDescent="0.3">
      <c r="A4913" t="s">
        <v>9981</v>
      </c>
      <c r="B4913" t="s">
        <v>9982</v>
      </c>
      <c r="C4913" t="str">
        <f>IFERROR(VLOOKUP(Table1[[#This Row],[Ticker]],[1]!Table1[[Symbol]:[Industry]],2,FALSE),"-")</f>
        <v>-</v>
      </c>
      <c r="D4913" t="s">
        <v>1020</v>
      </c>
      <c r="F4913">
        <v>220.22</v>
      </c>
      <c r="G4913">
        <v>-25.7121860209961</v>
      </c>
      <c r="H4913">
        <v>-4.4141352051891403</v>
      </c>
      <c r="I4913">
        <v>-12.8893660232324</v>
      </c>
      <c r="O4913">
        <v>0</v>
      </c>
      <c r="P4913">
        <v>0</v>
      </c>
    </row>
    <row r="4914" spans="1:16" hidden="1" x14ac:dyDescent="0.3">
      <c r="A4914" t="s">
        <v>9983</v>
      </c>
      <c r="B4914" t="s">
        <v>9984</v>
      </c>
      <c r="C4914" t="str">
        <f>IFERROR(VLOOKUP(Table1[[#This Row],[Ticker]],[1]!Table1[[Symbol]:[Industry]],2,FALSE),"-")</f>
        <v>-</v>
      </c>
      <c r="D4914" t="s">
        <v>716</v>
      </c>
      <c r="F4914">
        <v>211.23</v>
      </c>
      <c r="G4914">
        <v>14.4626599952962</v>
      </c>
      <c r="H4914">
        <v>1.6715977462154299</v>
      </c>
      <c r="I4914">
        <v>9.94734018751425</v>
      </c>
      <c r="J4914">
        <v>-3.4447566585550402</v>
      </c>
      <c r="K4914">
        <v>198.23847053383599</v>
      </c>
      <c r="L4914">
        <v>174.88624653248601</v>
      </c>
      <c r="N4914">
        <v>1.28123539074751</v>
      </c>
      <c r="O4914">
        <v>2.2534677839322002</v>
      </c>
      <c r="P4914">
        <v>49.205340114431003</v>
      </c>
    </row>
    <row r="4915" spans="1:16" hidden="1" x14ac:dyDescent="0.3">
      <c r="A4915" t="s">
        <v>9985</v>
      </c>
      <c r="B4915" t="s">
        <v>9986</v>
      </c>
      <c r="C4915" t="str">
        <f>IFERROR(VLOOKUP(Table1[[#This Row],[Ticker]],[1]!Table1[[Symbol]:[Industry]],2,FALSE),"-")</f>
        <v>-</v>
      </c>
      <c r="D4915" t="s">
        <v>716</v>
      </c>
      <c r="F4915">
        <v>243.39</v>
      </c>
      <c r="G4915">
        <v>-4.5502983268504398</v>
      </c>
      <c r="H4915">
        <v>-0.35904067186722399</v>
      </c>
      <c r="I4915">
        <v>-0.65049122498478495</v>
      </c>
      <c r="J4915">
        <v>1.4428387037418401E-2</v>
      </c>
      <c r="K4915">
        <v>233.487811687418</v>
      </c>
      <c r="N4915">
        <v>0.936558202528471</v>
      </c>
      <c r="O4915">
        <v>15.4196967829409</v>
      </c>
      <c r="P4915">
        <v>28.7777777777777</v>
      </c>
    </row>
    <row r="4916" spans="1:16" hidden="1" x14ac:dyDescent="0.3">
      <c r="A4916" t="s">
        <v>9987</v>
      </c>
      <c r="B4916" t="s">
        <v>9988</v>
      </c>
      <c r="C4916" t="str">
        <f>IFERROR(VLOOKUP(Table1[[#This Row],[Ticker]],[1]!Table1[[Symbol]:[Industry]],2,FALSE),"-")</f>
        <v>-</v>
      </c>
      <c r="D4916" t="s">
        <v>716</v>
      </c>
      <c r="F4916">
        <v>22.91</v>
      </c>
      <c r="G4916">
        <v>5.5772122598060996</v>
      </c>
      <c r="H4916">
        <v>-1.24845862070239E-2</v>
      </c>
      <c r="I4916">
        <v>4.6580942127860601</v>
      </c>
      <c r="J4916">
        <v>-0.523000614415566</v>
      </c>
      <c r="K4916">
        <v>21.733162819813099</v>
      </c>
      <c r="N4916">
        <v>0.74251153304163098</v>
      </c>
      <c r="O4916">
        <v>6.9402007856831096</v>
      </c>
      <c r="P4916">
        <v>40.552147239263697</v>
      </c>
    </row>
    <row r="4917" spans="1:16" hidden="1" x14ac:dyDescent="0.3">
      <c r="A4917" t="s">
        <v>9989</v>
      </c>
      <c r="B4917" t="s">
        <v>9990</v>
      </c>
      <c r="C4917" t="str">
        <f>IFERROR(VLOOKUP(Table1[[#This Row],[Ticker]],[1]!Table1[[Symbol]:[Industry]],2,FALSE),"-")</f>
        <v>-</v>
      </c>
      <c r="D4917" t="s">
        <v>716</v>
      </c>
      <c r="F4917">
        <v>80.709999999999994</v>
      </c>
      <c r="G4917">
        <v>-3.9271716986684302</v>
      </c>
      <c r="H4917">
        <v>1.46512298236839</v>
      </c>
      <c r="I4917">
        <v>-1.0716879960781001</v>
      </c>
      <c r="J4917">
        <v>0.77977230943168696</v>
      </c>
      <c r="K4917">
        <v>76.6564333832725</v>
      </c>
      <c r="N4917">
        <v>0.93662877839218095</v>
      </c>
      <c r="O4917">
        <v>1.59831495477635</v>
      </c>
      <c r="P4917">
        <v>29.6129757507627</v>
      </c>
    </row>
    <row r="4918" spans="1:16" hidden="1" x14ac:dyDescent="0.3">
      <c r="A4918" t="s">
        <v>9991</v>
      </c>
      <c r="B4918" t="s">
        <v>9992</v>
      </c>
      <c r="C4918" t="str">
        <f>IFERROR(VLOOKUP(Table1[[#This Row],[Ticker]],[1]!Table1[[Symbol]:[Industry]],2,FALSE),"-")</f>
        <v>-</v>
      </c>
      <c r="F4918">
        <v>101.75</v>
      </c>
      <c r="G4918">
        <v>-25.957284060211801</v>
      </c>
      <c r="H4918">
        <v>-4.4141352051891403</v>
      </c>
      <c r="I4918">
        <v>-12.8893660232324</v>
      </c>
      <c r="J4918">
        <v>-1.7679983912052499</v>
      </c>
      <c r="K4918">
        <v>101.75006135068701</v>
      </c>
      <c r="O4918">
        <v>0.24570024570025301</v>
      </c>
      <c r="P4918">
        <v>0</v>
      </c>
    </row>
    <row r="4919" spans="1:16" hidden="1" x14ac:dyDescent="0.3">
      <c r="A4919" t="s">
        <v>9993</v>
      </c>
      <c r="B4919" t="s">
        <v>9994</v>
      </c>
      <c r="C4919" t="str">
        <f>IFERROR(VLOOKUP(Table1[[#This Row],[Ticker]],[1]!Table1[[Symbol]:[Industry]],2,FALSE),"-")</f>
        <v>-</v>
      </c>
      <c r="D4919" t="s">
        <v>716</v>
      </c>
      <c r="F4919">
        <v>27.92</v>
      </c>
      <c r="G4919">
        <v>41.552924691152199</v>
      </c>
      <c r="H4919">
        <v>-1.20517998130855</v>
      </c>
      <c r="I4919">
        <v>19.999734405135001</v>
      </c>
      <c r="J4919">
        <v>-0.85592250649164703</v>
      </c>
      <c r="K4919">
        <v>26.083431799153001</v>
      </c>
      <c r="N4919">
        <v>0.95826467697017803</v>
      </c>
      <c r="O4919">
        <v>2.61461318051574</v>
      </c>
      <c r="P4919">
        <v>68.599033816425106</v>
      </c>
    </row>
    <row r="4920" spans="1:16" hidden="1" x14ac:dyDescent="0.3">
      <c r="A4920" t="s">
        <v>9995</v>
      </c>
      <c r="B4920" t="s">
        <v>9996</v>
      </c>
      <c r="C4920" t="str">
        <f>IFERROR(VLOOKUP(Table1[[#This Row],[Ticker]],[1]!Table1[[Symbol]:[Industry]],2,FALSE),"-")</f>
        <v>-</v>
      </c>
      <c r="D4920" t="s">
        <v>716</v>
      </c>
      <c r="F4920">
        <v>37.840000000000003</v>
      </c>
      <c r="G4920">
        <v>-2.6577113128249699</v>
      </c>
      <c r="H4920">
        <v>8.3789784783964905</v>
      </c>
      <c r="I4920">
        <v>-3.9659348200084601</v>
      </c>
      <c r="J4920">
        <v>4.2292122085157997</v>
      </c>
      <c r="K4920">
        <v>35.271988620941897</v>
      </c>
      <c r="N4920">
        <v>1.50730014432864</v>
      </c>
      <c r="O4920">
        <v>5.7082452431289603</v>
      </c>
      <c r="P4920">
        <v>24.473684210526301</v>
      </c>
    </row>
    <row r="4921" spans="1:16" hidden="1" x14ac:dyDescent="0.3">
      <c r="A4921" t="s">
        <v>9997</v>
      </c>
      <c r="B4921" t="s">
        <v>9998</v>
      </c>
      <c r="C4921" t="str">
        <f>IFERROR(VLOOKUP(Table1[[#This Row],[Ticker]],[1]!Table1[[Symbol]:[Industry]],2,FALSE),"-")</f>
        <v>-</v>
      </c>
      <c r="D4921" t="s">
        <v>1300</v>
      </c>
      <c r="F4921">
        <v>1000</v>
      </c>
      <c r="G4921">
        <v>-25.711186010995998</v>
      </c>
      <c r="H4921">
        <v>-4.41613518518934</v>
      </c>
      <c r="I4921">
        <v>-12.8893660232324</v>
      </c>
      <c r="J4921">
        <v>-1.7679983912052499</v>
      </c>
      <c r="K4921">
        <v>1000.00006732456</v>
      </c>
      <c r="N4921">
        <v>1.6957604029636499</v>
      </c>
      <c r="O4921">
        <v>1.0000000000065499E-3</v>
      </c>
      <c r="P4921">
        <v>0.50251256281406098</v>
      </c>
    </row>
    <row r="4922" spans="1:16" hidden="1" x14ac:dyDescent="0.3">
      <c r="A4922" t="s">
        <v>9999</v>
      </c>
      <c r="B4922" t="s">
        <v>10000</v>
      </c>
      <c r="C4922" t="str">
        <f>IFERROR(VLOOKUP(Table1[[#This Row],[Ticker]],[1]!Table1[[Symbol]:[Industry]],2,FALSE),"-")</f>
        <v>-</v>
      </c>
      <c r="D4922" t="s">
        <v>1635</v>
      </c>
      <c r="F4922">
        <v>73.900000000000006</v>
      </c>
      <c r="G4922">
        <v>-12.019878328688399</v>
      </c>
      <c r="H4922">
        <v>-4.8867888176131702</v>
      </c>
      <c r="I4922">
        <v>1.0659153954260401</v>
      </c>
      <c r="J4922">
        <v>-0.878196885387314</v>
      </c>
      <c r="K4922">
        <v>73.031050859115993</v>
      </c>
      <c r="N4922">
        <v>0.34511804478575397</v>
      </c>
      <c r="O4922">
        <v>3.9918809201623602</v>
      </c>
      <c r="P4922">
        <v>39.1713747645951</v>
      </c>
    </row>
    <row r="4923" spans="1:16" hidden="1" x14ac:dyDescent="0.3">
      <c r="A4923" t="s">
        <v>10001</v>
      </c>
      <c r="B4923" t="s">
        <v>10002</v>
      </c>
      <c r="C4923" t="str">
        <f>IFERROR(VLOOKUP(Table1[[#This Row],[Ticker]],[1]!Table1[[Symbol]:[Industry]],2,FALSE),"-")</f>
        <v>-</v>
      </c>
      <c r="D4923" t="s">
        <v>716</v>
      </c>
      <c r="F4923">
        <v>91.39</v>
      </c>
      <c r="G4923">
        <v>-7.2416740313655996</v>
      </c>
      <c r="H4923">
        <v>-3.2343599242902701</v>
      </c>
      <c r="I4923">
        <v>8.81791856859072</v>
      </c>
      <c r="J4923">
        <v>-1.93429550872189</v>
      </c>
      <c r="K4923">
        <v>88.624611457567397</v>
      </c>
      <c r="N4923">
        <v>0.37786100188743299</v>
      </c>
      <c r="O4923">
        <v>7.1999124630703397</v>
      </c>
      <c r="P4923">
        <v>29.246216942440899</v>
      </c>
    </row>
    <row r="4924" spans="1:16" hidden="1" x14ac:dyDescent="0.3">
      <c r="A4924" t="s">
        <v>10003</v>
      </c>
      <c r="B4924" t="s">
        <v>10004</v>
      </c>
      <c r="C4924" t="str">
        <f>IFERROR(VLOOKUP(Table1[[#This Row],[Ticker]],[1]!Table1[[Symbol]:[Industry]],2,FALSE),"-")</f>
        <v>-</v>
      </c>
      <c r="D4924" t="s">
        <v>1635</v>
      </c>
      <c r="F4924">
        <v>71.45</v>
      </c>
      <c r="G4924">
        <v>-10.3772384826588</v>
      </c>
      <c r="H4924">
        <v>-3.9208300607212099</v>
      </c>
      <c r="I4924">
        <v>0.253943557131801</v>
      </c>
      <c r="J4924">
        <v>-1.27469324673732</v>
      </c>
      <c r="K4924">
        <v>70.708101727762298</v>
      </c>
      <c r="N4924">
        <v>0.40048522612044801</v>
      </c>
      <c r="O4924">
        <v>5.8082575227431601</v>
      </c>
      <c r="P4924">
        <v>32.314814814814802</v>
      </c>
    </row>
    <row r="4925" spans="1:16" hidden="1" x14ac:dyDescent="0.3">
      <c r="A4925" t="s">
        <v>10005</v>
      </c>
      <c r="B4925" t="s">
        <v>10006</v>
      </c>
      <c r="C4925" t="str">
        <f>IFERROR(VLOOKUP(Table1[[#This Row],[Ticker]],[1]!Table1[[Symbol]:[Industry]],2,FALSE),"-")</f>
        <v>-</v>
      </c>
      <c r="D4925" t="s">
        <v>221</v>
      </c>
      <c r="F4925">
        <v>100.5</v>
      </c>
      <c r="G4925">
        <v>-25.2121860209961</v>
      </c>
      <c r="I4925">
        <v>-12.3893660232324</v>
      </c>
      <c r="N4925">
        <v>1.7777777777777699</v>
      </c>
      <c r="O4925">
        <v>6.4676616915422898</v>
      </c>
      <c r="P4925">
        <v>0.49999999999998901</v>
      </c>
    </row>
    <row r="4926" spans="1:16" hidden="1" x14ac:dyDescent="0.3">
      <c r="A4926" t="s">
        <v>10007</v>
      </c>
      <c r="B4926" t="s">
        <v>10008</v>
      </c>
      <c r="C4926" t="str">
        <f>IFERROR(VLOOKUP(Table1[[#This Row],[Ticker]],[1]!Table1[[Symbol]:[Industry]],2,FALSE),"-")</f>
        <v>-</v>
      </c>
      <c r="D4926" t="s">
        <v>1635</v>
      </c>
      <c r="F4926">
        <v>7.16</v>
      </c>
      <c r="G4926">
        <v>-24.726270528038398</v>
      </c>
      <c r="H4926">
        <v>-4.9712382692559904</v>
      </c>
      <c r="I4926">
        <v>-12.044295600697099</v>
      </c>
      <c r="J4926">
        <v>-1.34605746293522</v>
      </c>
      <c r="K4926">
        <v>7.0773827328375898</v>
      </c>
      <c r="N4926">
        <v>0.77186776920519395</v>
      </c>
      <c r="O4926">
        <v>18.715083798882599</v>
      </c>
      <c r="P4926">
        <v>19.3333333333333</v>
      </c>
    </row>
    <row r="4927" spans="1:16" hidden="1" x14ac:dyDescent="0.3">
      <c r="A4927" t="s">
        <v>10009</v>
      </c>
      <c r="B4927" t="s">
        <v>10010</v>
      </c>
      <c r="C4927" t="str">
        <f>IFERROR(VLOOKUP(Table1[[#This Row],[Ticker]],[1]!Table1[[Symbol]:[Industry]],2,FALSE),"-")</f>
        <v>-</v>
      </c>
      <c r="D4927" t="s">
        <v>716</v>
      </c>
      <c r="F4927">
        <v>8.86</v>
      </c>
      <c r="G4927">
        <v>-15.811195921986201</v>
      </c>
      <c r="H4927">
        <v>-7.2074312945746204</v>
      </c>
      <c r="I4927">
        <v>-3.2359006766977698</v>
      </c>
      <c r="J4927">
        <v>-2.5661739898369502</v>
      </c>
      <c r="K4927">
        <v>8.5868877711914298</v>
      </c>
      <c r="N4927">
        <v>1.0347574473984</v>
      </c>
      <c r="O4927">
        <v>16.4785553047404</v>
      </c>
      <c r="P4927">
        <v>31.454005934718001</v>
      </c>
    </row>
    <row r="4928" spans="1:16" hidden="1" x14ac:dyDescent="0.3">
      <c r="A4928" t="s">
        <v>10011</v>
      </c>
      <c r="B4928" t="s">
        <v>10012</v>
      </c>
      <c r="C4928" t="str">
        <f>IFERROR(VLOOKUP(Table1[[#This Row],[Ticker]],[1]!Table1[[Symbol]:[Industry]],2,FALSE),"-")</f>
        <v>-</v>
      </c>
      <c r="D4928" t="s">
        <v>1300</v>
      </c>
      <c r="F4928">
        <v>103.03</v>
      </c>
      <c r="G4928">
        <v>-22.898376402157599</v>
      </c>
      <c r="H4928">
        <v>-3.9166227673782101</v>
      </c>
      <c r="I4928">
        <v>-10.0855344526876</v>
      </c>
      <c r="J4928">
        <v>-1.65138031540351</v>
      </c>
      <c r="K4928">
        <v>102.409723746586</v>
      </c>
      <c r="N4928">
        <v>0.774329896723289</v>
      </c>
      <c r="O4928">
        <v>2.6400077647287201</v>
      </c>
      <c r="P4928">
        <v>4.7585155058464697</v>
      </c>
    </row>
    <row r="4929" spans="1:16" hidden="1" x14ac:dyDescent="0.3">
      <c r="A4929" t="s">
        <v>10013</v>
      </c>
      <c r="B4929" t="s">
        <v>10014</v>
      </c>
      <c r="C4929" t="str">
        <f>IFERROR(VLOOKUP(Table1[[#This Row],[Ticker]],[1]!Table1[[Symbol]:[Industry]],2,FALSE),"-")</f>
        <v>-</v>
      </c>
      <c r="D4929" t="s">
        <v>716</v>
      </c>
      <c r="F4929">
        <v>53.24</v>
      </c>
      <c r="G4929">
        <v>-9.0345616510641307</v>
      </c>
      <c r="H4929">
        <v>2.1252636575240902</v>
      </c>
      <c r="I4929">
        <v>3.78825834669964</v>
      </c>
      <c r="J4929">
        <v>-2.0531152891333999</v>
      </c>
      <c r="K4929">
        <v>50.229816355314902</v>
      </c>
      <c r="N4929">
        <v>1.7136458906859799</v>
      </c>
      <c r="O4929">
        <v>12.6972201352366</v>
      </c>
      <c r="P4929">
        <v>19.211822660098498</v>
      </c>
    </row>
    <row r="4930" spans="1:16" hidden="1" x14ac:dyDescent="0.3">
      <c r="A4930" t="s">
        <v>10015</v>
      </c>
      <c r="B4930" t="s">
        <v>10016</v>
      </c>
      <c r="C4930" t="str">
        <f>IFERROR(VLOOKUP(Table1[[#This Row],[Ticker]],[1]!Table1[[Symbol]:[Industry]],2,FALSE),"-")</f>
        <v>-</v>
      </c>
      <c r="D4930" t="s">
        <v>716</v>
      </c>
      <c r="F4930">
        <v>245.15</v>
      </c>
      <c r="G4930">
        <v>-13.0772216286231</v>
      </c>
      <c r="H4930">
        <v>8.8010717557638701E-2</v>
      </c>
      <c r="I4930">
        <v>-0.25440163085934098</v>
      </c>
      <c r="J4930">
        <v>0.48716707158661499</v>
      </c>
      <c r="K4930">
        <v>232.122180315918</v>
      </c>
      <c r="N4930">
        <v>0.59828786978984505</v>
      </c>
      <c r="O4930">
        <v>4.89088313277583</v>
      </c>
      <c r="P4930">
        <v>14.0020461309523</v>
      </c>
    </row>
    <row r="4931" spans="1:16" hidden="1" x14ac:dyDescent="0.3">
      <c r="A4931" t="s">
        <v>10017</v>
      </c>
      <c r="B4931" t="s">
        <v>10018</v>
      </c>
      <c r="C4931" t="str">
        <f>IFERROR(VLOOKUP(Table1[[#This Row],[Ticker]],[1]!Table1[[Symbol]:[Industry]],2,FALSE),"-")</f>
        <v>-</v>
      </c>
      <c r="D4931" t="s">
        <v>716</v>
      </c>
      <c r="F4931">
        <v>374.52</v>
      </c>
      <c r="G4931">
        <v>-23.0016156203151</v>
      </c>
      <c r="H4931">
        <v>5.9253073076283496</v>
      </c>
      <c r="I4931">
        <v>-10.035989481887199</v>
      </c>
      <c r="J4931">
        <v>3.5681478816498799</v>
      </c>
      <c r="K4931">
        <v>351.01616106754199</v>
      </c>
      <c r="N4931">
        <v>0.827681352715815</v>
      </c>
      <c r="O4931">
        <v>15.3476449855815</v>
      </c>
      <c r="P4931">
        <v>16.4262621238497</v>
      </c>
    </row>
    <row r="4932" spans="1:16" hidden="1" x14ac:dyDescent="0.3">
      <c r="A4932" t="s">
        <v>10019</v>
      </c>
      <c r="B4932" t="s">
        <v>10020</v>
      </c>
      <c r="C4932" t="str">
        <f>IFERROR(VLOOKUP(Table1[[#This Row],[Ticker]],[1]!Table1[[Symbol]:[Industry]],2,FALSE),"-")</f>
        <v>-</v>
      </c>
      <c r="D4932" t="s">
        <v>1300</v>
      </c>
      <c r="F4932">
        <v>23.36</v>
      </c>
      <c r="G4932">
        <v>-39.639967892772098</v>
      </c>
      <c r="H4932">
        <v>-3.8163555296981202</v>
      </c>
      <c r="I4932">
        <v>-26.817147895008301</v>
      </c>
      <c r="J4932">
        <v>0.17921060922745399</v>
      </c>
      <c r="K4932">
        <v>23.231542800725599</v>
      </c>
      <c r="N4932">
        <v>3.0643908881743198</v>
      </c>
      <c r="O4932">
        <v>16.866438356164299</v>
      </c>
      <c r="P4932">
        <v>8.1481481481481399</v>
      </c>
    </row>
    <row r="4933" spans="1:16" hidden="1" x14ac:dyDescent="0.3">
      <c r="A4933" t="s">
        <v>10021</v>
      </c>
      <c r="B4933" t="s">
        <v>10022</v>
      </c>
      <c r="C4933" t="str">
        <f>IFERROR(VLOOKUP(Table1[[#This Row],[Ticker]],[1]!Table1[[Symbol]:[Industry]],2,FALSE),"-")</f>
        <v>-</v>
      </c>
      <c r="D4933" t="s">
        <v>1300</v>
      </c>
      <c r="F4933">
        <v>56.65</v>
      </c>
      <c r="G4933">
        <v>-35.634272203219098</v>
      </c>
      <c r="H4933">
        <v>-3.6972893270529301</v>
      </c>
      <c r="I4933">
        <v>-22.8114522054553</v>
      </c>
      <c r="J4933">
        <v>-1.6789511961918899</v>
      </c>
      <c r="K4933">
        <v>56.502479546635698</v>
      </c>
      <c r="N4933">
        <v>1.04557254811254</v>
      </c>
      <c r="O4933">
        <v>16.751985878199399</v>
      </c>
      <c r="P4933">
        <v>6.4849624060150299</v>
      </c>
    </row>
    <row r="4934" spans="1:16" hidden="1" x14ac:dyDescent="0.3">
      <c r="A4934" t="s">
        <v>10023</v>
      </c>
      <c r="B4934" t="s">
        <v>10024</v>
      </c>
      <c r="C4934" t="str">
        <f>IFERROR(VLOOKUP(Table1[[#This Row],[Ticker]],[1]!Table1[[Symbol]:[Industry]],2,FALSE),"-")</f>
        <v>-</v>
      </c>
      <c r="D4934" t="s">
        <v>716</v>
      </c>
      <c r="F4934">
        <v>73.23</v>
      </c>
      <c r="G4934">
        <v>-16.268402558771299</v>
      </c>
      <c r="H4934">
        <v>-7.3697349401129397</v>
      </c>
      <c r="I4934">
        <v>-3.9809781588659501</v>
      </c>
      <c r="J4934">
        <v>-2.8755078455542602</v>
      </c>
      <c r="K4934">
        <v>73.283032100753601</v>
      </c>
      <c r="N4934">
        <v>1.6123903433337099</v>
      </c>
      <c r="O4934">
        <v>11.4980199371842</v>
      </c>
      <c r="P4934">
        <v>11.972477064220101</v>
      </c>
    </row>
    <row r="4935" spans="1:16" hidden="1" x14ac:dyDescent="0.3">
      <c r="A4935" t="s">
        <v>10025</v>
      </c>
      <c r="B4935" t="s">
        <v>10026</v>
      </c>
      <c r="C4935" t="str">
        <f>IFERROR(VLOOKUP(Table1[[#This Row],[Ticker]],[1]!Table1[[Symbol]:[Industry]],2,FALSE),"-")</f>
        <v>-</v>
      </c>
      <c r="D4935" t="s">
        <v>716</v>
      </c>
      <c r="F4935">
        <v>126.38</v>
      </c>
      <c r="G4935">
        <v>-18.1181114424162</v>
      </c>
      <c r="H4935">
        <v>2.23066250698177</v>
      </c>
      <c r="I4935">
        <v>-5.2952914446524701</v>
      </c>
      <c r="J4935">
        <v>0.64718739231656097</v>
      </c>
      <c r="K4935">
        <v>122.446013157696</v>
      </c>
      <c r="N4935">
        <v>0.71345194444606896</v>
      </c>
      <c r="O4935">
        <v>4.4469061560373504</v>
      </c>
      <c r="P4935">
        <v>9.9912967798085202</v>
      </c>
    </row>
    <row r="4936" spans="1:16" hidden="1" x14ac:dyDescent="0.3">
      <c r="A4936" t="s">
        <v>10027</v>
      </c>
      <c r="B4936" t="s">
        <v>10028</v>
      </c>
      <c r="C4936" t="str">
        <f>IFERROR(VLOOKUP(Table1[[#This Row],[Ticker]],[1]!Table1[[Symbol]:[Industry]],2,FALSE),"-")</f>
        <v>-</v>
      </c>
      <c r="D4936" t="s">
        <v>387</v>
      </c>
      <c r="F4936">
        <v>103.75</v>
      </c>
      <c r="G4936">
        <v>-25.952570636380798</v>
      </c>
      <c r="H4936">
        <v>-4.1725893114693298</v>
      </c>
      <c r="I4936">
        <v>-13.129750638617001</v>
      </c>
      <c r="N4936">
        <v>0.46666666666666601</v>
      </c>
      <c r="O4936">
        <v>0.24096385542169399</v>
      </c>
      <c r="P4936">
        <v>3.3881415047334298</v>
      </c>
    </row>
    <row r="4937" spans="1:16" hidden="1" x14ac:dyDescent="0.3">
      <c r="A4937" t="s">
        <v>10029</v>
      </c>
      <c r="B4937" t="s">
        <v>10030</v>
      </c>
      <c r="C4937" t="str">
        <f>IFERROR(VLOOKUP(Table1[[#This Row],[Ticker]],[1]!Table1[[Symbol]:[Industry]],2,FALSE),"-")</f>
        <v>-</v>
      </c>
      <c r="D4937" t="s">
        <v>716</v>
      </c>
      <c r="F4937">
        <v>56.13</v>
      </c>
      <c r="G4937">
        <v>-9.8846994341204102</v>
      </c>
      <c r="H4937">
        <v>2.1660669691385301</v>
      </c>
      <c r="I4937">
        <v>2.9381205636433601</v>
      </c>
      <c r="J4937">
        <v>-1.91095764781711</v>
      </c>
      <c r="K4937">
        <v>52.451863782509598</v>
      </c>
      <c r="N4937">
        <v>1.23323554190591</v>
      </c>
      <c r="O4937">
        <v>2.6189203634420002</v>
      </c>
      <c r="P4937">
        <v>27.278911564625801</v>
      </c>
    </row>
    <row r="4938" spans="1:16" hidden="1" x14ac:dyDescent="0.3">
      <c r="A4938" t="s">
        <v>10031</v>
      </c>
      <c r="B4938" t="s">
        <v>10032</v>
      </c>
      <c r="C4938" t="str">
        <f>IFERROR(VLOOKUP(Table1[[#This Row],[Ticker]],[1]!Table1[[Symbol]:[Industry]],2,FALSE),"-")</f>
        <v>-</v>
      </c>
      <c r="F4938">
        <v>75.55</v>
      </c>
      <c r="G4938">
        <v>-55.289650809728499</v>
      </c>
      <c r="H4938">
        <v>1.33968853843793</v>
      </c>
      <c r="I4938">
        <v>-41.950398887082102</v>
      </c>
      <c r="J4938">
        <v>-10.561968240451399</v>
      </c>
      <c r="K4938">
        <v>75.092330710013002</v>
      </c>
      <c r="N4938">
        <v>1.03612603925915</v>
      </c>
      <c r="O4938">
        <v>53.342157511581703</v>
      </c>
      <c r="P4938">
        <v>42.5471698113207</v>
      </c>
    </row>
    <row r="4939" spans="1:16" hidden="1" x14ac:dyDescent="0.3">
      <c r="A4939" t="s">
        <v>10033</v>
      </c>
      <c r="B4939" t="s">
        <v>10034</v>
      </c>
      <c r="C4939" t="str">
        <f>IFERROR(VLOOKUP(Table1[[#This Row],[Ticker]],[1]!Table1[[Symbol]:[Industry]],2,FALSE),"-")</f>
        <v>-</v>
      </c>
      <c r="F4939">
        <v>214.95</v>
      </c>
      <c r="G4939">
        <v>-10.5850106528569</v>
      </c>
      <c r="H4939">
        <v>34.848134254016799</v>
      </c>
      <c r="I4939">
        <v>2.2110355831932802</v>
      </c>
      <c r="J4939">
        <v>4.3034301802233097</v>
      </c>
      <c r="K4939">
        <v>186.43628354140901</v>
      </c>
      <c r="N4939">
        <v>0.52113159794364905</v>
      </c>
      <c r="O4939">
        <v>4.67550593161201</v>
      </c>
      <c r="P4939">
        <v>89.633877370974801</v>
      </c>
    </row>
    <row r="4940" spans="1:16" hidden="1" x14ac:dyDescent="0.3">
      <c r="A4940" t="s">
        <v>10035</v>
      </c>
      <c r="B4940" t="s">
        <v>10036</v>
      </c>
      <c r="C4940" t="str">
        <f>IFERROR(VLOOKUP(Table1[[#This Row],[Ticker]],[1]!Table1[[Symbol]:[Industry]],2,FALSE),"-")</f>
        <v>-</v>
      </c>
      <c r="D4940" t="s">
        <v>716</v>
      </c>
      <c r="F4940">
        <v>52.32</v>
      </c>
      <c r="G4940">
        <v>-8.8261721909716506</v>
      </c>
      <c r="H4940">
        <v>5.1265746069194096</v>
      </c>
      <c r="I4940">
        <v>3.8181958772806301</v>
      </c>
      <c r="J4940">
        <v>0.87284667921728198</v>
      </c>
      <c r="K4940">
        <v>48.245590383779003</v>
      </c>
      <c r="N4940">
        <v>0.991079072931081</v>
      </c>
      <c r="O4940">
        <v>0.34403669724769598</v>
      </c>
      <c r="P4940">
        <v>33.3333333333333</v>
      </c>
    </row>
    <row r="4941" spans="1:16" hidden="1" x14ac:dyDescent="0.3">
      <c r="A4941" t="s">
        <v>10037</v>
      </c>
      <c r="B4941" t="s">
        <v>10038</v>
      </c>
      <c r="C4941" t="str">
        <f>IFERROR(VLOOKUP(Table1[[#This Row],[Ticker]],[1]!Table1[[Symbol]:[Industry]],2,FALSE),"-")</f>
        <v>-</v>
      </c>
      <c r="D4941" t="s">
        <v>1635</v>
      </c>
      <c r="F4941">
        <v>11.56</v>
      </c>
      <c r="G4941">
        <v>-11.058720674461499</v>
      </c>
      <c r="H4941">
        <v>-3.8960004901632299</v>
      </c>
      <c r="I4941">
        <v>1.56607952132204</v>
      </c>
      <c r="J4941">
        <v>-1.1629854266417201</v>
      </c>
      <c r="K4941">
        <v>11.4342663280457</v>
      </c>
      <c r="N4941">
        <v>0.64738317027372705</v>
      </c>
      <c r="O4941">
        <v>10.553633217992999</v>
      </c>
      <c r="P4941">
        <v>15.6</v>
      </c>
    </row>
    <row r="4942" spans="1:16" hidden="1" x14ac:dyDescent="0.3">
      <c r="A4942" t="s">
        <v>10039</v>
      </c>
      <c r="B4942" t="s">
        <v>10040</v>
      </c>
      <c r="C4942" t="str">
        <f>IFERROR(VLOOKUP(Table1[[#This Row],[Ticker]],[1]!Table1[[Symbol]:[Industry]],2,FALSE),"-")</f>
        <v>-</v>
      </c>
      <c r="F4942">
        <v>173.95</v>
      </c>
      <c r="G4942">
        <v>-30.187748898536</v>
      </c>
      <c r="H4942">
        <v>-0.61666685075876604</v>
      </c>
      <c r="I4942">
        <v>-17.364928900772199</v>
      </c>
      <c r="J4942">
        <v>6.5543265757696396</v>
      </c>
      <c r="K4942">
        <v>155.84144863826501</v>
      </c>
      <c r="N4942">
        <v>1.08771342375261</v>
      </c>
      <c r="O4942">
        <v>4.6852543834435103</v>
      </c>
      <c r="P4942">
        <v>28.613678373382601</v>
      </c>
    </row>
    <row r="4943" spans="1:16" hidden="1" x14ac:dyDescent="0.3">
      <c r="A4943" t="s">
        <v>10041</v>
      </c>
      <c r="B4943" t="s">
        <v>10042</v>
      </c>
      <c r="C4943" t="str">
        <f>IFERROR(VLOOKUP(Table1[[#This Row],[Ticker]],[1]!Table1[[Symbol]:[Industry]],2,FALSE),"-")</f>
        <v>-</v>
      </c>
      <c r="F4943">
        <v>4.05</v>
      </c>
      <c r="G4943">
        <v>-60.912186020996202</v>
      </c>
      <c r="I4943">
        <v>-48.089366023232401</v>
      </c>
      <c r="N4943">
        <v>0.78527794998347</v>
      </c>
      <c r="O4943">
        <v>54.320987654320902</v>
      </c>
      <c r="P4943">
        <v>20.8955223880596</v>
      </c>
    </row>
    <row r="4944" spans="1:16" hidden="1" x14ac:dyDescent="0.3">
      <c r="A4944" t="s">
        <v>10043</v>
      </c>
      <c r="B4944" t="s">
        <v>10044</v>
      </c>
      <c r="C4944" t="str">
        <f>IFERROR(VLOOKUP(Table1[[#This Row],[Ticker]],[1]!Table1[[Symbol]:[Industry]],2,FALSE),"-")</f>
        <v>-</v>
      </c>
      <c r="F4944">
        <v>8.8000000000000007</v>
      </c>
      <c r="G4944">
        <v>-64.044351402916305</v>
      </c>
      <c r="H4944">
        <v>-3.9667079121242499</v>
      </c>
      <c r="I4944">
        <v>-51.221531405152497</v>
      </c>
      <c r="J4944">
        <v>-1.99022061342747</v>
      </c>
      <c r="K4944">
        <v>8.90838883655125</v>
      </c>
      <c r="N4944">
        <v>0.47028776918690202</v>
      </c>
      <c r="O4944">
        <v>62.1590909090908</v>
      </c>
      <c r="P4944">
        <v>54.385964912280699</v>
      </c>
    </row>
    <row r="4945" spans="1:16" hidden="1" x14ac:dyDescent="0.3">
      <c r="A4945" t="s">
        <v>10045</v>
      </c>
      <c r="B4945" t="s">
        <v>10046</v>
      </c>
      <c r="C4945" t="str">
        <f>IFERROR(VLOOKUP(Table1[[#This Row],[Ticker]],[1]!Table1[[Symbol]:[Industry]],2,FALSE),"-")</f>
        <v>-</v>
      </c>
      <c r="D4945" t="s">
        <v>1020</v>
      </c>
      <c r="F4945">
        <v>105.98</v>
      </c>
      <c r="G4945">
        <v>-22.849498005469702</v>
      </c>
      <c r="H4945">
        <v>-7.1756030950973999</v>
      </c>
      <c r="I4945">
        <v>-10.0460860620485</v>
      </c>
      <c r="J4945">
        <v>-1.82457547748531</v>
      </c>
      <c r="K4945">
        <v>106.35248298523</v>
      </c>
      <c r="N4945">
        <v>0.62015045417623504</v>
      </c>
      <c r="O4945">
        <v>5.5859596150217001</v>
      </c>
      <c r="P4945">
        <v>4.8269040553906999</v>
      </c>
    </row>
    <row r="4946" spans="1:16" hidden="1" x14ac:dyDescent="0.3">
      <c r="A4946" t="s">
        <v>10047</v>
      </c>
      <c r="B4946" t="s">
        <v>10048</v>
      </c>
      <c r="C4946" t="str">
        <f>IFERROR(VLOOKUP(Table1[[#This Row],[Ticker]],[1]!Table1[[Symbol]:[Industry]],2,FALSE),"-")</f>
        <v>-</v>
      </c>
      <c r="D4946" t="s">
        <v>716</v>
      </c>
      <c r="F4946">
        <v>17.54</v>
      </c>
      <c r="G4946">
        <v>-0.58763086085386296</v>
      </c>
      <c r="H4946">
        <v>5.5858647948108597</v>
      </c>
      <c r="I4946">
        <v>11.950491628013101</v>
      </c>
      <c r="J4946">
        <v>0.61710922950446001</v>
      </c>
      <c r="K4946">
        <v>16.2543884832602</v>
      </c>
      <c r="N4946">
        <v>2.9640827118745499</v>
      </c>
      <c r="O4946">
        <v>1.53933865450399</v>
      </c>
      <c r="P4946">
        <v>34.923076923076898</v>
      </c>
    </row>
    <row r="4947" spans="1:16" hidden="1" x14ac:dyDescent="0.3">
      <c r="A4947" t="s">
        <v>10049</v>
      </c>
      <c r="B4947" t="s">
        <v>10050</v>
      </c>
      <c r="C4947" t="str">
        <f>IFERROR(VLOOKUP(Table1[[#This Row],[Ticker]],[1]!Table1[[Symbol]:[Industry]],2,FALSE),"-")</f>
        <v>-</v>
      </c>
      <c r="D4947" t="s">
        <v>716</v>
      </c>
      <c r="F4947">
        <v>111.39</v>
      </c>
      <c r="G4947">
        <v>3.52696962734526</v>
      </c>
      <c r="H4947">
        <v>1.94889225629778</v>
      </c>
      <c r="I4947">
        <v>16.303396676837099</v>
      </c>
      <c r="J4947">
        <v>-2.2157863188427198</v>
      </c>
      <c r="K4947">
        <v>104.25942365375001</v>
      </c>
      <c r="N4947">
        <v>1.4038732690414399</v>
      </c>
      <c r="O4947">
        <v>3.9500852859323201</v>
      </c>
      <c r="P4947">
        <v>30.586166471277799</v>
      </c>
    </row>
    <row r="4948" spans="1:16" hidden="1" x14ac:dyDescent="0.3">
      <c r="A4948" t="s">
        <v>10051</v>
      </c>
      <c r="B4948" t="s">
        <v>10052</v>
      </c>
      <c r="C4948" t="str">
        <f>IFERROR(VLOOKUP(Table1[[#This Row],[Ticker]],[1]!Table1[[Symbol]:[Industry]],2,FALSE),"-")</f>
        <v>-</v>
      </c>
      <c r="D4948" t="s">
        <v>716</v>
      </c>
      <c r="F4948">
        <v>1018.04</v>
      </c>
      <c r="G4948">
        <v>-24.162061332716899</v>
      </c>
      <c r="H4948">
        <v>-3.8858444971808601</v>
      </c>
      <c r="I4948">
        <v>-11.339241334953099</v>
      </c>
      <c r="J4948">
        <v>-1.31905907201433</v>
      </c>
      <c r="K4948">
        <v>1011.97076568573</v>
      </c>
      <c r="N4948">
        <v>1.2536598066065301</v>
      </c>
      <c r="O4948">
        <v>19.808651919374402</v>
      </c>
      <c r="P4948">
        <v>1.8539084151234</v>
      </c>
    </row>
    <row r="4949" spans="1:16" hidden="1" x14ac:dyDescent="0.3">
      <c r="A4949" t="s">
        <v>10053</v>
      </c>
      <c r="B4949" t="s">
        <v>10054</v>
      </c>
      <c r="C4949" t="str">
        <f>IFERROR(VLOOKUP(Table1[[#This Row],[Ticker]],[1]!Table1[[Symbol]:[Industry]],2,FALSE),"-")</f>
        <v>-</v>
      </c>
      <c r="D4949" t="s">
        <v>716</v>
      </c>
      <c r="F4949">
        <v>10.77</v>
      </c>
      <c r="G4949">
        <v>-27.347063405192301</v>
      </c>
      <c r="H4949">
        <v>-5.8739892197876804</v>
      </c>
      <c r="I4949">
        <v>-15.069202535494</v>
      </c>
      <c r="J4949">
        <v>0.504728881522019</v>
      </c>
      <c r="O4949">
        <v>7.7065923862581203</v>
      </c>
      <c r="P4949">
        <v>16.3066954643628</v>
      </c>
    </row>
    <row r="4950" spans="1:16" hidden="1" x14ac:dyDescent="0.3">
      <c r="A4950" t="s">
        <v>10055</v>
      </c>
      <c r="B4950" t="s">
        <v>10056</v>
      </c>
      <c r="C4950" t="str">
        <f>IFERROR(VLOOKUP(Table1[[#This Row],[Ticker]],[1]!Table1[[Symbol]:[Industry]],2,FALSE),"-")</f>
        <v>-</v>
      </c>
      <c r="F4950">
        <v>12.42</v>
      </c>
      <c r="G4950">
        <v>66.547875898508394</v>
      </c>
      <c r="H4950">
        <v>98.195978987306702</v>
      </c>
      <c r="I4950">
        <v>79.370695896272196</v>
      </c>
      <c r="J4950">
        <v>19.639626242225798</v>
      </c>
      <c r="O4950">
        <v>4.9919484702093397</v>
      </c>
      <c r="P4950">
        <v>123.78378378378299</v>
      </c>
    </row>
    <row r="4951" spans="1:16" hidden="1" x14ac:dyDescent="0.3">
      <c r="A4951" t="s">
        <v>10057</v>
      </c>
      <c r="B4951" t="s">
        <v>10058</v>
      </c>
      <c r="C4951" t="str">
        <f>IFERROR(VLOOKUP(Table1[[#This Row],[Ticker]],[1]!Table1[[Symbol]:[Industry]],2,FALSE),"-")</f>
        <v>-</v>
      </c>
      <c r="D4951" t="s">
        <v>716</v>
      </c>
      <c r="F4951">
        <v>53</v>
      </c>
      <c r="G4951">
        <v>-18.648390488695899</v>
      </c>
      <c r="H4951">
        <v>-0.34733756275299599</v>
      </c>
      <c r="I4951">
        <v>-6.2280659628580901</v>
      </c>
      <c r="J4951">
        <v>-4.6717122446437997E-4</v>
      </c>
      <c r="O4951">
        <v>1.32075471698114</v>
      </c>
      <c r="P4951">
        <v>16.4835164835164</v>
      </c>
    </row>
    <row r="4952" spans="1:16" hidden="1" x14ac:dyDescent="0.3">
      <c r="A4952" t="s">
        <v>10059</v>
      </c>
      <c r="B4952" t="s">
        <v>10060</v>
      </c>
      <c r="C4952" t="str">
        <f>IFERROR(VLOOKUP(Table1[[#This Row],[Ticker]],[1]!Table1[[Symbol]:[Industry]],2,FALSE),"-")</f>
        <v>-</v>
      </c>
      <c r="D4952" t="s">
        <v>552</v>
      </c>
      <c r="F4952">
        <v>2.1</v>
      </c>
      <c r="G4952">
        <v>-25.7121860209961</v>
      </c>
      <c r="H4952">
        <v>-4.4141352051891403</v>
      </c>
      <c r="I4952">
        <v>-12.8893660232324</v>
      </c>
      <c r="J4952">
        <v>-1.7679983912052499</v>
      </c>
      <c r="O4952">
        <v>0</v>
      </c>
      <c r="P4952">
        <v>0</v>
      </c>
    </row>
    <row r="4953" spans="1:16" hidden="1" x14ac:dyDescent="0.3">
      <c r="A4953" t="s">
        <v>10061</v>
      </c>
      <c r="B4953" t="s">
        <v>10062</v>
      </c>
      <c r="C4953" t="str">
        <f>IFERROR(VLOOKUP(Table1[[#This Row],[Ticker]],[1]!Table1[[Symbol]:[Industry]],2,FALSE),"-")</f>
        <v>-</v>
      </c>
      <c r="D4953" t="s">
        <v>127</v>
      </c>
    </row>
    <row r="4954" spans="1:16" hidden="1" x14ac:dyDescent="0.3">
      <c r="A4954" t="s">
        <v>10063</v>
      </c>
      <c r="B4954" t="s">
        <v>10064</v>
      </c>
      <c r="C4954" t="str">
        <f>IFERROR(VLOOKUP(Table1[[#This Row],[Ticker]],[1]!Table1[[Symbol]:[Industry]],2,FALSE),"-")</f>
        <v>-</v>
      </c>
      <c r="D4954" t="s">
        <v>1300</v>
      </c>
      <c r="F4954">
        <v>1000</v>
      </c>
      <c r="G4954">
        <v>-25.711186010995998</v>
      </c>
      <c r="H4954">
        <v>-4.4151351951892401</v>
      </c>
      <c r="I4954">
        <v>-12.8883660132323</v>
      </c>
      <c r="J4954">
        <v>-1.7679983912052499</v>
      </c>
      <c r="O4954">
        <v>1.79800000000001</v>
      </c>
      <c r="P4954">
        <v>0.215463245978853</v>
      </c>
    </row>
    <row r="4955" spans="1:16" hidden="1" x14ac:dyDescent="0.3">
      <c r="A4955" t="s">
        <v>10065</v>
      </c>
      <c r="B4955" t="s">
        <v>10066</v>
      </c>
      <c r="C4955" t="str">
        <f>IFERROR(VLOOKUP(Table1[[#This Row],[Ticker]],[1]!Table1[[Symbol]:[Industry]],2,FALSE),"-")</f>
        <v>-</v>
      </c>
      <c r="F4955">
        <v>20</v>
      </c>
      <c r="G4955">
        <v>-15.0927169944475</v>
      </c>
      <c r="H4955">
        <v>7.5925351672399799</v>
      </c>
      <c r="I4955">
        <v>-2.2698969966837299</v>
      </c>
      <c r="J4955">
        <v>1.56533494212807</v>
      </c>
      <c r="O4955">
        <v>3.75</v>
      </c>
      <c r="P4955">
        <v>22.249388753056198</v>
      </c>
    </row>
    <row r="4956" spans="1:16" hidden="1" x14ac:dyDescent="0.3">
      <c r="A4956" t="s">
        <v>10067</v>
      </c>
      <c r="B4956" t="s">
        <v>10068</v>
      </c>
      <c r="C4956" t="str">
        <f>IFERROR(VLOOKUP(Table1[[#This Row],[Ticker]],[1]!Table1[[Symbol]:[Industry]],2,FALSE),"-")</f>
        <v>-</v>
      </c>
      <c r="D4956" t="s">
        <v>716</v>
      </c>
      <c r="F4956">
        <v>10.38</v>
      </c>
      <c r="G4956">
        <v>-22.852225468727902</v>
      </c>
      <c r="H4956">
        <v>-9.6868624779164207</v>
      </c>
      <c r="I4956">
        <v>-10.5225021179069</v>
      </c>
      <c r="J4956">
        <v>0.38886435389279</v>
      </c>
      <c r="O4956">
        <v>15.510597302504801</v>
      </c>
      <c r="P4956">
        <v>3.8</v>
      </c>
    </row>
    <row r="4957" spans="1:16" hidden="1" x14ac:dyDescent="0.3">
      <c r="A4957" t="s">
        <v>10069</v>
      </c>
      <c r="B4957" t="s">
        <v>10070</v>
      </c>
      <c r="C4957" t="str">
        <f>IFERROR(VLOOKUP(Table1[[#This Row],[Ticker]],[1]!Table1[[Symbol]:[Industry]],2,FALSE),"-")</f>
        <v>-</v>
      </c>
      <c r="D4957" t="s">
        <v>716</v>
      </c>
      <c r="F4957">
        <v>10.37</v>
      </c>
      <c r="G4957">
        <v>-23.643220503754801</v>
      </c>
      <c r="H4957">
        <v>-16.517641048260899</v>
      </c>
      <c r="I4957">
        <v>-10.7218783385033</v>
      </c>
      <c r="J4957">
        <v>-0.51799839120526503</v>
      </c>
      <c r="O4957">
        <v>15.525554484088699</v>
      </c>
      <c r="P4957">
        <v>2.8769841269841101</v>
      </c>
    </row>
    <row r="4958" spans="1:16" hidden="1" x14ac:dyDescent="0.3">
      <c r="A4958" t="s">
        <v>10071</v>
      </c>
      <c r="B4958" t="s">
        <v>10072</v>
      </c>
      <c r="C4958" t="str">
        <f>IFERROR(VLOOKUP(Table1[[#This Row],[Ticker]],[1]!Table1[[Symbol]:[Industry]],2,FALSE),"-")</f>
        <v>-</v>
      </c>
      <c r="D4958" t="s">
        <v>716</v>
      </c>
      <c r="F4958">
        <v>53</v>
      </c>
      <c r="G4958">
        <v>-22.498943567247402</v>
      </c>
      <c r="H4958">
        <v>-1.5669533341839099</v>
      </c>
      <c r="I4958">
        <v>-9.6761235694836305</v>
      </c>
      <c r="J4958">
        <v>-0.72137612669525597</v>
      </c>
      <c r="O4958">
        <v>0.94339622641510501</v>
      </c>
      <c r="P4958">
        <v>5.7462090981644103</v>
      </c>
    </row>
    <row r="4959" spans="1:16" hidden="1" x14ac:dyDescent="0.3">
      <c r="A4959" t="s">
        <v>10073</v>
      </c>
      <c r="B4959" t="s">
        <v>10074</v>
      </c>
      <c r="C4959" t="str">
        <f>IFERROR(VLOOKUP(Table1[[#This Row],[Ticker]],[1]!Table1[[Symbol]:[Industry]],2,FALSE),"-")</f>
        <v>-</v>
      </c>
      <c r="F4959">
        <v>285.14999999999998</v>
      </c>
      <c r="G4959">
        <v>7.6289409371520298</v>
      </c>
      <c r="H4959">
        <v>22.590774778444199</v>
      </c>
      <c r="I4959">
        <v>20.4517609349158</v>
      </c>
      <c r="J4959">
        <v>25.2369115924281</v>
      </c>
      <c r="O4959">
        <v>0</v>
      </c>
      <c r="P4959">
        <v>42.574999999999903</v>
      </c>
    </row>
    <row r="4960" spans="1:16" hidden="1" x14ac:dyDescent="0.3">
      <c r="A4960" t="s">
        <v>10075</v>
      </c>
      <c r="B4960" t="s">
        <v>10076</v>
      </c>
      <c r="C4960" t="str">
        <f>IFERROR(VLOOKUP(Table1[[#This Row],[Ticker]],[1]!Table1[[Symbol]:[Industry]],2,FALSE),"-")</f>
        <v>-</v>
      </c>
      <c r="F4960">
        <v>359.95</v>
      </c>
      <c r="G4960">
        <v>-15.484043316969201</v>
      </c>
      <c r="H4960">
        <v>6.1826389883592396</v>
      </c>
      <c r="I4960">
        <v>-2.6612233192054702</v>
      </c>
      <c r="J4960">
        <v>8.8287758023431397</v>
      </c>
      <c r="O4960">
        <v>0</v>
      </c>
      <c r="P4960">
        <v>21.195286195286101</v>
      </c>
    </row>
    <row r="4961" spans="1:16" hidden="1" x14ac:dyDescent="0.3">
      <c r="A4961" t="s">
        <v>10077</v>
      </c>
      <c r="B4961" t="s">
        <v>10078</v>
      </c>
      <c r="C4961" t="str">
        <f>IFERROR(VLOOKUP(Table1[[#This Row],[Ticker]],[1]!Table1[[Symbol]:[Industry]],2,FALSE),"-")</f>
        <v>-</v>
      </c>
      <c r="F4961">
        <v>101.85</v>
      </c>
      <c r="G4961">
        <v>-15.4849132937234</v>
      </c>
      <c r="H4961">
        <v>5.8131375220835801</v>
      </c>
      <c r="I4961">
        <v>-2.6620932959596999</v>
      </c>
      <c r="J4961">
        <v>8.4592743360674696</v>
      </c>
      <c r="O4961">
        <v>0</v>
      </c>
      <c r="P4961">
        <v>21.830143540669798</v>
      </c>
    </row>
    <row r="4962" spans="1:16" hidden="1" x14ac:dyDescent="0.3">
      <c r="A4962" t="s">
        <v>10079</v>
      </c>
      <c r="B4962" t="s">
        <v>10080</v>
      </c>
      <c r="C4962" t="str">
        <f>IFERROR(VLOOKUP(Table1[[#This Row],[Ticker]],[1]!Table1[[Symbol]:[Industry]],2,FALSE),"-")</f>
        <v>-</v>
      </c>
      <c r="F4962">
        <v>42.75</v>
      </c>
      <c r="G4962">
        <v>-35.427075144544197</v>
      </c>
      <c r="H4962">
        <v>-4.6358646952113203</v>
      </c>
      <c r="I4962">
        <v>-22.6042551467804</v>
      </c>
      <c r="J4962">
        <v>-1.9897278812274299</v>
      </c>
      <c r="O4962">
        <v>14.0350877192982</v>
      </c>
      <c r="P4962">
        <v>0</v>
      </c>
    </row>
    <row r="4963" spans="1:16" hidden="1" x14ac:dyDescent="0.3">
      <c r="A4963" t="s">
        <v>10081</v>
      </c>
      <c r="B4963" t="s">
        <v>10082</v>
      </c>
      <c r="C4963" t="str">
        <f>IFERROR(VLOOKUP(Table1[[#This Row],[Ticker]],[1]!Table1[[Symbol]:[Industry]],2,FALSE),"-")</f>
        <v>-</v>
      </c>
      <c r="F4963">
        <v>67</v>
      </c>
      <c r="G4963">
        <v>-29.319689628499798</v>
      </c>
      <c r="H4963">
        <v>0.81313752208358503</v>
      </c>
      <c r="I4963">
        <v>-16.208269342135701</v>
      </c>
      <c r="J4963">
        <v>3.45927433606747</v>
      </c>
      <c r="O4963">
        <v>7.3880597014925398</v>
      </c>
      <c r="P4963">
        <v>6.8580542264752697</v>
      </c>
    </row>
    <row r="4964" spans="1:16" hidden="1" x14ac:dyDescent="0.3">
      <c r="A4964" t="s">
        <v>10083</v>
      </c>
      <c r="B4964" t="s">
        <v>10084</v>
      </c>
      <c r="C4964" t="str">
        <f>IFERROR(VLOOKUP(Table1[[#This Row],[Ticker]],[1]!Table1[[Symbol]:[Industry]],2,FALSE),"-")</f>
        <v>-</v>
      </c>
      <c r="F4964">
        <v>144.69999999999999</v>
      </c>
      <c r="G4964">
        <v>-30.702337038724298</v>
      </c>
      <c r="H4964">
        <v>-6.1560706890601002</v>
      </c>
      <c r="I4964">
        <v>-17.8795170409606</v>
      </c>
      <c r="J4964">
        <v>-3.5099338750762099</v>
      </c>
      <c r="O4964">
        <v>12.474084312370399</v>
      </c>
      <c r="P4964">
        <v>0</v>
      </c>
    </row>
    <row r="4965" spans="1:16" hidden="1" x14ac:dyDescent="0.3">
      <c r="A4965" t="s">
        <v>10085</v>
      </c>
      <c r="B4965" t="s">
        <v>10086</v>
      </c>
      <c r="C4965" t="str">
        <f>IFERROR(VLOOKUP(Table1[[#This Row],[Ticker]],[1]!Table1[[Symbol]:[Industry]],2,FALSE),"-")</f>
        <v>-</v>
      </c>
      <c r="F4965">
        <v>88.7</v>
      </c>
      <c r="G4965">
        <v>-30.693439368612601</v>
      </c>
      <c r="H4965">
        <v>-6.1509773104523102</v>
      </c>
      <c r="I4965">
        <v>-17.8706193708489</v>
      </c>
      <c r="J4965">
        <v>-3.5048404964684101</v>
      </c>
      <c r="O4965">
        <v>10.484780157835401</v>
      </c>
      <c r="P4965">
        <v>0</v>
      </c>
    </row>
    <row r="4966" spans="1:16" hidden="1" x14ac:dyDescent="0.3">
      <c r="A4966" t="s">
        <v>10087</v>
      </c>
      <c r="B4966" t="s">
        <v>10088</v>
      </c>
      <c r="C4966" t="str">
        <f>IFERROR(VLOOKUP(Table1[[#This Row],[Ticker]],[1]!Table1[[Symbol]:[Industry]],2,FALSE),"-")</f>
        <v>-</v>
      </c>
      <c r="F4966">
        <v>334.9</v>
      </c>
      <c r="G4966">
        <v>-20.034299893282999</v>
      </c>
      <c r="H4966">
        <v>-4.5711703810685398</v>
      </c>
      <c r="I4966">
        <v>-7.5417724403447099</v>
      </c>
      <c r="J4966">
        <v>-1.9250335670846499</v>
      </c>
      <c r="O4966">
        <v>1.3138250223947601</v>
      </c>
      <c r="P4966">
        <v>9.1946527551353103</v>
      </c>
    </row>
    <row r="4967" spans="1:16" hidden="1" x14ac:dyDescent="0.3">
      <c r="A4967" t="s">
        <v>10089</v>
      </c>
      <c r="B4967" t="s">
        <v>10090</v>
      </c>
      <c r="C4967" t="str">
        <f>IFERROR(VLOOKUP(Table1[[#This Row],[Ticker]],[1]!Table1[[Symbol]:[Industry]],2,FALSE),"-")</f>
        <v>-</v>
      </c>
      <c r="F4967">
        <v>330.75</v>
      </c>
      <c r="G4967">
        <v>-20.7121860209961</v>
      </c>
      <c r="H4967">
        <v>0.58586479481085296</v>
      </c>
      <c r="I4967">
        <v>-7.8893660232324097</v>
      </c>
      <c r="J4967">
        <v>3.2320016087947399</v>
      </c>
      <c r="O4967">
        <v>0</v>
      </c>
      <c r="P4967">
        <v>16.052631578947299</v>
      </c>
    </row>
    <row r="4968" spans="1:16" hidden="1" x14ac:dyDescent="0.3">
      <c r="A4968" t="s">
        <v>10091</v>
      </c>
      <c r="B4968" t="s">
        <v>10092</v>
      </c>
      <c r="C4968" t="str">
        <f>IFERROR(VLOOKUP(Table1[[#This Row],[Ticker]],[1]!Table1[[Symbol]:[Industry]],2,FALSE),"-")</f>
        <v>-</v>
      </c>
      <c r="F4968">
        <v>101.5</v>
      </c>
      <c r="G4968">
        <v>-24.414780831375399</v>
      </c>
      <c r="H4968">
        <v>-4.4141352051891403</v>
      </c>
      <c r="I4968">
        <v>-11.5919608336116</v>
      </c>
      <c r="J4968">
        <v>-1.7679983912052499</v>
      </c>
      <c r="O4968">
        <v>0.49261083743843398</v>
      </c>
      <c r="P4968">
        <v>1.2974051896207499</v>
      </c>
    </row>
    <row r="4969" spans="1:16" hidden="1" x14ac:dyDescent="0.3">
      <c r="A4969" t="s">
        <v>10093</v>
      </c>
      <c r="B4969" t="s">
        <v>10094</v>
      </c>
      <c r="C4969" t="str">
        <f>IFERROR(VLOOKUP(Table1[[#This Row],[Ticker]],[1]!Table1[[Symbol]:[Industry]],2,FALSE),"-")</f>
        <v>-</v>
      </c>
      <c r="F4969">
        <v>252</v>
      </c>
      <c r="G4969">
        <v>-25.7121860209961</v>
      </c>
      <c r="I4969">
        <v>-12.8893660232324</v>
      </c>
      <c r="O4969">
        <v>0</v>
      </c>
      <c r="P4969">
        <v>5</v>
      </c>
    </row>
    <row r="4970" spans="1:16" hidden="1" x14ac:dyDescent="0.3">
      <c r="A4970" t="s">
        <v>10095</v>
      </c>
      <c r="B4970" t="s">
        <v>10096</v>
      </c>
      <c r="C4970" t="str">
        <f>IFERROR(VLOOKUP(Table1[[#This Row],[Ticker]],[1]!Table1[[Symbol]:[Industry]],2,FALSE),"-")</f>
        <v>-</v>
      </c>
      <c r="F4970">
        <v>252</v>
      </c>
      <c r="G4970">
        <v>-25.7121860209961</v>
      </c>
      <c r="I4970">
        <v>-12.8893660232324</v>
      </c>
      <c r="O4970">
        <v>0</v>
      </c>
      <c r="P4970">
        <v>5</v>
      </c>
    </row>
    <row r="4971" spans="1:16" hidden="1" x14ac:dyDescent="0.3">
      <c r="A4971" t="s">
        <v>10097</v>
      </c>
      <c r="B4971" t="s">
        <v>10098</v>
      </c>
      <c r="C4971" t="str">
        <f>IFERROR(VLOOKUP(Table1[[#This Row],[Ticker]],[1]!Table1[[Symbol]:[Industry]],2,FALSE),"-")</f>
        <v>-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Price_Filter_04_07_2024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cp:lastPrinted>2024-07-04T06:52:44Z</cp:lastPrinted>
  <dcterms:created xsi:type="dcterms:W3CDTF">2024-07-04T06:52:57Z</dcterms:created>
  <dcterms:modified xsi:type="dcterms:W3CDTF">2024-07-06T06:07:42Z</dcterms:modified>
</cp:coreProperties>
</file>